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30180" windowHeight="16740" activeTab="2"/>
  </bookViews>
  <sheets>
    <sheet name="Rekapitulace stavby" sheetId="1" r:id="rId1"/>
    <sheet name="1. - SO 01 Oprava jezu" sheetId="2" r:id="rId2"/>
    <sheet name="2.1 - SO 02.1 Oprava prav..." sheetId="3" r:id="rId3"/>
    <sheet name="2.2 - SO 02.2 Oprava přil..." sheetId="4" r:id="rId4"/>
    <sheet name="VON 1 - Vedlejší a ostatn..." sheetId="5" r:id="rId5"/>
    <sheet name="Pokyny pro vyplnění" sheetId="6" r:id="rId6"/>
  </sheets>
  <definedNames>
    <definedName name="_xlnm._FilterDatabase" localSheetId="1" hidden="1">'1. - SO 01 Oprava jezu'!$C$93:$K$692</definedName>
    <definedName name="_xlnm._FilterDatabase" localSheetId="2" hidden="1">'2.1 - SO 02.1 Oprava prav...'!$C$92:$K$225</definedName>
    <definedName name="_xlnm._FilterDatabase" localSheetId="3" hidden="1">'2.2 - SO 02.2 Oprava přil...'!$C$90:$K$139</definedName>
    <definedName name="_xlnm._FilterDatabase" localSheetId="4" hidden="1">'VON 1 - Vedlejší a ostatn...'!$C$83:$K$198</definedName>
    <definedName name="_xlnm.Print_Area" localSheetId="1">'1. - SO 01 Oprava jezu'!$C$4:$J$39,'1. - SO 01 Oprava jezu'!$C$45:$J$75,'1. - SO 01 Oprava jezu'!$C$81:$K$692</definedName>
    <definedName name="_xlnm.Print_Area" localSheetId="2">'2.1 - SO 02.1 Oprava prav...'!$C$4:$J$41,'2.1 - SO 02.1 Oprava prav...'!$C$47:$J$72,'2.1 - SO 02.1 Oprava prav...'!$C$78:$K$225</definedName>
    <definedName name="_xlnm.Print_Area" localSheetId="3">'2.2 - SO 02.2 Oprava přil...'!$C$4:$J$41,'2.2 - SO 02.2 Oprava přil...'!$C$47:$J$70,'2.2 - SO 02.2 Oprava přil...'!$C$76:$K$139</definedName>
    <definedName name="_xlnm.Print_Area" localSheetId="5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stavby'!$C$42:$AQ$60</definedName>
    <definedName name="_xlnm.Print_Area" localSheetId="4">'VON 1 - Vedlejší a ostatn...'!$C$4:$J$39,'VON 1 - Vedlejší a ostatn...'!$C$45:$J$65,'VON 1 - Vedlejší a ostatn...'!$C$71:$K$198</definedName>
    <definedName name="_xlnm.Print_Titles" localSheetId="0">'Rekapitulace stavby'!$52:$52</definedName>
    <definedName name="_xlnm.Print_Titles" localSheetId="1">'1. - SO 01 Oprava jezu'!$93:$93</definedName>
    <definedName name="_xlnm.Print_Titles" localSheetId="2">'2.1 - SO 02.1 Oprava prav...'!$92:$92</definedName>
    <definedName name="_xlnm.Print_Titles" localSheetId="3">'2.2 - SO 02.2 Oprava přil...'!$90:$90</definedName>
    <definedName name="_xlnm.Print_Titles" localSheetId="4">'VON 1 - Vedlejší a ostatn...'!$83:$83</definedName>
  </definedNames>
  <calcPr calcId="162913"/>
</workbook>
</file>

<file path=xl/sharedStrings.xml><?xml version="1.0" encoding="utf-8"?>
<sst xmlns="http://schemas.openxmlformats.org/spreadsheetml/2006/main" count="8978" uniqueCount="1339">
  <si>
    <t>Export Komplet</t>
  </si>
  <si>
    <t>VZ</t>
  </si>
  <si>
    <t>2.0</t>
  </si>
  <si>
    <t>ZAMOK</t>
  </si>
  <si>
    <t>False</t>
  </si>
  <si>
    <t>{07a14d7c-a781-439b-b9d4-5c9619b67c94}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</si>
  <si>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</si>
  <si>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</si>
  <si>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</si>
  <si>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</si>
  <si>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</si>
  <si>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</si>
  <si>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</si>
  <si>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</si>
  <si>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3581vvCU2022-I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</si>
  <si>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</si>
  <si>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</si>
  <si>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Jez Zvole, oprava jezu a navazujícího opevnění koryta</t>
  </si>
  <si>
    <t>KSO:</t>
  </si>
  <si>
    <t>832 1</t>
  </si>
  <si>
    <t>CC-CZ:</t>
  </si>
  <si>
    <t>215</t>
  </si>
  <si>
    <t>Místo:</t>
  </si>
  <si>
    <t>Rychnovek</t>
  </si>
  <si>
    <t>Datum:</t>
  </si>
  <si>
    <t>17. 2. 2022</t>
  </si>
  <si>
    <t>Zadavatel:</t>
  </si>
  <si>
    <t>IČ:</t>
  </si>
  <si>
    <t/>
  </si>
  <si>
    <t>Povodí Labe, státní podnik, OIČ, Hradec Králové</t>
  </si>
  <si>
    <t>DIČ:</t>
  </si>
  <si>
    <t>Uchazeč:</t>
  </si>
  <si>
    <t>Vyplň údaj</t>
  </si>
  <si>
    <t>Projektant:</t>
  </si>
  <si>
    <t>True</t>
  </si>
  <si>
    <t>Zpracovatel:</t>
  </si>
  <si>
    <t>Ing. Eva Morkesová</t>
  </si>
  <si>
    <t>Poznámka:</t>
  </si>
  <si>
    <t>Rozpočtováno v CÚ 2022/I
Neomezený dálkový přístup k úvodním částem katalogů ÚRS na http:/www.cs-urs.cz.
Ostatní informace položek ÚRS budou součástí soupisu prací.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</si>
  <si>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</si>
  <si>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</si>
  <si>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</si>
  <si>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</si>
  <si>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</si>
  <si>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</si>
  <si>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</si>
  <si>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</si>
  <si>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</si>
  <si>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</si>
  <si>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</si>
  <si>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</si>
  <si>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</si>
  <si>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</si>
  <si>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</si>
  <si>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</si>
  <si>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</si>
  <si>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</si>
  <si>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</si>
  <si>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</si>
  <si>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</si>
  <si>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</si>
  <si>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</si>
  <si>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</si>
  <si>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</si>
  <si>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</si>
  <si>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</si>
  <si>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</si>
  <si>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</si>
  <si>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</si>
  <si>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</si>
  <si>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</si>
  <si>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</si>
  <si>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</si>
  <si>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</si>
  <si>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</si>
  <si>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</si>
  <si>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</si>
  <si>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</si>
  <si>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1.</t>
  </si>
  <si>
    <t>SO 01 Oprava jezu</t>
  </si>
  <si>
    <t>STA</t>
  </si>
  <si>
    <t>1</t>
  </si>
  <si>
    <t>{89be434e-45d4-43a8-947c-a95dbd5f5ba6}</t>
  </si>
  <si>
    <t>2</t>
  </si>
  <si>
    <t>2.</t>
  </si>
  <si>
    <t>SO 02 Oprava navazujícího opevnění</t>
  </si>
  <si>
    <t>{8869c6df-d610-4cd2-be40-0098ddce3cad}</t>
  </si>
  <si>
    <t>2.1</t>
  </si>
  <si>
    <t>SO 02.1 Oprava pravobřežní patky vývaru a přilehlé svahové dlažby</t>
  </si>
  <si>
    <t>Soupis</t>
  </si>
  <si>
    <t>{69c7489d-8a5e-4855-9702-1b5d3cbf0234}</t>
  </si>
  <si>
    <t>2.2</t>
  </si>
  <si>
    <t>SO 02.2 Oprava přilehlé levobřežní svahové dlažby</t>
  </si>
  <si>
    <t>{7f393ba7-b265-44ea-96c8-56f68803279f}</t>
  </si>
  <si>
    <t>VON 1</t>
  </si>
  <si>
    <t>Vedlejší a ostatní náklady</t>
  </si>
  <si>
    <t>VON</t>
  </si>
  <si>
    <t>{151ff4d6-8dfa-4671-9400-2158f877b648}</t>
  </si>
  <si>
    <t>KRYCÍ LIST SOUPISU PRACÍ</t>
  </si>
  <si>
    <t>Objekt:</t>
  </si>
  <si>
    <t>1. - SO 01 Oprava jezu</t>
  </si>
  <si>
    <t>Rozpočtováno v CÚ 2022/I Neomezený dálkový přístup k úvodním částem katalogů ÚRS na http:/www.cs-urs.cz. Ostatní informace položek ÚRS budou součástí soupisu prací.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</si>
  <si>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</si>
  <si>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</si>
  <si>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</si>
  <si>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</si>
  <si>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</si>
  <si>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</si>
  <si>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</si>
  <si>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</si>
  <si>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</si>
  <si>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</si>
  <si>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</si>
  <si>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</si>
  <si>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</si>
  <si>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</si>
  <si>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</si>
  <si>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</si>
  <si>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</si>
  <si>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767 - Konstrukce zámečnické</t>
  </si>
  <si>
    <t xml:space="preserve">    789 - Povrchové úpravy ocelových konstrukcí a technologických zařízení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</si>
  <si>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</si>
  <si>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</si>
  <si>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</si>
  <si>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</si>
  <si>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</si>
  <si>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</si>
  <si>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</si>
  <si>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</si>
  <si>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</si>
  <si>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</si>
  <si>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</si>
  <si>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</si>
  <si>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</si>
  <si>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</si>
  <si>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</si>
  <si>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</si>
  <si>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</si>
  <si>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</si>
  <si>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112155115R</t>
  </si>
  <si>
    <t>Štěpkování větví stromů průměru kmene do 300 mm s naložením</t>
  </si>
  <si>
    <t>kus</t>
  </si>
  <si>
    <t>4</t>
  </si>
  <si>
    <t>2029154749</t>
  </si>
  <si>
    <t>PP</t>
  </si>
  <si>
    <t>Štěpkování s naložením na dopravní prostředek a odvozem do 20 km větví průměru kmene do 300 mm do výšky 3 m včetně likvidace štěpky</t>
  </si>
  <si>
    <t>VV</t>
  </si>
  <si>
    <t>vyvětvený strom, viz příloha B</t>
  </si>
  <si>
    <t>18481811R</t>
  </si>
  <si>
    <t>Vyvětvení a tvarový ořez dřevin</t>
  </si>
  <si>
    <t>-358783540</t>
  </si>
  <si>
    <t>vyvětvení stromu pro provedení stavby, viz příloha B</t>
  </si>
  <si>
    <t>3</t>
  </si>
  <si>
    <t>114203104</t>
  </si>
  <si>
    <t>Rozebrání záhozů a rovnanin na sucho</t>
  </si>
  <si>
    <t>m3</t>
  </si>
  <si>
    <t>CS ÚRS 2022 01</t>
  </si>
  <si>
    <t>-980148291</t>
  </si>
  <si>
    <t>Rozebrání dlažeb nebo záhozů s naložením na dopravní prostředek záhozů, rovnanin a soustřeďovacích staveb provedených na sucho</t>
  </si>
  <si>
    <t>Online PSC</t>
  </si>
  <si>
    <t>https://podminky.urs.cz/item/CS_URS_2022_01/114203104</t>
  </si>
  <si>
    <t>viz příloha B, D.1.1</t>
  </si>
  <si>
    <t>odstranění kamenného štětu, část předprsí</t>
  </si>
  <si>
    <t>11,0*0,17</t>
  </si>
  <si>
    <t>rozebrání sjezdu do koryta</t>
  </si>
  <si>
    <t>17,0</t>
  </si>
  <si>
    <t>Součet</t>
  </si>
  <si>
    <t>124253100</t>
  </si>
  <si>
    <t>Vykopávky pro koryta vodotečí v hornině třídy těžitelnosti I skupiny 3 objem do 100 m3 strojně</t>
  </si>
  <si>
    <t>1247029297</t>
  </si>
  <si>
    <t>Vykopávky pro koryta vodotečí strojně v hornině třídy těžitelnosti I skupiny 3 do 100 m3</t>
  </si>
  <si>
    <t>https://podminky.urs.cz/item/CS_URS_2022_01/124253100</t>
  </si>
  <si>
    <t>viz příloha D.1.1, D.1.3</t>
  </si>
  <si>
    <t>úprava dna v podjezí, výkaz</t>
  </si>
  <si>
    <t>28,70</t>
  </si>
  <si>
    <t>úprava dna pod horní jímkou</t>
  </si>
  <si>
    <t>18,2*0,26</t>
  </si>
  <si>
    <t>5</t>
  </si>
  <si>
    <t>132251251</t>
  </si>
  <si>
    <t>Hloubení rýh nezapažených š do 2000 mm v hornině třídy těžitelnosti I skupiny 3 objem do 20 m3 strojně</t>
  </si>
  <si>
    <t>-872454627</t>
  </si>
  <si>
    <t>Hloubení nezapažených rýh šířky přes 800 do 2 000 mm strojně s urovnáním dna do předepsaného profilu a spádu v hornině třídy těžitelnosti I skupiny 3 do 20 m3</t>
  </si>
  <si>
    <t>https://podminky.urs.cz/item/CS_URS_2022_01/132251251</t>
  </si>
  <si>
    <t>podél patek, výkaz, viz příloha D.1.3</t>
  </si>
  <si>
    <t>10,31</t>
  </si>
  <si>
    <t>6</t>
  </si>
  <si>
    <t>162251101</t>
  </si>
  <si>
    <t>Vodorovné přemístění do 20 m výkopku/sypaniny z horniny třídy těžitelnosti I skupiny 1 až 3</t>
  </si>
  <si>
    <t>933108633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</si>
  <si>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</si>
  <si>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https://podminky.urs.cz/item/CS_URS_2022_01/162251101</t>
  </si>
  <si>
    <t>materiál z výkopu do podjezí pro podélnou jímku, viz příloha D.1.3</t>
  </si>
  <si>
    <t>28,70+10,31</t>
  </si>
  <si>
    <t>7</t>
  </si>
  <si>
    <t>162251121</t>
  </si>
  <si>
    <t>Vodorovné přemístění do 20 m výkopku/sypaniny z horniny třídy těžitelnosti II skupiny 4 a 5</t>
  </si>
  <si>
    <t>-2123384699</t>
  </si>
  <si>
    <t>Vodorovné přemístění výkopku nebo sypaniny po suchu na obvyklém dopravním prostředku, bez naložení výkopku, avšak se složením bez rozhrnutí z horniny třídy těžitelnosti II skupiny 4 a 5 na vzdálenost do 20 m</t>
  </si>
  <si>
    <t>https://podminky.urs.cz/item/CS_URS_2022_01/162251121</t>
  </si>
  <si>
    <t>kámen z rozeebraného kamenného štětu, část předprsí do sjezdu, viz příloha B</t>
  </si>
  <si>
    <t>1,87</t>
  </si>
  <si>
    <t>8</t>
  </si>
  <si>
    <t>171251101</t>
  </si>
  <si>
    <t>Uložení sypaniny do násypů nezhutněných strojně</t>
  </si>
  <si>
    <t>-447616448</t>
  </si>
  <si>
    <t>Uložení sypanin do násypů strojně s rozprostřením sypaniny ve vrstvách a s hrubým urovnáním nezhutněných jakékoliv třídy těžitelnosti</t>
  </si>
  <si>
    <t>https://podminky.urs.cz/item/CS_URS_2022_01/171251101</t>
  </si>
  <si>
    <t>rozhrnutí zemního materiálu ze zemních hrázek po dokončení stavby v místě, viz příloha B</t>
  </si>
  <si>
    <t>úprava dna pod horní jímkou (z materiálu z výkopu)</t>
  </si>
  <si>
    <t>4,732</t>
  </si>
  <si>
    <t>9</t>
  </si>
  <si>
    <t>181111121</t>
  </si>
  <si>
    <t>Plošná úprava terénu do 500 m2 zemina skupiny 1 až 4 nerovnosti přes 100 do 150 mm v rovinně a svahu do 1:5</t>
  </si>
  <si>
    <t>m2</t>
  </si>
  <si>
    <t>1904102865</t>
  </si>
  <si>
    <t>Plošná úprava terénu v zemině skupiny 1 až 4 s urovnáním povrchu bez doplnění ornice souvislé plochy do 500 m2 při nerovnostech terénu přes 100 do 150 mm v rovině nebo na svahu do 1:5</t>
  </si>
  <si>
    <t>https://podminky.urs.cz/item/CS_URS_2022_01/181111121</t>
  </si>
  <si>
    <t>staveniště na LB, viz příloha D.1.1</t>
  </si>
  <si>
    <t>120,0*8,0</t>
  </si>
  <si>
    <t>10</t>
  </si>
  <si>
    <t>181411121</t>
  </si>
  <si>
    <t>Založení lučního trávníku výsevem pl do 1000 m2 v rovině a ve svahu do 1:5</t>
  </si>
  <si>
    <t>2082444695</t>
  </si>
  <si>
    <t>Založení trávníku na půdě předem připravené plochy do 1000 m2 výsevem včetně utažení lučního v rovině nebo na svahu do 1:5</t>
  </si>
  <si>
    <t>https://podminky.urs.cz/item/CS_URS_2022_01/181411121</t>
  </si>
  <si>
    <t>11</t>
  </si>
  <si>
    <t>181411122</t>
  </si>
  <si>
    <t>Založení lučního trávníku výsevem pl do 1000 m2 ve svahu přes 1:5 do 1:2</t>
  </si>
  <si>
    <t>-703511403</t>
  </si>
  <si>
    <t>Založení trávníku na půdě předem připravené plochy do 1000 m2 výsevem včetně utažení lučního na svahu přes 1:5 do 1:2</t>
  </si>
  <si>
    <t>https://podminky.urs.cz/item/CS_URS_2022_01/181411122</t>
  </si>
  <si>
    <t>svah po odstranění sjezdu, viz příloha D.1.1</t>
  </si>
  <si>
    <t>11,0*3,0</t>
  </si>
  <si>
    <t>12</t>
  </si>
  <si>
    <t>M</t>
  </si>
  <si>
    <t>00572472R</t>
  </si>
  <si>
    <t>osivo směs travinobylinná</t>
  </si>
  <si>
    <t>kg</t>
  </si>
  <si>
    <t>-1403884782</t>
  </si>
  <si>
    <t>viz pol. založení trávníku v rovině</t>
  </si>
  <si>
    <t>viz pol. založení trávníku ve svahu</t>
  </si>
  <si>
    <t>993*0,03 'Přepočtené koeficientem množství</t>
  </si>
  <si>
    <t>13</t>
  </si>
  <si>
    <t>182111121</t>
  </si>
  <si>
    <t>Svahování v zářezech v hornině třídy těžitelnosti I skupiny 1 až 2 ručně</t>
  </si>
  <si>
    <t>-1866208419</t>
  </si>
  <si>
    <t>Svahování trvalých svahů do projektovaných profilů ručně s potřebným přemístěním výkopku při svahování v zářezech v hornině třídy těžitelnosti I skupiny 1 až 2</t>
  </si>
  <si>
    <t>https://podminky.urs.cz/item/CS_URS_2022_01/182111121</t>
  </si>
  <si>
    <t>po odstranění sjezdu, viz příloha D.1.1</t>
  </si>
  <si>
    <t>14</t>
  </si>
  <si>
    <t>184818241</t>
  </si>
  <si>
    <t>Ochrana kmene průměru do 300 mm bedněním výšky přes 2 do 3 m</t>
  </si>
  <si>
    <t>-1320686274</t>
  </si>
  <si>
    <t>Ochrana kmene bedněním před poškozením stavebním provozem zřízení včetně odstranění výšky bednění přes 2 do 3 m průměru kmene do 300 mm</t>
  </si>
  <si>
    <t>https://podminky.urs.cz/item/CS_URS_2022_01/184818241</t>
  </si>
  <si>
    <t>1 ks, viz příloha B., D.1.1</t>
  </si>
  <si>
    <t>184818245</t>
  </si>
  <si>
    <t>Ochrana kmene průměru přes 900 do 1100 mm bedněním výšky přes 2 do 3 m</t>
  </si>
  <si>
    <t>420733707</t>
  </si>
  <si>
    <t>Ochrana kmene bedněním před poškozením stavebním provozem zřízení včetně odstranění výšky bednění přes 2 do 3 m průměru kmene přes 900 do 1100 mm</t>
  </si>
  <si>
    <t>https://podminky.urs.cz/item/CS_URS_2022_01/184818245</t>
  </si>
  <si>
    <t>Zakládání</t>
  </si>
  <si>
    <t>16</t>
  </si>
  <si>
    <t>282606R</t>
  </si>
  <si>
    <t>Provedení podzemní těsnicí stěny tl. min. 0,7 m pomocí tryskové injektáže minimální pevnosti 10 MPa</t>
  </si>
  <si>
    <t>-624700556</t>
  </si>
  <si>
    <t>injektáž horního a dolního prahu dle specifikace v TZ (D.1.1), viz příloha D.1.2, D.1.4 - 5.,</t>
  </si>
  <si>
    <t>jednofázová TI pomocí suspenze na bázi cementu s potřebnými příměsemi a dekantací max 2 %,</t>
  </si>
  <si>
    <t>včetně vrtů v celkovém počtu 60 ks,</t>
  </si>
  <si>
    <t>včetně potřebného materiálu, médií,</t>
  </si>
  <si>
    <t>včetně energií a strojního vybavení,</t>
  </si>
  <si>
    <t>včetně záchytu a čerpání znehodnocené suspenze, manipulace, naložení, odvoz a její likvidace</t>
  </si>
  <si>
    <t>v místě horního práhu</t>
  </si>
  <si>
    <t>32,20*3,10</t>
  </si>
  <si>
    <t>v místě dorního práhu</t>
  </si>
  <si>
    <t>31,70*2,20</t>
  </si>
  <si>
    <t>17</t>
  </si>
  <si>
    <t>R- 2021</t>
  </si>
  <si>
    <t>Převedení vody včetně zajímkování a čerpání vody - technologie dle dodavatele</t>
  </si>
  <si>
    <t>soubor</t>
  </si>
  <si>
    <t>1538354410</t>
  </si>
  <si>
    <t>převod vody po celou dobu stavby - dle potřeb stavby, viz příloha B.</t>
  </si>
  <si>
    <t>předpoklad projektanta - zajímkování stavebního prostoru (jez včetně vývaru) příčnými a podélnými jímkami, včetně čerpání (zřízení i likvidace)</t>
  </si>
  <si>
    <t>úprava dna pod jímkami včetně (zemní hrázka)</t>
  </si>
  <si>
    <t>zřízení a odstranění jímek včetně fólie na vzdušnou stranu jímky pro dotěsnění</t>
  </si>
  <si>
    <t>čerpání během stavby včetně sčerpání vody z vývaru</t>
  </si>
  <si>
    <t>zřízení a zasypání šachet pro čerpání</t>
  </si>
  <si>
    <t>Svislé a kompletní konstrukce</t>
  </si>
  <si>
    <t>18</t>
  </si>
  <si>
    <t>31722111R</t>
  </si>
  <si>
    <t>Osazení kamenných římsových desek přilepením</t>
  </si>
  <si>
    <t>-991458340</t>
  </si>
  <si>
    <t>osazení pískovcových parapetních desek (15+1) ks, (včetně dodávky lepidla)</t>
  </si>
  <si>
    <t>(15+1)*(0,75*0,75*0,15)</t>
  </si>
  <si>
    <t>19</t>
  </si>
  <si>
    <t>5838118R</t>
  </si>
  <si>
    <t>deska dlažební pískovec tl. 150 mm se skosenou jednou hranou</t>
  </si>
  <si>
    <t>1600644373</t>
  </si>
  <si>
    <t>deska dlažební pískovec se skosenou jednou hranou tl. 150 mm</t>
  </si>
  <si>
    <t>pískovcové parapetní desky (15+1) ks o rozměrech 750 x 750 x 150 mm</t>
  </si>
  <si>
    <t>15+1</t>
  </si>
  <si>
    <t>20</t>
  </si>
  <si>
    <t>321222311</t>
  </si>
  <si>
    <t>Zdění obkladního zdiva vodních staveb kvádrového objem do 0,2 m3</t>
  </si>
  <si>
    <t>-1211058270</t>
  </si>
  <si>
    <t>Zdění obkladního zdiva vodních staveb přehrad, jezů a plavebních komor, spodní stavby vodních elektráren, odběrných věží a výpustných zařízení, opěrných zdí, šachet, šachtic a ostatních konstrukcí kvádrového s vyspárováním na maltu cementovou kvádrů objemu do 0,2 m3</t>
  </si>
  <si>
    <t>https://podminky.urs.cz/item/CS_URS_2022_01/321222311</t>
  </si>
  <si>
    <t>osazení kamenných kvádrů spodní práh, 13 ks, viz příloha D.1.1, D.1.2, D.1.4 - 5.</t>
  </si>
  <si>
    <t>13*0,75*0,5*0,4</t>
  </si>
  <si>
    <t>321321115</t>
  </si>
  <si>
    <t>Konstrukce vodních staveb ze ŽB mrazuvzdorného tř. C 25/30</t>
  </si>
  <si>
    <t>-1495500592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</si>
  <si>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25/30</t>
  </si>
  <si>
    <t>https://podminky.urs.cz/item/CS_URS_2022_01/321321115</t>
  </si>
  <si>
    <t>konstrukce z žb třídy C 25/30-XF3-Cl 0,4-Dmax22-S3, viz příloha D.1.1, D.1.2, D.1.4 - 5.</t>
  </si>
  <si>
    <t>horní práh</t>
  </si>
  <si>
    <t>11,0*0,68</t>
  </si>
  <si>
    <t>13,70*0,72</t>
  </si>
  <si>
    <t>dolní práh</t>
  </si>
  <si>
    <t>9,70*0,63</t>
  </si>
  <si>
    <t>předprsí</t>
  </si>
  <si>
    <t>11,0*0,55</t>
  </si>
  <si>
    <t>13,70*0,31</t>
  </si>
  <si>
    <t>skluzová plocha</t>
  </si>
  <si>
    <t>8,80*0,75</t>
  </si>
  <si>
    <t>96,80*0,15</t>
  </si>
  <si>
    <t>22</t>
  </si>
  <si>
    <t>321351010</t>
  </si>
  <si>
    <t>Bednění konstrukcí vodních staveb rovinné - zřízení</t>
  </si>
  <si>
    <t>1104711658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</si>
  <si>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zřízení ploch rovinných</t>
  </si>
  <si>
    <t>https://podminky.urs.cz/item/CS_URS_2022_01/321351010</t>
  </si>
  <si>
    <t>konstrukce z žb, viz příloha D.1.1, D.1 5</t>
  </si>
  <si>
    <t>24,70*0,35</t>
  </si>
  <si>
    <t>24,70*0,25</t>
  </si>
  <si>
    <t>9,70*0,90</t>
  </si>
  <si>
    <t>9,70*0,30</t>
  </si>
  <si>
    <t>2*11,0*0,30</t>
  </si>
  <si>
    <t>7,90*0,25</t>
  </si>
  <si>
    <t>23</t>
  </si>
  <si>
    <t>321352010</t>
  </si>
  <si>
    <t>Bednění konstrukcí vodních staveb rovinné - odstranění</t>
  </si>
  <si>
    <t>-162703028</t>
  </si>
  <si>
    <t>Bednění konstrukcí z betonu prostého nebo železového vodních staveb přehrad, jezů a plavebních komor, spodní stavby vodních elektráren, jader přehrad, odběrných věží a výpustných zařízení, opěrných zdí, šachet, šachtic a ostatních konstrukcí odstranění ploch rovinných</t>
  </si>
  <si>
    <t>https://podminky.urs.cz/item/CS_URS_2022_01/321352010</t>
  </si>
  <si>
    <t>24</t>
  </si>
  <si>
    <t>321366111</t>
  </si>
  <si>
    <t>Výztuž železobetonových konstrukcí vodních staveb z oceli 10 505 D do 12 mm</t>
  </si>
  <si>
    <t>t</t>
  </si>
  <si>
    <t>1850433883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</si>
  <si>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</si>
  <si>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https://podminky.urs.cz/item/CS_URS_2022_01/321366111</t>
  </si>
  <si>
    <t>výztuž pro žb konstrukce prům. 12 mm, viz příloha D.1.1, D.1.5</t>
  </si>
  <si>
    <t>horní práh (83+18+24) ks</t>
  </si>
  <si>
    <t>83*3,2*0,888/1000</t>
  </si>
  <si>
    <t>18*3,7*0,888/1000</t>
  </si>
  <si>
    <t>24*4,5*0,888/1000</t>
  </si>
  <si>
    <t>Mezisoučet</t>
  </si>
  <si>
    <t>dolní práh (31+18) ks</t>
  </si>
  <si>
    <t>31*3,2*0,888/1000</t>
  </si>
  <si>
    <t>skluzová plocha - kotvy, 388 ks dl. 0,25 m</t>
  </si>
  <si>
    <t>388*0,25*0,888/1000</t>
  </si>
  <si>
    <t>25</t>
  </si>
  <si>
    <t>321366112</t>
  </si>
  <si>
    <t>Výztuž železobetonových konstrukcí vodních staveb z oceli 10 505 D do 32 mm</t>
  </si>
  <si>
    <t>-2121220448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</si>
  <si>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jednotlivé pruty přes 12 do 32 mm, z oceli 10 505 (R) nebo BSt 500</t>
  </si>
  <si>
    <t>https://podminky.urs.cz/item/CS_URS_2022_01/321366112</t>
  </si>
  <si>
    <t>výztuž pro žb konstrukce prům. 20 mm, viz příloha D.1.1, D.1.5</t>
  </si>
  <si>
    <t>horní práh, 19 ks</t>
  </si>
  <si>
    <t>49*1,75*2,448/1000</t>
  </si>
  <si>
    <t>dolní práh, 19 ks</t>
  </si>
  <si>
    <t>19*1,75*2,448/1000</t>
  </si>
  <si>
    <t>26</t>
  </si>
  <si>
    <t>321368211</t>
  </si>
  <si>
    <t>Výztuž železobetonových konstrukcí vodních staveb ze svařovaných sítí</t>
  </si>
  <si>
    <t>-1354128360</t>
  </si>
  <si>
    <t>Výztuž železobetonových konstrukcí vodních staveb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</si>
  <si>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https://podminky.urs.cz/item/CS_URS_2022_01/321368211</t>
  </si>
  <si>
    <t>výztuž z Kari sítí 100/100/6, viz tabulky, viz příloha D.1.1, D.1.2</t>
  </si>
  <si>
    <t>303,36/1000</t>
  </si>
  <si>
    <t>515,75/1000</t>
  </si>
  <si>
    <t>spodní část skluzové plochy</t>
  </si>
  <si>
    <t>154,73/1000</t>
  </si>
  <si>
    <t>Vodorovné konstrukce</t>
  </si>
  <si>
    <t>27</t>
  </si>
  <si>
    <t>462512270</t>
  </si>
  <si>
    <t>Zához z lomového kamene s proštěrkováním z terénu hmotnost do 200 kg</t>
  </si>
  <si>
    <t>1967960726</t>
  </si>
  <si>
    <t>Zához z lomového kamene neupraveného záhozového s proštěrkováním z terénu, hmotnosti jednotlivých kamenů do 200 kg</t>
  </si>
  <si>
    <t>https://podminky.urs.cz/item/CS_URS_2022_01/462512270</t>
  </si>
  <si>
    <t>sjezd do koryta z lomového kamene jednotl. hmotnosti do 80 kg (odpočet zához z místního kamene), viz příloha D.1.1, D.1.2</t>
  </si>
  <si>
    <t>17,0*1,0-1,87</t>
  </si>
  <si>
    <t>28</t>
  </si>
  <si>
    <t>462512270R</t>
  </si>
  <si>
    <t>-1863785783</t>
  </si>
  <si>
    <t>https://podminky.urs.cz/item/CS_URS_2022_01/462512270R</t>
  </si>
  <si>
    <t>sjezd do koryta z lomového kamene z rozebraného místního kamene (štět předprsí), viz příloha D.1.1, D.1.2</t>
  </si>
  <si>
    <t>29</t>
  </si>
  <si>
    <t>462519002</t>
  </si>
  <si>
    <t>Příplatek za urovnání ploch záhozu z lomového kamene hmotnost do 200 kg</t>
  </si>
  <si>
    <t>-1692260911</t>
  </si>
  <si>
    <t>Zához z lomového kamene neupraveného záhozového Příplatek k cenám za urovnání viditelných ploch záhozu z kamene, hmotnosti jednotlivých kamenů do 200 kg</t>
  </si>
  <si>
    <t>https://podminky.urs.cz/item/CS_URS_2022_01/462519002</t>
  </si>
  <si>
    <t>úprava líce sjezdu do koryta z lomového kamene, viz příloha D.1.1, D.1.2</t>
  </si>
  <si>
    <t>17,0*4,0</t>
  </si>
  <si>
    <t>30</t>
  </si>
  <si>
    <t>463212121</t>
  </si>
  <si>
    <t>Rovnanina z lomového kamene upraveného s vyplněním spár těženým kamenivem</t>
  </si>
  <si>
    <t>-1016130224</t>
  </si>
  <si>
    <t>Rovnanina z lomového kamene upraveného, tříděného jakékoliv tloušťky rovnaniny s vyplněním spár a dutin těženým kamenivem</t>
  </si>
  <si>
    <t>https://podminky.urs.cz/item/CS_URS_2022_01/463212121</t>
  </si>
  <si>
    <t>rovnanina pod dolním prahem, výkaz, viz příloha D.1.1, D.1.2</t>
  </si>
  <si>
    <t>z lomového kamene jednotl. hmotnosti nad 500 kg (90%)</t>
  </si>
  <si>
    <t>31,90*0,9</t>
  </si>
  <si>
    <t>z lomového kamene jednotl. hmotnosti  80 - 200 kg (10%)</t>
  </si>
  <si>
    <t>31,90*0,1</t>
  </si>
  <si>
    <t>31</t>
  </si>
  <si>
    <t>463212191</t>
  </si>
  <si>
    <t>Příplatek za vypracováni líce rovnaniny</t>
  </si>
  <si>
    <t>1700198469</t>
  </si>
  <si>
    <t>Rovnanina z lomového kamene upraveného, tříděného Příplatek k cenám za vypracování líce</t>
  </si>
  <si>
    <t>https://podminky.urs.cz/item/CS_URS_2022_01/463212191</t>
  </si>
  <si>
    <t>(1,9+3,0)/2*14,5</t>
  </si>
  <si>
    <t>Komunikace pozemní</t>
  </si>
  <si>
    <t>32</t>
  </si>
  <si>
    <t>R - 2040</t>
  </si>
  <si>
    <t>Provizorní komunikace ze silničních dílců z ŽB do lože z kameniva těženého</t>
  </si>
  <si>
    <t>-524599240</t>
  </si>
  <si>
    <t>dočasné zpevnění sjezdu do koryta z provozního materiálu zhotovitele, viz příloha B., D.1.2</t>
  </si>
  <si>
    <t>zřízení a odstranění panelů (včetně likvidace porušených panelů)</t>
  </si>
  <si>
    <t>pro panely je uvažováno s pětinásobnou obratovostí</t>
  </si>
  <si>
    <t>celková plocha panelů: 17 x 3 m</t>
  </si>
  <si>
    <t>Úpravy povrchů, podlahy a osazování výplní</t>
  </si>
  <si>
    <t>33</t>
  </si>
  <si>
    <t>628635512</t>
  </si>
  <si>
    <t>Vyplnění spár zdiva z lomového kamene maltou cementovou na hl do 70 mm s vyspárováním</t>
  </si>
  <si>
    <t>967371377</t>
  </si>
  <si>
    <t>Vyplnění spár dosavadních konstrukcí zdiva cementovou maltou s vyčištěním spár hloubky do 70 mm, zdiva z lomového kamene s vyspárováním</t>
  </si>
  <si>
    <t>https://podminky.urs.cz/item/CS_URS_2022_01/628635512</t>
  </si>
  <si>
    <t>přespárování spár ve zdivu jezových pilířů do hl. 7 cm a vyfoukání (v ploše 100 %), viz příloha D.1.1</t>
  </si>
  <si>
    <t>53,20</t>
  </si>
  <si>
    <t>52,94</t>
  </si>
  <si>
    <t>34</t>
  </si>
  <si>
    <t>636195212</t>
  </si>
  <si>
    <t>Vyplnění spár dlažby z lomového kamene maltou cementovou na hl do 70 mm s vyspárováním</t>
  </si>
  <si>
    <t>265029303</t>
  </si>
  <si>
    <t>Vyplnění spár dosavadních dlažeb cementovou maltou s vyčištěním spár na hloubky do 70 mm dlažby z lomového kamene s vyspárováním</t>
  </si>
  <si>
    <t>https://podminky.urs.cz/item/CS_URS_2022_01/636195212</t>
  </si>
  <si>
    <t>přespárování spár ve skluzové ploše do hl. 7 cm a vyfoukání , viz příloha D.1.1</t>
  </si>
  <si>
    <t>151,50</t>
  </si>
  <si>
    <t>35</t>
  </si>
  <si>
    <t>938903111</t>
  </si>
  <si>
    <t>Vysekání spár hl do 70 mm v dlažbě z lomového kamene</t>
  </si>
  <si>
    <t>-855086856</t>
  </si>
  <si>
    <t>Dokončovací práce na dosavadních konstrukcích vysekání spár s očištěním zdiva nebo dlažby, s naložením suti na dopravní prostředek nebo s odklizením na hromady do vzdálenosti 50 m při hloubce spáry do 70 mm v dlažbě z lomového kamene</t>
  </si>
  <si>
    <t>https://podminky.urs.cz/item/CS_URS_2022_01/938903111</t>
  </si>
  <si>
    <t>vyčištění spár ve skluzové ploše do hl. 7 cm a vyfoukání, viz příloha D.1.1</t>
  </si>
  <si>
    <t>36</t>
  </si>
  <si>
    <t>938903113</t>
  </si>
  <si>
    <t>Vysekání spár hl do 70 mm ve zdivu z lomového kamene</t>
  </si>
  <si>
    <t>-1987152418</t>
  </si>
  <si>
    <t>Dokončovací práce na dosavadních konstrukcích vysekání spár s očištěním zdiva nebo dlažby, s naložením suti na dopravní prostředek nebo s odklizením na hromady do vzdálenosti 50 m při hloubce spáry do 70 mm ve zdivu z lomového kamene</t>
  </si>
  <si>
    <t>https://podminky.urs.cz/item/CS_URS_2022_01/938903113</t>
  </si>
  <si>
    <t>vyčištění spár ve zdivu jezových pilířů do hl. 7 cm a vyfoukání (v ploše 100 %), viz příloha D.1.1</t>
  </si>
  <si>
    <t>Trubní vedení</t>
  </si>
  <si>
    <t>37</t>
  </si>
  <si>
    <t>899501221</t>
  </si>
  <si>
    <t>Stupadla do šachet ocelová s PE povlakem vidlicová pro přímé zabudování do hmoždinek</t>
  </si>
  <si>
    <t>-1681697266</t>
  </si>
  <si>
    <t>Stupadla do šachet a drobných objektů ocelová s PE povlakem vidlicová pro přímé zabudování do hmoždinek</t>
  </si>
  <si>
    <t>https://podminky.urs.cz/item/CS_URS_2022_01/899501221</t>
  </si>
  <si>
    <t>6 ks nových stupadel na levém pilíři</t>
  </si>
  <si>
    <t>Ostatní konstrukce a práce, bourání</t>
  </si>
  <si>
    <t>38</t>
  </si>
  <si>
    <t>919111111</t>
  </si>
  <si>
    <t>Řezání dilatačních spár š 4 mm hl do 60 mm příčných nebo podélných v čerstvém CB krytu</t>
  </si>
  <si>
    <t>m</t>
  </si>
  <si>
    <t>1256196555</t>
  </si>
  <si>
    <t>Řezání dilatačních spár v čerstvém cementobetonovém krytu příčných nebo podélných, šířky 4 mm, hloubky do 60 mm</t>
  </si>
  <si>
    <t>https://podminky.urs.cz/item/CS_URS_2022_01/919111111</t>
  </si>
  <si>
    <t>proříznutí dilatace do hloubky 50 mm, viz příloha D.1.1, D.1.2</t>
  </si>
  <si>
    <t>9,95+9,60</t>
  </si>
  <si>
    <t>1,8+1,1</t>
  </si>
  <si>
    <t>39</t>
  </si>
  <si>
    <t>919735122</t>
  </si>
  <si>
    <t>Řezání stávajícího betonového krytu hl přes 50 do 100 mm</t>
  </si>
  <si>
    <t>-1852755233</t>
  </si>
  <si>
    <t>Řezání stávajícího betonového krytu nebo podkladu hloubky přes 50 do 100 mm</t>
  </si>
  <si>
    <t>https://podminky.urs.cz/item/CS_URS_2022_01/919735122</t>
  </si>
  <si>
    <t>boční stěna horního prahu - odbourání pro práh, viz příloha D.1.1, D.1.2</t>
  </si>
  <si>
    <t>15*(11,0+13,70)</t>
  </si>
  <si>
    <t>40</t>
  </si>
  <si>
    <t>931626212</t>
  </si>
  <si>
    <t>Úprava dilatační spáry těžkými asfaltovými pásy</t>
  </si>
  <si>
    <t>-1316628533</t>
  </si>
  <si>
    <t>Úprava dilatační spáry konstrukcí z prostého nebo železového betonu asfaltová úprava těžkými asfaltovými pásy</t>
  </si>
  <si>
    <t>https://podminky.urs.cz/item/CS_URS_2022_01/931626212</t>
  </si>
  <si>
    <t>dilatace - bitumenová lepenka, viz příloha D.1.1, D.1.2</t>
  </si>
  <si>
    <t>horní práh, 2 x 3 ks</t>
  </si>
  <si>
    <t>2*3*1,0*0,35</t>
  </si>
  <si>
    <t>1,10*0,30</t>
  </si>
  <si>
    <t>7,9*0,30</t>
  </si>
  <si>
    <t>41</t>
  </si>
  <si>
    <t>931994106</t>
  </si>
  <si>
    <t>Těsnění dilatační spáry betonové konstrukce vnitřním těsnicím pásem</t>
  </si>
  <si>
    <t>-1229177185</t>
  </si>
  <si>
    <t>Těsnění spáry betonové konstrukce pásy, profily, tmely těsnicím pásem vnitřním, spáry dilatační</t>
  </si>
  <si>
    <t>https://podminky.urs.cz/item/CS_URS_2022_01/931994106</t>
  </si>
  <si>
    <t>dilatace - vhodným těsnicím profilem, 3 ks, viz příloha D.1.1, D.1.2</t>
  </si>
  <si>
    <t>3*1,0</t>
  </si>
  <si>
    <t>42</t>
  </si>
  <si>
    <t>931994111R</t>
  </si>
  <si>
    <t>Těsnění styčné spáry u prefa dílců bobtnajícím profilem</t>
  </si>
  <si>
    <t>1020511820</t>
  </si>
  <si>
    <t>Těsnění spáry betonové konstrukce pásy, profily, tmely profilem, spáry styčné u prefa dílců bobtnajícím</t>
  </si>
  <si>
    <t>https://podminky.urs.cz/item/CS_URS_2022_01/931994111R</t>
  </si>
  <si>
    <t>dvojitý těsnicí bobtnavý pásek 20/10 mm - prahy, viz příloha D.1.1</t>
  </si>
  <si>
    <t>2*(24,7+2*0,95)</t>
  </si>
  <si>
    <t>2*(9,7+2*0,95)</t>
  </si>
  <si>
    <t>43</t>
  </si>
  <si>
    <t>936457111R</t>
  </si>
  <si>
    <t>Zálivka kotevních šroubů vysokopevnostní maltou objemu do 0,01 m3</t>
  </si>
  <si>
    <t>-1097514564</t>
  </si>
  <si>
    <t>Zálivka kotevních šroubů, ocelových konstrukcí a dutin vysokopevnostní maltou objemu jednotlivě do 0,01 m3</t>
  </si>
  <si>
    <t>viz příloha D.1.1, D.1.2</t>
  </si>
  <si>
    <t>kotvy horního prahu, 2 ks/m, dl. 1250 mm</t>
  </si>
  <si>
    <t>11,0*2*0,01</t>
  </si>
  <si>
    <t>14,0*2*0,01</t>
  </si>
  <si>
    <t>kotvy dolního prahu, 2 ks/m, dl. 1250 mm</t>
  </si>
  <si>
    <t>10,0*2*0,01</t>
  </si>
  <si>
    <t>otvory pro osazení madla, dl.250 mm, 2 ks</t>
  </si>
  <si>
    <t>2*0,01</t>
  </si>
  <si>
    <t>44</t>
  </si>
  <si>
    <t>961044111</t>
  </si>
  <si>
    <t>Bourání základů z betonu prostého</t>
  </si>
  <si>
    <t>-1696947856</t>
  </si>
  <si>
    <t>Bourání základů z betonu prostého</t>
  </si>
  <si>
    <t>https://podminky.urs.cz/item/CS_URS_2022_01/961044111</t>
  </si>
  <si>
    <t>bourání stávajících konstrukcí, viz příloha D.1.1, D.1.2</t>
  </si>
  <si>
    <t>9,70*0,53</t>
  </si>
  <si>
    <t>13,70*0,30</t>
  </si>
  <si>
    <t>8,80*0,83</t>
  </si>
  <si>
    <t>45</t>
  </si>
  <si>
    <t>966061111</t>
  </si>
  <si>
    <t>Bourání dřevěných konstrukcí pro LTM včetně výplně ručně</t>
  </si>
  <si>
    <t>1254364655</t>
  </si>
  <si>
    <t>Bourání konstrukcí LTM ve vodních tocích s přemístěním suti na hromady na vzdálenost do 20 m nebo s naložením na dopravní prostředek ručně dřevěných včetně výplně</t>
  </si>
  <si>
    <t>https://podminky.urs.cz/item/CS_URS_2022_01/966061111</t>
  </si>
  <si>
    <t>odstranění původních dřevěných konstrukcí odřezáním(odborný odhad), viz příloha D.1.1</t>
  </si>
  <si>
    <t>5,0</t>
  </si>
  <si>
    <t>46</t>
  </si>
  <si>
    <t>976027331</t>
  </si>
  <si>
    <t>Vybourání krycích desek kamenných tl přes 100 mm</t>
  </si>
  <si>
    <t>1670794988</t>
  </si>
  <si>
    <t>Vybourání kamenných obrub, krycích desek krycích desek ukončujících horní plochu zdiva, tl. přes 100 mm</t>
  </si>
  <si>
    <t>https://podminky.urs.cz/item/CS_URS_2022_01/976027331</t>
  </si>
  <si>
    <t>odstranění 1 ks pískovcové desky 750 x 750 x 150 mm</t>
  </si>
  <si>
    <t>0,75*0,75</t>
  </si>
  <si>
    <t>47</t>
  </si>
  <si>
    <t>977131116</t>
  </si>
  <si>
    <t>Vrty příklepovými vrtáky D přes 16 do 20 mm do cihelného zdiva nebo prostého betonu</t>
  </si>
  <si>
    <t>1891401432</t>
  </si>
  <si>
    <t>Vrty příklepovými vrtáky do cihelného zdiva nebo prostého betonu průměru přes 16 do 20 mm</t>
  </si>
  <si>
    <t>https://podminky.urs.cz/item/CS_URS_2022_01/977131116</t>
  </si>
  <si>
    <t>vyrtání otvorů prům. 20 mm pro výplň skluzové plochy, 1 ks/m2 (plochy 151,50 m2), dl. 1250 mm, viz příloha D.1.1, D.1.3</t>
  </si>
  <si>
    <t>152*0,30</t>
  </si>
  <si>
    <t>48</t>
  </si>
  <si>
    <t>977131117</t>
  </si>
  <si>
    <t>Vrty příklepovými vrtáky D přes 20 do 25 mm do cihelného zdiva nebo prostého betonu</t>
  </si>
  <si>
    <t>-2127265557</t>
  </si>
  <si>
    <t>Vrty příklepovými vrtáky do cihelného zdiva nebo prostého betonu průměru přes 20 do 25 mm</t>
  </si>
  <si>
    <t>https://podminky.urs.cz/item/CS_URS_2022_01/977131117</t>
  </si>
  <si>
    <t>vyrtání otvorů prům. 24 mm pro přikotvení kvádrů, 13 ks, dl. 350 mm, viz příloha D.1.1, D.1.3</t>
  </si>
  <si>
    <t>13*0,35</t>
  </si>
  <si>
    <t>vrty pro 6 ks nových stupadel na levém pilíři</t>
  </si>
  <si>
    <t>6*2*0,075</t>
  </si>
  <si>
    <t>49</t>
  </si>
  <si>
    <t>977131118</t>
  </si>
  <si>
    <t>Vrty příklepovými vrtáky D přes 25 do 28 mm do cihelného zdiva nebo prostého betonu</t>
  </si>
  <si>
    <t>-1151070429</t>
  </si>
  <si>
    <t>Vrty příklepovými vrtáky do cihelného zdiva nebo prostého betonu průměru přes 25 do 28 mm</t>
  </si>
  <si>
    <t>https://podminky.urs.cz/item/CS_URS_2022_01/977131118</t>
  </si>
  <si>
    <t>viz příloha D.1.1, D.1.2, D.1.3</t>
  </si>
  <si>
    <t>vyrtání otvorů prům. 28 mm pro kotvy horního prahu, 2 ks/m, dl. 1250 mm</t>
  </si>
  <si>
    <t>11,0*2*1,25</t>
  </si>
  <si>
    <t>14,0*2*1,25</t>
  </si>
  <si>
    <t>vyrtání otvorů prům. 28 mm pro kotvy dolního prahu, 2 ks/m, dl. 1250 mm</t>
  </si>
  <si>
    <t>10,0*2*1,25</t>
  </si>
  <si>
    <t>50</t>
  </si>
  <si>
    <t>13021017</t>
  </si>
  <si>
    <t>tyč ocelová kruhová žebírková DIN 488 jakost B500B (10 505) výztuž do betonu D 20mm</t>
  </si>
  <si>
    <t>1915726469</t>
  </si>
  <si>
    <t>ocel žebírková prům. 20 mm pro kotvy horního prahu, 2 ks/m, dl. 1750 mm</t>
  </si>
  <si>
    <t>11,0*2*1,75*0,00247</t>
  </si>
  <si>
    <t>14,0*2*1,75*0,00247</t>
  </si>
  <si>
    <t>ocel žebírková prům. 20 mm pro kotvy dolního prahu, 2 ks/m, dl. 1750 mm</t>
  </si>
  <si>
    <t>10,0*2*1,75*0,00247</t>
  </si>
  <si>
    <t>51</t>
  </si>
  <si>
    <t>977151111</t>
  </si>
  <si>
    <t>Jádrové vrty diamantovými korunkami do stavebních materiálů D do 35 mm</t>
  </si>
  <si>
    <t>-1268342340</t>
  </si>
  <si>
    <t>Jádrové vrty diamantovými korunkami do stavebních materiálů (železobetonu, betonu, cihel, obkladů, dlažeb, kamene) průměru do 35 mm</t>
  </si>
  <si>
    <t>https://podminky.urs.cz/item/CS_URS_2022_01/977151111</t>
  </si>
  <si>
    <t>vyrtání otvorů prům. 24 mm v kamenných kvádrech pro jejich přikotvení, 13 ks, dl. 450 mm, viz příloha D.1.1, D.1.2, D.1.3</t>
  </si>
  <si>
    <t>13*0,45</t>
  </si>
  <si>
    <t>52</t>
  </si>
  <si>
    <t>13021400R</t>
  </si>
  <si>
    <t>tyč kotevní celozávitová nerezová D 20 mm</t>
  </si>
  <si>
    <t>-1058590009</t>
  </si>
  <si>
    <t>pro kotvy k ukotvení kamenných kvádrů, 13 ks, dl. 1750 mm, viz příloha D.1.1, D.1.2, D.1.3</t>
  </si>
  <si>
    <t>13*1,775</t>
  </si>
  <si>
    <t>53</t>
  </si>
  <si>
    <t>977151118</t>
  </si>
  <si>
    <t>Jádrové vrty diamantovými korunkami do stavebních materiálů D přes 90 do 100 mm</t>
  </si>
  <si>
    <t>-349262461</t>
  </si>
  <si>
    <t>Jádrové vrty diamantovými korunkami do stavebních materiálů (železobetonu, betonu, cihel, obkladů, dlažeb, kamene) průměru přes 90 do 100 mm</t>
  </si>
  <si>
    <t>https://podminky.urs.cz/item/CS_URS_2022_01/977151118</t>
  </si>
  <si>
    <t>2*0,25</t>
  </si>
  <si>
    <t>54</t>
  </si>
  <si>
    <t>977151123</t>
  </si>
  <si>
    <t>Jádrové vrty diamantovými korunkami do stavebních materiálů D přes 130 do 150 mm</t>
  </si>
  <si>
    <t>-1922070540</t>
  </si>
  <si>
    <t>Jádrové vrty diamantovými korunkami do stavebních materiálů (železobetonu, betonu, cihel, obkladů, dlažeb, kamene) průměru přes 130 do 150 mm</t>
  </si>
  <si>
    <t>https://podminky.urs.cz/item/CS_URS_2022_01/977151123</t>
  </si>
  <si>
    <t>vrty v betonové konstrukci pro možnost provedení tryskové injektáže, viz tabulka pro výpočet délky vrtů - hluché vrty, viz příloha D.1.1, D.1.2, D.1.3</t>
  </si>
  <si>
    <t>24,0</t>
  </si>
  <si>
    <t>29,35</t>
  </si>
  <si>
    <t>odvrty části zaplněných vrtů v betonové konstrukci po provedení tryskové injektáže, viz tabulka pro výpočet délky vrtů</t>
  </si>
  <si>
    <t>1*0,5</t>
  </si>
  <si>
    <t>14*0,5</t>
  </si>
  <si>
    <t>55</t>
  </si>
  <si>
    <t>985111231</t>
  </si>
  <si>
    <t>Odsekání betonu rubu kleneb a podlah tl do 80 mm</t>
  </si>
  <si>
    <t>-1940358014</t>
  </si>
  <si>
    <t>Odsekání vrstev betonu rubu kleneb a podlah, tloušťka odsekané vrstvy do 80 mm</t>
  </si>
  <si>
    <t>https://podminky.urs.cz/item/CS_URS_2022_01/985111231</t>
  </si>
  <si>
    <t>odbourání vrchní části skluzové plochy v tl. 70 mm (až tl. 0,8 mm z důvodu přebourání), viz příloha D.1.1, D.1.2, D.1.3</t>
  </si>
  <si>
    <t>96,80</t>
  </si>
  <si>
    <t>56</t>
  </si>
  <si>
    <t>985111291</t>
  </si>
  <si>
    <t>Příplatek k odsekání omítek a betonu za práci ve stísněném prostoru</t>
  </si>
  <si>
    <t>-590375143</t>
  </si>
  <si>
    <t>Odsekání vrstev betonu Příplatek k cenám za práci ve stísněném prostoru</t>
  </si>
  <si>
    <t>https://podminky.urs.cz/item/CS_URS_2022_01/985111291</t>
  </si>
  <si>
    <t>odbourání vrchní části skluzové plochy v tl. 70 mm, viz odsekání betonu</t>
  </si>
  <si>
    <t>96,80*1,20</t>
  </si>
  <si>
    <t>57</t>
  </si>
  <si>
    <t>985112132</t>
  </si>
  <si>
    <t>Odsekání degradovaného betonu rubu kleneb a podlah tl přes 10 do 30 mm</t>
  </si>
  <si>
    <t>-52479043</t>
  </si>
  <si>
    <t>Odsekání degradovaného betonu rubu kleneb a podlah, tloušťky přes 10 do 30 mm</t>
  </si>
  <si>
    <t>https://podminky.urs.cz/item/CS_URS_2022_01/985112132</t>
  </si>
  <si>
    <t xml:space="preserve">začištění zdiva na LB pilíři po odbourání parapetní desky </t>
  </si>
  <si>
    <t>58</t>
  </si>
  <si>
    <t>985112133</t>
  </si>
  <si>
    <t>Odsekání degradovaného betonu rubu kleneb a podlah tl přes 30 do 50 mm</t>
  </si>
  <si>
    <t>-714157413</t>
  </si>
  <si>
    <t>Odsekání degradovaného betonu rubu kleneb a podlah, tloušťky přes 30 do 50 mm</t>
  </si>
  <si>
    <t>https://podminky.urs.cz/item/CS_URS_2022_01/985112133</t>
  </si>
  <si>
    <t>úprava vrchní koruny tryskové injektáže před provedením betonáže (odsekání vrstvy cca 50 mm), viz příloha D.1.1</t>
  </si>
  <si>
    <t>práh</t>
  </si>
  <si>
    <t>24,7*0,7</t>
  </si>
  <si>
    <t>9,7*0,7</t>
  </si>
  <si>
    <t>59</t>
  </si>
  <si>
    <t>985112192</t>
  </si>
  <si>
    <t>Příplatek k odsekání degradovaného betonu za práci ve stísněném prostoru</t>
  </si>
  <si>
    <t>1607197348</t>
  </si>
  <si>
    <t>Odsekání degradovaného betonu Příplatek k cenám za práci ve stísněném prostoru</t>
  </si>
  <si>
    <t>https://podminky.urs.cz/item/CS_URS_2022_01/985112192</t>
  </si>
  <si>
    <t>úprava vrchní koruny tryskové injektáže před provedením betonáže, viz příloha D.1.1</t>
  </si>
  <si>
    <t>24,7*0,7*0,05</t>
  </si>
  <si>
    <t>9,7*0,7*0,05</t>
  </si>
  <si>
    <t>60</t>
  </si>
  <si>
    <t>985131111</t>
  </si>
  <si>
    <t>Očištění ploch stěn, rubu kleneb a podlah tlakovou vodou</t>
  </si>
  <si>
    <t>28152482</t>
  </si>
  <si>
    <t>https://podminky.urs.cz/item/CS_URS_2022_01/985131111</t>
  </si>
  <si>
    <t>viz příloha D.1.1</t>
  </si>
  <si>
    <t>skluzová plocha po odbourání vrchní části betonu a osazení kotviček</t>
  </si>
  <si>
    <t>očištění kamenných kvádrů spodního prahu</t>
  </si>
  <si>
    <t>13*2*(0,75*0,5+0,75*0,4+0,5*0,4)</t>
  </si>
  <si>
    <t>pravý pilíř včetně boků a parapetu</t>
  </si>
  <si>
    <t>29,5+(2,75*3,75)/2+(2,1*3,75)/2+14,6</t>
  </si>
  <si>
    <t>29,4+(2,75*3,60)/2+(2,75*3,80)/2+14,6</t>
  </si>
  <si>
    <t>oprava parapetu LB pilíře - očištění opravované plochy</t>
  </si>
  <si>
    <t>5,25+2,43+0,57</t>
  </si>
  <si>
    <t>61</t>
  </si>
  <si>
    <t>985131311</t>
  </si>
  <si>
    <t>Ruční dočištění ploch stěn, rubu kleneb a podlah ocelových kartáči</t>
  </si>
  <si>
    <t>-1757433630</t>
  </si>
  <si>
    <t>Očištění ploch stěn, rubu kleneb a podlah ruční dočištění ocelovými kartáči</t>
  </si>
  <si>
    <t>https://podminky.urs.cz/item/CS_URS_2022_01/985131311</t>
  </si>
  <si>
    <t>dočištění kamenných kvádrů spodního prahu, viz příloha D.1.1</t>
  </si>
  <si>
    <t>62</t>
  </si>
  <si>
    <t>985331113</t>
  </si>
  <si>
    <t>Dodatečné vlepování betonářské výztuže D 12 mm do cementové aktivované malty včetně vyvrtání otvoru</t>
  </si>
  <si>
    <t>1843191130</t>
  </si>
  <si>
    <t>Dodatečné vlepování betonářské výztuže včetně vyvrtání a vyčištění otvoru cementovou aktivovanou maltou průměr výztuže 12 mm</t>
  </si>
  <si>
    <t>https://podminky.urs.cz/item/CS_URS_2022_01/985331113</t>
  </si>
  <si>
    <t>kotvení skluzové plochy, 4 ks/m2 dl. vrtu 180 mm, viz příloha D.1.1, D.1.3</t>
  </si>
  <si>
    <t>97,0*4*0,180</t>
  </si>
  <si>
    <t>63</t>
  </si>
  <si>
    <t>13021013</t>
  </si>
  <si>
    <t>tyč ocelová kruhová žebírková DIN 488 jakost B500B (10 505) výztuž do betonu D 12mm</t>
  </si>
  <si>
    <t>-1369910670</t>
  </si>
  <si>
    <t>kotvení skluzové plochy, 4 ks/m2, dl. kotev 250 mm, viz příloha D.1.1</t>
  </si>
  <si>
    <t>97,0*4*0,250*0,00089</t>
  </si>
  <si>
    <t>64</t>
  </si>
  <si>
    <t>985411111</t>
  </si>
  <si>
    <t>Beztlakové zalití trhlin a dutin ve zdivu aktivovanou maltou</t>
  </si>
  <si>
    <t>-354007529</t>
  </si>
  <si>
    <t>Beztlakové zalití trhlin a dutin aktivovanou maltou</t>
  </si>
  <si>
    <t>https://podminky.urs.cz/item/CS_URS_2022_01/985411111</t>
  </si>
  <si>
    <t>výplň dutin pod skluzovou plochou cementovou zálivkou tř. R3 s nízkou dekantací pomocí plnicích zálivkových trubek  dl. 1,0 m, viz příloha D.1.1</t>
  </si>
  <si>
    <t>odborný odhad výplně - prům. tl. 80 mm v celé ploše (byly zjištěny dutiny hloubky až 300 mm)</t>
  </si>
  <si>
    <t>151,50*0,08</t>
  </si>
  <si>
    <t>65</t>
  </si>
  <si>
    <t>985411912</t>
  </si>
  <si>
    <t>Příplatek k beztlakovému zalití trhlin a dutin za objem do 1 m3 jednotlivě</t>
  </si>
  <si>
    <t>-342916272</t>
  </si>
  <si>
    <t>Beztlakové zalití trhlin a dutin Příplatek k ceně za objem do 1 m3 jednotlivě</t>
  </si>
  <si>
    <t>https://podminky.urs.cz/item/CS_URS_2022_01/985411912</t>
  </si>
  <si>
    <t>příplatek za výplň jednotlivých dutin, viz příloha D.1.1</t>
  </si>
  <si>
    <t>12,12</t>
  </si>
  <si>
    <t>997</t>
  </si>
  <si>
    <t>Přesun sutě</t>
  </si>
  <si>
    <t>66</t>
  </si>
  <si>
    <t>997013511</t>
  </si>
  <si>
    <t>Odvoz suti a vybouraných hmot z meziskládky na skládku do 1 km s naložením a se složením</t>
  </si>
  <si>
    <t>-3917024</t>
  </si>
  <si>
    <t>Odvoz suti a vybouraných hmot z meziskládky na skládku s naložením a se složením, na vzdálenost do 1 km</t>
  </si>
  <si>
    <t>https://podminky.urs.cz/item/CS_URS_2022_01/997013511</t>
  </si>
  <si>
    <t>viz příloha B.</t>
  </si>
  <si>
    <t>odstraněná stávající stupadla provozovateli, 2 ks</t>
  </si>
  <si>
    <t>2*0,6*0,00385</t>
  </si>
  <si>
    <t>vybouraná pískovcová krycí deska provozovateli</t>
  </si>
  <si>
    <t>0,75*0,75*0,15*2,5</t>
  </si>
  <si>
    <t>67</t>
  </si>
  <si>
    <t>997013601R1</t>
  </si>
  <si>
    <t>Likvidace stavebního odpadu betonového</t>
  </si>
  <si>
    <t>1276853794</t>
  </si>
  <si>
    <t>Likvidace stavebního odpadu z prostého betonu včetně naložení, dopravy, uložení a případného poplatku za uložení</t>
  </si>
  <si>
    <t>beton z vybouraných stávajících kcí</t>
  </si>
  <si>
    <t>33,899*2,2</t>
  </si>
  <si>
    <t>odbourání vrchní části skluzové plochy</t>
  </si>
  <si>
    <t>18,198</t>
  </si>
  <si>
    <t xml:space="preserve">odbouraný materiál ze začištění zdiva na LB pilíři po odbourání parapetní desky </t>
  </si>
  <si>
    <t>0,037</t>
  </si>
  <si>
    <t>úprava vrchní koruny tryskové injektáže před provedením betonáže (odsekání vrstvy cca 50 mm)</t>
  </si>
  <si>
    <t>2,649</t>
  </si>
  <si>
    <t>beton z vrtů - horní a dolní práh (betonový materiál z vrtů provedených v nebourané části konstrukce)</t>
  </si>
  <si>
    <t>(1*3,10+14*1,3)*3,14*0,07*0,07*2,2</t>
  </si>
  <si>
    <t>beton z vrtů po provedení odvrtů po dokončení injektáže - horní a dolní práh</t>
  </si>
  <si>
    <t>(1*0,5+14*0,5)*3,14*0,07*0,07*2,2</t>
  </si>
  <si>
    <t>materiál z vrtů pro osazení madla</t>
  </si>
  <si>
    <t>0,016</t>
  </si>
  <si>
    <t>materiál z přespárování skluzové plochy</t>
  </si>
  <si>
    <t>2,727</t>
  </si>
  <si>
    <t>materiál z přespárování zdiva pilířů</t>
  </si>
  <si>
    <t>1,804</t>
  </si>
  <si>
    <t>materiál z úpravy vrchní koruny tryskové injektáže - prahy</t>
  </si>
  <si>
    <t>(17,29+6,79)*0,05*2,0</t>
  </si>
  <si>
    <t>68</t>
  </si>
  <si>
    <t>997013811R1</t>
  </si>
  <si>
    <t xml:space="preserve">Likvidave stavebního odpadu dřevěného </t>
  </si>
  <si>
    <t>1949400403</t>
  </si>
  <si>
    <t>Likvidace stavebního odpadu dřevěného včetně naložení, dopravy, uložení a případného poplatku za uložení</t>
  </si>
  <si>
    <t>vybourané dřevěné konstrukce, viz příloha B.</t>
  </si>
  <si>
    <t>5,0*0,9</t>
  </si>
  <si>
    <t>69</t>
  </si>
  <si>
    <t>997013873R1</t>
  </si>
  <si>
    <t>Likvidace stavebního odpadu zeminy a kamení</t>
  </si>
  <si>
    <t>-849890580</t>
  </si>
  <si>
    <t>Likvidace stavebního odpadu zeminy a kamení včetně naložení, dopravy, uložení a případného poplatku za uložení</t>
  </si>
  <si>
    <t>kámen z rozebraného záhozu - sjezd do koryta, viz příloha B.</t>
  </si>
  <si>
    <t>17,0*2,5</t>
  </si>
  <si>
    <t>998</t>
  </si>
  <si>
    <t>Přesun hmot</t>
  </si>
  <si>
    <t>70</t>
  </si>
  <si>
    <t>998323011</t>
  </si>
  <si>
    <t>Přesun hmot pro jezy a stupně</t>
  </si>
  <si>
    <t>2056478386</t>
  </si>
  <si>
    <t>Přesun hmot pro jezy a stupně dopravní vzdálenost do 500 m</t>
  </si>
  <si>
    <t>https://podminky.urs.cz/item/CS_URS_2022_01/998323011</t>
  </si>
  <si>
    <t>PSV</t>
  </si>
  <si>
    <t>Práce a dodávky PSV</t>
  </si>
  <si>
    <t>711</t>
  </si>
  <si>
    <t>Izolace proti vodě, vlhkosti a plynům</t>
  </si>
  <si>
    <t>71</t>
  </si>
  <si>
    <t>711191001</t>
  </si>
  <si>
    <t>Provedení adhezního můstku na vodorovné ploše</t>
  </si>
  <si>
    <t>387746139</t>
  </si>
  <si>
    <t>Provedení nátěru adhezního můstku na ploše vodorovné V</t>
  </si>
  <si>
    <t>https://podminky.urs.cz/item/CS_URS_2022_01/711191001</t>
  </si>
  <si>
    <t>spodní strana očištěných kamenných kvádrů</t>
  </si>
  <si>
    <t>13*(0,75*0,5)</t>
  </si>
  <si>
    <t>spodní strana nových parapetních desek</t>
  </si>
  <si>
    <t>lepená parapetní plocha</t>
  </si>
  <si>
    <t>72</t>
  </si>
  <si>
    <t>711191011</t>
  </si>
  <si>
    <t>Provedení adhezního můstku na svislé ploše</t>
  </si>
  <si>
    <t>1671474047</t>
  </si>
  <si>
    <t>Provedení nátěru adhezního můstku na ploše svislé S</t>
  </si>
  <si>
    <t>https://podminky.urs.cz/item/CS_URS_2022_01/711191011</t>
  </si>
  <si>
    <t>očištěné svislé plochy kamenných kvádrů spodního prahu - zadní strana a boky, viz příloha D.1.1</t>
  </si>
  <si>
    <t>13*(0,75*0,4+2*0,5*0,4)</t>
  </si>
  <si>
    <t>73</t>
  </si>
  <si>
    <t>58585000</t>
  </si>
  <si>
    <t>adhezní můstek pro savé i nesavé podklady</t>
  </si>
  <si>
    <t>-106753380</t>
  </si>
  <si>
    <t>očištěné svislé plochy kamenných kvádrů spodního prahu - zadní strana a boky</t>
  </si>
  <si>
    <t>127,275*0,1265 'Přepočtené koeficientem množství</t>
  </si>
  <si>
    <t>767</t>
  </si>
  <si>
    <t>Konstrukce zámečnické</t>
  </si>
  <si>
    <t>74</t>
  </si>
  <si>
    <t>767995112</t>
  </si>
  <si>
    <t>Montáž atypických zámečnických konstrukcí hm přes 5 do 10 kg</t>
  </si>
  <si>
    <t>1061608390</t>
  </si>
  <si>
    <t>Montáž ostatních atypických zámečnických konstrukcí hmotnosti přes 5 do 10 kg</t>
  </si>
  <si>
    <t>https://podminky.urs.cz/item/CS_URS_2022_01/767995112</t>
  </si>
  <si>
    <t>madlo stupadel (ohnutí a osazení), trubka prům. 44,5 mm, tl. stěny 4 mm, dl. 1,8 m, viz příloha D.1.4</t>
  </si>
  <si>
    <t>1,8*4,0</t>
  </si>
  <si>
    <t>75</t>
  </si>
  <si>
    <t>14011022</t>
  </si>
  <si>
    <t>trubka ocelová bezešvá hladká jakost 11 353 44,5x4mm</t>
  </si>
  <si>
    <t>8270498</t>
  </si>
  <si>
    <t>pro madlo zábradlí, trubka prům. 44,5 mm, tl. stěny 4 mm, dl. 1,8 m, viz příloha D.1.4</t>
  </si>
  <si>
    <t>1,8</t>
  </si>
  <si>
    <t>76</t>
  </si>
  <si>
    <t>767996701</t>
  </si>
  <si>
    <t>Demontáž atypických zámečnických konstrukcí řezáním hm jednotlivých dílů do 50 kg</t>
  </si>
  <si>
    <t>1055966398</t>
  </si>
  <si>
    <t>Demontáž ostatních zámečnických konstrukcí o hmotnosti jednotlivých dílů řezáním do 50 kg</t>
  </si>
  <si>
    <t>https://podminky.urs.cz/item/CS_URS_2022_01/767996701</t>
  </si>
  <si>
    <t>odstranění stávajících stupadel, 2 ks</t>
  </si>
  <si>
    <t>2*0,6*3,85</t>
  </si>
  <si>
    <t>77</t>
  </si>
  <si>
    <t>998767101</t>
  </si>
  <si>
    <t>Přesun hmot tonážní pro zámečnické konstrukce v objektech v do 6 m</t>
  </si>
  <si>
    <t>-1329170178</t>
  </si>
  <si>
    <t>Přesun hmot pro zámečnické konstrukce stanovený z hmotnosti přesunovaného materiálu vodorovná dopravní vzdálenost do 50 m v objektech výšky do 6 m</t>
  </si>
  <si>
    <t>https://podminky.urs.cz/item/CS_URS_2022_01/998767101</t>
  </si>
  <si>
    <t>789</t>
  </si>
  <si>
    <t>Povrchové úpravy ocelových konstrukcí a technologických zařízení</t>
  </si>
  <si>
    <t>78</t>
  </si>
  <si>
    <t>789323211</t>
  </si>
  <si>
    <t>Zhotovení nátěru ocelových konstrukcí třídy III dvousložkového základního tl do 80 µm</t>
  </si>
  <si>
    <t>-1981111636</t>
  </si>
  <si>
    <t>Zhotovení nátěru ocelových konstrukcí třídy III dvousložkového základního, tloušťky do 80 μm</t>
  </si>
  <si>
    <t>https://podminky.urs.cz/item/CS_URS_2022_01/789323211</t>
  </si>
  <si>
    <t>madlo stupadel na LB pilíři - nezabetonovaná část</t>
  </si>
  <si>
    <t>1,4*3,14*0,0445</t>
  </si>
  <si>
    <t>79</t>
  </si>
  <si>
    <t>789323216</t>
  </si>
  <si>
    <t>Zhotovení nátěru ocelových konstrukcí třídy III dvousložkového mezivrstvy tl do 80 µm</t>
  </si>
  <si>
    <t>961802043</t>
  </si>
  <si>
    <t>Zhotovení nátěru ocelových konstrukcí třídy III dvousložkového mezivrstvy, tloušťky do 80 μm</t>
  </si>
  <si>
    <t>https://podminky.urs.cz/item/CS_URS_2022_01/789323216</t>
  </si>
  <si>
    <t>80</t>
  </si>
  <si>
    <t>789323221</t>
  </si>
  <si>
    <t>Zhotovení nátěru ocelových konstrukcí třídy III dvousložkového krycího (vrchního) tl do 80 µm</t>
  </si>
  <si>
    <t>-127439765</t>
  </si>
  <si>
    <t>Zhotovení nátěru ocelových konstrukcí třídy III dvousložkového krycího (vrchního), tloušťky do 80 μm</t>
  </si>
  <si>
    <t>https://podminky.urs.cz/item/CS_URS_2022_01/789323221</t>
  </si>
  <si>
    <t>81</t>
  </si>
  <si>
    <t>24623030</t>
  </si>
  <si>
    <t>hmota nátěrová epoxidová základní antikorozní na kovy</t>
  </si>
  <si>
    <t>-394702672</t>
  </si>
  <si>
    <t>pro základní nátěr, teoretická vydatnost 5,4 m2/l, specifická hmotnost 1,4 kg/l</t>
  </si>
  <si>
    <t>(1,4*3,14*0,0445)/5,4*1,4</t>
  </si>
  <si>
    <t>82</t>
  </si>
  <si>
    <t>24629097</t>
  </si>
  <si>
    <t>hmota nátěrová epoxidová krycí (email) na ocelové konstrukce RAL 7035</t>
  </si>
  <si>
    <t>-1909501599</t>
  </si>
  <si>
    <t>nátěr ocelovýc kcí (mezivrstva a krycí nátěr, tj. 2 vrstvy)</t>
  </si>
  <si>
    <t>2*(1,4*3,14*0,0445)/5,4*1,4</t>
  </si>
  <si>
    <t>2. - SO 02 Oprava navazujícího opevnění</t>
  </si>
  <si>
    <t>Soupis:</t>
  </si>
  <si>
    <t>2.1 - SO 02.1 Oprava pravobřežní patky vývaru a přilehlé svahové dlažby</t>
  </si>
  <si>
    <t>114203102</t>
  </si>
  <si>
    <t>Rozebrání dlažeb z lomového kamene nebo betonových tvárnic na sucho se zalitými spárami</t>
  </si>
  <si>
    <t>Rozebrání dlažeb nebo záhozů s naložením na dopravní prostředek dlažeb z lomového kamene nebo betonových tvárnic na sucho se zalitými spárami cementovou maltou</t>
  </si>
  <si>
    <t>https://podminky.urs.cz/item/CS_URS_2022_01/114203102</t>
  </si>
  <si>
    <t>rozebrání dlažby v tl. 300 mm, viz příloha D.1.1, D.1.5</t>
  </si>
  <si>
    <t>39,8*0,75*0,3</t>
  </si>
  <si>
    <t>114203202</t>
  </si>
  <si>
    <t>Očištění lomového kamene nebo betonových tvárnic od malty</t>
  </si>
  <si>
    <t>-1733651888</t>
  </si>
  <si>
    <t>Očištění lomového kamene nebo betonových tvárnic získaných při rozebrání dlažeb, záhozů, rovnanin a soustřeďovacích staveb od malty</t>
  </si>
  <si>
    <t>https://podminky.urs.cz/item/CS_URS_2022_01/114203202</t>
  </si>
  <si>
    <t>kámen z rozebrané dlažby, viz příloha D.1.1, D.1.5</t>
  </si>
  <si>
    <t>122211101</t>
  </si>
  <si>
    <t>Odkopávky a prokopávky v hornině třídy těžitelnosti I, skupiny 3 ručně</t>
  </si>
  <si>
    <t>-2130005528</t>
  </si>
  <si>
    <t>Odkopávky a prokopávky ručně zapažené i nezapažené v hornině třídy těžitelnosti I skupiny 3</t>
  </si>
  <si>
    <t>https://podminky.urs.cz/item/CS_URS_2022_01/122211101</t>
  </si>
  <si>
    <t>odstranění podsypu dlažby v tl. 150 mm, viz příloha D.1.1, D.1.5</t>
  </si>
  <si>
    <t>39,8*0,75*0,15</t>
  </si>
  <si>
    <t>182112121</t>
  </si>
  <si>
    <t>Svahování v zářezech v hornině třídy těžitelnosti I skupiny 3 ručně</t>
  </si>
  <si>
    <t>Svahování trvalých svahů do projektovaných profilů ručně s potřebným přemístěním výkopku při svahování v zářezech v hornině třídy těžitelnosti I skupiny 3</t>
  </si>
  <si>
    <t>https://podminky.urs.cz/item/CS_URS_2022_01/182112121</t>
  </si>
  <si>
    <t>pod rozebranou dlažbou, viz příloha D.1.1, D.1.5</t>
  </si>
  <si>
    <t>39,8*0,75</t>
  </si>
  <si>
    <t>274354111</t>
  </si>
  <si>
    <t>Bednění základových pasů - zřízení</t>
  </si>
  <si>
    <t>-1142688109</t>
  </si>
  <si>
    <t>Bednění základových konstrukcí pasů, prahů, věnců a ostruh zřízení</t>
  </si>
  <si>
    <t>https://podminky.urs.cz/item/CS_URS_2022_01/274354111</t>
  </si>
  <si>
    <t>bednění betonové patky, viz příloha D.1.1, D.1.5</t>
  </si>
  <si>
    <t>39,8*0,95</t>
  </si>
  <si>
    <t>274354211</t>
  </si>
  <si>
    <t>Bednění základových pasů - odstranění</t>
  </si>
  <si>
    <t>-1866976852</t>
  </si>
  <si>
    <t>Bednění základových konstrukcí pasů, prahů, věnců a ostruh odstranění bednění</t>
  </si>
  <si>
    <t>https://podminky.urs.cz/item/CS_URS_2022_01/274354211</t>
  </si>
  <si>
    <t>274311126</t>
  </si>
  <si>
    <t>Základové pasy, prahy, věnce a ostruhy z betonu prostého C 20/25</t>
  </si>
  <si>
    <t>875210532</t>
  </si>
  <si>
    <t>Základové konstrukce z betonu prostého pasy, prahy, věnce a ostruhy ve výkopu nebo na hlavách pilot C 20/25</t>
  </si>
  <si>
    <t>https://podminky.urs.cz/item/CS_URS_2022_01/274311126</t>
  </si>
  <si>
    <t>betonová patka z betonu tř. C 20/25-XF3-Cl 0,4-Dmax 22-S3, viz příloha D.1.1</t>
  </si>
  <si>
    <t>39,8*0,84</t>
  </si>
  <si>
    <t>451571112</t>
  </si>
  <si>
    <t>Lože pod dlažby ze štěrkopísku vrstva tl přes 100 do 150 mm</t>
  </si>
  <si>
    <t>560685066</t>
  </si>
  <si>
    <t>Lože pod dlažby ze štěrkopísků, tl. vrstvy přes 100 do 150 mm</t>
  </si>
  <si>
    <t>https://podminky.urs.cz/item/CS_URS_2022_01/451571112</t>
  </si>
  <si>
    <t>podsyp dlažby v tl. 150 mm, viz příloha D.1.1, D.1.5</t>
  </si>
  <si>
    <t>465512327R</t>
  </si>
  <si>
    <t>Dlažba z lomového kamene na sucho se zalitím spár cementovou maltou tl 300 mm z původního kamene</t>
  </si>
  <si>
    <t>-1789703832</t>
  </si>
  <si>
    <t>Dlažba z lomového kamene lomařsky upraveného na sucho se zalitím spár cementovou maltou, tl. kamene 300 mm z původního kamene</t>
  </si>
  <si>
    <t>oprava rozebrané dlažby v tl. 300 mm ze stávajícího očištěného kamene, viz příloha D.1.1, D.1.5</t>
  </si>
  <si>
    <t>465519327</t>
  </si>
  <si>
    <t>Příplatek za dlažbu v pruhu užším než čtyřnásobek tloušťky tl 300 mm</t>
  </si>
  <si>
    <t>-1636663427</t>
  </si>
  <si>
    <t>Dlažba z lomového kamene lomařsky upraveného Příplatek k cenám za dlažbu v pruhu užším než čtyřnásobek tloušťky dlažby, tl. kamene 300 mm</t>
  </si>
  <si>
    <t>https://podminky.urs.cz/item/CS_URS_2022_01/465519327</t>
  </si>
  <si>
    <t>oprava rozebrané dlažby v tl. 300 mm ze stávajícího očištěného kamene</t>
  </si>
  <si>
    <t>přespárování dlažby na PB  do hl. 7 cm (100 % plochy), viz příloha D.1.1, D.1.5</t>
  </si>
  <si>
    <t>219,0</t>
  </si>
  <si>
    <t>vyčištění spár v dlažbě na PB  do hl. 7 cm a vyfoukání (100 % plochy), viz příloha D.1.1, D.1.5</t>
  </si>
  <si>
    <t>-1866354183</t>
  </si>
  <si>
    <t>odříznutí (zarovnání) odbourané patky (0,95 x 0,70 m), viz příloha D.1.1</t>
  </si>
  <si>
    <t>10*0,70</t>
  </si>
  <si>
    <t>931992121</t>
  </si>
  <si>
    <t>Výplň dilatačních spár z extrudovaného polystyrénu tl 20 mm</t>
  </si>
  <si>
    <t>1179270662</t>
  </si>
  <si>
    <t>Výplň dilatačních spár z polystyrenu extrudovaného, tloušťky 20 mm</t>
  </si>
  <si>
    <t>https://podminky.urs.cz/item/CS_URS_2022_01/931992121</t>
  </si>
  <si>
    <t>dilatace patky, polystyren tl. 100 mm,8 ks, viz příloha D.1.1</t>
  </si>
  <si>
    <t>8*0,95*0,70</t>
  </si>
  <si>
    <t>931994142</t>
  </si>
  <si>
    <t>Těsnění dilatační spáry betonové konstrukce polyuretanovým tmelem do pl 4,0 cm2</t>
  </si>
  <si>
    <t>-1378045931</t>
  </si>
  <si>
    <t>Těsnění spáry betonové konstrukce pásy, profily, tmely tmelem polyuretanovým spáry dilatační do 4,0 cm2</t>
  </si>
  <si>
    <t>https://podminky.urs.cz/item/CS_URS_2022_01/931994142</t>
  </si>
  <si>
    <t>dilatace patky, polystyren tl. 100 mm, 8 ks, viz příloha D.1.1</t>
  </si>
  <si>
    <t>8*0,95*(0,70+0,6)</t>
  </si>
  <si>
    <t>93645711R</t>
  </si>
  <si>
    <t>Zálivka kotevních šroubů vysokopevnostní maltou</t>
  </si>
  <si>
    <t>l</t>
  </si>
  <si>
    <t>kotvy patky, 39 ks, dl. 500 mm (cca 80 % otvoru, včetně ztratného), viz příloha D.1.1, D.1.5</t>
  </si>
  <si>
    <t>39*0,5*3,14*0,014*0,014*1000*0,8</t>
  </si>
  <si>
    <t>bourání stávajících konstrukcí - betonová patka, viz příloha D.1.1, D.1.5</t>
  </si>
  <si>
    <t>-540420069</t>
  </si>
  <si>
    <t>odstranění původních dřevěných konstrukcí odřezáním (odborný odhad), viz příloha D.1.1, D.1.5</t>
  </si>
  <si>
    <t>39,8*0,15*0,20</t>
  </si>
  <si>
    <t>vyrtání otvorů prům. 28 mm pro kotvy horního prahu, 39 ks, dl. 500 mm, viz příloha D.1.1, D.1.5</t>
  </si>
  <si>
    <t>39*0,50</t>
  </si>
  <si>
    <t>ocel žebírková prům. 20 mm pro kotvy horního prahu, 39 ks/m, dl. 1000 mm, viz příloha D.1.1, D.1.5</t>
  </si>
  <si>
    <t>39*1,00*0,00247</t>
  </si>
  <si>
    <t>očištění dlažby, PB, viz příloha D.1.1, D.1.5</t>
  </si>
  <si>
    <t>985211111</t>
  </si>
  <si>
    <t>Vyklínování uvolněných kamenů ve zdivu se spárami dl do 6 m/m2</t>
  </si>
  <si>
    <t>-636603778</t>
  </si>
  <si>
    <t>Vyklínování uvolněných kamenů zdiva úlomky kamene, popřípadě cihel délky spáry na 1 m2 upravované plochy do 6 m</t>
  </si>
  <si>
    <t>https://podminky.urs.cz/item/CS_URS_2022_01/985211111</t>
  </si>
  <si>
    <t>vyklínování uvolněných kamenů dlažby PB, 25 % plochy, viz příloha D.1.1, D.1.5</t>
  </si>
  <si>
    <t>219,0*0,25</t>
  </si>
  <si>
    <t>281693455</t>
  </si>
  <si>
    <t>betonový odpad, viz příloha B.</t>
  </si>
  <si>
    <t>odbouraný beton - betonová patka</t>
  </si>
  <si>
    <t>39,8*0,84*2,2</t>
  </si>
  <si>
    <t>odpad z přespárování dlažby (100 % plochy)</t>
  </si>
  <si>
    <t>3,942</t>
  </si>
  <si>
    <t>2126557167</t>
  </si>
  <si>
    <t>39,8*0,15*0,20*0,9</t>
  </si>
  <si>
    <t>-757570795</t>
  </si>
  <si>
    <t>odstraněný podsyp dlažby, viz příloha B.</t>
  </si>
  <si>
    <t>4,478*1,8</t>
  </si>
  <si>
    <t>2.2 - SO 02.2 Oprava přilehlé levobřežní svahové dlažby</t>
  </si>
  <si>
    <t>463212111</t>
  </si>
  <si>
    <t>Rovnanina z lomového kamene upraveného s vyklínováním spár úlomky kamene</t>
  </si>
  <si>
    <t>1673998904</t>
  </si>
  <si>
    <t>Rovnanina z lomového kamene upraveného, tříděného jakékoliv tloušťky rovnaniny s vyklínováním spár a dutin úlomky kamene</t>
  </si>
  <si>
    <t>https://podminky.urs.cz/item/CS_URS_2022_01/463212111</t>
  </si>
  <si>
    <t>rovnanina pro přitížení patek svahového opevnění, výkaz, viz příloha D.1.1, D.1.2, D.1.5</t>
  </si>
  <si>
    <t>82,69*0,9</t>
  </si>
  <si>
    <t>z lomového kamene jednotl. hmotnosti 80 - 200 kg (10%)</t>
  </si>
  <si>
    <t>82,69*0,1</t>
  </si>
  <si>
    <t>1471708677</t>
  </si>
  <si>
    <t>176,09</t>
  </si>
  <si>
    <t>-1217046531</t>
  </si>
  <si>
    <t>přespárování dlažby na LB  do hl. 7 cm (100 % plochy)</t>
  </si>
  <si>
    <t>156,0</t>
  </si>
  <si>
    <t>-2036514955</t>
  </si>
  <si>
    <t>vyčištění spár v dlažbě na LB  do hl. 7 cm a vyfoukání (100 % plochy)</t>
  </si>
  <si>
    <t>očištění dlažby, LB, viz příloha D.1.1, D.1.2, D.1.5</t>
  </si>
  <si>
    <t>vyklínování uvolněných kamenů dlažby LB, 25 % plochy, viz příloha D.1.1, D.1.2, D.1.5</t>
  </si>
  <si>
    <t>156,0*0,25</t>
  </si>
  <si>
    <t>-1183790217</t>
  </si>
  <si>
    <t>2,808</t>
  </si>
  <si>
    <t>VON 1 - Vedlejší a ostatní náklady</t>
  </si>
  <si>
    <t>OST - Vedlejší a ostatní rozpočtové náklady</t>
  </si>
  <si>
    <t xml:space="preserve">    01 - Vedlejší rozpočtové náklady</t>
  </si>
  <si>
    <t xml:space="preserve">    02 - Projektová dokumentace - ostatní náklady</t>
  </si>
  <si>
    <t xml:space="preserve">    03 - Geodetické práce a vytýčení - ostatní náklady</t>
  </si>
  <si>
    <t xml:space="preserve">    09 - Ostatní náklady</t>
  </si>
  <si>
    <t>OST</t>
  </si>
  <si>
    <t>Vedlejší a ostatní rozpočtové náklady</t>
  </si>
  <si>
    <t>01</t>
  </si>
  <si>
    <t>Vedlejší rozpočtové náklady</t>
  </si>
  <si>
    <t>011</t>
  </si>
  <si>
    <t>Zajištění kompletního zařízení staveniště a jeho připojení na sítě</t>
  </si>
  <si>
    <t>1024</t>
  </si>
  <si>
    <t>-1272471975</t>
  </si>
  <si>
    <t>- zajištění místnosti pro TDI v ZS vč. jejího vybavení</t>
  </si>
  <si>
    <t>- zajištění ohlášení všech staveb zařízení staveniště dle §104 odst. (2) zákona č. 183/2006 Sb.</t>
  </si>
  <si>
    <t>- zajištění oplocení prostoru ZS, jeho napojení na inž. sítě</t>
  </si>
  <si>
    <t>- zajištění následné likvidace všech objektů ZS včetně připojení na sítě</t>
  </si>
  <si>
    <t>- zajištění nutných opatření pro práci v ochranném pásmu vrchního el. vedení  VN</t>
  </si>
  <si>
    <t>- zajištění zřízení a odstranění dočasných komunikací, sjezdů, nájezdů a ramp pro realizaci stavby</t>
  </si>
  <si>
    <t>- zajištění ostrahy stavby a staveniště po dobu realizace stavby</t>
  </si>
  <si>
    <t>- zajištění podmínek pro použití přístupových komunikací dotčených stavbou s příslušnými vlastníky či správci a zajištění jejich splnění</t>
  </si>
  <si>
    <t>- zřízení čisticích zón před výjezdem z obvodu staveniště</t>
  </si>
  <si>
    <t>- provedení takových opatření, aby plochy obvodu staveniště nebyly znečištěny ropnými látkami a jinými podobnými produkty</t>
  </si>
  <si>
    <t>- provedení takových opatření, aby nebyly překročeny limity prašnosti a hlučnosti dané obecně závaznou vyhláškou</t>
  </si>
  <si>
    <t>- zajištění péče o nepředané objekty a konstrukce stavby, jejich ošetřování a zimní opatření</t>
  </si>
  <si>
    <t>- zajištění ochrany veškeré zeleně v prostoru staveniště a v jeho bezprostřední blízkosti pro poškození během realizace stavby</t>
  </si>
  <si>
    <t>- posekání trávy v prostoru staveniště</t>
  </si>
  <si>
    <t>0110000</t>
  </si>
  <si>
    <t>Zajištění mobilních zdrojů elektrické energie, technologické vody a potřebmých médií</t>
  </si>
  <si>
    <t>1026783364</t>
  </si>
  <si>
    <t>- pro SO 01</t>
  </si>
  <si>
    <t>01131</t>
  </si>
  <si>
    <t>Zajištění obnovy nezpevněné komunikace</t>
  </si>
  <si>
    <t>246446792</t>
  </si>
  <si>
    <t>Zajištění obnovy stávající nezpevněné komunikace</t>
  </si>
  <si>
    <t>obnova stávající nezpevněné komunikace při jejím případném porušení</t>
  </si>
  <si>
    <t>předpokládaná plocha využívané nezpevněné komunikace 145,0 x 3,0 m</t>
  </si>
  <si>
    <t>02</t>
  </si>
  <si>
    <t>Projektová dokumentace - ostatní náklady</t>
  </si>
  <si>
    <t>0210</t>
  </si>
  <si>
    <t>Vypracování Plánu opatření pro případ havárie</t>
  </si>
  <si>
    <t>8192</t>
  </si>
  <si>
    <t>-1483895297</t>
  </si>
  <si>
    <t>Zhotovitelem vypracovaný Plán opatření pro případ havárie, pro případ úniku závadných látek (např. ropné produkty, cementové výluhy, odpadní vody z těsnících clon, atd.)</t>
  </si>
  <si>
    <t>0221</t>
  </si>
  <si>
    <t>Zpracování povodňového plánu stavby dle §71 zákona č. 254/2001 Sb. včetně zajištění schválení příslušnými orgány správy a Povodím Labe, státní podnik</t>
  </si>
  <si>
    <t>-1195982980</t>
  </si>
  <si>
    <t>023</t>
  </si>
  <si>
    <t>Vypracování projektu skutečného provedení díla</t>
  </si>
  <si>
    <t>1387835463</t>
  </si>
  <si>
    <t>"3 paré + 1 x CD, viz příloha B."</t>
  </si>
  <si>
    <t>026</t>
  </si>
  <si>
    <t>Zpracování realizační dokumentace zhotovitele, dílenských výkresů, technologických postupů a předpisů</t>
  </si>
  <si>
    <t>-1318716845</t>
  </si>
  <si>
    <t>Zpracování realizační dokumentace zhotovitele, dílenských výkresů, technologických postupů a předpisů, včetně odsouhlasení TDS</t>
  </si>
  <si>
    <t>pro tryskovou injektáž, viz příloha D.1.1</t>
  </si>
  <si>
    <t>03</t>
  </si>
  <si>
    <t>Geodetické práce a vytýčení - ostatní náklady</t>
  </si>
  <si>
    <t>031</t>
  </si>
  <si>
    <t>Vypracování geodetického zaměření skutečného stavu</t>
  </si>
  <si>
    <t>262144</t>
  </si>
  <si>
    <t>-291942203</t>
  </si>
  <si>
    <t>zaměření stavby zpracované ve 2 paré + 1 x CD</t>
  </si>
  <si>
    <t>035</t>
  </si>
  <si>
    <t>Zajištění veškerých geodetických prací souvisejících s realizací díla</t>
  </si>
  <si>
    <t>-1939734288</t>
  </si>
  <si>
    <t>09</t>
  </si>
  <si>
    <t>Ostatní náklady</t>
  </si>
  <si>
    <t>037</t>
  </si>
  <si>
    <t>Zajištění písemných souhlasných vyjádření všech dotčených vlastníků a případných uživatelů všech pozemků dotčených stavbou s jejich konečnou úpravou po dokončení prací</t>
  </si>
  <si>
    <t>96643726</t>
  </si>
  <si>
    <t>0931</t>
  </si>
  <si>
    <t>Provedení pasportizace stávajících nemovitostí (vč. pozemků) a jejich příslušenství, zajištění fotodokumentace stávajícího stavu přístupových komunikací</t>
  </si>
  <si>
    <t>293512868</t>
  </si>
  <si>
    <t>0931001</t>
  </si>
  <si>
    <t>Eliminace ruderalizace lokality</t>
  </si>
  <si>
    <t>-1198450636</t>
  </si>
  <si>
    <t>Eliminace rudealiizace lokality</t>
  </si>
  <si>
    <t>094</t>
  </si>
  <si>
    <t>Zajištění vytyčení veškerých podzemních i nadzemních sítí</t>
  </si>
  <si>
    <t>-505395578</t>
  </si>
  <si>
    <t>095</t>
  </si>
  <si>
    <t>Zajištění šetření o podzemních a nadzemních sítích vč. zajištění nových vyjádření v případě, že před realizací pozbyly platnosti</t>
  </si>
  <si>
    <t>1743806527</t>
  </si>
  <si>
    <t>09920</t>
  </si>
  <si>
    <t>Odborné odlovení rybí obsádky z prostoru staveniště</t>
  </si>
  <si>
    <t>-1600121824</t>
  </si>
  <si>
    <t>dle podmínek rozhodnutí VKP č. j. PDMUJA35349/2021 správního orgánu v součinnosti s biologickým dozorem</t>
  </si>
  <si>
    <t>099211</t>
  </si>
  <si>
    <t>Zajištění biologického dozoru a servisu odborně způsobilou osobou</t>
  </si>
  <si>
    <t>-174652746</t>
  </si>
  <si>
    <t>viz příloha B, D.1</t>
  </si>
  <si>
    <t>biologický dozor a servis po dobu stavby dle podmínek správních orgánů: č. j KUKHK-11337/ZP/2021-4, KUKHK-27280/ZP/2021-4, PDMUJA35349/2021</t>
  </si>
  <si>
    <t>zajištění terénního monitoringu staveniště</t>
  </si>
  <si>
    <t>sledování výskytu ochranářsky významných organismů</t>
  </si>
  <si>
    <t>koordinace prací biologického servisu s ohledem na výskyt račího moru</t>
  </si>
  <si>
    <t>zajištění opakovaného záchranného odlovu a přesunu živočichů s ohledem na výskyt račího moru a s tím spojené náklady</t>
  </si>
  <si>
    <t>vedení statistik o transferech živočichů a zpracování zprávy o výsledcích biologického servisu včetně jejich zaslání správním orgánům</t>
  </si>
  <si>
    <t>0994</t>
  </si>
  <si>
    <t>Zajištění veškerých předepsaných rozborů, atestů, zkoušek a revizí dle příslušných norem a dalších předpisů a nařízení platných v ČR, kterými bude prokázáno dosažení předepsané kvality a parametrů dokončeného díla</t>
  </si>
  <si>
    <t>1915355725</t>
  </si>
  <si>
    <t>provedení zkušebních jádrových vrtů - kontrola parametrů provedení těsnicí stěny pomocí injektáže, viz příloha D.1, D.1.3</t>
  </si>
  <si>
    <t>včetně likvidace materiálu z vrtu a následné výplně vrtů</t>
  </si>
  <si>
    <t>včetně vyhotovení závěrečné zprávy</t>
  </si>
  <si>
    <t>099400</t>
  </si>
  <si>
    <t>Odtrhové zkoušky</t>
  </si>
  <si>
    <t>1911665825</t>
  </si>
  <si>
    <t>odtrhová zkouška vlepených kvádrů</t>
  </si>
  <si>
    <t>09961</t>
  </si>
  <si>
    <t>Dočasné odstranění plotu</t>
  </si>
  <si>
    <t>879807862</t>
  </si>
  <si>
    <t xml:space="preserve">Dočasné odstranění stávajícího plotu </t>
  </si>
  <si>
    <t>stávající plot (pletivo včetně sloupků) z důvodu možnosti provádění stavby (cca 25 m)</t>
  </si>
  <si>
    <t>09964011</t>
  </si>
  <si>
    <t>Ochranné opatření - mostek</t>
  </si>
  <si>
    <t>-1125362752</t>
  </si>
  <si>
    <t>posouzení stability mostku na náhonu (příjezd ke stavbě) vzhledem k použité mechanizaci a jeho případné vyztužení (zřízení a likvidace)</t>
  </si>
  <si>
    <t>099661</t>
  </si>
  <si>
    <t>Zajištění jeřábu pro snesení mechanizace do koryta a jeho vynesení</t>
  </si>
  <si>
    <t>1308405009</t>
  </si>
  <si>
    <t>zajištění jeřábu včetně jeho dopravy na stavbu na začátku stavby a při jejím ukončení, práce jeřábu (snesení mechanizace do koryta a jeho vynesení)</t>
  </si>
  <si>
    <t>0996660</t>
  </si>
  <si>
    <t>Zajištění výroby a instalace informačních tabulí o stavbě pro vodní turistiku</t>
  </si>
  <si>
    <t>2128258140</t>
  </si>
  <si>
    <t>2 ks, nad a pod stavbou  ve vzdál. cca 300 m od jezu</t>
  </si>
  <si>
    <t>0996661</t>
  </si>
  <si>
    <t>Zajištění zřízení vstupu a výstupu z koryta pro vodní turistiku</t>
  </si>
  <si>
    <t>1257109579</t>
  </si>
  <si>
    <t>2 ks, dřevěné schody nad a pod stavbou včetně případné úpravy terénu, viz vyjídření AVTS</t>
  </si>
  <si>
    <t>09968</t>
  </si>
  <si>
    <t>Čištění vozovek splachováním vodou povrchu podkladu nebo krytu živičného, betonového nebo dlážděného</t>
  </si>
  <si>
    <t>-162749407</t>
  </si>
  <si>
    <t>čištění během stavby vodou z mobilních zdrojů ( 450 m2)</t>
  </si>
  <si>
    <t>0997</t>
  </si>
  <si>
    <t>Zajištění kontrolního a zkušebního plánu stavby</t>
  </si>
  <si>
    <t>-1450932550</t>
  </si>
  <si>
    <t>09991</t>
  </si>
  <si>
    <t>Zajištění fotodokumentace veškerých konstrukcí, které budou v průběhu výstavby skryty nebo zakryty</t>
  </si>
  <si>
    <t>-1755171183</t>
  </si>
  <si>
    <t>099911</t>
  </si>
  <si>
    <t>Zajištění vedení průběžné evidence odpadů</t>
  </si>
  <si>
    <t>-487133706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</si>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</sst>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5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8"/>
      <color rgb="FF969696"/>
      <name val="Arial CE"/>
      <family val="2"/>
    </font>
    <font>
      <sz val="12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4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13" xfId="0" applyFont="1" applyFill="1" applyBorder="1" applyAlignment="1" applyProtection="1">
      <alignment horizontal="center" vertical="center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8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8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8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2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4" fillId="0" borderId="10" xfId="0" applyNumberFormat="1" applyFont="1" applyBorder="1" applyAlignment="1" applyProtection="1">
      <alignment/>
      <protection/>
    </xf>
    <xf numFmtId="166" fontId="34" fillId="0" borderId="11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2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horizontal="left" vertical="center"/>
      <protection/>
    </xf>
    <xf numFmtId="0" fontId="39" fillId="0" borderId="0" xfId="20" applyFont="1" applyAlignment="1" applyProtection="1">
      <alignment vertical="center" wrapText="1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8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0" fillId="0" borderId="22" xfId="0" applyFont="1" applyBorder="1" applyAlignment="1" applyProtection="1">
      <alignment horizontal="center" vertical="center"/>
      <protection/>
    </xf>
    <xf numFmtId="49" fontId="40" fillId="0" borderId="22" xfId="0" applyNumberFormat="1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left" vertical="center" wrapText="1"/>
      <protection/>
    </xf>
    <xf numFmtId="0" fontId="40" fillId="0" borderId="22" xfId="0" applyFont="1" applyBorder="1" applyAlignment="1" applyProtection="1">
      <alignment horizontal="center" vertical="center" wrapText="1"/>
      <protection/>
    </xf>
    <xf numFmtId="167" fontId="40" fillId="0" borderId="22" xfId="0" applyNumberFormat="1" applyFont="1" applyBorder="1" applyAlignment="1" applyProtection="1">
      <alignment vertical="center"/>
      <protection/>
    </xf>
    <xf numFmtId="4" fontId="40" fillId="2" borderId="22" xfId="0" applyNumberFormat="1" applyFont="1" applyFill="1" applyBorder="1" applyAlignment="1" applyProtection="1">
      <alignment vertical="center"/>
      <protection locked="0"/>
    </xf>
    <xf numFmtId="4" fontId="40" fillId="0" borderId="22" xfId="0" applyNumberFormat="1" applyFont="1" applyBorder="1" applyAlignment="1" applyProtection="1">
      <alignment vertical="center"/>
      <protection/>
    </xf>
    <xf numFmtId="0" fontId="41" fillId="0" borderId="3" xfId="0" applyFont="1" applyBorder="1" applyAlignment="1">
      <alignment vertical="center"/>
    </xf>
    <xf numFmtId="0" fontId="40" fillId="2" borderId="18" xfId="0" applyFont="1" applyFill="1" applyBorder="1" applyAlignment="1" applyProtection="1">
      <alignment horizontal="left" vertical="center"/>
      <protection locked="0"/>
    </xf>
    <xf numFmtId="0" fontId="40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8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2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42" fillId="0" borderId="23" xfId="0" applyFont="1" applyBorder="1" applyAlignment="1">
      <alignment vertical="center" wrapText="1"/>
    </xf>
    <xf numFmtId="0" fontId="42" fillId="0" borderId="24" xfId="0" applyFont="1" applyBorder="1" applyAlignment="1">
      <alignment vertical="center" wrapText="1"/>
    </xf>
    <xf numFmtId="0" fontId="42" fillId="0" borderId="25" xfId="0" applyFont="1" applyBorder="1" applyAlignment="1">
      <alignment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27" xfId="0" applyFont="1" applyBorder="1" applyAlignment="1">
      <alignment horizontal="center" vertical="center" wrapText="1"/>
    </xf>
    <xf numFmtId="0" fontId="42" fillId="0" borderId="26" xfId="0" applyFont="1" applyBorder="1" applyAlignment="1">
      <alignment vertical="center" wrapText="1"/>
    </xf>
    <xf numFmtId="0" fontId="42" fillId="0" borderId="27" xfId="0" applyFont="1" applyBorder="1" applyAlignment="1">
      <alignment vertical="center" wrapText="1"/>
    </xf>
    <xf numFmtId="0" fontId="4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46" fillId="0" borderId="29" xfId="0" applyFont="1" applyBorder="1" applyAlignment="1">
      <alignment vertical="center" wrapText="1"/>
    </xf>
    <xf numFmtId="0" fontId="42" fillId="0" borderId="30" xfId="0" applyFont="1" applyBorder="1" applyAlignment="1">
      <alignment vertical="center" wrapText="1"/>
    </xf>
    <xf numFmtId="0" fontId="42" fillId="0" borderId="0" xfId="0" applyFont="1" applyBorder="1" applyAlignment="1">
      <alignment vertical="top"/>
    </xf>
    <xf numFmtId="0" fontId="42" fillId="0" borderId="0" xfId="0" applyFont="1" applyAlignment="1">
      <alignment vertical="top"/>
    </xf>
    <xf numFmtId="0" fontId="42" fillId="0" borderId="23" xfId="0" applyFont="1" applyBorder="1" applyAlignment="1">
      <alignment horizontal="left" vertical="center"/>
    </xf>
    <xf numFmtId="0" fontId="42" fillId="0" borderId="24" xfId="0" applyFont="1" applyBorder="1" applyAlignment="1">
      <alignment horizontal="left" vertical="center"/>
    </xf>
    <xf numFmtId="0" fontId="42" fillId="0" borderId="25" xfId="0" applyFont="1" applyBorder="1" applyAlignment="1">
      <alignment horizontal="left" vertical="center"/>
    </xf>
    <xf numFmtId="0" fontId="42" fillId="0" borderId="26" xfId="0" applyFont="1" applyBorder="1" applyAlignment="1">
      <alignment horizontal="left" vertical="center"/>
    </xf>
    <xf numFmtId="0" fontId="42" fillId="0" borderId="27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4" fillId="0" borderId="29" xfId="0" applyFont="1" applyBorder="1" applyAlignment="1">
      <alignment horizontal="left" vertical="center"/>
    </xf>
    <xf numFmtId="0" fontId="44" fillId="0" borderId="29" xfId="0" applyFont="1" applyBorder="1" applyAlignment="1">
      <alignment horizontal="center" vertical="center"/>
    </xf>
    <xf numFmtId="0" fontId="47" fillId="0" borderId="2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2" fillId="0" borderId="3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6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5" fillId="0" borderId="29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2" fillId="0" borderId="23" xfId="0" applyFont="1" applyBorder="1" applyAlignment="1">
      <alignment horizontal="left" vertical="center" wrapText="1"/>
    </xf>
    <xf numFmtId="0" fontId="42" fillId="0" borderId="24" xfId="0" applyFont="1" applyBorder="1" applyAlignment="1">
      <alignment horizontal="left" vertical="center" wrapText="1"/>
    </xf>
    <xf numFmtId="0" fontId="42" fillId="0" borderId="25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7" fillId="0" borderId="26" xfId="0" applyFont="1" applyBorder="1" applyAlignment="1">
      <alignment horizontal="left" vertical="center" wrapText="1"/>
    </xf>
    <xf numFmtId="0" fontId="47" fillId="0" borderId="27" xfId="0" applyFont="1" applyBorder="1" applyAlignment="1">
      <alignment horizontal="left" vertical="center" wrapText="1"/>
    </xf>
    <xf numFmtId="0" fontId="45" fillId="0" borderId="26" xfId="0" applyFont="1" applyBorder="1" applyAlignment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 wrapText="1"/>
    </xf>
    <xf numFmtId="0" fontId="45" fillId="0" borderId="27" xfId="0" applyFont="1" applyBorder="1" applyAlignment="1">
      <alignment horizontal="left" vertical="center"/>
    </xf>
    <xf numFmtId="0" fontId="45" fillId="0" borderId="28" xfId="0" applyFont="1" applyBorder="1" applyAlignment="1">
      <alignment horizontal="left" vertical="center" wrapText="1"/>
    </xf>
    <xf numFmtId="0" fontId="45" fillId="0" borderId="29" xfId="0" applyFont="1" applyBorder="1" applyAlignment="1">
      <alignment horizontal="left" vertical="center" wrapText="1"/>
    </xf>
    <xf numFmtId="0" fontId="4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5" fillId="0" borderId="28" xfId="0" applyFont="1" applyBorder="1" applyAlignment="1">
      <alignment horizontal="left" vertical="center"/>
    </xf>
    <xf numFmtId="0" fontId="45" fillId="0" borderId="30" xfId="0" applyFont="1" applyBorder="1" applyAlignment="1">
      <alignment horizontal="left" vertical="center"/>
    </xf>
    <xf numFmtId="0" fontId="45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29" xfId="0" applyFont="1" applyBorder="1" applyAlignment="1">
      <alignment vertical="center"/>
    </xf>
    <xf numFmtId="0" fontId="4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44" fillId="0" borderId="29" xfId="0" applyFont="1" applyBorder="1" applyAlignment="1">
      <alignment horizontal="left"/>
    </xf>
    <xf numFmtId="0" fontId="47" fillId="0" borderId="29" xfId="0" applyFont="1" applyBorder="1" applyAlignment="1">
      <alignment/>
    </xf>
    <xf numFmtId="0" fontId="42" fillId="0" borderId="26" xfId="0" applyFont="1" applyBorder="1" applyAlignment="1">
      <alignment vertical="top"/>
    </xf>
    <xf numFmtId="0" fontId="42" fillId="0" borderId="27" xfId="0" applyFont="1" applyBorder="1" applyAlignment="1">
      <alignment vertical="top"/>
    </xf>
    <xf numFmtId="0" fontId="42" fillId="0" borderId="28" xfId="0" applyFont="1" applyBorder="1" applyAlignment="1">
      <alignment vertical="top"/>
    </xf>
    <xf numFmtId="0" fontId="42" fillId="0" borderId="29" xfId="0" applyFont="1" applyBorder="1" applyAlignment="1">
      <alignment vertical="top"/>
    </xf>
    <xf numFmtId="0" fontId="42" fillId="0" borderId="30" xfId="0" applyFont="1" applyBorder="1" applyAlignment="1">
      <alignment vertical="top"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2" fillId="0" borderId="17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21" fillId="0" borderId="18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8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43" fillId="0" borderId="0" xfId="0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 wrapText="1"/>
    </xf>
    <xf numFmtId="0" fontId="4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44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4203104" TargetMode="External" /><Relationship Id="rId2" Type="http://schemas.openxmlformats.org/officeDocument/2006/relationships/hyperlink" Target="https://podminky.urs.cz/item/CS_URS_2022_01/124253100" TargetMode="External" /><Relationship Id="rId3" Type="http://schemas.openxmlformats.org/officeDocument/2006/relationships/hyperlink" Target="https://podminky.urs.cz/item/CS_URS_2022_01/132251251" TargetMode="External" /><Relationship Id="rId4" Type="http://schemas.openxmlformats.org/officeDocument/2006/relationships/hyperlink" Target="https://podminky.urs.cz/item/CS_URS_2022_01/162251101" TargetMode="External" /><Relationship Id="rId5" Type="http://schemas.openxmlformats.org/officeDocument/2006/relationships/hyperlink" Target="https://podminky.urs.cz/item/CS_URS_2022_01/162251121" TargetMode="External" /><Relationship Id="rId6" Type="http://schemas.openxmlformats.org/officeDocument/2006/relationships/hyperlink" Target="https://podminky.urs.cz/item/CS_URS_2022_01/171251101" TargetMode="External" /><Relationship Id="rId7" Type="http://schemas.openxmlformats.org/officeDocument/2006/relationships/hyperlink" Target="https://podminky.urs.cz/item/CS_URS_2022_01/181111121" TargetMode="External" /><Relationship Id="rId8" Type="http://schemas.openxmlformats.org/officeDocument/2006/relationships/hyperlink" Target="https://podminky.urs.cz/item/CS_URS_2022_01/181411121" TargetMode="External" /><Relationship Id="rId9" Type="http://schemas.openxmlformats.org/officeDocument/2006/relationships/hyperlink" Target="https://podminky.urs.cz/item/CS_URS_2022_01/181411122" TargetMode="External" /><Relationship Id="rId10" Type="http://schemas.openxmlformats.org/officeDocument/2006/relationships/hyperlink" Target="https://podminky.urs.cz/item/CS_URS_2022_01/182111121" TargetMode="External" /><Relationship Id="rId11" Type="http://schemas.openxmlformats.org/officeDocument/2006/relationships/hyperlink" Target="https://podminky.urs.cz/item/CS_URS_2022_01/184818241" TargetMode="External" /><Relationship Id="rId12" Type="http://schemas.openxmlformats.org/officeDocument/2006/relationships/hyperlink" Target="https://podminky.urs.cz/item/CS_URS_2022_01/184818245" TargetMode="External" /><Relationship Id="rId13" Type="http://schemas.openxmlformats.org/officeDocument/2006/relationships/hyperlink" Target="https://podminky.urs.cz/item/CS_URS_2022_01/321222311" TargetMode="External" /><Relationship Id="rId14" Type="http://schemas.openxmlformats.org/officeDocument/2006/relationships/hyperlink" Target="https://podminky.urs.cz/item/CS_URS_2022_01/321321115" TargetMode="External" /><Relationship Id="rId15" Type="http://schemas.openxmlformats.org/officeDocument/2006/relationships/hyperlink" Target="https://podminky.urs.cz/item/CS_URS_2022_01/321351010" TargetMode="External" /><Relationship Id="rId16" Type="http://schemas.openxmlformats.org/officeDocument/2006/relationships/hyperlink" Target="https://podminky.urs.cz/item/CS_URS_2022_01/321352010" TargetMode="External" /><Relationship Id="rId17" Type="http://schemas.openxmlformats.org/officeDocument/2006/relationships/hyperlink" Target="https://podminky.urs.cz/item/CS_URS_2022_01/321366111" TargetMode="External" /><Relationship Id="rId18" Type="http://schemas.openxmlformats.org/officeDocument/2006/relationships/hyperlink" Target="https://podminky.urs.cz/item/CS_URS_2022_01/321366112" TargetMode="External" /><Relationship Id="rId19" Type="http://schemas.openxmlformats.org/officeDocument/2006/relationships/hyperlink" Target="https://podminky.urs.cz/item/CS_URS_2022_01/321368211" TargetMode="External" /><Relationship Id="rId20" Type="http://schemas.openxmlformats.org/officeDocument/2006/relationships/hyperlink" Target="https://podminky.urs.cz/item/CS_URS_2022_01/462512270" TargetMode="External" /><Relationship Id="rId21" Type="http://schemas.openxmlformats.org/officeDocument/2006/relationships/hyperlink" Target="https://podminky.urs.cz/item/CS_URS_2022_01/462512270R" TargetMode="External" /><Relationship Id="rId22" Type="http://schemas.openxmlformats.org/officeDocument/2006/relationships/hyperlink" Target="https://podminky.urs.cz/item/CS_URS_2022_01/462519002" TargetMode="External" /><Relationship Id="rId23" Type="http://schemas.openxmlformats.org/officeDocument/2006/relationships/hyperlink" Target="https://podminky.urs.cz/item/CS_URS_2022_01/463212121" TargetMode="External" /><Relationship Id="rId24" Type="http://schemas.openxmlformats.org/officeDocument/2006/relationships/hyperlink" Target="https://podminky.urs.cz/item/CS_URS_2022_01/463212191" TargetMode="External" /><Relationship Id="rId25" Type="http://schemas.openxmlformats.org/officeDocument/2006/relationships/hyperlink" Target="https://podminky.urs.cz/item/CS_URS_2022_01/628635512" TargetMode="External" /><Relationship Id="rId26" Type="http://schemas.openxmlformats.org/officeDocument/2006/relationships/hyperlink" Target="https://podminky.urs.cz/item/CS_URS_2022_01/636195212" TargetMode="External" /><Relationship Id="rId27" Type="http://schemas.openxmlformats.org/officeDocument/2006/relationships/hyperlink" Target="https://podminky.urs.cz/item/CS_URS_2022_01/938903111" TargetMode="External" /><Relationship Id="rId28" Type="http://schemas.openxmlformats.org/officeDocument/2006/relationships/hyperlink" Target="https://podminky.urs.cz/item/CS_URS_2022_01/938903113" TargetMode="External" /><Relationship Id="rId29" Type="http://schemas.openxmlformats.org/officeDocument/2006/relationships/hyperlink" Target="https://podminky.urs.cz/item/CS_URS_2022_01/899501221" TargetMode="External" /><Relationship Id="rId30" Type="http://schemas.openxmlformats.org/officeDocument/2006/relationships/hyperlink" Target="https://podminky.urs.cz/item/CS_URS_2022_01/919111111" TargetMode="External" /><Relationship Id="rId31" Type="http://schemas.openxmlformats.org/officeDocument/2006/relationships/hyperlink" Target="https://podminky.urs.cz/item/CS_URS_2022_01/919735122" TargetMode="External" /><Relationship Id="rId32" Type="http://schemas.openxmlformats.org/officeDocument/2006/relationships/hyperlink" Target="https://podminky.urs.cz/item/CS_URS_2022_01/931626212" TargetMode="External" /><Relationship Id="rId33" Type="http://schemas.openxmlformats.org/officeDocument/2006/relationships/hyperlink" Target="https://podminky.urs.cz/item/CS_URS_2022_01/931994106" TargetMode="External" /><Relationship Id="rId34" Type="http://schemas.openxmlformats.org/officeDocument/2006/relationships/hyperlink" Target="https://podminky.urs.cz/item/CS_URS_2022_01/931994111R" TargetMode="External" /><Relationship Id="rId35" Type="http://schemas.openxmlformats.org/officeDocument/2006/relationships/hyperlink" Target="https://podminky.urs.cz/item/CS_URS_2022_01/961044111" TargetMode="External" /><Relationship Id="rId36" Type="http://schemas.openxmlformats.org/officeDocument/2006/relationships/hyperlink" Target="https://podminky.urs.cz/item/CS_URS_2022_01/966061111" TargetMode="External" /><Relationship Id="rId37" Type="http://schemas.openxmlformats.org/officeDocument/2006/relationships/hyperlink" Target="https://podminky.urs.cz/item/CS_URS_2022_01/976027331" TargetMode="External" /><Relationship Id="rId38" Type="http://schemas.openxmlformats.org/officeDocument/2006/relationships/hyperlink" Target="https://podminky.urs.cz/item/CS_URS_2022_01/977131116" TargetMode="External" /><Relationship Id="rId39" Type="http://schemas.openxmlformats.org/officeDocument/2006/relationships/hyperlink" Target="https://podminky.urs.cz/item/CS_URS_2022_01/977131117" TargetMode="External" /><Relationship Id="rId40" Type="http://schemas.openxmlformats.org/officeDocument/2006/relationships/hyperlink" Target="https://podminky.urs.cz/item/CS_URS_2022_01/977131118" TargetMode="External" /><Relationship Id="rId41" Type="http://schemas.openxmlformats.org/officeDocument/2006/relationships/hyperlink" Target="https://podminky.urs.cz/item/CS_URS_2022_01/977151111" TargetMode="External" /><Relationship Id="rId42" Type="http://schemas.openxmlformats.org/officeDocument/2006/relationships/hyperlink" Target="https://podminky.urs.cz/item/CS_URS_2022_01/977151118" TargetMode="External" /><Relationship Id="rId43" Type="http://schemas.openxmlformats.org/officeDocument/2006/relationships/hyperlink" Target="https://podminky.urs.cz/item/CS_URS_2022_01/977151123" TargetMode="External" /><Relationship Id="rId44" Type="http://schemas.openxmlformats.org/officeDocument/2006/relationships/hyperlink" Target="https://podminky.urs.cz/item/CS_URS_2022_01/985111231" TargetMode="External" /><Relationship Id="rId45" Type="http://schemas.openxmlformats.org/officeDocument/2006/relationships/hyperlink" Target="https://podminky.urs.cz/item/CS_URS_2022_01/985111291" TargetMode="External" /><Relationship Id="rId46" Type="http://schemas.openxmlformats.org/officeDocument/2006/relationships/hyperlink" Target="https://podminky.urs.cz/item/CS_URS_2022_01/985112132" TargetMode="External" /><Relationship Id="rId47" Type="http://schemas.openxmlformats.org/officeDocument/2006/relationships/hyperlink" Target="https://podminky.urs.cz/item/CS_URS_2022_01/985112133" TargetMode="External" /><Relationship Id="rId48" Type="http://schemas.openxmlformats.org/officeDocument/2006/relationships/hyperlink" Target="https://podminky.urs.cz/item/CS_URS_2022_01/985112192" TargetMode="External" /><Relationship Id="rId49" Type="http://schemas.openxmlformats.org/officeDocument/2006/relationships/hyperlink" Target="https://podminky.urs.cz/item/CS_URS_2022_01/985131111" TargetMode="External" /><Relationship Id="rId50" Type="http://schemas.openxmlformats.org/officeDocument/2006/relationships/hyperlink" Target="https://podminky.urs.cz/item/CS_URS_2022_01/985131311" TargetMode="External" /><Relationship Id="rId51" Type="http://schemas.openxmlformats.org/officeDocument/2006/relationships/hyperlink" Target="https://podminky.urs.cz/item/CS_URS_2022_01/985331113" TargetMode="External" /><Relationship Id="rId52" Type="http://schemas.openxmlformats.org/officeDocument/2006/relationships/hyperlink" Target="https://podminky.urs.cz/item/CS_URS_2022_01/985411111" TargetMode="External" /><Relationship Id="rId53" Type="http://schemas.openxmlformats.org/officeDocument/2006/relationships/hyperlink" Target="https://podminky.urs.cz/item/CS_URS_2022_01/985411912" TargetMode="External" /><Relationship Id="rId54" Type="http://schemas.openxmlformats.org/officeDocument/2006/relationships/hyperlink" Target="https://podminky.urs.cz/item/CS_URS_2022_01/997013511" TargetMode="External" /><Relationship Id="rId55" Type="http://schemas.openxmlformats.org/officeDocument/2006/relationships/hyperlink" Target="https://podminky.urs.cz/item/CS_URS_2022_01/998323011" TargetMode="External" /><Relationship Id="rId56" Type="http://schemas.openxmlformats.org/officeDocument/2006/relationships/hyperlink" Target="https://podminky.urs.cz/item/CS_URS_2022_01/711191001" TargetMode="External" /><Relationship Id="rId57" Type="http://schemas.openxmlformats.org/officeDocument/2006/relationships/hyperlink" Target="https://podminky.urs.cz/item/CS_URS_2022_01/711191011" TargetMode="External" /><Relationship Id="rId58" Type="http://schemas.openxmlformats.org/officeDocument/2006/relationships/hyperlink" Target="https://podminky.urs.cz/item/CS_URS_2022_01/767995112" TargetMode="External" /><Relationship Id="rId59" Type="http://schemas.openxmlformats.org/officeDocument/2006/relationships/hyperlink" Target="https://podminky.urs.cz/item/CS_URS_2022_01/767996701" TargetMode="External" /><Relationship Id="rId60" Type="http://schemas.openxmlformats.org/officeDocument/2006/relationships/hyperlink" Target="https://podminky.urs.cz/item/CS_URS_2022_01/998767101" TargetMode="External" /><Relationship Id="rId61" Type="http://schemas.openxmlformats.org/officeDocument/2006/relationships/hyperlink" Target="https://podminky.urs.cz/item/CS_URS_2022_01/789323211" TargetMode="External" /><Relationship Id="rId62" Type="http://schemas.openxmlformats.org/officeDocument/2006/relationships/hyperlink" Target="https://podminky.urs.cz/item/CS_URS_2022_01/789323216" TargetMode="External" /><Relationship Id="rId63" Type="http://schemas.openxmlformats.org/officeDocument/2006/relationships/hyperlink" Target="https://podminky.urs.cz/item/CS_URS_2022_01/789323221" TargetMode="External" /><Relationship Id="rId6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114203102" TargetMode="External" /><Relationship Id="rId2" Type="http://schemas.openxmlformats.org/officeDocument/2006/relationships/hyperlink" Target="https://podminky.urs.cz/item/CS_URS_2022_01/114203202" TargetMode="External" /><Relationship Id="rId3" Type="http://schemas.openxmlformats.org/officeDocument/2006/relationships/hyperlink" Target="https://podminky.urs.cz/item/CS_URS_2022_01/122211101" TargetMode="External" /><Relationship Id="rId4" Type="http://schemas.openxmlformats.org/officeDocument/2006/relationships/hyperlink" Target="https://podminky.urs.cz/item/CS_URS_2022_01/182112121" TargetMode="External" /><Relationship Id="rId5" Type="http://schemas.openxmlformats.org/officeDocument/2006/relationships/hyperlink" Target="https://podminky.urs.cz/item/CS_URS_2022_01/274354111" TargetMode="External" /><Relationship Id="rId6" Type="http://schemas.openxmlformats.org/officeDocument/2006/relationships/hyperlink" Target="https://podminky.urs.cz/item/CS_URS_2022_01/274354211" TargetMode="External" /><Relationship Id="rId7" Type="http://schemas.openxmlformats.org/officeDocument/2006/relationships/hyperlink" Target="https://podminky.urs.cz/item/CS_URS_2022_01/274311126" TargetMode="External" /><Relationship Id="rId8" Type="http://schemas.openxmlformats.org/officeDocument/2006/relationships/hyperlink" Target="https://podminky.urs.cz/item/CS_URS_2022_01/451571112" TargetMode="External" /><Relationship Id="rId9" Type="http://schemas.openxmlformats.org/officeDocument/2006/relationships/hyperlink" Target="https://podminky.urs.cz/item/CS_URS_2022_01/465519327" TargetMode="External" /><Relationship Id="rId10" Type="http://schemas.openxmlformats.org/officeDocument/2006/relationships/hyperlink" Target="https://podminky.urs.cz/item/CS_URS_2022_01/636195212" TargetMode="External" /><Relationship Id="rId11" Type="http://schemas.openxmlformats.org/officeDocument/2006/relationships/hyperlink" Target="https://podminky.urs.cz/item/CS_URS_2022_01/938903111" TargetMode="External" /><Relationship Id="rId12" Type="http://schemas.openxmlformats.org/officeDocument/2006/relationships/hyperlink" Target="https://podminky.urs.cz/item/CS_URS_2022_01/919735122" TargetMode="External" /><Relationship Id="rId13" Type="http://schemas.openxmlformats.org/officeDocument/2006/relationships/hyperlink" Target="https://podminky.urs.cz/item/CS_URS_2022_01/931992121" TargetMode="External" /><Relationship Id="rId14" Type="http://schemas.openxmlformats.org/officeDocument/2006/relationships/hyperlink" Target="https://podminky.urs.cz/item/CS_URS_2022_01/931994142" TargetMode="External" /><Relationship Id="rId15" Type="http://schemas.openxmlformats.org/officeDocument/2006/relationships/hyperlink" Target="https://podminky.urs.cz/item/CS_URS_2022_01/961044111" TargetMode="External" /><Relationship Id="rId16" Type="http://schemas.openxmlformats.org/officeDocument/2006/relationships/hyperlink" Target="https://podminky.urs.cz/item/CS_URS_2022_01/966061111" TargetMode="External" /><Relationship Id="rId17" Type="http://schemas.openxmlformats.org/officeDocument/2006/relationships/hyperlink" Target="https://podminky.urs.cz/item/CS_URS_2022_01/977131118" TargetMode="External" /><Relationship Id="rId18" Type="http://schemas.openxmlformats.org/officeDocument/2006/relationships/hyperlink" Target="https://podminky.urs.cz/item/CS_URS_2022_01/985131111" TargetMode="External" /><Relationship Id="rId19" Type="http://schemas.openxmlformats.org/officeDocument/2006/relationships/hyperlink" Target="https://podminky.urs.cz/item/CS_URS_2022_01/985211111" TargetMode="External" /><Relationship Id="rId20" Type="http://schemas.openxmlformats.org/officeDocument/2006/relationships/hyperlink" Target="https://podminky.urs.cz/item/CS_URS_2022_01/998323011" TargetMode="External" /><Relationship Id="rId2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2_01/463212111" TargetMode="External" /><Relationship Id="rId2" Type="http://schemas.openxmlformats.org/officeDocument/2006/relationships/hyperlink" Target="https://podminky.urs.cz/item/CS_URS_2022_01/463212191" TargetMode="External" /><Relationship Id="rId3" Type="http://schemas.openxmlformats.org/officeDocument/2006/relationships/hyperlink" Target="https://podminky.urs.cz/item/CS_URS_2022_01/636195212" TargetMode="External" /><Relationship Id="rId4" Type="http://schemas.openxmlformats.org/officeDocument/2006/relationships/hyperlink" Target="https://podminky.urs.cz/item/CS_URS_2022_01/938903111" TargetMode="External" /><Relationship Id="rId5" Type="http://schemas.openxmlformats.org/officeDocument/2006/relationships/hyperlink" Target="https://podminky.urs.cz/item/CS_URS_2022_01/985131111" TargetMode="External" /><Relationship Id="rId6" Type="http://schemas.openxmlformats.org/officeDocument/2006/relationships/hyperlink" Target="https://podminky.urs.cz/item/CS_URS_2022_01/985211111" TargetMode="External" /><Relationship Id="rId7" Type="http://schemas.openxmlformats.org/officeDocument/2006/relationships/hyperlink" Target="https://podminky.urs.cz/item/CS_URS_2022_01/998323011" TargetMode="External" /><Relationship Id="rId8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385"/>
      <c r="AS2" s="385"/>
      <c r="AT2" s="385"/>
      <c r="AU2" s="385"/>
      <c r="AV2" s="385"/>
      <c r="AW2" s="385"/>
      <c r="AX2" s="385"/>
      <c r="AY2" s="385"/>
      <c r="AZ2" s="385"/>
      <c r="BA2" s="385"/>
      <c r="BB2" s="385"/>
      <c r="BC2" s="385"/>
      <c r="BD2" s="385"/>
      <c r="BE2" s="385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369" t="s">
        <v>14</v>
      </c>
      <c r="L5" s="370"/>
      <c r="M5" s="370"/>
      <c r="N5" s="370"/>
      <c r="O5" s="370"/>
      <c r="P5" s="370"/>
      <c r="Q5" s="370"/>
      <c r="R5" s="370"/>
      <c r="S5" s="370"/>
      <c r="T5" s="370"/>
      <c r="U5" s="370"/>
      <c r="V5" s="370"/>
      <c r="W5" s="370"/>
      <c r="X5" s="370"/>
      <c r="Y5" s="370"/>
      <c r="Z5" s="370"/>
      <c r="AA5" s="370"/>
      <c r="AB5" s="370"/>
      <c r="AC5" s="370"/>
      <c r="AD5" s="370"/>
      <c r="AE5" s="370"/>
      <c r="AF5" s="370"/>
      <c r="AG5" s="370"/>
      <c r="AH5" s="370"/>
      <c r="AI5" s="370"/>
      <c r="AJ5" s="370"/>
      <c r="AK5" s="370"/>
      <c r="AL5" s="370"/>
      <c r="AM5" s="370"/>
      <c r="AN5" s="370"/>
      <c r="AO5" s="370"/>
      <c r="AP5" s="24"/>
      <c r="AQ5" s="24"/>
      <c r="AR5" s="22"/>
      <c r="BE5" s="366" t="s">
        <v>15</v>
      </c>
      <c r="BS5" s="19" t="s">
        <v>6</v>
      </c>
    </row>
    <row r="6" spans="2:71" s="1" customFormat="1" ht="36.95" customHeight="1">
      <c r="B6" s="23"/>
      <c r="C6" s="24"/>
      <c r="D6" s="30" t="s">
        <v>16</v>
      </c>
      <c r="E6" s="24"/>
      <c r="F6" s="24"/>
      <c r="G6" s="24"/>
      <c r="H6" s="24"/>
      <c r="I6" s="24"/>
      <c r="J6" s="24"/>
      <c r="K6" s="371" t="s">
        <v>17</v>
      </c>
      <c r="L6" s="370"/>
      <c r="M6" s="370"/>
      <c r="N6" s="370"/>
      <c r="O6" s="370"/>
      <c r="P6" s="370"/>
      <c r="Q6" s="370"/>
      <c r="R6" s="370"/>
      <c r="S6" s="370"/>
      <c r="T6" s="370"/>
      <c r="U6" s="370"/>
      <c r="V6" s="370"/>
      <c r="W6" s="370"/>
      <c r="X6" s="370"/>
      <c r="Y6" s="370"/>
      <c r="Z6" s="370"/>
      <c r="AA6" s="370"/>
      <c r="AB6" s="370"/>
      <c r="AC6" s="370"/>
      <c r="AD6" s="370"/>
      <c r="AE6" s="370"/>
      <c r="AF6" s="370"/>
      <c r="AG6" s="370"/>
      <c r="AH6" s="370"/>
      <c r="AI6" s="370"/>
      <c r="AJ6" s="370"/>
      <c r="AK6" s="370"/>
      <c r="AL6" s="370"/>
      <c r="AM6" s="370"/>
      <c r="AN6" s="370"/>
      <c r="AO6" s="370"/>
      <c r="AP6" s="24"/>
      <c r="AQ6" s="24"/>
      <c r="AR6" s="22"/>
      <c r="BE6" s="367"/>
      <c r="BS6" s="19" t="s">
        <v>6</v>
      </c>
    </row>
    <row r="7" spans="2:71" s="1" customFormat="1" ht="12" customHeight="1">
      <c r="B7" s="23"/>
      <c r="C7" s="24"/>
      <c r="D7" s="31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1" t="s">
        <v>20</v>
      </c>
      <c r="AL7" s="24"/>
      <c r="AM7" s="24"/>
      <c r="AN7" s="29" t="s">
        <v>21</v>
      </c>
      <c r="AO7" s="24"/>
      <c r="AP7" s="24"/>
      <c r="AQ7" s="24"/>
      <c r="AR7" s="22"/>
      <c r="BE7" s="367"/>
      <c r="BS7" s="19" t="s">
        <v>6</v>
      </c>
    </row>
    <row r="8" spans="2:71" s="1" customFormat="1" ht="12" customHeight="1">
      <c r="B8" s="23"/>
      <c r="C8" s="24"/>
      <c r="D8" s="31" t="s">
        <v>22</v>
      </c>
      <c r="E8" s="24"/>
      <c r="F8" s="24"/>
      <c r="G8" s="24"/>
      <c r="H8" s="24"/>
      <c r="I8" s="24"/>
      <c r="J8" s="24"/>
      <c r="K8" s="29" t="s">
        <v>23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1" t="s">
        <v>24</v>
      </c>
      <c r="AL8" s="24"/>
      <c r="AM8" s="24"/>
      <c r="AN8" s="32" t="s">
        <v>25</v>
      </c>
      <c r="AO8" s="24"/>
      <c r="AP8" s="24"/>
      <c r="AQ8" s="24"/>
      <c r="AR8" s="22"/>
      <c r="BE8" s="367"/>
      <c r="BS8" s="19" t="s">
        <v>6</v>
      </c>
    </row>
    <row r="9" spans="2:71" s="1" customFormat="1" ht="14.45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67"/>
      <c r="BS9" s="19" t="s">
        <v>6</v>
      </c>
    </row>
    <row r="10" spans="2:71" s="1" customFormat="1" ht="12" customHeight="1">
      <c r="B10" s="23"/>
      <c r="C10" s="24"/>
      <c r="D10" s="31" t="s">
        <v>26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1" t="s">
        <v>27</v>
      </c>
      <c r="AL10" s="24"/>
      <c r="AM10" s="24"/>
      <c r="AN10" s="29" t="s">
        <v>28</v>
      </c>
      <c r="AO10" s="24"/>
      <c r="AP10" s="24"/>
      <c r="AQ10" s="24"/>
      <c r="AR10" s="22"/>
      <c r="BE10" s="367"/>
      <c r="BS10" s="19" t="s">
        <v>6</v>
      </c>
    </row>
    <row r="11" spans="2:71" s="1" customFormat="1" ht="18.4" customHeight="1">
      <c r="B11" s="23"/>
      <c r="C11" s="24"/>
      <c r="D11" s="24"/>
      <c r="E11" s="29" t="s">
        <v>29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1" t="s">
        <v>30</v>
      </c>
      <c r="AL11" s="24"/>
      <c r="AM11" s="24"/>
      <c r="AN11" s="29" t="s">
        <v>28</v>
      </c>
      <c r="AO11" s="24"/>
      <c r="AP11" s="24"/>
      <c r="AQ11" s="24"/>
      <c r="AR11" s="22"/>
      <c r="BE11" s="367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67"/>
      <c r="BS12" s="19" t="s">
        <v>6</v>
      </c>
    </row>
    <row r="13" spans="2:71" s="1" customFormat="1" ht="12" customHeight="1">
      <c r="B13" s="23"/>
      <c r="C13" s="24"/>
      <c r="D13" s="31" t="s">
        <v>31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1" t="s">
        <v>27</v>
      </c>
      <c r="AL13" s="24"/>
      <c r="AM13" s="24"/>
      <c r="AN13" s="33" t="s">
        <v>32</v>
      </c>
      <c r="AO13" s="24"/>
      <c r="AP13" s="24"/>
      <c r="AQ13" s="24"/>
      <c r="AR13" s="22"/>
      <c r="BE13" s="367"/>
      <c r="BS13" s="19" t="s">
        <v>6</v>
      </c>
    </row>
    <row r="14" spans="2:71" ht="12.75">
      <c r="B14" s="23"/>
      <c r="C14" s="24"/>
      <c r="D14" s="24"/>
      <c r="E14" s="372" t="s">
        <v>32</v>
      </c>
      <c r="F14" s="373"/>
      <c r="G14" s="373"/>
      <c r="H14" s="373"/>
      <c r="I14" s="373"/>
      <c r="J14" s="373"/>
      <c r="K14" s="373"/>
      <c r="L14" s="373"/>
      <c r="M14" s="373"/>
      <c r="N14" s="373"/>
      <c r="O14" s="373"/>
      <c r="P14" s="373"/>
      <c r="Q14" s="373"/>
      <c r="R14" s="373"/>
      <c r="S14" s="373"/>
      <c r="T14" s="373"/>
      <c r="U14" s="373"/>
      <c r="V14" s="373"/>
      <c r="W14" s="373"/>
      <c r="X14" s="373"/>
      <c r="Y14" s="373"/>
      <c r="Z14" s="373"/>
      <c r="AA14" s="373"/>
      <c r="AB14" s="373"/>
      <c r="AC14" s="373"/>
      <c r="AD14" s="373"/>
      <c r="AE14" s="373"/>
      <c r="AF14" s="373"/>
      <c r="AG14" s="373"/>
      <c r="AH14" s="373"/>
      <c r="AI14" s="373"/>
      <c r="AJ14" s="373"/>
      <c r="AK14" s="31" t="s">
        <v>30</v>
      </c>
      <c r="AL14" s="24"/>
      <c r="AM14" s="24"/>
      <c r="AN14" s="33" t="s">
        <v>32</v>
      </c>
      <c r="AO14" s="24"/>
      <c r="AP14" s="24"/>
      <c r="AQ14" s="24"/>
      <c r="AR14" s="22"/>
      <c r="BE14" s="367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67"/>
      <c r="BS15" s="19" t="s">
        <v>4</v>
      </c>
    </row>
    <row r="16" spans="2:71" s="1" customFormat="1" ht="12" customHeight="1">
      <c r="B16" s="23"/>
      <c r="C16" s="24"/>
      <c r="D16" s="31" t="s">
        <v>33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1" t="s">
        <v>27</v>
      </c>
      <c r="AL16" s="24"/>
      <c r="AM16" s="24"/>
      <c r="AN16" s="29" t="s">
        <v>28</v>
      </c>
      <c r="AO16" s="24"/>
      <c r="AP16" s="24"/>
      <c r="AQ16" s="24"/>
      <c r="AR16" s="22"/>
      <c r="BE16" s="367"/>
      <c r="BS16" s="19" t="s">
        <v>4</v>
      </c>
    </row>
    <row r="17" spans="2:71" s="1" customFormat="1" ht="18.4" customHeight="1">
      <c r="B17" s="23"/>
      <c r="C17" s="24"/>
      <c r="D17" s="24"/>
      <c r="E17" s="29" t="s">
        <v>29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1" t="s">
        <v>30</v>
      </c>
      <c r="AL17" s="24"/>
      <c r="AM17" s="24"/>
      <c r="AN17" s="29" t="s">
        <v>28</v>
      </c>
      <c r="AO17" s="24"/>
      <c r="AP17" s="24"/>
      <c r="AQ17" s="24"/>
      <c r="AR17" s="22"/>
      <c r="BE17" s="367"/>
      <c r="BS17" s="19" t="s">
        <v>34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67"/>
      <c r="BS18" s="19" t="s">
        <v>6</v>
      </c>
    </row>
    <row r="19" spans="2:71" s="1" customFormat="1" ht="12" customHeight="1">
      <c r="B19" s="23"/>
      <c r="C19" s="24"/>
      <c r="D19" s="31" t="s">
        <v>35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1" t="s">
        <v>27</v>
      </c>
      <c r="AL19" s="24"/>
      <c r="AM19" s="24"/>
      <c r="AN19" s="29" t="s">
        <v>28</v>
      </c>
      <c r="AO19" s="24"/>
      <c r="AP19" s="24"/>
      <c r="AQ19" s="24"/>
      <c r="AR19" s="22"/>
      <c r="BE19" s="367"/>
      <c r="BS19" s="19" t="s">
        <v>6</v>
      </c>
    </row>
    <row r="20" spans="2:71" s="1" customFormat="1" ht="18.4" customHeight="1">
      <c r="B20" s="23"/>
      <c r="C20" s="24"/>
      <c r="D20" s="24"/>
      <c r="E20" s="29" t="s">
        <v>36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1" t="s">
        <v>30</v>
      </c>
      <c r="AL20" s="24"/>
      <c r="AM20" s="24"/>
      <c r="AN20" s="29" t="s">
        <v>28</v>
      </c>
      <c r="AO20" s="24"/>
      <c r="AP20" s="24"/>
      <c r="AQ20" s="24"/>
      <c r="AR20" s="22"/>
      <c r="BE20" s="367"/>
      <c r="BS20" s="19" t="s">
        <v>34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67"/>
    </row>
    <row r="22" spans="2:57" s="1" customFormat="1" ht="12" customHeight="1">
      <c r="B22" s="23"/>
      <c r="C22" s="24"/>
      <c r="D22" s="31" t="s">
        <v>37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67"/>
    </row>
    <row r="23" spans="2:57" s="1" customFormat="1" ht="35.25" customHeight="1">
      <c r="B23" s="23"/>
      <c r="C23" s="24"/>
      <c r="D23" s="24"/>
      <c r="E23" s="374" t="s">
        <v>38</v>
      </c>
      <c r="F23" s="374"/>
      <c r="G23" s="374"/>
      <c r="H23" s="374"/>
      <c r="I23" s="374"/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24"/>
      <c r="AP23" s="24"/>
      <c r="AQ23" s="24"/>
      <c r="AR23" s="22"/>
      <c r="BE23" s="367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67"/>
    </row>
    <row r="25" spans="2:57" s="1" customFormat="1" ht="6.95" customHeight="1">
      <c r="B25" s="23"/>
      <c r="C25" s="2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24"/>
      <c r="AQ25" s="24"/>
      <c r="AR25" s="22"/>
      <c r="BE25" s="367"/>
    </row>
    <row r="26" spans="1:57" s="2" customFormat="1" ht="25.9" customHeight="1">
      <c r="A26" s="36"/>
      <c r="B26" s="37"/>
      <c r="C26" s="38"/>
      <c r="D26" s="39" t="s">
        <v>39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375">
        <f>ROUND(AG54,2)</f>
        <v>0</v>
      </c>
      <c r="AL26" s="376"/>
      <c r="AM26" s="376"/>
      <c r="AN26" s="376"/>
      <c r="AO26" s="376"/>
      <c r="AP26" s="38"/>
      <c r="AQ26" s="38"/>
      <c r="AR26" s="41"/>
      <c r="BE26" s="367"/>
    </row>
    <row r="27" spans="1:57" s="2" customFormat="1" ht="6.95" customHeight="1">
      <c r="A27" s="36"/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1"/>
      <c r="BE27" s="367"/>
    </row>
    <row r="28" spans="1:57" s="2" customFormat="1" ht="12.75">
      <c r="A28" s="36"/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377" t="s">
        <v>40</v>
      </c>
      <c r="M28" s="377"/>
      <c r="N28" s="377"/>
      <c r="O28" s="377"/>
      <c r="P28" s="377"/>
      <c r="Q28" s="38"/>
      <c r="R28" s="38"/>
      <c r="S28" s="38"/>
      <c r="T28" s="38"/>
      <c r="U28" s="38"/>
      <c r="V28" s="38"/>
      <c r="W28" s="377" t="s">
        <v>41</v>
      </c>
      <c r="X28" s="377"/>
      <c r="Y28" s="377"/>
      <c r="Z28" s="377"/>
      <c r="AA28" s="377"/>
      <c r="AB28" s="377"/>
      <c r="AC28" s="377"/>
      <c r="AD28" s="377"/>
      <c r="AE28" s="377"/>
      <c r="AF28" s="38"/>
      <c r="AG28" s="38"/>
      <c r="AH28" s="38"/>
      <c r="AI28" s="38"/>
      <c r="AJ28" s="38"/>
      <c r="AK28" s="377" t="s">
        <v>42</v>
      </c>
      <c r="AL28" s="377"/>
      <c r="AM28" s="377"/>
      <c r="AN28" s="377"/>
      <c r="AO28" s="377"/>
      <c r="AP28" s="38"/>
      <c r="AQ28" s="38"/>
      <c r="AR28" s="41"/>
      <c r="BE28" s="367"/>
    </row>
    <row r="29" spans="2:57" s="3" customFormat="1" ht="14.45" customHeight="1" hidden="1">
      <c r="B29" s="42"/>
      <c r="C29" s="43"/>
      <c r="D29" s="31" t="s">
        <v>43</v>
      </c>
      <c r="E29" s="43"/>
      <c r="F29" s="31" t="s">
        <v>44</v>
      </c>
      <c r="G29" s="43"/>
      <c r="H29" s="43"/>
      <c r="I29" s="43"/>
      <c r="J29" s="43"/>
      <c r="K29" s="43"/>
      <c r="L29" s="380">
        <v>0.21</v>
      </c>
      <c r="M29" s="379"/>
      <c r="N29" s="379"/>
      <c r="O29" s="379"/>
      <c r="P29" s="379"/>
      <c r="Q29" s="43"/>
      <c r="R29" s="43"/>
      <c r="S29" s="43"/>
      <c r="T29" s="43"/>
      <c r="U29" s="43"/>
      <c r="V29" s="43"/>
      <c r="W29" s="378">
        <f>ROUND(AZ54,2)</f>
        <v>0</v>
      </c>
      <c r="X29" s="379"/>
      <c r="Y29" s="379"/>
      <c r="Z29" s="379"/>
      <c r="AA29" s="379"/>
      <c r="AB29" s="379"/>
      <c r="AC29" s="379"/>
      <c r="AD29" s="379"/>
      <c r="AE29" s="379"/>
      <c r="AF29" s="43"/>
      <c r="AG29" s="43"/>
      <c r="AH29" s="43"/>
      <c r="AI29" s="43"/>
      <c r="AJ29" s="43"/>
      <c r="AK29" s="378">
        <f>ROUND(AV54,2)</f>
        <v>0</v>
      </c>
      <c r="AL29" s="379"/>
      <c r="AM29" s="379"/>
      <c r="AN29" s="379"/>
      <c r="AO29" s="379"/>
      <c r="AP29" s="43"/>
      <c r="AQ29" s="43"/>
      <c r="AR29" s="44"/>
      <c r="BE29" s="368"/>
    </row>
    <row r="30" spans="2:57" s="3" customFormat="1" ht="14.45" customHeight="1" hidden="1">
      <c r="B30" s="42"/>
      <c r="C30" s="43"/>
      <c r="D30" s="43"/>
      <c r="E30" s="43"/>
      <c r="F30" s="31" t="s">
        <v>45</v>
      </c>
      <c r="G30" s="43"/>
      <c r="H30" s="43"/>
      <c r="I30" s="43"/>
      <c r="J30" s="43"/>
      <c r="K30" s="43"/>
      <c r="L30" s="380">
        <v>0.15</v>
      </c>
      <c r="M30" s="379"/>
      <c r="N30" s="379"/>
      <c r="O30" s="379"/>
      <c r="P30" s="379"/>
      <c r="Q30" s="43"/>
      <c r="R30" s="43"/>
      <c r="S30" s="43"/>
      <c r="T30" s="43"/>
      <c r="U30" s="43"/>
      <c r="V30" s="43"/>
      <c r="W30" s="378">
        <f>ROUND(BA54,2)</f>
        <v>0</v>
      </c>
      <c r="X30" s="379"/>
      <c r="Y30" s="379"/>
      <c r="Z30" s="379"/>
      <c r="AA30" s="379"/>
      <c r="AB30" s="379"/>
      <c r="AC30" s="379"/>
      <c r="AD30" s="379"/>
      <c r="AE30" s="379"/>
      <c r="AF30" s="43"/>
      <c r="AG30" s="43"/>
      <c r="AH30" s="43"/>
      <c r="AI30" s="43"/>
      <c r="AJ30" s="43"/>
      <c r="AK30" s="378">
        <f>ROUND(AW54,2)</f>
        <v>0</v>
      </c>
      <c r="AL30" s="379"/>
      <c r="AM30" s="379"/>
      <c r="AN30" s="379"/>
      <c r="AO30" s="379"/>
      <c r="AP30" s="43"/>
      <c r="AQ30" s="43"/>
      <c r="AR30" s="44"/>
      <c r="BE30" s="368"/>
    </row>
    <row r="31" spans="2:57" s="3" customFormat="1" ht="14.45" customHeight="1">
      <c r="B31" s="42"/>
      <c r="C31" s="43"/>
      <c r="D31" s="45" t="s">
        <v>43</v>
      </c>
      <c r="E31" s="43"/>
      <c r="F31" s="31" t="s">
        <v>46</v>
      </c>
      <c r="G31" s="43"/>
      <c r="H31" s="43"/>
      <c r="I31" s="43"/>
      <c r="J31" s="43"/>
      <c r="K31" s="43"/>
      <c r="L31" s="380">
        <v>0.21</v>
      </c>
      <c r="M31" s="379"/>
      <c r="N31" s="379"/>
      <c r="O31" s="379"/>
      <c r="P31" s="379"/>
      <c r="Q31" s="43"/>
      <c r="R31" s="43"/>
      <c r="S31" s="43"/>
      <c r="T31" s="43"/>
      <c r="U31" s="43"/>
      <c r="V31" s="43"/>
      <c r="W31" s="378">
        <f>ROUND(BB54,2)</f>
        <v>0</v>
      </c>
      <c r="X31" s="379"/>
      <c r="Y31" s="379"/>
      <c r="Z31" s="379"/>
      <c r="AA31" s="379"/>
      <c r="AB31" s="379"/>
      <c r="AC31" s="379"/>
      <c r="AD31" s="379"/>
      <c r="AE31" s="379"/>
      <c r="AF31" s="43"/>
      <c r="AG31" s="43"/>
      <c r="AH31" s="43"/>
      <c r="AI31" s="43"/>
      <c r="AJ31" s="43"/>
      <c r="AK31" s="378">
        <v>0</v>
      </c>
      <c r="AL31" s="379"/>
      <c r="AM31" s="379"/>
      <c r="AN31" s="379"/>
      <c r="AO31" s="379"/>
      <c r="AP31" s="43"/>
      <c r="AQ31" s="43"/>
      <c r="AR31" s="44"/>
      <c r="BE31" s="368"/>
    </row>
    <row r="32" spans="2:57" s="3" customFormat="1" ht="14.45" customHeight="1">
      <c r="B32" s="42"/>
      <c r="C32" s="43"/>
      <c r="D32" s="43"/>
      <c r="E32" s="43"/>
      <c r="F32" s="31" t="s">
        <v>47</v>
      </c>
      <c r="G32" s="43"/>
      <c r="H32" s="43"/>
      <c r="I32" s="43"/>
      <c r="J32" s="43"/>
      <c r="K32" s="43"/>
      <c r="L32" s="380">
        <v>0.15</v>
      </c>
      <c r="M32" s="379"/>
      <c r="N32" s="379"/>
      <c r="O32" s="379"/>
      <c r="P32" s="379"/>
      <c r="Q32" s="43"/>
      <c r="R32" s="43"/>
      <c r="S32" s="43"/>
      <c r="T32" s="43"/>
      <c r="U32" s="43"/>
      <c r="V32" s="43"/>
      <c r="W32" s="378">
        <f>ROUND(BC54,2)</f>
        <v>0</v>
      </c>
      <c r="X32" s="379"/>
      <c r="Y32" s="379"/>
      <c r="Z32" s="379"/>
      <c r="AA32" s="379"/>
      <c r="AB32" s="379"/>
      <c r="AC32" s="379"/>
      <c r="AD32" s="379"/>
      <c r="AE32" s="379"/>
      <c r="AF32" s="43"/>
      <c r="AG32" s="43"/>
      <c r="AH32" s="43"/>
      <c r="AI32" s="43"/>
      <c r="AJ32" s="43"/>
      <c r="AK32" s="378">
        <v>0</v>
      </c>
      <c r="AL32" s="379"/>
      <c r="AM32" s="379"/>
      <c r="AN32" s="379"/>
      <c r="AO32" s="379"/>
      <c r="AP32" s="43"/>
      <c r="AQ32" s="43"/>
      <c r="AR32" s="44"/>
      <c r="BE32" s="368"/>
    </row>
    <row r="33" spans="2:44" s="3" customFormat="1" ht="14.45" customHeight="1" hidden="1">
      <c r="B33" s="42"/>
      <c r="C33" s="43"/>
      <c r="D33" s="43"/>
      <c r="E33" s="43"/>
      <c r="F33" s="31" t="s">
        <v>48</v>
      </c>
      <c r="G33" s="43"/>
      <c r="H33" s="43"/>
      <c r="I33" s="43"/>
      <c r="J33" s="43"/>
      <c r="K33" s="43"/>
      <c r="L33" s="380">
        <v>0</v>
      </c>
      <c r="M33" s="379"/>
      <c r="N33" s="379"/>
      <c r="O33" s="379"/>
      <c r="P33" s="379"/>
      <c r="Q33" s="43"/>
      <c r="R33" s="43"/>
      <c r="S33" s="43"/>
      <c r="T33" s="43"/>
      <c r="U33" s="43"/>
      <c r="V33" s="43"/>
      <c r="W33" s="378">
        <f>ROUND(BD54,2)</f>
        <v>0</v>
      </c>
      <c r="X33" s="379"/>
      <c r="Y33" s="379"/>
      <c r="Z33" s="379"/>
      <c r="AA33" s="379"/>
      <c r="AB33" s="379"/>
      <c r="AC33" s="379"/>
      <c r="AD33" s="379"/>
      <c r="AE33" s="379"/>
      <c r="AF33" s="43"/>
      <c r="AG33" s="43"/>
      <c r="AH33" s="43"/>
      <c r="AI33" s="43"/>
      <c r="AJ33" s="43"/>
      <c r="AK33" s="378">
        <v>0</v>
      </c>
      <c r="AL33" s="379"/>
      <c r="AM33" s="379"/>
      <c r="AN33" s="379"/>
      <c r="AO33" s="379"/>
      <c r="AP33" s="43"/>
      <c r="AQ33" s="43"/>
      <c r="AR33" s="44"/>
    </row>
    <row r="34" spans="1:57" s="2" customFormat="1" ht="6.95" customHeight="1">
      <c r="A34" s="36"/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1"/>
      <c r="BE34" s="36"/>
    </row>
    <row r="35" spans="1:57" s="2" customFormat="1" ht="25.9" customHeight="1">
      <c r="A35" s="36"/>
      <c r="B35" s="37"/>
      <c r="C35" s="46"/>
      <c r="D35" s="47" t="s">
        <v>49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50</v>
      </c>
      <c r="U35" s="48"/>
      <c r="V35" s="48"/>
      <c r="W35" s="48"/>
      <c r="X35" s="384" t="s">
        <v>51</v>
      </c>
      <c r="Y35" s="382"/>
      <c r="Z35" s="382"/>
      <c r="AA35" s="382"/>
      <c r="AB35" s="382"/>
      <c r="AC35" s="48"/>
      <c r="AD35" s="48"/>
      <c r="AE35" s="48"/>
      <c r="AF35" s="48"/>
      <c r="AG35" s="48"/>
      <c r="AH35" s="48"/>
      <c r="AI35" s="48"/>
      <c r="AJ35" s="48"/>
      <c r="AK35" s="381">
        <f>SUM(AK26:AK33)</f>
        <v>0</v>
      </c>
      <c r="AL35" s="382"/>
      <c r="AM35" s="382"/>
      <c r="AN35" s="382"/>
      <c r="AO35" s="383"/>
      <c r="AP35" s="46"/>
      <c r="AQ35" s="46"/>
      <c r="AR35" s="41"/>
      <c r="BE35" s="36"/>
    </row>
    <row r="36" spans="1:57" s="2" customFormat="1" ht="6.9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1"/>
      <c r="BE36" s="36"/>
    </row>
    <row r="37" spans="1:57" s="2" customFormat="1" ht="6.95" customHeight="1">
      <c r="A37" s="36"/>
      <c r="B37" s="50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41"/>
      <c r="BE37" s="36"/>
    </row>
    <row r="41" spans="1:57" s="2" customFormat="1" ht="6.95" customHeight="1">
      <c r="A41" s="36"/>
      <c r="B41" s="52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41"/>
      <c r="BE41" s="36"/>
    </row>
    <row r="42" spans="1:57" s="2" customFormat="1" ht="24.95" customHeight="1">
      <c r="A42" s="36"/>
      <c r="B42" s="37"/>
      <c r="C42" s="25" t="s">
        <v>52</v>
      </c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41"/>
      <c r="BE42" s="36"/>
    </row>
    <row r="43" spans="1:57" s="2" customFormat="1" ht="6.95" customHeight="1">
      <c r="A43" s="36"/>
      <c r="B43" s="37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41"/>
      <c r="BE43" s="36"/>
    </row>
    <row r="44" spans="2:44" s="4" customFormat="1" ht="12" customHeight="1">
      <c r="B44" s="54"/>
      <c r="C44" s="31" t="s">
        <v>13</v>
      </c>
      <c r="D44" s="55"/>
      <c r="E44" s="55"/>
      <c r="F44" s="55"/>
      <c r="G44" s="55"/>
      <c r="H44" s="55"/>
      <c r="I44" s="55"/>
      <c r="J44" s="55"/>
      <c r="K44" s="55"/>
      <c r="L44" s="55" t="str">
        <f>K5</f>
        <v>3581vvCU2022-I</v>
      </c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6"/>
    </row>
    <row r="45" spans="2:44" s="5" customFormat="1" ht="36.95" customHeight="1">
      <c r="B45" s="57"/>
      <c r="C45" s="58" t="s">
        <v>16</v>
      </c>
      <c r="D45" s="59"/>
      <c r="E45" s="59"/>
      <c r="F45" s="59"/>
      <c r="G45" s="59"/>
      <c r="H45" s="59"/>
      <c r="I45" s="59"/>
      <c r="J45" s="59"/>
      <c r="K45" s="59"/>
      <c r="L45" s="342" t="str">
        <f>K6</f>
        <v>Jez Zvole, oprava jezu a navazujícího opevnění koryta</v>
      </c>
      <c r="M45" s="343"/>
      <c r="N45" s="343"/>
      <c r="O45" s="343"/>
      <c r="P45" s="343"/>
      <c r="Q45" s="343"/>
      <c r="R45" s="343"/>
      <c r="S45" s="343"/>
      <c r="T45" s="343"/>
      <c r="U45" s="343"/>
      <c r="V45" s="343"/>
      <c r="W45" s="343"/>
      <c r="X45" s="343"/>
      <c r="Y45" s="343"/>
      <c r="Z45" s="343"/>
      <c r="AA45" s="343"/>
      <c r="AB45" s="343"/>
      <c r="AC45" s="343"/>
      <c r="AD45" s="343"/>
      <c r="AE45" s="343"/>
      <c r="AF45" s="343"/>
      <c r="AG45" s="343"/>
      <c r="AH45" s="343"/>
      <c r="AI45" s="343"/>
      <c r="AJ45" s="343"/>
      <c r="AK45" s="343"/>
      <c r="AL45" s="343"/>
      <c r="AM45" s="343"/>
      <c r="AN45" s="343"/>
      <c r="AO45" s="343"/>
      <c r="AP45" s="59"/>
      <c r="AQ45" s="59"/>
      <c r="AR45" s="60"/>
    </row>
    <row r="46" spans="1:57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41"/>
      <c r="BE46" s="36"/>
    </row>
    <row r="47" spans="1:57" s="2" customFormat="1" ht="12" customHeight="1">
      <c r="A47" s="36"/>
      <c r="B47" s="37"/>
      <c r="C47" s="31" t="s">
        <v>22</v>
      </c>
      <c r="D47" s="38"/>
      <c r="E47" s="38"/>
      <c r="F47" s="38"/>
      <c r="G47" s="38"/>
      <c r="H47" s="38"/>
      <c r="I47" s="38"/>
      <c r="J47" s="38"/>
      <c r="K47" s="38"/>
      <c r="L47" s="61" t="str">
        <f>IF(K8="","",K8)</f>
        <v>Rychnovek</v>
      </c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1" t="s">
        <v>24</v>
      </c>
      <c r="AJ47" s="38"/>
      <c r="AK47" s="38"/>
      <c r="AL47" s="38"/>
      <c r="AM47" s="344" t="str">
        <f>IF(AN8="","",AN8)</f>
        <v>17. 2. 2022</v>
      </c>
      <c r="AN47" s="344"/>
      <c r="AO47" s="38"/>
      <c r="AP47" s="38"/>
      <c r="AQ47" s="38"/>
      <c r="AR47" s="41"/>
      <c r="BE47" s="36"/>
    </row>
    <row r="48" spans="1:57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41"/>
      <c r="BE48" s="36"/>
    </row>
    <row r="49" spans="1:57" s="2" customFormat="1" ht="25.7" customHeight="1">
      <c r="A49" s="36"/>
      <c r="B49" s="37"/>
      <c r="C49" s="31" t="s">
        <v>26</v>
      </c>
      <c r="D49" s="38"/>
      <c r="E49" s="38"/>
      <c r="F49" s="38"/>
      <c r="G49" s="38"/>
      <c r="H49" s="38"/>
      <c r="I49" s="38"/>
      <c r="J49" s="38"/>
      <c r="K49" s="38"/>
      <c r="L49" s="55" t="str">
        <f>IF(E11="","",E11)</f>
        <v>Povodí Labe, státní podnik, OIČ, Hradec Králové</v>
      </c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1" t="s">
        <v>33</v>
      </c>
      <c r="AJ49" s="38"/>
      <c r="AK49" s="38"/>
      <c r="AL49" s="38"/>
      <c r="AM49" s="345" t="str">
        <f>IF(E17="","",E17)</f>
        <v>Povodí Labe, státní podnik, OIČ, Hradec Králové</v>
      </c>
      <c r="AN49" s="346"/>
      <c r="AO49" s="346"/>
      <c r="AP49" s="346"/>
      <c r="AQ49" s="38"/>
      <c r="AR49" s="41"/>
      <c r="AS49" s="347" t="s">
        <v>53</v>
      </c>
      <c r="AT49" s="348"/>
      <c r="AU49" s="63"/>
      <c r="AV49" s="63"/>
      <c r="AW49" s="63"/>
      <c r="AX49" s="63"/>
      <c r="AY49" s="63"/>
      <c r="AZ49" s="63"/>
      <c r="BA49" s="63"/>
      <c r="BB49" s="63"/>
      <c r="BC49" s="63"/>
      <c r="BD49" s="64"/>
      <c r="BE49" s="36"/>
    </row>
    <row r="50" spans="1:57" s="2" customFormat="1" ht="15.2" customHeight="1">
      <c r="A50" s="36"/>
      <c r="B50" s="37"/>
      <c r="C50" s="31" t="s">
        <v>31</v>
      </c>
      <c r="D50" s="38"/>
      <c r="E50" s="38"/>
      <c r="F50" s="38"/>
      <c r="G50" s="38"/>
      <c r="H50" s="38"/>
      <c r="I50" s="38"/>
      <c r="J50" s="38"/>
      <c r="K50" s="38"/>
      <c r="L50" s="55" t="str">
        <f>IF(E14="Vyplň údaj","",E14)</f>
        <v/>
      </c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1" t="s">
        <v>35</v>
      </c>
      <c r="AJ50" s="38"/>
      <c r="AK50" s="38"/>
      <c r="AL50" s="38"/>
      <c r="AM50" s="345" t="str">
        <f>IF(E20="","",E20)</f>
        <v>Ing. Eva Morkesová</v>
      </c>
      <c r="AN50" s="346"/>
      <c r="AO50" s="346"/>
      <c r="AP50" s="346"/>
      <c r="AQ50" s="38"/>
      <c r="AR50" s="41"/>
      <c r="AS50" s="349"/>
      <c r="AT50" s="350"/>
      <c r="AU50" s="65"/>
      <c r="AV50" s="65"/>
      <c r="AW50" s="65"/>
      <c r="AX50" s="65"/>
      <c r="AY50" s="65"/>
      <c r="AZ50" s="65"/>
      <c r="BA50" s="65"/>
      <c r="BB50" s="65"/>
      <c r="BC50" s="65"/>
      <c r="BD50" s="66"/>
      <c r="BE50" s="36"/>
    </row>
    <row r="51" spans="1:57" s="2" customFormat="1" ht="10.9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41"/>
      <c r="AS51" s="351"/>
      <c r="AT51" s="352"/>
      <c r="AU51" s="67"/>
      <c r="AV51" s="67"/>
      <c r="AW51" s="67"/>
      <c r="AX51" s="67"/>
      <c r="AY51" s="67"/>
      <c r="AZ51" s="67"/>
      <c r="BA51" s="67"/>
      <c r="BB51" s="67"/>
      <c r="BC51" s="67"/>
      <c r="BD51" s="68"/>
      <c r="BE51" s="36"/>
    </row>
    <row r="52" spans="1:57" s="2" customFormat="1" ht="29.25" customHeight="1">
      <c r="A52" s="36"/>
      <c r="B52" s="37"/>
      <c r="C52" s="353" t="s">
        <v>54</v>
      </c>
      <c r="D52" s="354"/>
      <c r="E52" s="354"/>
      <c r="F52" s="354"/>
      <c r="G52" s="354"/>
      <c r="H52" s="69"/>
      <c r="I52" s="356" t="s">
        <v>55</v>
      </c>
      <c r="J52" s="354"/>
      <c r="K52" s="354"/>
      <c r="L52" s="354"/>
      <c r="M52" s="354"/>
      <c r="N52" s="354"/>
      <c r="O52" s="354"/>
      <c r="P52" s="354"/>
      <c r="Q52" s="354"/>
      <c r="R52" s="354"/>
      <c r="S52" s="354"/>
      <c r="T52" s="354"/>
      <c r="U52" s="354"/>
      <c r="V52" s="354"/>
      <c r="W52" s="354"/>
      <c r="X52" s="354"/>
      <c r="Y52" s="354"/>
      <c r="Z52" s="354"/>
      <c r="AA52" s="354"/>
      <c r="AB52" s="354"/>
      <c r="AC52" s="354"/>
      <c r="AD52" s="354"/>
      <c r="AE52" s="354"/>
      <c r="AF52" s="354"/>
      <c r="AG52" s="355" t="s">
        <v>56</v>
      </c>
      <c r="AH52" s="354"/>
      <c r="AI52" s="354"/>
      <c r="AJ52" s="354"/>
      <c r="AK52" s="354"/>
      <c r="AL52" s="354"/>
      <c r="AM52" s="354"/>
      <c r="AN52" s="356" t="s">
        <v>57</v>
      </c>
      <c r="AO52" s="354"/>
      <c r="AP52" s="354"/>
      <c r="AQ52" s="70" t="s">
        <v>58</v>
      </c>
      <c r="AR52" s="41"/>
      <c r="AS52" s="71" t="s">
        <v>59</v>
      </c>
      <c r="AT52" s="72" t="s">
        <v>60</v>
      </c>
      <c r="AU52" s="72" t="s">
        <v>61</v>
      </c>
      <c r="AV52" s="72" t="s">
        <v>62</v>
      </c>
      <c r="AW52" s="72" t="s">
        <v>63</v>
      </c>
      <c r="AX52" s="72" t="s">
        <v>64</v>
      </c>
      <c r="AY52" s="72" t="s">
        <v>65</v>
      </c>
      <c r="AZ52" s="72" t="s">
        <v>66</v>
      </c>
      <c r="BA52" s="72" t="s">
        <v>67</v>
      </c>
      <c r="BB52" s="72" t="s">
        <v>68</v>
      </c>
      <c r="BC52" s="72" t="s">
        <v>69</v>
      </c>
      <c r="BD52" s="73" t="s">
        <v>70</v>
      </c>
      <c r="BE52" s="36"/>
    </row>
    <row r="53" spans="1:57" s="2" customFormat="1" ht="10.9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41"/>
      <c r="AS53" s="74"/>
      <c r="AT53" s="75"/>
      <c r="AU53" s="75"/>
      <c r="AV53" s="75"/>
      <c r="AW53" s="75"/>
      <c r="AX53" s="75"/>
      <c r="AY53" s="75"/>
      <c r="AZ53" s="75"/>
      <c r="BA53" s="75"/>
      <c r="BB53" s="75"/>
      <c r="BC53" s="75"/>
      <c r="BD53" s="76"/>
      <c r="BE53" s="36"/>
    </row>
    <row r="54" spans="2:90" s="6" customFormat="1" ht="32.45" customHeight="1">
      <c r="B54" s="77"/>
      <c r="C54" s="78" t="s">
        <v>71</v>
      </c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364">
        <f>ROUND(AG55+AG56+AG59,2)</f>
        <v>0</v>
      </c>
      <c r="AH54" s="364"/>
      <c r="AI54" s="364"/>
      <c r="AJ54" s="364"/>
      <c r="AK54" s="364"/>
      <c r="AL54" s="364"/>
      <c r="AM54" s="364"/>
      <c r="AN54" s="365">
        <f aca="true" t="shared" si="0" ref="AN54:AN59">SUM(AG54,AT54)</f>
        <v>0</v>
      </c>
      <c r="AO54" s="365"/>
      <c r="AP54" s="365"/>
      <c r="AQ54" s="81" t="s">
        <v>28</v>
      </c>
      <c r="AR54" s="82"/>
      <c r="AS54" s="83">
        <f>ROUND(AS55+AS56+AS59,2)</f>
        <v>0</v>
      </c>
      <c r="AT54" s="84">
        <f aca="true" t="shared" si="1" ref="AT54:AT59">ROUND(SUM(AV54:AW54),2)</f>
        <v>0</v>
      </c>
      <c r="AU54" s="85">
        <f>ROUND(AU55+AU56+AU59,5)</f>
        <v>0</v>
      </c>
      <c r="AV54" s="84">
        <f>ROUND(AZ54*L29,2)</f>
        <v>0</v>
      </c>
      <c r="AW54" s="84">
        <f>ROUND(BA54*L30,2)</f>
        <v>0</v>
      </c>
      <c r="AX54" s="84">
        <f>ROUND(BB54*L29,2)</f>
        <v>0</v>
      </c>
      <c r="AY54" s="84">
        <f>ROUND(BC54*L30,2)</f>
        <v>0</v>
      </c>
      <c r="AZ54" s="84">
        <f>ROUND(AZ55+AZ56+AZ59,2)</f>
        <v>0</v>
      </c>
      <c r="BA54" s="84">
        <f>ROUND(BA55+BA56+BA59,2)</f>
        <v>0</v>
      </c>
      <c r="BB54" s="84">
        <f>ROUND(BB55+BB56+BB59,2)</f>
        <v>0</v>
      </c>
      <c r="BC54" s="84">
        <f>ROUND(BC55+BC56+BC59,2)</f>
        <v>0</v>
      </c>
      <c r="BD54" s="86">
        <f>ROUND(BD55+BD56+BD59,2)</f>
        <v>0</v>
      </c>
      <c r="BS54" s="87" t="s">
        <v>72</v>
      </c>
      <c r="BT54" s="87" t="s">
        <v>73</v>
      </c>
      <c r="BU54" s="88" t="s">
        <v>74</v>
      </c>
      <c r="BV54" s="87" t="s">
        <v>75</v>
      </c>
      <c r="BW54" s="87" t="s">
        <v>5</v>
      </c>
      <c r="BX54" s="87" t="s">
        <v>76</v>
      </c>
      <c r="CL54" s="87" t="s">
        <v>19</v>
      </c>
    </row>
    <row r="55" spans="1:91" s="7" customFormat="1" ht="16.5" customHeight="1">
      <c r="A55" s="89" t="s">
        <v>77</v>
      </c>
      <c r="B55" s="90"/>
      <c r="C55" s="91"/>
      <c r="D55" s="359" t="s">
        <v>78</v>
      </c>
      <c r="E55" s="359"/>
      <c r="F55" s="359"/>
      <c r="G55" s="359"/>
      <c r="H55" s="359"/>
      <c r="I55" s="92"/>
      <c r="J55" s="359" t="s">
        <v>79</v>
      </c>
      <c r="K55" s="359"/>
      <c r="L55" s="359"/>
      <c r="M55" s="359"/>
      <c r="N55" s="359"/>
      <c r="O55" s="359"/>
      <c r="P55" s="359"/>
      <c r="Q55" s="359"/>
      <c r="R55" s="359"/>
      <c r="S55" s="359"/>
      <c r="T55" s="359"/>
      <c r="U55" s="359"/>
      <c r="V55" s="359"/>
      <c r="W55" s="359"/>
      <c r="X55" s="359"/>
      <c r="Y55" s="359"/>
      <c r="Z55" s="359"/>
      <c r="AA55" s="359"/>
      <c r="AB55" s="359"/>
      <c r="AC55" s="359"/>
      <c r="AD55" s="359"/>
      <c r="AE55" s="359"/>
      <c r="AF55" s="359"/>
      <c r="AG55" s="357">
        <f>'1. - SO 01 Oprava jezu'!J30</f>
        <v>0</v>
      </c>
      <c r="AH55" s="358"/>
      <c r="AI55" s="358"/>
      <c r="AJ55" s="358"/>
      <c r="AK55" s="358"/>
      <c r="AL55" s="358"/>
      <c r="AM55" s="358"/>
      <c r="AN55" s="357">
        <f t="shared" si="0"/>
        <v>0</v>
      </c>
      <c r="AO55" s="358"/>
      <c r="AP55" s="358"/>
      <c r="AQ55" s="93" t="s">
        <v>80</v>
      </c>
      <c r="AR55" s="94"/>
      <c r="AS55" s="95">
        <v>0</v>
      </c>
      <c r="AT55" s="96">
        <f t="shared" si="1"/>
        <v>0</v>
      </c>
      <c r="AU55" s="97">
        <f>'1. - SO 01 Oprava jezu'!P94</f>
        <v>0</v>
      </c>
      <c r="AV55" s="96">
        <f>'1. - SO 01 Oprava jezu'!J33</f>
        <v>0</v>
      </c>
      <c r="AW55" s="96">
        <f>'1. - SO 01 Oprava jezu'!J34</f>
        <v>0</v>
      </c>
      <c r="AX55" s="96">
        <f>'1. - SO 01 Oprava jezu'!J35</f>
        <v>0</v>
      </c>
      <c r="AY55" s="96">
        <f>'1. - SO 01 Oprava jezu'!J36</f>
        <v>0</v>
      </c>
      <c r="AZ55" s="96">
        <f>'1. - SO 01 Oprava jezu'!F33</f>
        <v>0</v>
      </c>
      <c r="BA55" s="96">
        <f>'1. - SO 01 Oprava jezu'!F34</f>
        <v>0</v>
      </c>
      <c r="BB55" s="96">
        <f>'1. - SO 01 Oprava jezu'!F35</f>
        <v>0</v>
      </c>
      <c r="BC55" s="96">
        <f>'1. - SO 01 Oprava jezu'!F36</f>
        <v>0</v>
      </c>
      <c r="BD55" s="98">
        <f>'1. - SO 01 Oprava jezu'!F37</f>
        <v>0</v>
      </c>
      <c r="BT55" s="99" t="s">
        <v>81</v>
      </c>
      <c r="BV55" s="99" t="s">
        <v>75</v>
      </c>
      <c r="BW55" s="99" t="s">
        <v>82</v>
      </c>
      <c r="BX55" s="99" t="s">
        <v>5</v>
      </c>
      <c r="CL55" s="99" t="s">
        <v>19</v>
      </c>
      <c r="CM55" s="99" t="s">
        <v>83</v>
      </c>
    </row>
    <row r="56" spans="2:91" s="7" customFormat="1" ht="16.5" customHeight="1">
      <c r="B56" s="90"/>
      <c r="C56" s="91"/>
      <c r="D56" s="359" t="s">
        <v>84</v>
      </c>
      <c r="E56" s="359"/>
      <c r="F56" s="359"/>
      <c r="G56" s="359"/>
      <c r="H56" s="359"/>
      <c r="I56" s="92"/>
      <c r="J56" s="359" t="s">
        <v>85</v>
      </c>
      <c r="K56" s="359"/>
      <c r="L56" s="359"/>
      <c r="M56" s="359"/>
      <c r="N56" s="359"/>
      <c r="O56" s="359"/>
      <c r="P56" s="359"/>
      <c r="Q56" s="359"/>
      <c r="R56" s="359"/>
      <c r="S56" s="359"/>
      <c r="T56" s="359"/>
      <c r="U56" s="359"/>
      <c r="V56" s="359"/>
      <c r="W56" s="359"/>
      <c r="X56" s="359"/>
      <c r="Y56" s="359"/>
      <c r="Z56" s="359"/>
      <c r="AA56" s="359"/>
      <c r="AB56" s="359"/>
      <c r="AC56" s="359"/>
      <c r="AD56" s="359"/>
      <c r="AE56" s="359"/>
      <c r="AF56" s="359"/>
      <c r="AG56" s="360">
        <f>ROUND(SUM(AG57:AG58),2)</f>
        <v>0</v>
      </c>
      <c r="AH56" s="358"/>
      <c r="AI56" s="358"/>
      <c r="AJ56" s="358"/>
      <c r="AK56" s="358"/>
      <c r="AL56" s="358"/>
      <c r="AM56" s="358"/>
      <c r="AN56" s="357">
        <f t="shared" si="0"/>
        <v>0</v>
      </c>
      <c r="AO56" s="358"/>
      <c r="AP56" s="358"/>
      <c r="AQ56" s="93" t="s">
        <v>80</v>
      </c>
      <c r="AR56" s="94"/>
      <c r="AS56" s="95">
        <f>ROUND(SUM(AS57:AS58),2)</f>
        <v>0</v>
      </c>
      <c r="AT56" s="96">
        <f t="shared" si="1"/>
        <v>0</v>
      </c>
      <c r="AU56" s="97">
        <f>ROUND(SUM(AU57:AU58),5)</f>
        <v>0</v>
      </c>
      <c r="AV56" s="96">
        <f>ROUND(AZ56*L29,2)</f>
        <v>0</v>
      </c>
      <c r="AW56" s="96">
        <f>ROUND(BA56*L30,2)</f>
        <v>0</v>
      </c>
      <c r="AX56" s="96">
        <f>ROUND(BB56*L29,2)</f>
        <v>0</v>
      </c>
      <c r="AY56" s="96">
        <f>ROUND(BC56*L30,2)</f>
        <v>0</v>
      </c>
      <c r="AZ56" s="96">
        <f>ROUND(SUM(AZ57:AZ58),2)</f>
        <v>0</v>
      </c>
      <c r="BA56" s="96">
        <f>ROUND(SUM(BA57:BA58),2)</f>
        <v>0</v>
      </c>
      <c r="BB56" s="96">
        <f>ROUND(SUM(BB57:BB58),2)</f>
        <v>0</v>
      </c>
      <c r="BC56" s="96">
        <f>ROUND(SUM(BC57:BC58),2)</f>
        <v>0</v>
      </c>
      <c r="BD56" s="98">
        <f>ROUND(SUM(BD57:BD58),2)</f>
        <v>0</v>
      </c>
      <c r="BS56" s="99" t="s">
        <v>72</v>
      </c>
      <c r="BT56" s="99" t="s">
        <v>81</v>
      </c>
      <c r="BU56" s="99" t="s">
        <v>74</v>
      </c>
      <c r="BV56" s="99" t="s">
        <v>75</v>
      </c>
      <c r="BW56" s="99" t="s">
        <v>86</v>
      </c>
      <c r="BX56" s="99" t="s">
        <v>5</v>
      </c>
      <c r="CL56" s="99" t="s">
        <v>19</v>
      </c>
      <c r="CM56" s="99" t="s">
        <v>83</v>
      </c>
    </row>
    <row r="57" spans="1:90" s="4" customFormat="1" ht="23.25" customHeight="1">
      <c r="A57" s="89" t="s">
        <v>77</v>
      </c>
      <c r="B57" s="54"/>
      <c r="C57" s="100"/>
      <c r="D57" s="100"/>
      <c r="E57" s="361" t="s">
        <v>87</v>
      </c>
      <c r="F57" s="361"/>
      <c r="G57" s="361"/>
      <c r="H57" s="361"/>
      <c r="I57" s="361"/>
      <c r="J57" s="100"/>
      <c r="K57" s="361" t="s">
        <v>88</v>
      </c>
      <c r="L57" s="361"/>
      <c r="M57" s="361"/>
      <c r="N57" s="361"/>
      <c r="O57" s="361"/>
      <c r="P57" s="361"/>
      <c r="Q57" s="361"/>
      <c r="R57" s="361"/>
      <c r="S57" s="361"/>
      <c r="T57" s="361"/>
      <c r="U57" s="361"/>
      <c r="V57" s="361"/>
      <c r="W57" s="361"/>
      <c r="X57" s="361"/>
      <c r="Y57" s="361"/>
      <c r="Z57" s="361"/>
      <c r="AA57" s="361"/>
      <c r="AB57" s="361"/>
      <c r="AC57" s="361"/>
      <c r="AD57" s="361"/>
      <c r="AE57" s="361"/>
      <c r="AF57" s="361"/>
      <c r="AG57" s="362">
        <f>'2.1 - SO 02.1 Oprava prav...'!J32</f>
        <v>0</v>
      </c>
      <c r="AH57" s="363"/>
      <c r="AI57" s="363"/>
      <c r="AJ57" s="363"/>
      <c r="AK57" s="363"/>
      <c r="AL57" s="363"/>
      <c r="AM57" s="363"/>
      <c r="AN57" s="362">
        <f t="shared" si="0"/>
        <v>0</v>
      </c>
      <c r="AO57" s="363"/>
      <c r="AP57" s="363"/>
      <c r="AQ57" s="101" t="s">
        <v>89</v>
      </c>
      <c r="AR57" s="56"/>
      <c r="AS57" s="102">
        <v>0</v>
      </c>
      <c r="AT57" s="103">
        <f t="shared" si="1"/>
        <v>0</v>
      </c>
      <c r="AU57" s="104">
        <f>'2.1 - SO 02.1 Oprava prav...'!P93</f>
        <v>0</v>
      </c>
      <c r="AV57" s="103">
        <f>'2.1 - SO 02.1 Oprava prav...'!J35</f>
        <v>0</v>
      </c>
      <c r="AW57" s="103">
        <f>'2.1 - SO 02.1 Oprava prav...'!J36</f>
        <v>0</v>
      </c>
      <c r="AX57" s="103">
        <f>'2.1 - SO 02.1 Oprava prav...'!J37</f>
        <v>0</v>
      </c>
      <c r="AY57" s="103">
        <f>'2.1 - SO 02.1 Oprava prav...'!J38</f>
        <v>0</v>
      </c>
      <c r="AZ57" s="103">
        <f>'2.1 - SO 02.1 Oprava prav...'!F35</f>
        <v>0</v>
      </c>
      <c r="BA57" s="103">
        <f>'2.1 - SO 02.1 Oprava prav...'!F36</f>
        <v>0</v>
      </c>
      <c r="BB57" s="103">
        <f>'2.1 - SO 02.1 Oprava prav...'!F37</f>
        <v>0</v>
      </c>
      <c r="BC57" s="103">
        <f>'2.1 - SO 02.1 Oprava prav...'!F38</f>
        <v>0</v>
      </c>
      <c r="BD57" s="105">
        <f>'2.1 - SO 02.1 Oprava prav...'!F39</f>
        <v>0</v>
      </c>
      <c r="BT57" s="106" t="s">
        <v>83</v>
      </c>
      <c r="BV57" s="106" t="s">
        <v>75</v>
      </c>
      <c r="BW57" s="106" t="s">
        <v>90</v>
      </c>
      <c r="BX57" s="106" t="s">
        <v>86</v>
      </c>
      <c r="CL57" s="106" t="s">
        <v>19</v>
      </c>
    </row>
    <row r="58" spans="1:90" s="4" customFormat="1" ht="23.25" customHeight="1">
      <c r="A58" s="89" t="s">
        <v>77</v>
      </c>
      <c r="B58" s="54"/>
      <c r="C58" s="100"/>
      <c r="D58" s="100"/>
      <c r="E58" s="361" t="s">
        <v>91</v>
      </c>
      <c r="F58" s="361"/>
      <c r="G58" s="361"/>
      <c r="H58" s="361"/>
      <c r="I58" s="361"/>
      <c r="J58" s="100"/>
      <c r="K58" s="361" t="s">
        <v>92</v>
      </c>
      <c r="L58" s="361"/>
      <c r="M58" s="361"/>
      <c r="N58" s="361"/>
      <c r="O58" s="361"/>
      <c r="P58" s="361"/>
      <c r="Q58" s="361"/>
      <c r="R58" s="361"/>
      <c r="S58" s="361"/>
      <c r="T58" s="361"/>
      <c r="U58" s="361"/>
      <c r="V58" s="361"/>
      <c r="W58" s="361"/>
      <c r="X58" s="361"/>
      <c r="Y58" s="361"/>
      <c r="Z58" s="361"/>
      <c r="AA58" s="361"/>
      <c r="AB58" s="361"/>
      <c r="AC58" s="361"/>
      <c r="AD58" s="361"/>
      <c r="AE58" s="361"/>
      <c r="AF58" s="361"/>
      <c r="AG58" s="362">
        <f>'2.2 - SO 02.2 Oprava přil...'!J32</f>
        <v>0</v>
      </c>
      <c r="AH58" s="363"/>
      <c r="AI58" s="363"/>
      <c r="AJ58" s="363"/>
      <c r="AK58" s="363"/>
      <c r="AL58" s="363"/>
      <c r="AM58" s="363"/>
      <c r="AN58" s="362">
        <f t="shared" si="0"/>
        <v>0</v>
      </c>
      <c r="AO58" s="363"/>
      <c r="AP58" s="363"/>
      <c r="AQ58" s="101" t="s">
        <v>89</v>
      </c>
      <c r="AR58" s="56"/>
      <c r="AS58" s="102">
        <v>0</v>
      </c>
      <c r="AT58" s="103">
        <f t="shared" si="1"/>
        <v>0</v>
      </c>
      <c r="AU58" s="104">
        <f>'2.2 - SO 02.2 Oprava přil...'!P91</f>
        <v>0</v>
      </c>
      <c r="AV58" s="103">
        <f>'2.2 - SO 02.2 Oprava přil...'!J35</f>
        <v>0</v>
      </c>
      <c r="AW58" s="103">
        <f>'2.2 - SO 02.2 Oprava přil...'!J36</f>
        <v>0</v>
      </c>
      <c r="AX58" s="103">
        <f>'2.2 - SO 02.2 Oprava přil...'!J37</f>
        <v>0</v>
      </c>
      <c r="AY58" s="103">
        <f>'2.2 - SO 02.2 Oprava přil...'!J38</f>
        <v>0</v>
      </c>
      <c r="AZ58" s="103">
        <f>'2.2 - SO 02.2 Oprava přil...'!F35</f>
        <v>0</v>
      </c>
      <c r="BA58" s="103">
        <f>'2.2 - SO 02.2 Oprava přil...'!F36</f>
        <v>0</v>
      </c>
      <c r="BB58" s="103">
        <f>'2.2 - SO 02.2 Oprava přil...'!F37</f>
        <v>0</v>
      </c>
      <c r="BC58" s="103">
        <f>'2.2 - SO 02.2 Oprava přil...'!F38</f>
        <v>0</v>
      </c>
      <c r="BD58" s="105">
        <f>'2.2 - SO 02.2 Oprava přil...'!F39</f>
        <v>0</v>
      </c>
      <c r="BT58" s="106" t="s">
        <v>83</v>
      </c>
      <c r="BV58" s="106" t="s">
        <v>75</v>
      </c>
      <c r="BW58" s="106" t="s">
        <v>93</v>
      </c>
      <c r="BX58" s="106" t="s">
        <v>86</v>
      </c>
      <c r="CL58" s="106" t="s">
        <v>19</v>
      </c>
    </row>
    <row r="59" spans="1:91" s="7" customFormat="1" ht="16.5" customHeight="1">
      <c r="A59" s="89" t="s">
        <v>77</v>
      </c>
      <c r="B59" s="90"/>
      <c r="C59" s="91"/>
      <c r="D59" s="359" t="s">
        <v>94</v>
      </c>
      <c r="E59" s="359"/>
      <c r="F59" s="359"/>
      <c r="G59" s="359"/>
      <c r="H59" s="359"/>
      <c r="I59" s="92"/>
      <c r="J59" s="359" t="s">
        <v>95</v>
      </c>
      <c r="K59" s="359"/>
      <c r="L59" s="359"/>
      <c r="M59" s="359"/>
      <c r="N59" s="359"/>
      <c r="O59" s="359"/>
      <c r="P59" s="359"/>
      <c r="Q59" s="359"/>
      <c r="R59" s="359"/>
      <c r="S59" s="359"/>
      <c r="T59" s="359"/>
      <c r="U59" s="359"/>
      <c r="V59" s="359"/>
      <c r="W59" s="359"/>
      <c r="X59" s="359"/>
      <c r="Y59" s="359"/>
      <c r="Z59" s="359"/>
      <c r="AA59" s="359"/>
      <c r="AB59" s="359"/>
      <c r="AC59" s="359"/>
      <c r="AD59" s="359"/>
      <c r="AE59" s="359"/>
      <c r="AF59" s="359"/>
      <c r="AG59" s="357">
        <f>'VON 1 - Vedlejší a ostatn...'!J30</f>
        <v>0</v>
      </c>
      <c r="AH59" s="358"/>
      <c r="AI59" s="358"/>
      <c r="AJ59" s="358"/>
      <c r="AK59" s="358"/>
      <c r="AL59" s="358"/>
      <c r="AM59" s="358"/>
      <c r="AN59" s="357">
        <f t="shared" si="0"/>
        <v>0</v>
      </c>
      <c r="AO59" s="358"/>
      <c r="AP59" s="358"/>
      <c r="AQ59" s="93" t="s">
        <v>96</v>
      </c>
      <c r="AR59" s="94"/>
      <c r="AS59" s="107">
        <v>0</v>
      </c>
      <c r="AT59" s="108">
        <f t="shared" si="1"/>
        <v>0</v>
      </c>
      <c r="AU59" s="109">
        <f>'VON 1 - Vedlejší a ostatn...'!P84</f>
        <v>0</v>
      </c>
      <c r="AV59" s="108">
        <f>'VON 1 - Vedlejší a ostatn...'!J33</f>
        <v>0</v>
      </c>
      <c r="AW59" s="108">
        <f>'VON 1 - Vedlejší a ostatn...'!J34</f>
        <v>0</v>
      </c>
      <c r="AX59" s="108">
        <f>'VON 1 - Vedlejší a ostatn...'!J35</f>
        <v>0</v>
      </c>
      <c r="AY59" s="108">
        <f>'VON 1 - Vedlejší a ostatn...'!J36</f>
        <v>0</v>
      </c>
      <c r="AZ59" s="108">
        <f>'VON 1 - Vedlejší a ostatn...'!F33</f>
        <v>0</v>
      </c>
      <c r="BA59" s="108">
        <f>'VON 1 - Vedlejší a ostatn...'!F34</f>
        <v>0</v>
      </c>
      <c r="BB59" s="108">
        <f>'VON 1 - Vedlejší a ostatn...'!F35</f>
        <v>0</v>
      </c>
      <c r="BC59" s="108">
        <f>'VON 1 - Vedlejší a ostatn...'!F36</f>
        <v>0</v>
      </c>
      <c r="BD59" s="110">
        <f>'VON 1 - Vedlejší a ostatn...'!F37</f>
        <v>0</v>
      </c>
      <c r="BT59" s="99" t="s">
        <v>81</v>
      </c>
      <c r="BV59" s="99" t="s">
        <v>75</v>
      </c>
      <c r="BW59" s="99" t="s">
        <v>97</v>
      </c>
      <c r="BX59" s="99" t="s">
        <v>5</v>
      </c>
      <c r="CL59" s="99" t="s">
        <v>19</v>
      </c>
      <c r="CM59" s="99" t="s">
        <v>83</v>
      </c>
    </row>
    <row r="60" spans="1:57" s="2" customFormat="1" ht="30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41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</row>
    <row r="61" spans="1:57" s="2" customFormat="1" ht="6.95" customHeight="1">
      <c r="A61" s="36"/>
      <c r="B61" s="50"/>
      <c r="C61" s="51"/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41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</row>
  </sheetData>
  <sheetProtection algorithmName="SHA-512" hashValue="u4s9bU8f8SoOIyqOVbrr9sWSdbg3TKSyMkPkrQOkGVaQ82NoGFQGkRdYk8OImGrD01kL0B07tRr0UbGdTnQ+gQ==" saltValue="ukEg6q2A5u3YkhJwvUXLt57jfEcMzr+wp0YVhkf+x3aDE+oZERptCbx0snGsbz+KLP1OQ+l71x6zgj7Djdr89Q==" spinCount="100000" sheet="1" objects="1" scenarios="1" formatColumns="0" formatRows="0"/>
  <mergeCells count="58">
    <mergeCell ref="AR2:BE2"/>
    <mergeCell ref="L33:P33"/>
    <mergeCell ref="W33:AE33"/>
    <mergeCell ref="AK33:AO33"/>
    <mergeCell ref="AK35:AO35"/>
    <mergeCell ref="X35:AB35"/>
    <mergeCell ref="L31:P31"/>
    <mergeCell ref="AK31:AO31"/>
    <mergeCell ref="L32:P32"/>
    <mergeCell ref="W32:AE32"/>
    <mergeCell ref="AK32:AO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W29:AE29"/>
    <mergeCell ref="L29:P29"/>
    <mergeCell ref="W30:AE30"/>
    <mergeCell ref="AK30:AO30"/>
    <mergeCell ref="L30:P30"/>
    <mergeCell ref="W31:AE31"/>
    <mergeCell ref="AG58:AM58"/>
    <mergeCell ref="AN58:AP58"/>
    <mergeCell ref="E58:I58"/>
    <mergeCell ref="K58:AF58"/>
    <mergeCell ref="AN59:AP59"/>
    <mergeCell ref="AG59:AM59"/>
    <mergeCell ref="D59:H59"/>
    <mergeCell ref="J59:AF59"/>
    <mergeCell ref="D56:H56"/>
    <mergeCell ref="J56:AF56"/>
    <mergeCell ref="AN56:AP56"/>
    <mergeCell ref="AG56:AM56"/>
    <mergeCell ref="K57:AF57"/>
    <mergeCell ref="AN57:AP57"/>
    <mergeCell ref="E57:I57"/>
    <mergeCell ref="AG57:AM57"/>
    <mergeCell ref="C52:G52"/>
    <mergeCell ref="AG52:AM52"/>
    <mergeCell ref="AN52:AP52"/>
    <mergeCell ref="I52:AF52"/>
    <mergeCell ref="AN55:AP55"/>
    <mergeCell ref="D55:H55"/>
    <mergeCell ref="J55:AF55"/>
    <mergeCell ref="AG55:AM55"/>
    <mergeCell ref="AG54:AM54"/>
    <mergeCell ref="AN54:AP54"/>
    <mergeCell ref="L45:AO45"/>
    <mergeCell ref="AM47:AN47"/>
    <mergeCell ref="AM49:AP49"/>
    <mergeCell ref="AS49:AT51"/>
    <mergeCell ref="AM50:AP50"/>
  </mergeCells>
  <hyperlinks>
    <hyperlink ref="A55" location="'1. - SO 01 Oprava jezu'!C2" display="/"/>
    <hyperlink ref="A57" location="'2.1 - SO 02.1 Oprava prav...'!C2" display="/"/>
    <hyperlink ref="A58" location="'2.2 - SO 02.2 Oprava přil...'!C2" display="/"/>
    <hyperlink ref="A59" location="'VON 1 - Vedlejší a ostatn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693"/>
  <sheetViews>
    <sheetView showGridLines="0" workbookViewId="0" topLeftCell="A537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82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83</v>
      </c>
    </row>
    <row r="4" spans="2:46" s="1" customFormat="1" ht="24.95" customHeight="1">
      <c r="B4" s="22"/>
      <c r="D4" s="113" t="s">
        <v>98</v>
      </c>
      <c r="L4" s="22"/>
      <c r="M4" s="114" t="s">
        <v>10</v>
      </c>
      <c r="AT4" s="19" t="s">
        <v>34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386" t="str">
        <f>'Rekapitulace stavby'!K6</f>
        <v>Jez Zvole, oprava jezu a navazujícího opevnění koryta</v>
      </c>
      <c r="F7" s="387"/>
      <c r="G7" s="387"/>
      <c r="H7" s="387"/>
      <c r="L7" s="22"/>
    </row>
    <row r="8" spans="1:31" s="2" customFormat="1" ht="12" customHeight="1">
      <c r="A8" s="36"/>
      <c r="B8" s="41"/>
      <c r="C8" s="36"/>
      <c r="D8" s="115" t="s">
        <v>99</v>
      </c>
      <c r="E8" s="36"/>
      <c r="F8" s="36"/>
      <c r="G8" s="36"/>
      <c r="H8" s="36"/>
      <c r="I8" s="36"/>
      <c r="J8" s="36"/>
      <c r="K8" s="36"/>
      <c r="L8" s="11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8" t="s">
        <v>100</v>
      </c>
      <c r="F9" s="389"/>
      <c r="G9" s="389"/>
      <c r="H9" s="389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5" t="s">
        <v>18</v>
      </c>
      <c r="E11" s="36"/>
      <c r="F11" s="106" t="s">
        <v>19</v>
      </c>
      <c r="G11" s="36"/>
      <c r="H11" s="36"/>
      <c r="I11" s="115" t="s">
        <v>20</v>
      </c>
      <c r="J11" s="106" t="s">
        <v>28</v>
      </c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5" t="s">
        <v>22</v>
      </c>
      <c r="E12" s="36"/>
      <c r="F12" s="106" t="s">
        <v>23</v>
      </c>
      <c r="G12" s="36"/>
      <c r="H12" s="36"/>
      <c r="I12" s="115" t="s">
        <v>24</v>
      </c>
      <c r="J12" s="117" t="str">
        <f>'Rekapitulace stavby'!AN8</f>
        <v>17. 2. 2022</v>
      </c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26</v>
      </c>
      <c r="E14" s="36"/>
      <c r="F14" s="36"/>
      <c r="G14" s="36"/>
      <c r="H14" s="36"/>
      <c r="I14" s="115" t="s">
        <v>27</v>
      </c>
      <c r="J14" s="106" t="s">
        <v>28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6" t="s">
        <v>29</v>
      </c>
      <c r="F15" s="36"/>
      <c r="G15" s="36"/>
      <c r="H15" s="36"/>
      <c r="I15" s="115" t="s">
        <v>30</v>
      </c>
      <c r="J15" s="106" t="s">
        <v>28</v>
      </c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5" t="s">
        <v>31</v>
      </c>
      <c r="E17" s="36"/>
      <c r="F17" s="36"/>
      <c r="G17" s="36"/>
      <c r="H17" s="36"/>
      <c r="I17" s="115" t="s">
        <v>27</v>
      </c>
      <c r="J17" s="32" t="str">
        <f>'Rekapitulace stavby'!AN13</f>
        <v>Vyplň údaj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0" t="str">
        <f>'Rekapitulace stavby'!E14</f>
        <v>Vyplň údaj</v>
      </c>
      <c r="F18" s="391"/>
      <c r="G18" s="391"/>
      <c r="H18" s="391"/>
      <c r="I18" s="115" t="s">
        <v>30</v>
      </c>
      <c r="J18" s="32" t="str">
        <f>'Rekapitulace stavby'!AN14</f>
        <v>Vyplň údaj</v>
      </c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5" t="s">
        <v>33</v>
      </c>
      <c r="E20" s="36"/>
      <c r="F20" s="36"/>
      <c r="G20" s="36"/>
      <c r="H20" s="36"/>
      <c r="I20" s="115" t="s">
        <v>27</v>
      </c>
      <c r="J20" s="106" t="s">
        <v>28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6" t="s">
        <v>29</v>
      </c>
      <c r="F21" s="36"/>
      <c r="G21" s="36"/>
      <c r="H21" s="36"/>
      <c r="I21" s="115" t="s">
        <v>30</v>
      </c>
      <c r="J21" s="106" t="s">
        <v>28</v>
      </c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5" t="s">
        <v>35</v>
      </c>
      <c r="E23" s="36"/>
      <c r="F23" s="36"/>
      <c r="G23" s="36"/>
      <c r="H23" s="36"/>
      <c r="I23" s="115" t="s">
        <v>27</v>
      </c>
      <c r="J23" s="106" t="s">
        <v>28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6" t="s">
        <v>36</v>
      </c>
      <c r="F24" s="36"/>
      <c r="G24" s="36"/>
      <c r="H24" s="36"/>
      <c r="I24" s="115" t="s">
        <v>30</v>
      </c>
      <c r="J24" s="106" t="s">
        <v>28</v>
      </c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5" t="s">
        <v>37</v>
      </c>
      <c r="E26" s="36"/>
      <c r="F26" s="36"/>
      <c r="G26" s="36"/>
      <c r="H26" s="36"/>
      <c r="I26" s="36"/>
      <c r="J26" s="36"/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23.25" customHeight="1">
      <c r="A27" s="118"/>
      <c r="B27" s="119"/>
      <c r="C27" s="118"/>
      <c r="D27" s="118"/>
      <c r="E27" s="392" t="s">
        <v>101</v>
      </c>
      <c r="F27" s="392"/>
      <c r="G27" s="392"/>
      <c r="H27" s="392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1"/>
      <c r="J29" s="121"/>
      <c r="K29" s="121"/>
      <c r="L29" s="11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2" t="s">
        <v>39</v>
      </c>
      <c r="E30" s="36"/>
      <c r="F30" s="36"/>
      <c r="G30" s="36"/>
      <c r="H30" s="36"/>
      <c r="I30" s="36"/>
      <c r="J30" s="123">
        <f>ROUND(J94,2)</f>
        <v>0</v>
      </c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4" t="s">
        <v>41</v>
      </c>
      <c r="G32" s="36"/>
      <c r="H32" s="36"/>
      <c r="I32" s="124" t="s">
        <v>40</v>
      </c>
      <c r="J32" s="124" t="s">
        <v>42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 hidden="1">
      <c r="A33" s="36"/>
      <c r="B33" s="41"/>
      <c r="C33" s="36"/>
      <c r="D33" s="125" t="s">
        <v>43</v>
      </c>
      <c r="E33" s="115" t="s">
        <v>44</v>
      </c>
      <c r="F33" s="126">
        <f>ROUND((SUM(BE94:BE692)),2)</f>
        <v>0</v>
      </c>
      <c r="G33" s="36"/>
      <c r="H33" s="36"/>
      <c r="I33" s="127">
        <v>0.21</v>
      </c>
      <c r="J33" s="126">
        <f>ROUND(((SUM(BE94:BE692))*I33),2)</f>
        <v>0</v>
      </c>
      <c r="K33" s="36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 hidden="1">
      <c r="A34" s="36"/>
      <c r="B34" s="41"/>
      <c r="C34" s="36"/>
      <c r="D34" s="36"/>
      <c r="E34" s="115" t="s">
        <v>45</v>
      </c>
      <c r="F34" s="126">
        <f>ROUND((SUM(BF94:BF692)),2)</f>
        <v>0</v>
      </c>
      <c r="G34" s="36"/>
      <c r="H34" s="36"/>
      <c r="I34" s="127">
        <v>0.15</v>
      </c>
      <c r="J34" s="126">
        <f>ROUND(((SUM(BF94:BF692))*I34),2)</f>
        <v>0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15" t="s">
        <v>43</v>
      </c>
      <c r="E35" s="115" t="s">
        <v>46</v>
      </c>
      <c r="F35" s="126">
        <f>ROUND((SUM(BG94:BG692)),2)</f>
        <v>0</v>
      </c>
      <c r="G35" s="36"/>
      <c r="H35" s="36"/>
      <c r="I35" s="127">
        <v>0.21</v>
      </c>
      <c r="J35" s="126">
        <f>0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5" t="s">
        <v>47</v>
      </c>
      <c r="F36" s="126">
        <f>ROUND((SUM(BH94:BH692)),2)</f>
        <v>0</v>
      </c>
      <c r="G36" s="36"/>
      <c r="H36" s="36"/>
      <c r="I36" s="127">
        <v>0.15</v>
      </c>
      <c r="J36" s="126">
        <f>0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5" t="s">
        <v>48</v>
      </c>
      <c r="F37" s="126">
        <f>ROUND((SUM(BI94:BI692)),2)</f>
        <v>0</v>
      </c>
      <c r="G37" s="36"/>
      <c r="H37" s="36"/>
      <c r="I37" s="127">
        <v>0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49</v>
      </c>
      <c r="E39" s="130"/>
      <c r="F39" s="130"/>
      <c r="G39" s="131" t="s">
        <v>50</v>
      </c>
      <c r="H39" s="132" t="s">
        <v>51</v>
      </c>
      <c r="I39" s="130"/>
      <c r="J39" s="133">
        <f>SUM(J30:J37)</f>
        <v>0</v>
      </c>
      <c r="K39" s="134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1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102</v>
      </c>
      <c r="D45" s="38"/>
      <c r="E45" s="38"/>
      <c r="F45" s="38"/>
      <c r="G45" s="38"/>
      <c r="H45" s="38"/>
      <c r="I45" s="38"/>
      <c r="J45" s="38"/>
      <c r="K45" s="38"/>
      <c r="L45" s="11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3" t="str">
        <f>E7</f>
        <v>Jez Zvole, oprava jezu a navazujícího opevnění koryta</v>
      </c>
      <c r="F48" s="394"/>
      <c r="G48" s="394"/>
      <c r="H48" s="394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99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2" t="str">
        <f>E9</f>
        <v>1. - SO 01 Oprava jezu</v>
      </c>
      <c r="F50" s="395"/>
      <c r="G50" s="395"/>
      <c r="H50" s="395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Rychnovek</v>
      </c>
      <c r="G52" s="38"/>
      <c r="H52" s="38"/>
      <c r="I52" s="31" t="s">
        <v>24</v>
      </c>
      <c r="J52" s="62" t="str">
        <f>IF(J12="","",J12)</f>
        <v>17. 2. 2022</v>
      </c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26</v>
      </c>
      <c r="D54" s="38"/>
      <c r="E54" s="38"/>
      <c r="F54" s="29" t="str">
        <f>E15</f>
        <v>Povodí Labe, státní podnik, OIČ, Hradec Králové</v>
      </c>
      <c r="G54" s="38"/>
      <c r="H54" s="38"/>
      <c r="I54" s="31" t="s">
        <v>33</v>
      </c>
      <c r="J54" s="34" t="str">
        <f>E21</f>
        <v>Povodí Labe, státní podnik, OIČ, Hradec Králové</v>
      </c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Ing. Eva Morkesová</v>
      </c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9" t="s">
        <v>103</v>
      </c>
      <c r="D57" s="140"/>
      <c r="E57" s="140"/>
      <c r="F57" s="140"/>
      <c r="G57" s="140"/>
      <c r="H57" s="140"/>
      <c r="I57" s="140"/>
      <c r="J57" s="141" t="s">
        <v>104</v>
      </c>
      <c r="K57" s="140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2" t="s">
        <v>71</v>
      </c>
      <c r="D59" s="38"/>
      <c r="E59" s="38"/>
      <c r="F59" s="38"/>
      <c r="G59" s="38"/>
      <c r="H59" s="38"/>
      <c r="I59" s="38"/>
      <c r="J59" s="80">
        <f>J94</f>
        <v>0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105</v>
      </c>
    </row>
    <row r="60" spans="2:12" s="9" customFormat="1" ht="24.95" customHeight="1">
      <c r="B60" s="143"/>
      <c r="C60" s="144"/>
      <c r="D60" s="145" t="s">
        <v>106</v>
      </c>
      <c r="E60" s="146"/>
      <c r="F60" s="146"/>
      <c r="G60" s="146"/>
      <c r="H60" s="146"/>
      <c r="I60" s="146"/>
      <c r="J60" s="147">
        <f>J95</f>
        <v>0</v>
      </c>
      <c r="K60" s="144"/>
      <c r="L60" s="148"/>
    </row>
    <row r="61" spans="2:12" s="10" customFormat="1" ht="19.9" customHeight="1">
      <c r="B61" s="149"/>
      <c r="C61" s="100"/>
      <c r="D61" s="150" t="s">
        <v>107</v>
      </c>
      <c r="E61" s="151"/>
      <c r="F61" s="151"/>
      <c r="G61" s="151"/>
      <c r="H61" s="151"/>
      <c r="I61" s="151"/>
      <c r="J61" s="152">
        <f>J96</f>
        <v>0</v>
      </c>
      <c r="K61" s="100"/>
      <c r="L61" s="153"/>
    </row>
    <row r="62" spans="2:12" s="10" customFormat="1" ht="19.9" customHeight="1">
      <c r="B62" s="149"/>
      <c r="C62" s="100"/>
      <c r="D62" s="150" t="s">
        <v>108</v>
      </c>
      <c r="E62" s="151"/>
      <c r="F62" s="151"/>
      <c r="G62" s="151"/>
      <c r="H62" s="151"/>
      <c r="I62" s="151"/>
      <c r="J62" s="152">
        <f>J184</f>
        <v>0</v>
      </c>
      <c r="K62" s="100"/>
      <c r="L62" s="153"/>
    </row>
    <row r="63" spans="2:12" s="10" customFormat="1" ht="19.9" customHeight="1">
      <c r="B63" s="149"/>
      <c r="C63" s="100"/>
      <c r="D63" s="150" t="s">
        <v>109</v>
      </c>
      <c r="E63" s="151"/>
      <c r="F63" s="151"/>
      <c r="G63" s="151"/>
      <c r="H63" s="151"/>
      <c r="I63" s="151"/>
      <c r="J63" s="152">
        <f>J207</f>
        <v>0</v>
      </c>
      <c r="K63" s="100"/>
      <c r="L63" s="153"/>
    </row>
    <row r="64" spans="2:12" s="10" customFormat="1" ht="19.9" customHeight="1">
      <c r="B64" s="149"/>
      <c r="C64" s="100"/>
      <c r="D64" s="150" t="s">
        <v>110</v>
      </c>
      <c r="E64" s="151"/>
      <c r="F64" s="151"/>
      <c r="G64" s="151"/>
      <c r="H64" s="151"/>
      <c r="I64" s="151"/>
      <c r="J64" s="152">
        <f>J291</f>
        <v>0</v>
      </c>
      <c r="K64" s="100"/>
      <c r="L64" s="153"/>
    </row>
    <row r="65" spans="2:12" s="10" customFormat="1" ht="19.9" customHeight="1">
      <c r="B65" s="149"/>
      <c r="C65" s="100"/>
      <c r="D65" s="150" t="s">
        <v>111</v>
      </c>
      <c r="E65" s="151"/>
      <c r="F65" s="151"/>
      <c r="G65" s="151"/>
      <c r="H65" s="151"/>
      <c r="I65" s="151"/>
      <c r="J65" s="152">
        <f>J321</f>
        <v>0</v>
      </c>
      <c r="K65" s="100"/>
      <c r="L65" s="153"/>
    </row>
    <row r="66" spans="2:12" s="10" customFormat="1" ht="19.9" customHeight="1">
      <c r="B66" s="149"/>
      <c r="C66" s="100"/>
      <c r="D66" s="150" t="s">
        <v>112</v>
      </c>
      <c r="E66" s="151"/>
      <c r="F66" s="151"/>
      <c r="G66" s="151"/>
      <c r="H66" s="151"/>
      <c r="I66" s="151"/>
      <c r="J66" s="152">
        <f>J329</f>
        <v>0</v>
      </c>
      <c r="K66" s="100"/>
      <c r="L66" s="153"/>
    </row>
    <row r="67" spans="2:12" s="10" customFormat="1" ht="19.9" customHeight="1">
      <c r="B67" s="149"/>
      <c r="C67" s="100"/>
      <c r="D67" s="150" t="s">
        <v>113</v>
      </c>
      <c r="E67" s="151"/>
      <c r="F67" s="151"/>
      <c r="G67" s="151"/>
      <c r="H67" s="151"/>
      <c r="I67" s="151"/>
      <c r="J67" s="152">
        <f>J354</f>
        <v>0</v>
      </c>
      <c r="K67" s="100"/>
      <c r="L67" s="153"/>
    </row>
    <row r="68" spans="2:12" s="10" customFormat="1" ht="19.9" customHeight="1">
      <c r="B68" s="149"/>
      <c r="C68" s="100"/>
      <c r="D68" s="150" t="s">
        <v>114</v>
      </c>
      <c r="E68" s="151"/>
      <c r="F68" s="151"/>
      <c r="G68" s="151"/>
      <c r="H68" s="151"/>
      <c r="I68" s="151"/>
      <c r="J68" s="152">
        <f>J360</f>
        <v>0</v>
      </c>
      <c r="K68" s="100"/>
      <c r="L68" s="153"/>
    </row>
    <row r="69" spans="2:12" s="10" customFormat="1" ht="19.9" customHeight="1">
      <c r="B69" s="149"/>
      <c r="C69" s="100"/>
      <c r="D69" s="150" t="s">
        <v>115</v>
      </c>
      <c r="E69" s="151"/>
      <c r="F69" s="151"/>
      <c r="G69" s="151"/>
      <c r="H69" s="151"/>
      <c r="I69" s="151"/>
      <c r="J69" s="152">
        <f>J566</f>
        <v>0</v>
      </c>
      <c r="K69" s="100"/>
      <c r="L69" s="153"/>
    </row>
    <row r="70" spans="2:12" s="10" customFormat="1" ht="19.9" customHeight="1">
      <c r="B70" s="149"/>
      <c r="C70" s="100"/>
      <c r="D70" s="150" t="s">
        <v>116</v>
      </c>
      <c r="E70" s="151"/>
      <c r="F70" s="151"/>
      <c r="G70" s="151"/>
      <c r="H70" s="151"/>
      <c r="I70" s="151"/>
      <c r="J70" s="152">
        <f>J609</f>
        <v>0</v>
      </c>
      <c r="K70" s="100"/>
      <c r="L70" s="153"/>
    </row>
    <row r="71" spans="2:12" s="9" customFormat="1" ht="24.95" customHeight="1">
      <c r="B71" s="143"/>
      <c r="C71" s="144"/>
      <c r="D71" s="145" t="s">
        <v>117</v>
      </c>
      <c r="E71" s="146"/>
      <c r="F71" s="146"/>
      <c r="G71" s="146"/>
      <c r="H71" s="146"/>
      <c r="I71" s="146"/>
      <c r="J71" s="147">
        <f>J613</f>
        <v>0</v>
      </c>
      <c r="K71" s="144"/>
      <c r="L71" s="148"/>
    </row>
    <row r="72" spans="2:12" s="10" customFormat="1" ht="19.9" customHeight="1">
      <c r="B72" s="149"/>
      <c r="C72" s="100"/>
      <c r="D72" s="150" t="s">
        <v>118</v>
      </c>
      <c r="E72" s="151"/>
      <c r="F72" s="151"/>
      <c r="G72" s="151"/>
      <c r="H72" s="151"/>
      <c r="I72" s="151"/>
      <c r="J72" s="152">
        <f>J614</f>
        <v>0</v>
      </c>
      <c r="K72" s="100"/>
      <c r="L72" s="153"/>
    </row>
    <row r="73" spans="2:12" s="10" customFormat="1" ht="19.9" customHeight="1">
      <c r="B73" s="149"/>
      <c r="C73" s="100"/>
      <c r="D73" s="150" t="s">
        <v>119</v>
      </c>
      <c r="E73" s="151"/>
      <c r="F73" s="151"/>
      <c r="G73" s="151"/>
      <c r="H73" s="151"/>
      <c r="I73" s="151"/>
      <c r="J73" s="152">
        <f>J648</f>
        <v>0</v>
      </c>
      <c r="K73" s="100"/>
      <c r="L73" s="153"/>
    </row>
    <row r="74" spans="2:12" s="10" customFormat="1" ht="19.9" customHeight="1">
      <c r="B74" s="149"/>
      <c r="C74" s="100"/>
      <c r="D74" s="150" t="s">
        <v>120</v>
      </c>
      <c r="E74" s="151"/>
      <c r="F74" s="151"/>
      <c r="G74" s="151"/>
      <c r="H74" s="151"/>
      <c r="I74" s="151"/>
      <c r="J74" s="152">
        <f>J666</f>
        <v>0</v>
      </c>
      <c r="K74" s="100"/>
      <c r="L74" s="153"/>
    </row>
    <row r="75" spans="1:31" s="2" customFormat="1" ht="21.75" customHeight="1">
      <c r="A75" s="36"/>
      <c r="B75" s="37"/>
      <c r="C75" s="38"/>
      <c r="D75" s="38"/>
      <c r="E75" s="38"/>
      <c r="F75" s="38"/>
      <c r="G75" s="38"/>
      <c r="H75" s="38"/>
      <c r="I75" s="38"/>
      <c r="J75" s="38"/>
      <c r="K75" s="38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6.95" customHeight="1">
      <c r="A76" s="36"/>
      <c r="B76" s="50"/>
      <c r="C76" s="51"/>
      <c r="D76" s="51"/>
      <c r="E76" s="51"/>
      <c r="F76" s="51"/>
      <c r="G76" s="51"/>
      <c r="H76" s="51"/>
      <c r="I76" s="51"/>
      <c r="J76" s="51"/>
      <c r="K76" s="51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80" spans="1:31" s="2" customFormat="1" ht="6.95" customHeight="1">
      <c r="A80" s="36"/>
      <c r="B80" s="52"/>
      <c r="C80" s="53"/>
      <c r="D80" s="53"/>
      <c r="E80" s="53"/>
      <c r="F80" s="53"/>
      <c r="G80" s="53"/>
      <c r="H80" s="53"/>
      <c r="I80" s="53"/>
      <c r="J80" s="53"/>
      <c r="K80" s="53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24.95" customHeight="1">
      <c r="A81" s="36"/>
      <c r="B81" s="37"/>
      <c r="C81" s="25" t="s">
        <v>121</v>
      </c>
      <c r="D81" s="38"/>
      <c r="E81" s="38"/>
      <c r="F81" s="38"/>
      <c r="G81" s="38"/>
      <c r="H81" s="38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6.9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2" customHeight="1">
      <c r="A83" s="36"/>
      <c r="B83" s="37"/>
      <c r="C83" s="31" t="s">
        <v>16</v>
      </c>
      <c r="D83" s="38"/>
      <c r="E83" s="38"/>
      <c r="F83" s="38"/>
      <c r="G83" s="38"/>
      <c r="H83" s="38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6.5" customHeight="1">
      <c r="A84" s="36"/>
      <c r="B84" s="37"/>
      <c r="C84" s="38"/>
      <c r="D84" s="38"/>
      <c r="E84" s="393" t="str">
        <f>E7</f>
        <v>Jez Zvole, oprava jezu a navazujícího opevnění koryta</v>
      </c>
      <c r="F84" s="394"/>
      <c r="G84" s="394"/>
      <c r="H84" s="394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99</v>
      </c>
      <c r="D85" s="38"/>
      <c r="E85" s="38"/>
      <c r="F85" s="38"/>
      <c r="G85" s="38"/>
      <c r="H85" s="38"/>
      <c r="I85" s="38"/>
      <c r="J85" s="38"/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6.5" customHeight="1">
      <c r="A86" s="36"/>
      <c r="B86" s="37"/>
      <c r="C86" s="38"/>
      <c r="D86" s="38"/>
      <c r="E86" s="342" t="str">
        <f>E9</f>
        <v>1. - SO 01 Oprava jezu</v>
      </c>
      <c r="F86" s="395"/>
      <c r="G86" s="395"/>
      <c r="H86" s="395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6.95" customHeight="1">
      <c r="A87" s="36"/>
      <c r="B87" s="37"/>
      <c r="C87" s="38"/>
      <c r="D87" s="38"/>
      <c r="E87" s="38"/>
      <c r="F87" s="38"/>
      <c r="G87" s="38"/>
      <c r="H87" s="38"/>
      <c r="I87" s="38"/>
      <c r="J87" s="38"/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2" customHeight="1">
      <c r="A88" s="36"/>
      <c r="B88" s="37"/>
      <c r="C88" s="31" t="s">
        <v>22</v>
      </c>
      <c r="D88" s="38"/>
      <c r="E88" s="38"/>
      <c r="F88" s="29" t="str">
        <f>F12</f>
        <v>Rychnovek</v>
      </c>
      <c r="G88" s="38"/>
      <c r="H88" s="38"/>
      <c r="I88" s="31" t="s">
        <v>24</v>
      </c>
      <c r="J88" s="62" t="str">
        <f>IF(J12="","",J12)</f>
        <v>17. 2. 2022</v>
      </c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6.9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40.15" customHeight="1">
      <c r="A90" s="36"/>
      <c r="B90" s="37"/>
      <c r="C90" s="31" t="s">
        <v>26</v>
      </c>
      <c r="D90" s="38"/>
      <c r="E90" s="38"/>
      <c r="F90" s="29" t="str">
        <f>E15</f>
        <v>Povodí Labe, státní podnik, OIČ, Hradec Králové</v>
      </c>
      <c r="G90" s="38"/>
      <c r="H90" s="38"/>
      <c r="I90" s="31" t="s">
        <v>33</v>
      </c>
      <c r="J90" s="34" t="str">
        <f>E21</f>
        <v>Povodí Labe, státní podnik, OIČ, Hradec Králové</v>
      </c>
      <c r="K90" s="38"/>
      <c r="L90" s="11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2" customHeight="1">
      <c r="A91" s="36"/>
      <c r="B91" s="37"/>
      <c r="C91" s="31" t="s">
        <v>31</v>
      </c>
      <c r="D91" s="38"/>
      <c r="E91" s="38"/>
      <c r="F91" s="29" t="str">
        <f>IF(E18="","",E18)</f>
        <v>Vyplň údaj</v>
      </c>
      <c r="G91" s="38"/>
      <c r="H91" s="38"/>
      <c r="I91" s="31" t="s">
        <v>35</v>
      </c>
      <c r="J91" s="34" t="str">
        <f>E24</f>
        <v>Ing. Eva Morkesová</v>
      </c>
      <c r="K91" s="38"/>
      <c r="L91" s="11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0.35" customHeight="1">
      <c r="A92" s="36"/>
      <c r="B92" s="37"/>
      <c r="C92" s="38"/>
      <c r="D92" s="38"/>
      <c r="E92" s="38"/>
      <c r="F92" s="38"/>
      <c r="G92" s="38"/>
      <c r="H92" s="38"/>
      <c r="I92" s="38"/>
      <c r="J92" s="38"/>
      <c r="K92" s="38"/>
      <c r="L92" s="11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11" customFormat="1" ht="29.25" customHeight="1">
      <c r="A93" s="154"/>
      <c r="B93" s="155"/>
      <c r="C93" s="156" t="s">
        <v>122</v>
      </c>
      <c r="D93" s="157" t="s">
        <v>58</v>
      </c>
      <c r="E93" s="157" t="s">
        <v>54</v>
      </c>
      <c r="F93" s="157" t="s">
        <v>55</v>
      </c>
      <c r="G93" s="157" t="s">
        <v>123</v>
      </c>
      <c r="H93" s="157" t="s">
        <v>124</v>
      </c>
      <c r="I93" s="157" t="s">
        <v>125</v>
      </c>
      <c r="J93" s="157" t="s">
        <v>104</v>
      </c>
      <c r="K93" s="158" t="s">
        <v>126</v>
      </c>
      <c r="L93" s="159"/>
      <c r="M93" s="71" t="s">
        <v>28</v>
      </c>
      <c r="N93" s="72" t="s">
        <v>43</v>
      </c>
      <c r="O93" s="72" t="s">
        <v>127</v>
      </c>
      <c r="P93" s="72" t="s">
        <v>128</v>
      </c>
      <c r="Q93" s="72" t="s">
        <v>129</v>
      </c>
      <c r="R93" s="72" t="s">
        <v>130</v>
      </c>
      <c r="S93" s="72" t="s">
        <v>131</v>
      </c>
      <c r="T93" s="73" t="s">
        <v>132</v>
      </c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</row>
    <row r="94" spans="1:63" s="2" customFormat="1" ht="22.9" customHeight="1">
      <c r="A94" s="36"/>
      <c r="B94" s="37"/>
      <c r="C94" s="78" t="s">
        <v>133</v>
      </c>
      <c r="D94" s="38"/>
      <c r="E94" s="38"/>
      <c r="F94" s="38"/>
      <c r="G94" s="38"/>
      <c r="H94" s="38"/>
      <c r="I94" s="38"/>
      <c r="J94" s="160">
        <f>BK94</f>
        <v>0</v>
      </c>
      <c r="K94" s="38"/>
      <c r="L94" s="41"/>
      <c r="M94" s="74"/>
      <c r="N94" s="161"/>
      <c r="O94" s="75"/>
      <c r="P94" s="162">
        <f>P95+P613</f>
        <v>0</v>
      </c>
      <c r="Q94" s="75"/>
      <c r="R94" s="162">
        <f>R95+R613</f>
        <v>164.31818067</v>
      </c>
      <c r="S94" s="75"/>
      <c r="T94" s="163">
        <f>T95+T613</f>
        <v>133.165208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T94" s="19" t="s">
        <v>72</v>
      </c>
      <c r="AU94" s="19" t="s">
        <v>105</v>
      </c>
      <c r="BK94" s="164">
        <f>BK95+BK613</f>
        <v>0</v>
      </c>
    </row>
    <row r="95" spans="2:63" s="12" customFormat="1" ht="25.9" customHeight="1">
      <c r="B95" s="165"/>
      <c r="C95" s="166"/>
      <c r="D95" s="167" t="s">
        <v>72</v>
      </c>
      <c r="E95" s="168" t="s">
        <v>134</v>
      </c>
      <c r="F95" s="168" t="s">
        <v>135</v>
      </c>
      <c r="G95" s="166"/>
      <c r="H95" s="166"/>
      <c r="I95" s="169"/>
      <c r="J95" s="170">
        <f>BK95</f>
        <v>0</v>
      </c>
      <c r="K95" s="166"/>
      <c r="L95" s="171"/>
      <c r="M95" s="172"/>
      <c r="N95" s="173"/>
      <c r="O95" s="173"/>
      <c r="P95" s="174">
        <f>P96+P184+P207+P291+P321+P329+P354+P360+P566+P609</f>
        <v>0</v>
      </c>
      <c r="Q95" s="173"/>
      <c r="R95" s="174">
        <f>R96+R184+R207+R291+R321+R329+R354+R360+R566+R609</f>
        <v>164.29429667</v>
      </c>
      <c r="S95" s="173"/>
      <c r="T95" s="175">
        <f>T96+T184+T207+T291+T321+T329+T354+T360+T566+T609</f>
        <v>133.16058800000002</v>
      </c>
      <c r="AR95" s="176" t="s">
        <v>81</v>
      </c>
      <c r="AT95" s="177" t="s">
        <v>72</v>
      </c>
      <c r="AU95" s="177" t="s">
        <v>73</v>
      </c>
      <c r="AY95" s="176" t="s">
        <v>136</v>
      </c>
      <c r="BK95" s="178">
        <f>BK96+BK184+BK207+BK291+BK321+BK329+BK354+BK360+BK566+BK609</f>
        <v>0</v>
      </c>
    </row>
    <row r="96" spans="2:63" s="12" customFormat="1" ht="22.9" customHeight="1">
      <c r="B96" s="165"/>
      <c r="C96" s="166"/>
      <c r="D96" s="167" t="s">
        <v>72</v>
      </c>
      <c r="E96" s="179" t="s">
        <v>81</v>
      </c>
      <c r="F96" s="179" t="s">
        <v>137</v>
      </c>
      <c r="G96" s="166"/>
      <c r="H96" s="166"/>
      <c r="I96" s="169"/>
      <c r="J96" s="180">
        <f>BK96</f>
        <v>0</v>
      </c>
      <c r="K96" s="166"/>
      <c r="L96" s="171"/>
      <c r="M96" s="172"/>
      <c r="N96" s="173"/>
      <c r="O96" s="173"/>
      <c r="P96" s="174">
        <f>SUM(P97:P183)</f>
        <v>0</v>
      </c>
      <c r="Q96" s="173"/>
      <c r="R96" s="174">
        <f>SUM(R97:R183)</f>
        <v>0.11946999999999999</v>
      </c>
      <c r="S96" s="173"/>
      <c r="T96" s="175">
        <f>SUM(T97:T183)</f>
        <v>34.3434</v>
      </c>
      <c r="AR96" s="176" t="s">
        <v>81</v>
      </c>
      <c r="AT96" s="177" t="s">
        <v>72</v>
      </c>
      <c r="AU96" s="177" t="s">
        <v>81</v>
      </c>
      <c r="AY96" s="176" t="s">
        <v>136</v>
      </c>
      <c r="BK96" s="178">
        <f>SUM(BK97:BK183)</f>
        <v>0</v>
      </c>
    </row>
    <row r="97" spans="1:65" s="2" customFormat="1" ht="16.5" customHeight="1">
      <c r="A97" s="36"/>
      <c r="B97" s="37"/>
      <c r="C97" s="181" t="s">
        <v>81</v>
      </c>
      <c r="D97" s="181" t="s">
        <v>138</v>
      </c>
      <c r="E97" s="182" t="s">
        <v>139</v>
      </c>
      <c r="F97" s="183" t="s">
        <v>140</v>
      </c>
      <c r="G97" s="184" t="s">
        <v>141</v>
      </c>
      <c r="H97" s="185">
        <v>1</v>
      </c>
      <c r="I97" s="186"/>
      <c r="J97" s="187">
        <f>ROUND(I97*H97,2)</f>
        <v>0</v>
      </c>
      <c r="K97" s="183" t="s">
        <v>28</v>
      </c>
      <c r="L97" s="41"/>
      <c r="M97" s="188" t="s">
        <v>28</v>
      </c>
      <c r="N97" s="189" t="s">
        <v>46</v>
      </c>
      <c r="O97" s="67"/>
      <c r="P97" s="190">
        <f>O97*H97</f>
        <v>0</v>
      </c>
      <c r="Q97" s="190">
        <v>0</v>
      </c>
      <c r="R97" s="190">
        <f>Q97*H97</f>
        <v>0</v>
      </c>
      <c r="S97" s="190">
        <v>0</v>
      </c>
      <c r="T97" s="191">
        <f>S97*H97</f>
        <v>0</v>
      </c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R97" s="192" t="s">
        <v>142</v>
      </c>
      <c r="AT97" s="192" t="s">
        <v>138</v>
      </c>
      <c r="AU97" s="192" t="s">
        <v>83</v>
      </c>
      <c r="AY97" s="19" t="s">
        <v>136</v>
      </c>
      <c r="BE97" s="193">
        <f>IF(N97="základní",J97,0)</f>
        <v>0</v>
      </c>
      <c r="BF97" s="193">
        <f>IF(N97="snížená",J97,0)</f>
        <v>0</v>
      </c>
      <c r="BG97" s="193">
        <f>IF(N97="zákl. přenesená",J97,0)</f>
        <v>0</v>
      </c>
      <c r="BH97" s="193">
        <f>IF(N97="sníž. přenesená",J97,0)</f>
        <v>0</v>
      </c>
      <c r="BI97" s="193">
        <f>IF(N97="nulová",J97,0)</f>
        <v>0</v>
      </c>
      <c r="BJ97" s="19" t="s">
        <v>142</v>
      </c>
      <c r="BK97" s="193">
        <f>ROUND(I97*H97,2)</f>
        <v>0</v>
      </c>
      <c r="BL97" s="19" t="s">
        <v>142</v>
      </c>
      <c r="BM97" s="192" t="s">
        <v>143</v>
      </c>
    </row>
    <row r="98" spans="1:47" s="2" customFormat="1" ht="19.5">
      <c r="A98" s="36"/>
      <c r="B98" s="37"/>
      <c r="C98" s="38"/>
      <c r="D98" s="194" t="s">
        <v>144</v>
      </c>
      <c r="E98" s="38"/>
      <c r="F98" s="195" t="s">
        <v>145</v>
      </c>
      <c r="G98" s="38"/>
      <c r="H98" s="38"/>
      <c r="I98" s="196"/>
      <c r="J98" s="38"/>
      <c r="K98" s="38"/>
      <c r="L98" s="41"/>
      <c r="M98" s="197"/>
      <c r="N98" s="198"/>
      <c r="O98" s="67"/>
      <c r="P98" s="67"/>
      <c r="Q98" s="67"/>
      <c r="R98" s="67"/>
      <c r="S98" s="67"/>
      <c r="T98" s="68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144</v>
      </c>
      <c r="AU98" s="19" t="s">
        <v>83</v>
      </c>
    </row>
    <row r="99" spans="2:51" s="13" customFormat="1" ht="11.25">
      <c r="B99" s="199"/>
      <c r="C99" s="200"/>
      <c r="D99" s="194" t="s">
        <v>146</v>
      </c>
      <c r="E99" s="201" t="s">
        <v>28</v>
      </c>
      <c r="F99" s="202" t="s">
        <v>147</v>
      </c>
      <c r="G99" s="200"/>
      <c r="H99" s="201" t="s">
        <v>28</v>
      </c>
      <c r="I99" s="203"/>
      <c r="J99" s="200"/>
      <c r="K99" s="200"/>
      <c r="L99" s="204"/>
      <c r="M99" s="205"/>
      <c r="N99" s="206"/>
      <c r="O99" s="206"/>
      <c r="P99" s="206"/>
      <c r="Q99" s="206"/>
      <c r="R99" s="206"/>
      <c r="S99" s="206"/>
      <c r="T99" s="207"/>
      <c r="AT99" s="208" t="s">
        <v>146</v>
      </c>
      <c r="AU99" s="208" t="s">
        <v>83</v>
      </c>
      <c r="AV99" s="13" t="s">
        <v>81</v>
      </c>
      <c r="AW99" s="13" t="s">
        <v>34</v>
      </c>
      <c r="AX99" s="13" t="s">
        <v>73</v>
      </c>
      <c r="AY99" s="208" t="s">
        <v>136</v>
      </c>
    </row>
    <row r="100" spans="2:51" s="14" customFormat="1" ht="11.25">
      <c r="B100" s="209"/>
      <c r="C100" s="210"/>
      <c r="D100" s="194" t="s">
        <v>146</v>
      </c>
      <c r="E100" s="211" t="s">
        <v>28</v>
      </c>
      <c r="F100" s="212" t="s">
        <v>81</v>
      </c>
      <c r="G100" s="210"/>
      <c r="H100" s="213">
        <v>1</v>
      </c>
      <c r="I100" s="214"/>
      <c r="J100" s="210"/>
      <c r="K100" s="210"/>
      <c r="L100" s="215"/>
      <c r="M100" s="216"/>
      <c r="N100" s="217"/>
      <c r="O100" s="217"/>
      <c r="P100" s="217"/>
      <c r="Q100" s="217"/>
      <c r="R100" s="217"/>
      <c r="S100" s="217"/>
      <c r="T100" s="218"/>
      <c r="AT100" s="219" t="s">
        <v>146</v>
      </c>
      <c r="AU100" s="219" t="s">
        <v>83</v>
      </c>
      <c r="AV100" s="14" t="s">
        <v>83</v>
      </c>
      <c r="AW100" s="14" t="s">
        <v>34</v>
      </c>
      <c r="AX100" s="14" t="s">
        <v>81</v>
      </c>
      <c r="AY100" s="219" t="s">
        <v>136</v>
      </c>
    </row>
    <row r="101" spans="1:65" s="2" customFormat="1" ht="16.5" customHeight="1">
      <c r="A101" s="36"/>
      <c r="B101" s="37"/>
      <c r="C101" s="181" t="s">
        <v>83</v>
      </c>
      <c r="D101" s="181" t="s">
        <v>138</v>
      </c>
      <c r="E101" s="182" t="s">
        <v>148</v>
      </c>
      <c r="F101" s="183" t="s">
        <v>149</v>
      </c>
      <c r="G101" s="184" t="s">
        <v>141</v>
      </c>
      <c r="H101" s="185">
        <v>1</v>
      </c>
      <c r="I101" s="186"/>
      <c r="J101" s="187">
        <f>ROUND(I101*H101,2)</f>
        <v>0</v>
      </c>
      <c r="K101" s="183" t="s">
        <v>28</v>
      </c>
      <c r="L101" s="41"/>
      <c r="M101" s="188" t="s">
        <v>28</v>
      </c>
      <c r="N101" s="189" t="s">
        <v>46</v>
      </c>
      <c r="O101" s="67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2" t="s">
        <v>142</v>
      </c>
      <c r="AT101" s="192" t="s">
        <v>138</v>
      </c>
      <c r="AU101" s="192" t="s">
        <v>83</v>
      </c>
      <c r="AY101" s="19" t="s">
        <v>136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9" t="s">
        <v>142</v>
      </c>
      <c r="BK101" s="193">
        <f>ROUND(I101*H101,2)</f>
        <v>0</v>
      </c>
      <c r="BL101" s="19" t="s">
        <v>142</v>
      </c>
      <c r="BM101" s="192" t="s">
        <v>150</v>
      </c>
    </row>
    <row r="102" spans="1:47" s="2" customFormat="1" ht="11.25">
      <c r="A102" s="36"/>
      <c r="B102" s="37"/>
      <c r="C102" s="38"/>
      <c r="D102" s="194" t="s">
        <v>144</v>
      </c>
      <c r="E102" s="38"/>
      <c r="F102" s="195" t="s">
        <v>149</v>
      </c>
      <c r="G102" s="38"/>
      <c r="H102" s="38"/>
      <c r="I102" s="196"/>
      <c r="J102" s="38"/>
      <c r="K102" s="38"/>
      <c r="L102" s="41"/>
      <c r="M102" s="197"/>
      <c r="N102" s="198"/>
      <c r="O102" s="67"/>
      <c r="P102" s="67"/>
      <c r="Q102" s="67"/>
      <c r="R102" s="67"/>
      <c r="S102" s="67"/>
      <c r="T102" s="68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144</v>
      </c>
      <c r="AU102" s="19" t="s">
        <v>83</v>
      </c>
    </row>
    <row r="103" spans="2:51" s="13" customFormat="1" ht="11.25">
      <c r="B103" s="199"/>
      <c r="C103" s="200"/>
      <c r="D103" s="194" t="s">
        <v>146</v>
      </c>
      <c r="E103" s="201" t="s">
        <v>28</v>
      </c>
      <c r="F103" s="202" t="s">
        <v>151</v>
      </c>
      <c r="G103" s="200"/>
      <c r="H103" s="201" t="s">
        <v>28</v>
      </c>
      <c r="I103" s="203"/>
      <c r="J103" s="200"/>
      <c r="K103" s="200"/>
      <c r="L103" s="204"/>
      <c r="M103" s="205"/>
      <c r="N103" s="206"/>
      <c r="O103" s="206"/>
      <c r="P103" s="206"/>
      <c r="Q103" s="206"/>
      <c r="R103" s="206"/>
      <c r="S103" s="206"/>
      <c r="T103" s="207"/>
      <c r="AT103" s="208" t="s">
        <v>146</v>
      </c>
      <c r="AU103" s="208" t="s">
        <v>83</v>
      </c>
      <c r="AV103" s="13" t="s">
        <v>81</v>
      </c>
      <c r="AW103" s="13" t="s">
        <v>34</v>
      </c>
      <c r="AX103" s="13" t="s">
        <v>73</v>
      </c>
      <c r="AY103" s="208" t="s">
        <v>136</v>
      </c>
    </row>
    <row r="104" spans="2:51" s="14" customFormat="1" ht="11.25">
      <c r="B104" s="209"/>
      <c r="C104" s="210"/>
      <c r="D104" s="194" t="s">
        <v>146</v>
      </c>
      <c r="E104" s="211" t="s">
        <v>28</v>
      </c>
      <c r="F104" s="212" t="s">
        <v>81</v>
      </c>
      <c r="G104" s="210"/>
      <c r="H104" s="213">
        <v>1</v>
      </c>
      <c r="I104" s="214"/>
      <c r="J104" s="210"/>
      <c r="K104" s="210"/>
      <c r="L104" s="215"/>
      <c r="M104" s="216"/>
      <c r="N104" s="217"/>
      <c r="O104" s="217"/>
      <c r="P104" s="217"/>
      <c r="Q104" s="217"/>
      <c r="R104" s="217"/>
      <c r="S104" s="217"/>
      <c r="T104" s="218"/>
      <c r="AT104" s="219" t="s">
        <v>146</v>
      </c>
      <c r="AU104" s="219" t="s">
        <v>83</v>
      </c>
      <c r="AV104" s="14" t="s">
        <v>83</v>
      </c>
      <c r="AW104" s="14" t="s">
        <v>34</v>
      </c>
      <c r="AX104" s="14" t="s">
        <v>81</v>
      </c>
      <c r="AY104" s="219" t="s">
        <v>136</v>
      </c>
    </row>
    <row r="105" spans="1:65" s="2" customFormat="1" ht="16.5" customHeight="1">
      <c r="A105" s="36"/>
      <c r="B105" s="37"/>
      <c r="C105" s="181" t="s">
        <v>152</v>
      </c>
      <c r="D105" s="181" t="s">
        <v>138</v>
      </c>
      <c r="E105" s="182" t="s">
        <v>153</v>
      </c>
      <c r="F105" s="183" t="s">
        <v>154</v>
      </c>
      <c r="G105" s="184" t="s">
        <v>155</v>
      </c>
      <c r="H105" s="185">
        <v>18.87</v>
      </c>
      <c r="I105" s="186"/>
      <c r="J105" s="187">
        <f>ROUND(I105*H105,2)</f>
        <v>0</v>
      </c>
      <c r="K105" s="183" t="s">
        <v>156</v>
      </c>
      <c r="L105" s="41"/>
      <c r="M105" s="188" t="s">
        <v>28</v>
      </c>
      <c r="N105" s="189" t="s">
        <v>46</v>
      </c>
      <c r="O105" s="67"/>
      <c r="P105" s="190">
        <f>O105*H105</f>
        <v>0</v>
      </c>
      <c r="Q105" s="190">
        <v>0</v>
      </c>
      <c r="R105" s="190">
        <f>Q105*H105</f>
        <v>0</v>
      </c>
      <c r="S105" s="190">
        <v>1.82</v>
      </c>
      <c r="T105" s="191">
        <f>S105*H105</f>
        <v>34.3434</v>
      </c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R105" s="192" t="s">
        <v>142</v>
      </c>
      <c r="AT105" s="192" t="s">
        <v>138</v>
      </c>
      <c r="AU105" s="192" t="s">
        <v>83</v>
      </c>
      <c r="AY105" s="19" t="s">
        <v>136</v>
      </c>
      <c r="BE105" s="193">
        <f>IF(N105="základní",J105,0)</f>
        <v>0</v>
      </c>
      <c r="BF105" s="193">
        <f>IF(N105="snížená",J105,0)</f>
        <v>0</v>
      </c>
      <c r="BG105" s="193">
        <f>IF(N105="zákl. přenesená",J105,0)</f>
        <v>0</v>
      </c>
      <c r="BH105" s="193">
        <f>IF(N105="sníž. přenesená",J105,0)</f>
        <v>0</v>
      </c>
      <c r="BI105" s="193">
        <f>IF(N105="nulová",J105,0)</f>
        <v>0</v>
      </c>
      <c r="BJ105" s="19" t="s">
        <v>142</v>
      </c>
      <c r="BK105" s="193">
        <f>ROUND(I105*H105,2)</f>
        <v>0</v>
      </c>
      <c r="BL105" s="19" t="s">
        <v>142</v>
      </c>
      <c r="BM105" s="192" t="s">
        <v>157</v>
      </c>
    </row>
    <row r="106" spans="1:47" s="2" customFormat="1" ht="11.25">
      <c r="A106" s="36"/>
      <c r="B106" s="37"/>
      <c r="C106" s="38"/>
      <c r="D106" s="194" t="s">
        <v>144</v>
      </c>
      <c r="E106" s="38"/>
      <c r="F106" s="195" t="s">
        <v>158</v>
      </c>
      <c r="G106" s="38"/>
      <c r="H106" s="38"/>
      <c r="I106" s="196"/>
      <c r="J106" s="38"/>
      <c r="K106" s="38"/>
      <c r="L106" s="41"/>
      <c r="M106" s="197"/>
      <c r="N106" s="198"/>
      <c r="O106" s="67"/>
      <c r="P106" s="67"/>
      <c r="Q106" s="67"/>
      <c r="R106" s="67"/>
      <c r="S106" s="67"/>
      <c r="T106" s="68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T106" s="19" t="s">
        <v>144</v>
      </c>
      <c r="AU106" s="19" t="s">
        <v>83</v>
      </c>
    </row>
    <row r="107" spans="1:47" s="2" customFormat="1" ht="11.25">
      <c r="A107" s="36"/>
      <c r="B107" s="37"/>
      <c r="C107" s="38"/>
      <c r="D107" s="220" t="s">
        <v>159</v>
      </c>
      <c r="E107" s="38"/>
      <c r="F107" s="221" t="s">
        <v>160</v>
      </c>
      <c r="G107" s="38"/>
      <c r="H107" s="38"/>
      <c r="I107" s="196"/>
      <c r="J107" s="38"/>
      <c r="K107" s="38"/>
      <c r="L107" s="41"/>
      <c r="M107" s="197"/>
      <c r="N107" s="198"/>
      <c r="O107" s="67"/>
      <c r="P107" s="67"/>
      <c r="Q107" s="67"/>
      <c r="R107" s="67"/>
      <c r="S107" s="67"/>
      <c r="T107" s="68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159</v>
      </c>
      <c r="AU107" s="19" t="s">
        <v>83</v>
      </c>
    </row>
    <row r="108" spans="2:51" s="13" customFormat="1" ht="11.25">
      <c r="B108" s="199"/>
      <c r="C108" s="200"/>
      <c r="D108" s="194" t="s">
        <v>146</v>
      </c>
      <c r="E108" s="201" t="s">
        <v>28</v>
      </c>
      <c r="F108" s="202" t="s">
        <v>161</v>
      </c>
      <c r="G108" s="200"/>
      <c r="H108" s="201" t="s">
        <v>28</v>
      </c>
      <c r="I108" s="203"/>
      <c r="J108" s="200"/>
      <c r="K108" s="200"/>
      <c r="L108" s="204"/>
      <c r="M108" s="205"/>
      <c r="N108" s="206"/>
      <c r="O108" s="206"/>
      <c r="P108" s="206"/>
      <c r="Q108" s="206"/>
      <c r="R108" s="206"/>
      <c r="S108" s="206"/>
      <c r="T108" s="207"/>
      <c r="AT108" s="208" t="s">
        <v>146</v>
      </c>
      <c r="AU108" s="208" t="s">
        <v>83</v>
      </c>
      <c r="AV108" s="13" t="s">
        <v>81</v>
      </c>
      <c r="AW108" s="13" t="s">
        <v>34</v>
      </c>
      <c r="AX108" s="13" t="s">
        <v>73</v>
      </c>
      <c r="AY108" s="208" t="s">
        <v>136</v>
      </c>
    </row>
    <row r="109" spans="2:51" s="13" customFormat="1" ht="11.25">
      <c r="B109" s="199"/>
      <c r="C109" s="200"/>
      <c r="D109" s="194" t="s">
        <v>146</v>
      </c>
      <c r="E109" s="201" t="s">
        <v>28</v>
      </c>
      <c r="F109" s="202" t="s">
        <v>162</v>
      </c>
      <c r="G109" s="200"/>
      <c r="H109" s="201" t="s">
        <v>28</v>
      </c>
      <c r="I109" s="203"/>
      <c r="J109" s="200"/>
      <c r="K109" s="200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146</v>
      </c>
      <c r="AU109" s="208" t="s">
        <v>83</v>
      </c>
      <c r="AV109" s="13" t="s">
        <v>81</v>
      </c>
      <c r="AW109" s="13" t="s">
        <v>34</v>
      </c>
      <c r="AX109" s="13" t="s">
        <v>73</v>
      </c>
      <c r="AY109" s="208" t="s">
        <v>136</v>
      </c>
    </row>
    <row r="110" spans="2:51" s="14" customFormat="1" ht="11.25">
      <c r="B110" s="209"/>
      <c r="C110" s="210"/>
      <c r="D110" s="194" t="s">
        <v>146</v>
      </c>
      <c r="E110" s="211" t="s">
        <v>28</v>
      </c>
      <c r="F110" s="212" t="s">
        <v>163</v>
      </c>
      <c r="G110" s="210"/>
      <c r="H110" s="213">
        <v>1.87</v>
      </c>
      <c r="I110" s="214"/>
      <c r="J110" s="210"/>
      <c r="K110" s="210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146</v>
      </c>
      <c r="AU110" s="219" t="s">
        <v>83</v>
      </c>
      <c r="AV110" s="14" t="s">
        <v>83</v>
      </c>
      <c r="AW110" s="14" t="s">
        <v>34</v>
      </c>
      <c r="AX110" s="14" t="s">
        <v>73</v>
      </c>
      <c r="AY110" s="219" t="s">
        <v>136</v>
      </c>
    </row>
    <row r="111" spans="2:51" s="13" customFormat="1" ht="11.25">
      <c r="B111" s="199"/>
      <c r="C111" s="200"/>
      <c r="D111" s="194" t="s">
        <v>146</v>
      </c>
      <c r="E111" s="201" t="s">
        <v>28</v>
      </c>
      <c r="F111" s="202" t="s">
        <v>164</v>
      </c>
      <c r="G111" s="200"/>
      <c r="H111" s="201" t="s">
        <v>28</v>
      </c>
      <c r="I111" s="203"/>
      <c r="J111" s="200"/>
      <c r="K111" s="200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146</v>
      </c>
      <c r="AU111" s="208" t="s">
        <v>83</v>
      </c>
      <c r="AV111" s="13" t="s">
        <v>81</v>
      </c>
      <c r="AW111" s="13" t="s">
        <v>34</v>
      </c>
      <c r="AX111" s="13" t="s">
        <v>73</v>
      </c>
      <c r="AY111" s="208" t="s">
        <v>136</v>
      </c>
    </row>
    <row r="112" spans="2:51" s="14" customFormat="1" ht="11.25">
      <c r="B112" s="209"/>
      <c r="C112" s="210"/>
      <c r="D112" s="194" t="s">
        <v>146</v>
      </c>
      <c r="E112" s="211" t="s">
        <v>28</v>
      </c>
      <c r="F112" s="212" t="s">
        <v>165</v>
      </c>
      <c r="G112" s="210"/>
      <c r="H112" s="213">
        <v>17</v>
      </c>
      <c r="I112" s="214"/>
      <c r="J112" s="210"/>
      <c r="K112" s="210"/>
      <c r="L112" s="215"/>
      <c r="M112" s="216"/>
      <c r="N112" s="217"/>
      <c r="O112" s="217"/>
      <c r="P112" s="217"/>
      <c r="Q112" s="217"/>
      <c r="R112" s="217"/>
      <c r="S112" s="217"/>
      <c r="T112" s="218"/>
      <c r="AT112" s="219" t="s">
        <v>146</v>
      </c>
      <c r="AU112" s="219" t="s">
        <v>83</v>
      </c>
      <c r="AV112" s="14" t="s">
        <v>83</v>
      </c>
      <c r="AW112" s="14" t="s">
        <v>34</v>
      </c>
      <c r="AX112" s="14" t="s">
        <v>73</v>
      </c>
      <c r="AY112" s="219" t="s">
        <v>136</v>
      </c>
    </row>
    <row r="113" spans="2:51" s="15" customFormat="1" ht="11.25">
      <c r="B113" s="222"/>
      <c r="C113" s="223"/>
      <c r="D113" s="194" t="s">
        <v>146</v>
      </c>
      <c r="E113" s="224" t="s">
        <v>28</v>
      </c>
      <c r="F113" s="225" t="s">
        <v>166</v>
      </c>
      <c r="G113" s="223"/>
      <c r="H113" s="226">
        <v>18.87</v>
      </c>
      <c r="I113" s="227"/>
      <c r="J113" s="223"/>
      <c r="K113" s="223"/>
      <c r="L113" s="228"/>
      <c r="M113" s="229"/>
      <c r="N113" s="230"/>
      <c r="O113" s="230"/>
      <c r="P113" s="230"/>
      <c r="Q113" s="230"/>
      <c r="R113" s="230"/>
      <c r="S113" s="230"/>
      <c r="T113" s="231"/>
      <c r="AT113" s="232" t="s">
        <v>146</v>
      </c>
      <c r="AU113" s="232" t="s">
        <v>83</v>
      </c>
      <c r="AV113" s="15" t="s">
        <v>142</v>
      </c>
      <c r="AW113" s="15" t="s">
        <v>34</v>
      </c>
      <c r="AX113" s="15" t="s">
        <v>81</v>
      </c>
      <c r="AY113" s="232" t="s">
        <v>136</v>
      </c>
    </row>
    <row r="114" spans="1:65" s="2" customFormat="1" ht="16.5" customHeight="1">
      <c r="A114" s="36"/>
      <c r="B114" s="37"/>
      <c r="C114" s="181" t="s">
        <v>142</v>
      </c>
      <c r="D114" s="181" t="s">
        <v>138</v>
      </c>
      <c r="E114" s="182" t="s">
        <v>167</v>
      </c>
      <c r="F114" s="183" t="s">
        <v>168</v>
      </c>
      <c r="G114" s="184" t="s">
        <v>155</v>
      </c>
      <c r="H114" s="185">
        <v>33.432</v>
      </c>
      <c r="I114" s="186"/>
      <c r="J114" s="187">
        <f>ROUND(I114*H114,2)</f>
        <v>0</v>
      </c>
      <c r="K114" s="183" t="s">
        <v>156</v>
      </c>
      <c r="L114" s="41"/>
      <c r="M114" s="188" t="s">
        <v>28</v>
      </c>
      <c r="N114" s="189" t="s">
        <v>46</v>
      </c>
      <c r="O114" s="67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2" t="s">
        <v>142</v>
      </c>
      <c r="AT114" s="192" t="s">
        <v>138</v>
      </c>
      <c r="AU114" s="192" t="s">
        <v>83</v>
      </c>
      <c r="AY114" s="19" t="s">
        <v>136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9" t="s">
        <v>142</v>
      </c>
      <c r="BK114" s="193">
        <f>ROUND(I114*H114,2)</f>
        <v>0</v>
      </c>
      <c r="BL114" s="19" t="s">
        <v>142</v>
      </c>
      <c r="BM114" s="192" t="s">
        <v>169</v>
      </c>
    </row>
    <row r="115" spans="1:47" s="2" customFormat="1" ht="11.25">
      <c r="A115" s="36"/>
      <c r="B115" s="37"/>
      <c r="C115" s="38"/>
      <c r="D115" s="194" t="s">
        <v>144</v>
      </c>
      <c r="E115" s="38"/>
      <c r="F115" s="195" t="s">
        <v>170</v>
      </c>
      <c r="G115" s="38"/>
      <c r="H115" s="38"/>
      <c r="I115" s="196"/>
      <c r="J115" s="38"/>
      <c r="K115" s="38"/>
      <c r="L115" s="41"/>
      <c r="M115" s="197"/>
      <c r="N115" s="198"/>
      <c r="O115" s="67"/>
      <c r="P115" s="67"/>
      <c r="Q115" s="67"/>
      <c r="R115" s="67"/>
      <c r="S115" s="67"/>
      <c r="T115" s="68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144</v>
      </c>
      <c r="AU115" s="19" t="s">
        <v>83</v>
      </c>
    </row>
    <row r="116" spans="1:47" s="2" customFormat="1" ht="11.25">
      <c r="A116" s="36"/>
      <c r="B116" s="37"/>
      <c r="C116" s="38"/>
      <c r="D116" s="220" t="s">
        <v>159</v>
      </c>
      <c r="E116" s="38"/>
      <c r="F116" s="221" t="s">
        <v>171</v>
      </c>
      <c r="G116" s="38"/>
      <c r="H116" s="38"/>
      <c r="I116" s="196"/>
      <c r="J116" s="38"/>
      <c r="K116" s="38"/>
      <c r="L116" s="41"/>
      <c r="M116" s="197"/>
      <c r="N116" s="198"/>
      <c r="O116" s="67"/>
      <c r="P116" s="67"/>
      <c r="Q116" s="67"/>
      <c r="R116" s="67"/>
      <c r="S116" s="67"/>
      <c r="T116" s="68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159</v>
      </c>
      <c r="AU116" s="19" t="s">
        <v>83</v>
      </c>
    </row>
    <row r="117" spans="2:51" s="13" customFormat="1" ht="11.25">
      <c r="B117" s="199"/>
      <c r="C117" s="200"/>
      <c r="D117" s="194" t="s">
        <v>146</v>
      </c>
      <c r="E117" s="201" t="s">
        <v>28</v>
      </c>
      <c r="F117" s="202" t="s">
        <v>172</v>
      </c>
      <c r="G117" s="200"/>
      <c r="H117" s="201" t="s">
        <v>28</v>
      </c>
      <c r="I117" s="203"/>
      <c r="J117" s="200"/>
      <c r="K117" s="200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146</v>
      </c>
      <c r="AU117" s="208" t="s">
        <v>83</v>
      </c>
      <c r="AV117" s="13" t="s">
        <v>81</v>
      </c>
      <c r="AW117" s="13" t="s">
        <v>34</v>
      </c>
      <c r="AX117" s="13" t="s">
        <v>73</v>
      </c>
      <c r="AY117" s="208" t="s">
        <v>136</v>
      </c>
    </row>
    <row r="118" spans="2:51" s="13" customFormat="1" ht="11.25">
      <c r="B118" s="199"/>
      <c r="C118" s="200"/>
      <c r="D118" s="194" t="s">
        <v>146</v>
      </c>
      <c r="E118" s="201" t="s">
        <v>28</v>
      </c>
      <c r="F118" s="202" t="s">
        <v>173</v>
      </c>
      <c r="G118" s="200"/>
      <c r="H118" s="201" t="s">
        <v>28</v>
      </c>
      <c r="I118" s="203"/>
      <c r="J118" s="200"/>
      <c r="K118" s="200"/>
      <c r="L118" s="204"/>
      <c r="M118" s="205"/>
      <c r="N118" s="206"/>
      <c r="O118" s="206"/>
      <c r="P118" s="206"/>
      <c r="Q118" s="206"/>
      <c r="R118" s="206"/>
      <c r="S118" s="206"/>
      <c r="T118" s="207"/>
      <c r="AT118" s="208" t="s">
        <v>146</v>
      </c>
      <c r="AU118" s="208" t="s">
        <v>83</v>
      </c>
      <c r="AV118" s="13" t="s">
        <v>81</v>
      </c>
      <c r="AW118" s="13" t="s">
        <v>34</v>
      </c>
      <c r="AX118" s="13" t="s">
        <v>73</v>
      </c>
      <c r="AY118" s="208" t="s">
        <v>136</v>
      </c>
    </row>
    <row r="119" spans="2:51" s="14" customFormat="1" ht="11.25">
      <c r="B119" s="209"/>
      <c r="C119" s="210"/>
      <c r="D119" s="194" t="s">
        <v>146</v>
      </c>
      <c r="E119" s="211" t="s">
        <v>28</v>
      </c>
      <c r="F119" s="212" t="s">
        <v>174</v>
      </c>
      <c r="G119" s="210"/>
      <c r="H119" s="213">
        <v>28.7</v>
      </c>
      <c r="I119" s="214"/>
      <c r="J119" s="210"/>
      <c r="K119" s="210"/>
      <c r="L119" s="215"/>
      <c r="M119" s="216"/>
      <c r="N119" s="217"/>
      <c r="O119" s="217"/>
      <c r="P119" s="217"/>
      <c r="Q119" s="217"/>
      <c r="R119" s="217"/>
      <c r="S119" s="217"/>
      <c r="T119" s="218"/>
      <c r="AT119" s="219" t="s">
        <v>146</v>
      </c>
      <c r="AU119" s="219" t="s">
        <v>83</v>
      </c>
      <c r="AV119" s="14" t="s">
        <v>83</v>
      </c>
      <c r="AW119" s="14" t="s">
        <v>34</v>
      </c>
      <c r="AX119" s="14" t="s">
        <v>73</v>
      </c>
      <c r="AY119" s="219" t="s">
        <v>136</v>
      </c>
    </row>
    <row r="120" spans="2:51" s="13" customFormat="1" ht="11.25">
      <c r="B120" s="199"/>
      <c r="C120" s="200"/>
      <c r="D120" s="194" t="s">
        <v>146</v>
      </c>
      <c r="E120" s="201" t="s">
        <v>28</v>
      </c>
      <c r="F120" s="202" t="s">
        <v>175</v>
      </c>
      <c r="G120" s="200"/>
      <c r="H120" s="201" t="s">
        <v>28</v>
      </c>
      <c r="I120" s="203"/>
      <c r="J120" s="200"/>
      <c r="K120" s="200"/>
      <c r="L120" s="204"/>
      <c r="M120" s="205"/>
      <c r="N120" s="206"/>
      <c r="O120" s="206"/>
      <c r="P120" s="206"/>
      <c r="Q120" s="206"/>
      <c r="R120" s="206"/>
      <c r="S120" s="206"/>
      <c r="T120" s="207"/>
      <c r="AT120" s="208" t="s">
        <v>146</v>
      </c>
      <c r="AU120" s="208" t="s">
        <v>83</v>
      </c>
      <c r="AV120" s="13" t="s">
        <v>81</v>
      </c>
      <c r="AW120" s="13" t="s">
        <v>34</v>
      </c>
      <c r="AX120" s="13" t="s">
        <v>73</v>
      </c>
      <c r="AY120" s="208" t="s">
        <v>136</v>
      </c>
    </row>
    <row r="121" spans="2:51" s="14" customFormat="1" ht="11.25">
      <c r="B121" s="209"/>
      <c r="C121" s="210"/>
      <c r="D121" s="194" t="s">
        <v>146</v>
      </c>
      <c r="E121" s="211" t="s">
        <v>28</v>
      </c>
      <c r="F121" s="212" t="s">
        <v>176</v>
      </c>
      <c r="G121" s="210"/>
      <c r="H121" s="213">
        <v>4.732</v>
      </c>
      <c r="I121" s="214"/>
      <c r="J121" s="210"/>
      <c r="K121" s="210"/>
      <c r="L121" s="215"/>
      <c r="M121" s="216"/>
      <c r="N121" s="217"/>
      <c r="O121" s="217"/>
      <c r="P121" s="217"/>
      <c r="Q121" s="217"/>
      <c r="R121" s="217"/>
      <c r="S121" s="217"/>
      <c r="T121" s="218"/>
      <c r="AT121" s="219" t="s">
        <v>146</v>
      </c>
      <c r="AU121" s="219" t="s">
        <v>83</v>
      </c>
      <c r="AV121" s="14" t="s">
        <v>83</v>
      </c>
      <c r="AW121" s="14" t="s">
        <v>34</v>
      </c>
      <c r="AX121" s="14" t="s">
        <v>73</v>
      </c>
      <c r="AY121" s="219" t="s">
        <v>136</v>
      </c>
    </row>
    <row r="122" spans="2:51" s="15" customFormat="1" ht="11.25">
      <c r="B122" s="222"/>
      <c r="C122" s="223"/>
      <c r="D122" s="194" t="s">
        <v>146</v>
      </c>
      <c r="E122" s="224" t="s">
        <v>28</v>
      </c>
      <c r="F122" s="225" t="s">
        <v>166</v>
      </c>
      <c r="G122" s="223"/>
      <c r="H122" s="226">
        <v>33.432</v>
      </c>
      <c r="I122" s="227"/>
      <c r="J122" s="223"/>
      <c r="K122" s="223"/>
      <c r="L122" s="228"/>
      <c r="M122" s="229"/>
      <c r="N122" s="230"/>
      <c r="O122" s="230"/>
      <c r="P122" s="230"/>
      <c r="Q122" s="230"/>
      <c r="R122" s="230"/>
      <c r="S122" s="230"/>
      <c r="T122" s="231"/>
      <c r="AT122" s="232" t="s">
        <v>146</v>
      </c>
      <c r="AU122" s="232" t="s">
        <v>83</v>
      </c>
      <c r="AV122" s="15" t="s">
        <v>142</v>
      </c>
      <c r="AW122" s="15" t="s">
        <v>34</v>
      </c>
      <c r="AX122" s="15" t="s">
        <v>81</v>
      </c>
      <c r="AY122" s="232" t="s">
        <v>136</v>
      </c>
    </row>
    <row r="123" spans="1:65" s="2" customFormat="1" ht="21.75" customHeight="1">
      <c r="A123" s="36"/>
      <c r="B123" s="37"/>
      <c r="C123" s="181" t="s">
        <v>177</v>
      </c>
      <c r="D123" s="181" t="s">
        <v>138</v>
      </c>
      <c r="E123" s="182" t="s">
        <v>178</v>
      </c>
      <c r="F123" s="183" t="s">
        <v>179</v>
      </c>
      <c r="G123" s="184" t="s">
        <v>155</v>
      </c>
      <c r="H123" s="185">
        <v>10.31</v>
      </c>
      <c r="I123" s="186"/>
      <c r="J123" s="187">
        <f>ROUND(I123*H123,2)</f>
        <v>0</v>
      </c>
      <c r="K123" s="183" t="s">
        <v>156</v>
      </c>
      <c r="L123" s="41"/>
      <c r="M123" s="188" t="s">
        <v>28</v>
      </c>
      <c r="N123" s="189" t="s">
        <v>46</v>
      </c>
      <c r="O123" s="67"/>
      <c r="P123" s="190">
        <f>O123*H123</f>
        <v>0</v>
      </c>
      <c r="Q123" s="190">
        <v>0</v>
      </c>
      <c r="R123" s="190">
        <f>Q123*H123</f>
        <v>0</v>
      </c>
      <c r="S123" s="190">
        <v>0</v>
      </c>
      <c r="T123" s="191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2" t="s">
        <v>142</v>
      </c>
      <c r="AT123" s="192" t="s">
        <v>138</v>
      </c>
      <c r="AU123" s="192" t="s">
        <v>83</v>
      </c>
      <c r="AY123" s="19" t="s">
        <v>136</v>
      </c>
      <c r="BE123" s="193">
        <f>IF(N123="základní",J123,0)</f>
        <v>0</v>
      </c>
      <c r="BF123" s="193">
        <f>IF(N123="snížená",J123,0)</f>
        <v>0</v>
      </c>
      <c r="BG123" s="193">
        <f>IF(N123="zákl. přenesená",J123,0)</f>
        <v>0</v>
      </c>
      <c r="BH123" s="193">
        <f>IF(N123="sníž. přenesená",J123,0)</f>
        <v>0</v>
      </c>
      <c r="BI123" s="193">
        <f>IF(N123="nulová",J123,0)</f>
        <v>0</v>
      </c>
      <c r="BJ123" s="19" t="s">
        <v>142</v>
      </c>
      <c r="BK123" s="193">
        <f>ROUND(I123*H123,2)</f>
        <v>0</v>
      </c>
      <c r="BL123" s="19" t="s">
        <v>142</v>
      </c>
      <c r="BM123" s="192" t="s">
        <v>180</v>
      </c>
    </row>
    <row r="124" spans="1:47" s="2" customFormat="1" ht="19.5">
      <c r="A124" s="36"/>
      <c r="B124" s="37"/>
      <c r="C124" s="38"/>
      <c r="D124" s="194" t="s">
        <v>144</v>
      </c>
      <c r="E124" s="38"/>
      <c r="F124" s="195" t="s">
        <v>181</v>
      </c>
      <c r="G124" s="38"/>
      <c r="H124" s="38"/>
      <c r="I124" s="196"/>
      <c r="J124" s="38"/>
      <c r="K124" s="38"/>
      <c r="L124" s="41"/>
      <c r="M124" s="197"/>
      <c r="N124" s="198"/>
      <c r="O124" s="67"/>
      <c r="P124" s="67"/>
      <c r="Q124" s="67"/>
      <c r="R124" s="67"/>
      <c r="S124" s="67"/>
      <c r="T124" s="68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144</v>
      </c>
      <c r="AU124" s="19" t="s">
        <v>83</v>
      </c>
    </row>
    <row r="125" spans="1:47" s="2" customFormat="1" ht="11.25">
      <c r="A125" s="36"/>
      <c r="B125" s="37"/>
      <c r="C125" s="38"/>
      <c r="D125" s="220" t="s">
        <v>159</v>
      </c>
      <c r="E125" s="38"/>
      <c r="F125" s="221" t="s">
        <v>182</v>
      </c>
      <c r="G125" s="38"/>
      <c r="H125" s="38"/>
      <c r="I125" s="196"/>
      <c r="J125" s="38"/>
      <c r="K125" s="38"/>
      <c r="L125" s="41"/>
      <c r="M125" s="197"/>
      <c r="N125" s="198"/>
      <c r="O125" s="67"/>
      <c r="P125" s="67"/>
      <c r="Q125" s="67"/>
      <c r="R125" s="67"/>
      <c r="S125" s="67"/>
      <c r="T125" s="68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9" t="s">
        <v>159</v>
      </c>
      <c r="AU125" s="19" t="s">
        <v>83</v>
      </c>
    </row>
    <row r="126" spans="2:51" s="13" customFormat="1" ht="11.25">
      <c r="B126" s="199"/>
      <c r="C126" s="200"/>
      <c r="D126" s="194" t="s">
        <v>146</v>
      </c>
      <c r="E126" s="201" t="s">
        <v>28</v>
      </c>
      <c r="F126" s="202" t="s">
        <v>183</v>
      </c>
      <c r="G126" s="200"/>
      <c r="H126" s="201" t="s">
        <v>28</v>
      </c>
      <c r="I126" s="203"/>
      <c r="J126" s="200"/>
      <c r="K126" s="200"/>
      <c r="L126" s="204"/>
      <c r="M126" s="205"/>
      <c r="N126" s="206"/>
      <c r="O126" s="206"/>
      <c r="P126" s="206"/>
      <c r="Q126" s="206"/>
      <c r="R126" s="206"/>
      <c r="S126" s="206"/>
      <c r="T126" s="207"/>
      <c r="AT126" s="208" t="s">
        <v>146</v>
      </c>
      <c r="AU126" s="208" t="s">
        <v>83</v>
      </c>
      <c r="AV126" s="13" t="s">
        <v>81</v>
      </c>
      <c r="AW126" s="13" t="s">
        <v>34</v>
      </c>
      <c r="AX126" s="13" t="s">
        <v>73</v>
      </c>
      <c r="AY126" s="208" t="s">
        <v>136</v>
      </c>
    </row>
    <row r="127" spans="2:51" s="14" customFormat="1" ht="11.25">
      <c r="B127" s="209"/>
      <c r="C127" s="210"/>
      <c r="D127" s="194" t="s">
        <v>146</v>
      </c>
      <c r="E127" s="211" t="s">
        <v>28</v>
      </c>
      <c r="F127" s="212" t="s">
        <v>184</v>
      </c>
      <c r="G127" s="210"/>
      <c r="H127" s="213">
        <v>10.31</v>
      </c>
      <c r="I127" s="214"/>
      <c r="J127" s="210"/>
      <c r="K127" s="210"/>
      <c r="L127" s="215"/>
      <c r="M127" s="216"/>
      <c r="N127" s="217"/>
      <c r="O127" s="217"/>
      <c r="P127" s="217"/>
      <c r="Q127" s="217"/>
      <c r="R127" s="217"/>
      <c r="S127" s="217"/>
      <c r="T127" s="218"/>
      <c r="AT127" s="219" t="s">
        <v>146</v>
      </c>
      <c r="AU127" s="219" t="s">
        <v>83</v>
      </c>
      <c r="AV127" s="14" t="s">
        <v>83</v>
      </c>
      <c r="AW127" s="14" t="s">
        <v>34</v>
      </c>
      <c r="AX127" s="14" t="s">
        <v>81</v>
      </c>
      <c r="AY127" s="219" t="s">
        <v>136</v>
      </c>
    </row>
    <row r="128" spans="1:65" s="2" customFormat="1" ht="16.5" customHeight="1">
      <c r="A128" s="36"/>
      <c r="B128" s="37"/>
      <c r="C128" s="181" t="s">
        <v>185</v>
      </c>
      <c r="D128" s="181" t="s">
        <v>138</v>
      </c>
      <c r="E128" s="182" t="s">
        <v>186</v>
      </c>
      <c r="F128" s="183" t="s">
        <v>187</v>
      </c>
      <c r="G128" s="184" t="s">
        <v>155</v>
      </c>
      <c r="H128" s="185">
        <v>39.01</v>
      </c>
      <c r="I128" s="186"/>
      <c r="J128" s="187">
        <f>ROUND(I128*H128,2)</f>
        <v>0</v>
      </c>
      <c r="K128" s="183" t="s">
        <v>156</v>
      </c>
      <c r="L128" s="41"/>
      <c r="M128" s="188" t="s">
        <v>28</v>
      </c>
      <c r="N128" s="189" t="s">
        <v>46</v>
      </c>
      <c r="O128" s="67"/>
      <c r="P128" s="190">
        <f>O128*H128</f>
        <v>0</v>
      </c>
      <c r="Q128" s="190">
        <v>0</v>
      </c>
      <c r="R128" s="190">
        <f>Q128*H128</f>
        <v>0</v>
      </c>
      <c r="S128" s="190">
        <v>0</v>
      </c>
      <c r="T128" s="191">
        <f>S128*H128</f>
        <v>0</v>
      </c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R128" s="192" t="s">
        <v>142</v>
      </c>
      <c r="AT128" s="192" t="s">
        <v>138</v>
      </c>
      <c r="AU128" s="192" t="s">
        <v>83</v>
      </c>
      <c r="AY128" s="19" t="s">
        <v>136</v>
      </c>
      <c r="BE128" s="193">
        <f>IF(N128="základní",J128,0)</f>
        <v>0</v>
      </c>
      <c r="BF128" s="193">
        <f>IF(N128="snížená",J128,0)</f>
        <v>0</v>
      </c>
      <c r="BG128" s="193">
        <f>IF(N128="zákl. přenesená",J128,0)</f>
        <v>0</v>
      </c>
      <c r="BH128" s="193">
        <f>IF(N128="sníž. přenesená",J128,0)</f>
        <v>0</v>
      </c>
      <c r="BI128" s="193">
        <f>IF(N128="nulová",J128,0)</f>
        <v>0</v>
      </c>
      <c r="BJ128" s="19" t="s">
        <v>142</v>
      </c>
      <c r="BK128" s="193">
        <f>ROUND(I128*H128,2)</f>
        <v>0</v>
      </c>
      <c r="BL128" s="19" t="s">
        <v>142</v>
      </c>
      <c r="BM128" s="192" t="s">
        <v>188</v>
      </c>
    </row>
    <row r="129" spans="1:47" s="2" customFormat="1" ht="19.5">
      <c r="A129" s="36"/>
      <c r="B129" s="37"/>
      <c r="C129" s="38"/>
      <c r="D129" s="194" t="s">
        <v>144</v>
      </c>
      <c r="E129" s="38"/>
      <c r="F129" s="195" t="s">
        <v>189</v>
      </c>
      <c r="G129" s="38"/>
      <c r="H129" s="38"/>
      <c r="I129" s="196"/>
      <c r="J129" s="38"/>
      <c r="K129" s="38"/>
      <c r="L129" s="41"/>
      <c r="M129" s="197"/>
      <c r="N129" s="198"/>
      <c r="O129" s="67"/>
      <c r="P129" s="67"/>
      <c r="Q129" s="67"/>
      <c r="R129" s="67"/>
      <c r="S129" s="67"/>
      <c r="T129" s="68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9" t="s">
        <v>144</v>
      </c>
      <c r="AU129" s="19" t="s">
        <v>83</v>
      </c>
    </row>
    <row r="130" spans="1:47" s="2" customFormat="1" ht="11.25">
      <c r="A130" s="36"/>
      <c r="B130" s="37"/>
      <c r="C130" s="38"/>
      <c r="D130" s="220" t="s">
        <v>159</v>
      </c>
      <c r="E130" s="38"/>
      <c r="F130" s="221" t="s">
        <v>190</v>
      </c>
      <c r="G130" s="38"/>
      <c r="H130" s="38"/>
      <c r="I130" s="196"/>
      <c r="J130" s="38"/>
      <c r="K130" s="38"/>
      <c r="L130" s="41"/>
      <c r="M130" s="197"/>
      <c r="N130" s="198"/>
      <c r="O130" s="67"/>
      <c r="P130" s="67"/>
      <c r="Q130" s="67"/>
      <c r="R130" s="67"/>
      <c r="S130" s="67"/>
      <c r="T130" s="68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9" t="s">
        <v>159</v>
      </c>
      <c r="AU130" s="19" t="s">
        <v>83</v>
      </c>
    </row>
    <row r="131" spans="2:51" s="13" customFormat="1" ht="11.25">
      <c r="B131" s="199"/>
      <c r="C131" s="200"/>
      <c r="D131" s="194" t="s">
        <v>146</v>
      </c>
      <c r="E131" s="201" t="s">
        <v>28</v>
      </c>
      <c r="F131" s="202" t="s">
        <v>191</v>
      </c>
      <c r="G131" s="200"/>
      <c r="H131" s="201" t="s">
        <v>28</v>
      </c>
      <c r="I131" s="203"/>
      <c r="J131" s="200"/>
      <c r="K131" s="200"/>
      <c r="L131" s="204"/>
      <c r="M131" s="205"/>
      <c r="N131" s="206"/>
      <c r="O131" s="206"/>
      <c r="P131" s="206"/>
      <c r="Q131" s="206"/>
      <c r="R131" s="206"/>
      <c r="S131" s="206"/>
      <c r="T131" s="207"/>
      <c r="AT131" s="208" t="s">
        <v>146</v>
      </c>
      <c r="AU131" s="208" t="s">
        <v>83</v>
      </c>
      <c r="AV131" s="13" t="s">
        <v>81</v>
      </c>
      <c r="AW131" s="13" t="s">
        <v>34</v>
      </c>
      <c r="AX131" s="13" t="s">
        <v>73</v>
      </c>
      <c r="AY131" s="208" t="s">
        <v>136</v>
      </c>
    </row>
    <row r="132" spans="2:51" s="14" customFormat="1" ht="11.25">
      <c r="B132" s="209"/>
      <c r="C132" s="210"/>
      <c r="D132" s="194" t="s">
        <v>146</v>
      </c>
      <c r="E132" s="211" t="s">
        <v>28</v>
      </c>
      <c r="F132" s="212" t="s">
        <v>192</v>
      </c>
      <c r="G132" s="210"/>
      <c r="H132" s="213">
        <v>39.01</v>
      </c>
      <c r="I132" s="214"/>
      <c r="J132" s="210"/>
      <c r="K132" s="210"/>
      <c r="L132" s="215"/>
      <c r="M132" s="216"/>
      <c r="N132" s="217"/>
      <c r="O132" s="217"/>
      <c r="P132" s="217"/>
      <c r="Q132" s="217"/>
      <c r="R132" s="217"/>
      <c r="S132" s="217"/>
      <c r="T132" s="218"/>
      <c r="AT132" s="219" t="s">
        <v>146</v>
      </c>
      <c r="AU132" s="219" t="s">
        <v>83</v>
      </c>
      <c r="AV132" s="14" t="s">
        <v>83</v>
      </c>
      <c r="AW132" s="14" t="s">
        <v>34</v>
      </c>
      <c r="AX132" s="14" t="s">
        <v>81</v>
      </c>
      <c r="AY132" s="219" t="s">
        <v>136</v>
      </c>
    </row>
    <row r="133" spans="1:65" s="2" customFormat="1" ht="16.5" customHeight="1">
      <c r="A133" s="36"/>
      <c r="B133" s="37"/>
      <c r="C133" s="181" t="s">
        <v>193</v>
      </c>
      <c r="D133" s="181" t="s">
        <v>138</v>
      </c>
      <c r="E133" s="182" t="s">
        <v>194</v>
      </c>
      <c r="F133" s="183" t="s">
        <v>195</v>
      </c>
      <c r="G133" s="184" t="s">
        <v>155</v>
      </c>
      <c r="H133" s="185">
        <v>1.87</v>
      </c>
      <c r="I133" s="186"/>
      <c r="J133" s="187">
        <f>ROUND(I133*H133,2)</f>
        <v>0</v>
      </c>
      <c r="K133" s="183" t="s">
        <v>156</v>
      </c>
      <c r="L133" s="41"/>
      <c r="M133" s="188" t="s">
        <v>28</v>
      </c>
      <c r="N133" s="189" t="s">
        <v>46</v>
      </c>
      <c r="O133" s="67"/>
      <c r="P133" s="190">
        <f>O133*H133</f>
        <v>0</v>
      </c>
      <c r="Q133" s="190">
        <v>0</v>
      </c>
      <c r="R133" s="190">
        <f>Q133*H133</f>
        <v>0</v>
      </c>
      <c r="S133" s="190">
        <v>0</v>
      </c>
      <c r="T133" s="191">
        <f>S133*H133</f>
        <v>0</v>
      </c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R133" s="192" t="s">
        <v>142</v>
      </c>
      <c r="AT133" s="192" t="s">
        <v>138</v>
      </c>
      <c r="AU133" s="192" t="s">
        <v>83</v>
      </c>
      <c r="AY133" s="19" t="s">
        <v>136</v>
      </c>
      <c r="BE133" s="193">
        <f>IF(N133="základní",J133,0)</f>
        <v>0</v>
      </c>
      <c r="BF133" s="193">
        <f>IF(N133="snížená",J133,0)</f>
        <v>0</v>
      </c>
      <c r="BG133" s="193">
        <f>IF(N133="zákl. přenesená",J133,0)</f>
        <v>0</v>
      </c>
      <c r="BH133" s="193">
        <f>IF(N133="sníž. přenesená",J133,0)</f>
        <v>0</v>
      </c>
      <c r="BI133" s="193">
        <f>IF(N133="nulová",J133,0)</f>
        <v>0</v>
      </c>
      <c r="BJ133" s="19" t="s">
        <v>142</v>
      </c>
      <c r="BK133" s="193">
        <f>ROUND(I133*H133,2)</f>
        <v>0</v>
      </c>
      <c r="BL133" s="19" t="s">
        <v>142</v>
      </c>
      <c r="BM133" s="192" t="s">
        <v>196</v>
      </c>
    </row>
    <row r="134" spans="1:47" s="2" customFormat="1" ht="19.5">
      <c r="A134" s="36"/>
      <c r="B134" s="37"/>
      <c r="C134" s="38"/>
      <c r="D134" s="194" t="s">
        <v>144</v>
      </c>
      <c r="E134" s="38"/>
      <c r="F134" s="195" t="s">
        <v>197</v>
      </c>
      <c r="G134" s="38"/>
      <c r="H134" s="38"/>
      <c r="I134" s="196"/>
      <c r="J134" s="38"/>
      <c r="K134" s="38"/>
      <c r="L134" s="41"/>
      <c r="M134" s="197"/>
      <c r="N134" s="198"/>
      <c r="O134" s="67"/>
      <c r="P134" s="67"/>
      <c r="Q134" s="67"/>
      <c r="R134" s="67"/>
      <c r="S134" s="67"/>
      <c r="T134" s="68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T134" s="19" t="s">
        <v>144</v>
      </c>
      <c r="AU134" s="19" t="s">
        <v>83</v>
      </c>
    </row>
    <row r="135" spans="1:47" s="2" customFormat="1" ht="11.25">
      <c r="A135" s="36"/>
      <c r="B135" s="37"/>
      <c r="C135" s="38"/>
      <c r="D135" s="220" t="s">
        <v>159</v>
      </c>
      <c r="E135" s="38"/>
      <c r="F135" s="221" t="s">
        <v>198</v>
      </c>
      <c r="G135" s="38"/>
      <c r="H135" s="38"/>
      <c r="I135" s="196"/>
      <c r="J135" s="38"/>
      <c r="K135" s="38"/>
      <c r="L135" s="41"/>
      <c r="M135" s="197"/>
      <c r="N135" s="198"/>
      <c r="O135" s="67"/>
      <c r="P135" s="67"/>
      <c r="Q135" s="67"/>
      <c r="R135" s="67"/>
      <c r="S135" s="67"/>
      <c r="T135" s="68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159</v>
      </c>
      <c r="AU135" s="19" t="s">
        <v>83</v>
      </c>
    </row>
    <row r="136" spans="2:51" s="13" customFormat="1" ht="11.25">
      <c r="B136" s="199"/>
      <c r="C136" s="200"/>
      <c r="D136" s="194" t="s">
        <v>146</v>
      </c>
      <c r="E136" s="201" t="s">
        <v>28</v>
      </c>
      <c r="F136" s="202" t="s">
        <v>199</v>
      </c>
      <c r="G136" s="200"/>
      <c r="H136" s="201" t="s">
        <v>28</v>
      </c>
      <c r="I136" s="203"/>
      <c r="J136" s="200"/>
      <c r="K136" s="200"/>
      <c r="L136" s="204"/>
      <c r="M136" s="205"/>
      <c r="N136" s="206"/>
      <c r="O136" s="206"/>
      <c r="P136" s="206"/>
      <c r="Q136" s="206"/>
      <c r="R136" s="206"/>
      <c r="S136" s="206"/>
      <c r="T136" s="207"/>
      <c r="AT136" s="208" t="s">
        <v>146</v>
      </c>
      <c r="AU136" s="208" t="s">
        <v>83</v>
      </c>
      <c r="AV136" s="13" t="s">
        <v>81</v>
      </c>
      <c r="AW136" s="13" t="s">
        <v>34</v>
      </c>
      <c r="AX136" s="13" t="s">
        <v>73</v>
      </c>
      <c r="AY136" s="208" t="s">
        <v>136</v>
      </c>
    </row>
    <row r="137" spans="2:51" s="14" customFormat="1" ht="11.25">
      <c r="B137" s="209"/>
      <c r="C137" s="210"/>
      <c r="D137" s="194" t="s">
        <v>146</v>
      </c>
      <c r="E137" s="211" t="s">
        <v>28</v>
      </c>
      <c r="F137" s="212" t="s">
        <v>200</v>
      </c>
      <c r="G137" s="210"/>
      <c r="H137" s="213">
        <v>1.87</v>
      </c>
      <c r="I137" s="214"/>
      <c r="J137" s="210"/>
      <c r="K137" s="210"/>
      <c r="L137" s="215"/>
      <c r="M137" s="216"/>
      <c r="N137" s="217"/>
      <c r="O137" s="217"/>
      <c r="P137" s="217"/>
      <c r="Q137" s="217"/>
      <c r="R137" s="217"/>
      <c r="S137" s="217"/>
      <c r="T137" s="218"/>
      <c r="AT137" s="219" t="s">
        <v>146</v>
      </c>
      <c r="AU137" s="219" t="s">
        <v>83</v>
      </c>
      <c r="AV137" s="14" t="s">
        <v>83</v>
      </c>
      <c r="AW137" s="14" t="s">
        <v>34</v>
      </c>
      <c r="AX137" s="14" t="s">
        <v>81</v>
      </c>
      <c r="AY137" s="219" t="s">
        <v>136</v>
      </c>
    </row>
    <row r="138" spans="1:65" s="2" customFormat="1" ht="16.5" customHeight="1">
      <c r="A138" s="36"/>
      <c r="B138" s="37"/>
      <c r="C138" s="181" t="s">
        <v>201</v>
      </c>
      <c r="D138" s="181" t="s">
        <v>138</v>
      </c>
      <c r="E138" s="182" t="s">
        <v>202</v>
      </c>
      <c r="F138" s="183" t="s">
        <v>203</v>
      </c>
      <c r="G138" s="184" t="s">
        <v>155</v>
      </c>
      <c r="H138" s="185">
        <v>43.742</v>
      </c>
      <c r="I138" s="186"/>
      <c r="J138" s="187">
        <f>ROUND(I138*H138,2)</f>
        <v>0</v>
      </c>
      <c r="K138" s="183" t="s">
        <v>156</v>
      </c>
      <c r="L138" s="41"/>
      <c r="M138" s="188" t="s">
        <v>28</v>
      </c>
      <c r="N138" s="189" t="s">
        <v>46</v>
      </c>
      <c r="O138" s="67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2" t="s">
        <v>142</v>
      </c>
      <c r="AT138" s="192" t="s">
        <v>138</v>
      </c>
      <c r="AU138" s="192" t="s">
        <v>83</v>
      </c>
      <c r="AY138" s="19" t="s">
        <v>136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9" t="s">
        <v>142</v>
      </c>
      <c r="BK138" s="193">
        <f>ROUND(I138*H138,2)</f>
        <v>0</v>
      </c>
      <c r="BL138" s="19" t="s">
        <v>142</v>
      </c>
      <c r="BM138" s="192" t="s">
        <v>204</v>
      </c>
    </row>
    <row r="139" spans="1:47" s="2" customFormat="1" ht="19.5">
      <c r="A139" s="36"/>
      <c r="B139" s="37"/>
      <c r="C139" s="38"/>
      <c r="D139" s="194" t="s">
        <v>144</v>
      </c>
      <c r="E139" s="38"/>
      <c r="F139" s="195" t="s">
        <v>205</v>
      </c>
      <c r="G139" s="38"/>
      <c r="H139" s="38"/>
      <c r="I139" s="196"/>
      <c r="J139" s="38"/>
      <c r="K139" s="38"/>
      <c r="L139" s="41"/>
      <c r="M139" s="197"/>
      <c r="N139" s="198"/>
      <c r="O139" s="67"/>
      <c r="P139" s="67"/>
      <c r="Q139" s="67"/>
      <c r="R139" s="67"/>
      <c r="S139" s="67"/>
      <c r="T139" s="68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144</v>
      </c>
      <c r="AU139" s="19" t="s">
        <v>83</v>
      </c>
    </row>
    <row r="140" spans="1:47" s="2" customFormat="1" ht="11.25">
      <c r="A140" s="36"/>
      <c r="B140" s="37"/>
      <c r="C140" s="38"/>
      <c r="D140" s="220" t="s">
        <v>159</v>
      </c>
      <c r="E140" s="38"/>
      <c r="F140" s="221" t="s">
        <v>206</v>
      </c>
      <c r="G140" s="38"/>
      <c r="H140" s="38"/>
      <c r="I140" s="196"/>
      <c r="J140" s="38"/>
      <c r="K140" s="38"/>
      <c r="L140" s="41"/>
      <c r="M140" s="197"/>
      <c r="N140" s="198"/>
      <c r="O140" s="67"/>
      <c r="P140" s="67"/>
      <c r="Q140" s="67"/>
      <c r="R140" s="67"/>
      <c r="S140" s="67"/>
      <c r="T140" s="68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9" t="s">
        <v>159</v>
      </c>
      <c r="AU140" s="19" t="s">
        <v>83</v>
      </c>
    </row>
    <row r="141" spans="2:51" s="13" customFormat="1" ht="11.25">
      <c r="B141" s="199"/>
      <c r="C141" s="200"/>
      <c r="D141" s="194" t="s">
        <v>146</v>
      </c>
      <c r="E141" s="201" t="s">
        <v>28</v>
      </c>
      <c r="F141" s="202" t="s">
        <v>207</v>
      </c>
      <c r="G141" s="200"/>
      <c r="H141" s="201" t="s">
        <v>28</v>
      </c>
      <c r="I141" s="203"/>
      <c r="J141" s="200"/>
      <c r="K141" s="200"/>
      <c r="L141" s="204"/>
      <c r="M141" s="205"/>
      <c r="N141" s="206"/>
      <c r="O141" s="206"/>
      <c r="P141" s="206"/>
      <c r="Q141" s="206"/>
      <c r="R141" s="206"/>
      <c r="S141" s="206"/>
      <c r="T141" s="207"/>
      <c r="AT141" s="208" t="s">
        <v>146</v>
      </c>
      <c r="AU141" s="208" t="s">
        <v>83</v>
      </c>
      <c r="AV141" s="13" t="s">
        <v>81</v>
      </c>
      <c r="AW141" s="13" t="s">
        <v>34</v>
      </c>
      <c r="AX141" s="13" t="s">
        <v>73</v>
      </c>
      <c r="AY141" s="208" t="s">
        <v>136</v>
      </c>
    </row>
    <row r="142" spans="2:51" s="14" customFormat="1" ht="11.25">
      <c r="B142" s="209"/>
      <c r="C142" s="210"/>
      <c r="D142" s="194" t="s">
        <v>146</v>
      </c>
      <c r="E142" s="211" t="s">
        <v>28</v>
      </c>
      <c r="F142" s="212" t="s">
        <v>192</v>
      </c>
      <c r="G142" s="210"/>
      <c r="H142" s="213">
        <v>39.01</v>
      </c>
      <c r="I142" s="214"/>
      <c r="J142" s="210"/>
      <c r="K142" s="210"/>
      <c r="L142" s="215"/>
      <c r="M142" s="216"/>
      <c r="N142" s="217"/>
      <c r="O142" s="217"/>
      <c r="P142" s="217"/>
      <c r="Q142" s="217"/>
      <c r="R142" s="217"/>
      <c r="S142" s="217"/>
      <c r="T142" s="218"/>
      <c r="AT142" s="219" t="s">
        <v>146</v>
      </c>
      <c r="AU142" s="219" t="s">
        <v>83</v>
      </c>
      <c r="AV142" s="14" t="s">
        <v>83</v>
      </c>
      <c r="AW142" s="14" t="s">
        <v>34</v>
      </c>
      <c r="AX142" s="14" t="s">
        <v>73</v>
      </c>
      <c r="AY142" s="219" t="s">
        <v>136</v>
      </c>
    </row>
    <row r="143" spans="2:51" s="13" customFormat="1" ht="11.25">
      <c r="B143" s="199"/>
      <c r="C143" s="200"/>
      <c r="D143" s="194" t="s">
        <v>146</v>
      </c>
      <c r="E143" s="201" t="s">
        <v>28</v>
      </c>
      <c r="F143" s="202" t="s">
        <v>208</v>
      </c>
      <c r="G143" s="200"/>
      <c r="H143" s="201" t="s">
        <v>28</v>
      </c>
      <c r="I143" s="203"/>
      <c r="J143" s="200"/>
      <c r="K143" s="200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146</v>
      </c>
      <c r="AU143" s="208" t="s">
        <v>83</v>
      </c>
      <c r="AV143" s="13" t="s">
        <v>81</v>
      </c>
      <c r="AW143" s="13" t="s">
        <v>34</v>
      </c>
      <c r="AX143" s="13" t="s">
        <v>73</v>
      </c>
      <c r="AY143" s="208" t="s">
        <v>136</v>
      </c>
    </row>
    <row r="144" spans="2:51" s="14" customFormat="1" ht="11.25">
      <c r="B144" s="209"/>
      <c r="C144" s="210"/>
      <c r="D144" s="194" t="s">
        <v>146</v>
      </c>
      <c r="E144" s="211" t="s">
        <v>28</v>
      </c>
      <c r="F144" s="212" t="s">
        <v>209</v>
      </c>
      <c r="G144" s="210"/>
      <c r="H144" s="213">
        <v>4.732</v>
      </c>
      <c r="I144" s="214"/>
      <c r="J144" s="210"/>
      <c r="K144" s="210"/>
      <c r="L144" s="215"/>
      <c r="M144" s="216"/>
      <c r="N144" s="217"/>
      <c r="O144" s="217"/>
      <c r="P144" s="217"/>
      <c r="Q144" s="217"/>
      <c r="R144" s="217"/>
      <c r="S144" s="217"/>
      <c r="T144" s="218"/>
      <c r="AT144" s="219" t="s">
        <v>146</v>
      </c>
      <c r="AU144" s="219" t="s">
        <v>83</v>
      </c>
      <c r="AV144" s="14" t="s">
        <v>83</v>
      </c>
      <c r="AW144" s="14" t="s">
        <v>34</v>
      </c>
      <c r="AX144" s="14" t="s">
        <v>73</v>
      </c>
      <c r="AY144" s="219" t="s">
        <v>136</v>
      </c>
    </row>
    <row r="145" spans="2:51" s="15" customFormat="1" ht="11.25">
      <c r="B145" s="222"/>
      <c r="C145" s="223"/>
      <c r="D145" s="194" t="s">
        <v>146</v>
      </c>
      <c r="E145" s="224" t="s">
        <v>28</v>
      </c>
      <c r="F145" s="225" t="s">
        <v>166</v>
      </c>
      <c r="G145" s="223"/>
      <c r="H145" s="226">
        <v>43.742</v>
      </c>
      <c r="I145" s="227"/>
      <c r="J145" s="223"/>
      <c r="K145" s="223"/>
      <c r="L145" s="228"/>
      <c r="M145" s="229"/>
      <c r="N145" s="230"/>
      <c r="O145" s="230"/>
      <c r="P145" s="230"/>
      <c r="Q145" s="230"/>
      <c r="R145" s="230"/>
      <c r="S145" s="230"/>
      <c r="T145" s="231"/>
      <c r="AT145" s="232" t="s">
        <v>146</v>
      </c>
      <c r="AU145" s="232" t="s">
        <v>83</v>
      </c>
      <c r="AV145" s="15" t="s">
        <v>142</v>
      </c>
      <c r="AW145" s="15" t="s">
        <v>34</v>
      </c>
      <c r="AX145" s="15" t="s">
        <v>81</v>
      </c>
      <c r="AY145" s="232" t="s">
        <v>136</v>
      </c>
    </row>
    <row r="146" spans="1:65" s="2" customFormat="1" ht="24.2" customHeight="1">
      <c r="A146" s="36"/>
      <c r="B146" s="37"/>
      <c r="C146" s="181" t="s">
        <v>210</v>
      </c>
      <c r="D146" s="181" t="s">
        <v>138</v>
      </c>
      <c r="E146" s="182" t="s">
        <v>211</v>
      </c>
      <c r="F146" s="183" t="s">
        <v>212</v>
      </c>
      <c r="G146" s="184" t="s">
        <v>213</v>
      </c>
      <c r="H146" s="185">
        <v>960</v>
      </c>
      <c r="I146" s="186"/>
      <c r="J146" s="187">
        <f>ROUND(I146*H146,2)</f>
        <v>0</v>
      </c>
      <c r="K146" s="183" t="s">
        <v>156</v>
      </c>
      <c r="L146" s="41"/>
      <c r="M146" s="188" t="s">
        <v>28</v>
      </c>
      <c r="N146" s="189" t="s">
        <v>46</v>
      </c>
      <c r="O146" s="67"/>
      <c r="P146" s="190">
        <f>O146*H146</f>
        <v>0</v>
      </c>
      <c r="Q146" s="190">
        <v>0</v>
      </c>
      <c r="R146" s="190">
        <f>Q146*H146</f>
        <v>0</v>
      </c>
      <c r="S146" s="190">
        <v>0</v>
      </c>
      <c r="T146" s="191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2" t="s">
        <v>142</v>
      </c>
      <c r="AT146" s="192" t="s">
        <v>138</v>
      </c>
      <c r="AU146" s="192" t="s">
        <v>83</v>
      </c>
      <c r="AY146" s="19" t="s">
        <v>136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9" t="s">
        <v>142</v>
      </c>
      <c r="BK146" s="193">
        <f>ROUND(I146*H146,2)</f>
        <v>0</v>
      </c>
      <c r="BL146" s="19" t="s">
        <v>142</v>
      </c>
      <c r="BM146" s="192" t="s">
        <v>214</v>
      </c>
    </row>
    <row r="147" spans="1:47" s="2" customFormat="1" ht="19.5">
      <c r="A147" s="36"/>
      <c r="B147" s="37"/>
      <c r="C147" s="38"/>
      <c r="D147" s="194" t="s">
        <v>144</v>
      </c>
      <c r="E147" s="38"/>
      <c r="F147" s="195" t="s">
        <v>215</v>
      </c>
      <c r="G147" s="38"/>
      <c r="H147" s="38"/>
      <c r="I147" s="196"/>
      <c r="J147" s="38"/>
      <c r="K147" s="38"/>
      <c r="L147" s="41"/>
      <c r="M147" s="197"/>
      <c r="N147" s="198"/>
      <c r="O147" s="67"/>
      <c r="P147" s="67"/>
      <c r="Q147" s="67"/>
      <c r="R147" s="67"/>
      <c r="S147" s="67"/>
      <c r="T147" s="68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144</v>
      </c>
      <c r="AU147" s="19" t="s">
        <v>83</v>
      </c>
    </row>
    <row r="148" spans="1:47" s="2" customFormat="1" ht="11.25">
      <c r="A148" s="36"/>
      <c r="B148" s="37"/>
      <c r="C148" s="38"/>
      <c r="D148" s="220" t="s">
        <v>159</v>
      </c>
      <c r="E148" s="38"/>
      <c r="F148" s="221" t="s">
        <v>216</v>
      </c>
      <c r="G148" s="38"/>
      <c r="H148" s="38"/>
      <c r="I148" s="196"/>
      <c r="J148" s="38"/>
      <c r="K148" s="38"/>
      <c r="L148" s="41"/>
      <c r="M148" s="197"/>
      <c r="N148" s="198"/>
      <c r="O148" s="67"/>
      <c r="P148" s="67"/>
      <c r="Q148" s="67"/>
      <c r="R148" s="67"/>
      <c r="S148" s="67"/>
      <c r="T148" s="68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159</v>
      </c>
      <c r="AU148" s="19" t="s">
        <v>83</v>
      </c>
    </row>
    <row r="149" spans="2:51" s="13" customFormat="1" ht="11.25">
      <c r="B149" s="199"/>
      <c r="C149" s="200"/>
      <c r="D149" s="194" t="s">
        <v>146</v>
      </c>
      <c r="E149" s="201" t="s">
        <v>28</v>
      </c>
      <c r="F149" s="202" t="s">
        <v>217</v>
      </c>
      <c r="G149" s="200"/>
      <c r="H149" s="201" t="s">
        <v>28</v>
      </c>
      <c r="I149" s="203"/>
      <c r="J149" s="200"/>
      <c r="K149" s="200"/>
      <c r="L149" s="204"/>
      <c r="M149" s="205"/>
      <c r="N149" s="206"/>
      <c r="O149" s="206"/>
      <c r="P149" s="206"/>
      <c r="Q149" s="206"/>
      <c r="R149" s="206"/>
      <c r="S149" s="206"/>
      <c r="T149" s="207"/>
      <c r="AT149" s="208" t="s">
        <v>146</v>
      </c>
      <c r="AU149" s="208" t="s">
        <v>83</v>
      </c>
      <c r="AV149" s="13" t="s">
        <v>81</v>
      </c>
      <c r="AW149" s="13" t="s">
        <v>34</v>
      </c>
      <c r="AX149" s="13" t="s">
        <v>73</v>
      </c>
      <c r="AY149" s="208" t="s">
        <v>136</v>
      </c>
    </row>
    <row r="150" spans="2:51" s="14" customFormat="1" ht="11.25">
      <c r="B150" s="209"/>
      <c r="C150" s="210"/>
      <c r="D150" s="194" t="s">
        <v>146</v>
      </c>
      <c r="E150" s="211" t="s">
        <v>28</v>
      </c>
      <c r="F150" s="212" t="s">
        <v>218</v>
      </c>
      <c r="G150" s="210"/>
      <c r="H150" s="213">
        <v>960</v>
      </c>
      <c r="I150" s="214"/>
      <c r="J150" s="210"/>
      <c r="K150" s="210"/>
      <c r="L150" s="215"/>
      <c r="M150" s="216"/>
      <c r="N150" s="217"/>
      <c r="O150" s="217"/>
      <c r="P150" s="217"/>
      <c r="Q150" s="217"/>
      <c r="R150" s="217"/>
      <c r="S150" s="217"/>
      <c r="T150" s="218"/>
      <c r="AT150" s="219" t="s">
        <v>146</v>
      </c>
      <c r="AU150" s="219" t="s">
        <v>83</v>
      </c>
      <c r="AV150" s="14" t="s">
        <v>83</v>
      </c>
      <c r="AW150" s="14" t="s">
        <v>34</v>
      </c>
      <c r="AX150" s="14" t="s">
        <v>81</v>
      </c>
      <c r="AY150" s="219" t="s">
        <v>136</v>
      </c>
    </row>
    <row r="151" spans="1:65" s="2" customFormat="1" ht="16.5" customHeight="1">
      <c r="A151" s="36"/>
      <c r="B151" s="37"/>
      <c r="C151" s="181" t="s">
        <v>219</v>
      </c>
      <c r="D151" s="181" t="s">
        <v>138</v>
      </c>
      <c r="E151" s="182" t="s">
        <v>220</v>
      </c>
      <c r="F151" s="183" t="s">
        <v>221</v>
      </c>
      <c r="G151" s="184" t="s">
        <v>213</v>
      </c>
      <c r="H151" s="185">
        <v>960</v>
      </c>
      <c r="I151" s="186"/>
      <c r="J151" s="187">
        <f>ROUND(I151*H151,2)</f>
        <v>0</v>
      </c>
      <c r="K151" s="183" t="s">
        <v>156</v>
      </c>
      <c r="L151" s="41"/>
      <c r="M151" s="188" t="s">
        <v>28</v>
      </c>
      <c r="N151" s="189" t="s">
        <v>46</v>
      </c>
      <c r="O151" s="67"/>
      <c r="P151" s="190">
        <f>O151*H151</f>
        <v>0</v>
      </c>
      <c r="Q151" s="190">
        <v>0</v>
      </c>
      <c r="R151" s="190">
        <f>Q151*H151</f>
        <v>0</v>
      </c>
      <c r="S151" s="190">
        <v>0</v>
      </c>
      <c r="T151" s="191">
        <f>S151*H151</f>
        <v>0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2" t="s">
        <v>142</v>
      </c>
      <c r="AT151" s="192" t="s">
        <v>138</v>
      </c>
      <c r="AU151" s="192" t="s">
        <v>83</v>
      </c>
      <c r="AY151" s="19" t="s">
        <v>136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9" t="s">
        <v>142</v>
      </c>
      <c r="BK151" s="193">
        <f>ROUND(I151*H151,2)</f>
        <v>0</v>
      </c>
      <c r="BL151" s="19" t="s">
        <v>142</v>
      </c>
      <c r="BM151" s="192" t="s">
        <v>222</v>
      </c>
    </row>
    <row r="152" spans="1:47" s="2" customFormat="1" ht="11.25">
      <c r="A152" s="36"/>
      <c r="B152" s="37"/>
      <c r="C152" s="38"/>
      <c r="D152" s="194" t="s">
        <v>144</v>
      </c>
      <c r="E152" s="38"/>
      <c r="F152" s="195" t="s">
        <v>223</v>
      </c>
      <c r="G152" s="38"/>
      <c r="H152" s="38"/>
      <c r="I152" s="196"/>
      <c r="J152" s="38"/>
      <c r="K152" s="38"/>
      <c r="L152" s="41"/>
      <c r="M152" s="197"/>
      <c r="N152" s="198"/>
      <c r="O152" s="67"/>
      <c r="P152" s="67"/>
      <c r="Q152" s="67"/>
      <c r="R152" s="67"/>
      <c r="S152" s="67"/>
      <c r="T152" s="68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144</v>
      </c>
      <c r="AU152" s="19" t="s">
        <v>83</v>
      </c>
    </row>
    <row r="153" spans="1:47" s="2" customFormat="1" ht="11.25">
      <c r="A153" s="36"/>
      <c r="B153" s="37"/>
      <c r="C153" s="38"/>
      <c r="D153" s="220" t="s">
        <v>159</v>
      </c>
      <c r="E153" s="38"/>
      <c r="F153" s="221" t="s">
        <v>224</v>
      </c>
      <c r="G153" s="38"/>
      <c r="H153" s="38"/>
      <c r="I153" s="196"/>
      <c r="J153" s="38"/>
      <c r="K153" s="38"/>
      <c r="L153" s="41"/>
      <c r="M153" s="197"/>
      <c r="N153" s="198"/>
      <c r="O153" s="67"/>
      <c r="P153" s="67"/>
      <c r="Q153" s="67"/>
      <c r="R153" s="67"/>
      <c r="S153" s="67"/>
      <c r="T153" s="68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159</v>
      </c>
      <c r="AU153" s="19" t="s">
        <v>83</v>
      </c>
    </row>
    <row r="154" spans="2:51" s="13" customFormat="1" ht="11.25">
      <c r="B154" s="199"/>
      <c r="C154" s="200"/>
      <c r="D154" s="194" t="s">
        <v>146</v>
      </c>
      <c r="E154" s="201" t="s">
        <v>28</v>
      </c>
      <c r="F154" s="202" t="s">
        <v>217</v>
      </c>
      <c r="G154" s="200"/>
      <c r="H154" s="201" t="s">
        <v>28</v>
      </c>
      <c r="I154" s="203"/>
      <c r="J154" s="200"/>
      <c r="K154" s="200"/>
      <c r="L154" s="204"/>
      <c r="M154" s="205"/>
      <c r="N154" s="206"/>
      <c r="O154" s="206"/>
      <c r="P154" s="206"/>
      <c r="Q154" s="206"/>
      <c r="R154" s="206"/>
      <c r="S154" s="206"/>
      <c r="T154" s="207"/>
      <c r="AT154" s="208" t="s">
        <v>146</v>
      </c>
      <c r="AU154" s="208" t="s">
        <v>83</v>
      </c>
      <c r="AV154" s="13" t="s">
        <v>81</v>
      </c>
      <c r="AW154" s="13" t="s">
        <v>34</v>
      </c>
      <c r="AX154" s="13" t="s">
        <v>73</v>
      </c>
      <c r="AY154" s="208" t="s">
        <v>136</v>
      </c>
    </row>
    <row r="155" spans="2:51" s="14" customFormat="1" ht="11.25">
      <c r="B155" s="209"/>
      <c r="C155" s="210"/>
      <c r="D155" s="194" t="s">
        <v>146</v>
      </c>
      <c r="E155" s="211" t="s">
        <v>28</v>
      </c>
      <c r="F155" s="212" t="s">
        <v>218</v>
      </c>
      <c r="G155" s="210"/>
      <c r="H155" s="213">
        <v>960</v>
      </c>
      <c r="I155" s="214"/>
      <c r="J155" s="210"/>
      <c r="K155" s="210"/>
      <c r="L155" s="215"/>
      <c r="M155" s="216"/>
      <c r="N155" s="217"/>
      <c r="O155" s="217"/>
      <c r="P155" s="217"/>
      <c r="Q155" s="217"/>
      <c r="R155" s="217"/>
      <c r="S155" s="217"/>
      <c r="T155" s="218"/>
      <c r="AT155" s="219" t="s">
        <v>146</v>
      </c>
      <c r="AU155" s="219" t="s">
        <v>83</v>
      </c>
      <c r="AV155" s="14" t="s">
        <v>83</v>
      </c>
      <c r="AW155" s="14" t="s">
        <v>34</v>
      </c>
      <c r="AX155" s="14" t="s">
        <v>81</v>
      </c>
      <c r="AY155" s="219" t="s">
        <v>136</v>
      </c>
    </row>
    <row r="156" spans="1:65" s="2" customFormat="1" ht="16.5" customHeight="1">
      <c r="A156" s="36"/>
      <c r="B156" s="37"/>
      <c r="C156" s="181" t="s">
        <v>225</v>
      </c>
      <c r="D156" s="181" t="s">
        <v>138</v>
      </c>
      <c r="E156" s="182" t="s">
        <v>226</v>
      </c>
      <c r="F156" s="183" t="s">
        <v>227</v>
      </c>
      <c r="G156" s="184" t="s">
        <v>213</v>
      </c>
      <c r="H156" s="185">
        <v>33</v>
      </c>
      <c r="I156" s="186"/>
      <c r="J156" s="187">
        <f>ROUND(I156*H156,2)</f>
        <v>0</v>
      </c>
      <c r="K156" s="183" t="s">
        <v>156</v>
      </c>
      <c r="L156" s="41"/>
      <c r="M156" s="188" t="s">
        <v>28</v>
      </c>
      <c r="N156" s="189" t="s">
        <v>46</v>
      </c>
      <c r="O156" s="67"/>
      <c r="P156" s="190">
        <f>O156*H156</f>
        <v>0</v>
      </c>
      <c r="Q156" s="190">
        <v>0</v>
      </c>
      <c r="R156" s="190">
        <f>Q156*H156</f>
        <v>0</v>
      </c>
      <c r="S156" s="190">
        <v>0</v>
      </c>
      <c r="T156" s="191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2" t="s">
        <v>142</v>
      </c>
      <c r="AT156" s="192" t="s">
        <v>138</v>
      </c>
      <c r="AU156" s="192" t="s">
        <v>83</v>
      </c>
      <c r="AY156" s="19" t="s">
        <v>136</v>
      </c>
      <c r="BE156" s="193">
        <f>IF(N156="základní",J156,0)</f>
        <v>0</v>
      </c>
      <c r="BF156" s="193">
        <f>IF(N156="snížená",J156,0)</f>
        <v>0</v>
      </c>
      <c r="BG156" s="193">
        <f>IF(N156="zákl. přenesená",J156,0)</f>
        <v>0</v>
      </c>
      <c r="BH156" s="193">
        <f>IF(N156="sníž. přenesená",J156,0)</f>
        <v>0</v>
      </c>
      <c r="BI156" s="193">
        <f>IF(N156="nulová",J156,0)</f>
        <v>0</v>
      </c>
      <c r="BJ156" s="19" t="s">
        <v>142</v>
      </c>
      <c r="BK156" s="193">
        <f>ROUND(I156*H156,2)</f>
        <v>0</v>
      </c>
      <c r="BL156" s="19" t="s">
        <v>142</v>
      </c>
      <c r="BM156" s="192" t="s">
        <v>228</v>
      </c>
    </row>
    <row r="157" spans="1:47" s="2" customFormat="1" ht="11.25">
      <c r="A157" s="36"/>
      <c r="B157" s="37"/>
      <c r="C157" s="38"/>
      <c r="D157" s="194" t="s">
        <v>144</v>
      </c>
      <c r="E157" s="38"/>
      <c r="F157" s="195" t="s">
        <v>229</v>
      </c>
      <c r="G157" s="38"/>
      <c r="H157" s="38"/>
      <c r="I157" s="196"/>
      <c r="J157" s="38"/>
      <c r="K157" s="38"/>
      <c r="L157" s="41"/>
      <c r="M157" s="197"/>
      <c r="N157" s="198"/>
      <c r="O157" s="67"/>
      <c r="P157" s="67"/>
      <c r="Q157" s="67"/>
      <c r="R157" s="67"/>
      <c r="S157" s="67"/>
      <c r="T157" s="68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9" t="s">
        <v>144</v>
      </c>
      <c r="AU157" s="19" t="s">
        <v>83</v>
      </c>
    </row>
    <row r="158" spans="1:47" s="2" customFormat="1" ht="11.25">
      <c r="A158" s="36"/>
      <c r="B158" s="37"/>
      <c r="C158" s="38"/>
      <c r="D158" s="220" t="s">
        <v>159</v>
      </c>
      <c r="E158" s="38"/>
      <c r="F158" s="221" t="s">
        <v>230</v>
      </c>
      <c r="G158" s="38"/>
      <c r="H158" s="38"/>
      <c r="I158" s="196"/>
      <c r="J158" s="38"/>
      <c r="K158" s="38"/>
      <c r="L158" s="41"/>
      <c r="M158" s="197"/>
      <c r="N158" s="198"/>
      <c r="O158" s="67"/>
      <c r="P158" s="67"/>
      <c r="Q158" s="67"/>
      <c r="R158" s="67"/>
      <c r="S158" s="67"/>
      <c r="T158" s="68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159</v>
      </c>
      <c r="AU158" s="19" t="s">
        <v>83</v>
      </c>
    </row>
    <row r="159" spans="2:51" s="13" customFormat="1" ht="11.25">
      <c r="B159" s="199"/>
      <c r="C159" s="200"/>
      <c r="D159" s="194" t="s">
        <v>146</v>
      </c>
      <c r="E159" s="201" t="s">
        <v>28</v>
      </c>
      <c r="F159" s="202" t="s">
        <v>231</v>
      </c>
      <c r="G159" s="200"/>
      <c r="H159" s="201" t="s">
        <v>28</v>
      </c>
      <c r="I159" s="203"/>
      <c r="J159" s="200"/>
      <c r="K159" s="200"/>
      <c r="L159" s="204"/>
      <c r="M159" s="205"/>
      <c r="N159" s="206"/>
      <c r="O159" s="206"/>
      <c r="P159" s="206"/>
      <c r="Q159" s="206"/>
      <c r="R159" s="206"/>
      <c r="S159" s="206"/>
      <c r="T159" s="207"/>
      <c r="AT159" s="208" t="s">
        <v>146</v>
      </c>
      <c r="AU159" s="208" t="s">
        <v>83</v>
      </c>
      <c r="AV159" s="13" t="s">
        <v>81</v>
      </c>
      <c r="AW159" s="13" t="s">
        <v>34</v>
      </c>
      <c r="AX159" s="13" t="s">
        <v>73</v>
      </c>
      <c r="AY159" s="208" t="s">
        <v>136</v>
      </c>
    </row>
    <row r="160" spans="2:51" s="14" customFormat="1" ht="11.25">
      <c r="B160" s="209"/>
      <c r="C160" s="210"/>
      <c r="D160" s="194" t="s">
        <v>146</v>
      </c>
      <c r="E160" s="211" t="s">
        <v>28</v>
      </c>
      <c r="F160" s="212" t="s">
        <v>232</v>
      </c>
      <c r="G160" s="210"/>
      <c r="H160" s="213">
        <v>33</v>
      </c>
      <c r="I160" s="214"/>
      <c r="J160" s="210"/>
      <c r="K160" s="210"/>
      <c r="L160" s="215"/>
      <c r="M160" s="216"/>
      <c r="N160" s="217"/>
      <c r="O160" s="217"/>
      <c r="P160" s="217"/>
      <c r="Q160" s="217"/>
      <c r="R160" s="217"/>
      <c r="S160" s="217"/>
      <c r="T160" s="218"/>
      <c r="AT160" s="219" t="s">
        <v>146</v>
      </c>
      <c r="AU160" s="219" t="s">
        <v>83</v>
      </c>
      <c r="AV160" s="14" t="s">
        <v>83</v>
      </c>
      <c r="AW160" s="14" t="s">
        <v>34</v>
      </c>
      <c r="AX160" s="14" t="s">
        <v>81</v>
      </c>
      <c r="AY160" s="219" t="s">
        <v>136</v>
      </c>
    </row>
    <row r="161" spans="1:65" s="2" customFormat="1" ht="16.5" customHeight="1">
      <c r="A161" s="36"/>
      <c r="B161" s="37"/>
      <c r="C161" s="233" t="s">
        <v>233</v>
      </c>
      <c r="D161" s="233" t="s">
        <v>234</v>
      </c>
      <c r="E161" s="234" t="s">
        <v>235</v>
      </c>
      <c r="F161" s="235" t="s">
        <v>236</v>
      </c>
      <c r="G161" s="236" t="s">
        <v>237</v>
      </c>
      <c r="H161" s="237">
        <v>29.79</v>
      </c>
      <c r="I161" s="238"/>
      <c r="J161" s="239">
        <f>ROUND(I161*H161,2)</f>
        <v>0</v>
      </c>
      <c r="K161" s="235" t="s">
        <v>28</v>
      </c>
      <c r="L161" s="240"/>
      <c r="M161" s="241" t="s">
        <v>28</v>
      </c>
      <c r="N161" s="242" t="s">
        <v>46</v>
      </c>
      <c r="O161" s="67"/>
      <c r="P161" s="190">
        <f>O161*H161</f>
        <v>0</v>
      </c>
      <c r="Q161" s="190">
        <v>0.001</v>
      </c>
      <c r="R161" s="190">
        <f>Q161*H161</f>
        <v>0.02979</v>
      </c>
      <c r="S161" s="190">
        <v>0</v>
      </c>
      <c r="T161" s="191">
        <f>S161*H161</f>
        <v>0</v>
      </c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R161" s="192" t="s">
        <v>201</v>
      </c>
      <c r="AT161" s="192" t="s">
        <v>234</v>
      </c>
      <c r="AU161" s="192" t="s">
        <v>83</v>
      </c>
      <c r="AY161" s="19" t="s">
        <v>136</v>
      </c>
      <c r="BE161" s="193">
        <f>IF(N161="základní",J161,0)</f>
        <v>0</v>
      </c>
      <c r="BF161" s="193">
        <f>IF(N161="snížená",J161,0)</f>
        <v>0</v>
      </c>
      <c r="BG161" s="193">
        <f>IF(N161="zákl. přenesená",J161,0)</f>
        <v>0</v>
      </c>
      <c r="BH161" s="193">
        <f>IF(N161="sníž. přenesená",J161,0)</f>
        <v>0</v>
      </c>
      <c r="BI161" s="193">
        <f>IF(N161="nulová",J161,0)</f>
        <v>0</v>
      </c>
      <c r="BJ161" s="19" t="s">
        <v>142</v>
      </c>
      <c r="BK161" s="193">
        <f>ROUND(I161*H161,2)</f>
        <v>0</v>
      </c>
      <c r="BL161" s="19" t="s">
        <v>142</v>
      </c>
      <c r="BM161" s="192" t="s">
        <v>238</v>
      </c>
    </row>
    <row r="162" spans="1:47" s="2" customFormat="1" ht="11.25">
      <c r="A162" s="36"/>
      <c r="B162" s="37"/>
      <c r="C162" s="38"/>
      <c r="D162" s="194" t="s">
        <v>144</v>
      </c>
      <c r="E162" s="38"/>
      <c r="F162" s="195" t="s">
        <v>236</v>
      </c>
      <c r="G162" s="38"/>
      <c r="H162" s="38"/>
      <c r="I162" s="196"/>
      <c r="J162" s="38"/>
      <c r="K162" s="38"/>
      <c r="L162" s="41"/>
      <c r="M162" s="197"/>
      <c r="N162" s="198"/>
      <c r="O162" s="67"/>
      <c r="P162" s="67"/>
      <c r="Q162" s="67"/>
      <c r="R162" s="67"/>
      <c r="S162" s="67"/>
      <c r="T162" s="68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9" t="s">
        <v>144</v>
      </c>
      <c r="AU162" s="19" t="s">
        <v>83</v>
      </c>
    </row>
    <row r="163" spans="2:51" s="13" customFormat="1" ht="11.25">
      <c r="B163" s="199"/>
      <c r="C163" s="200"/>
      <c r="D163" s="194" t="s">
        <v>146</v>
      </c>
      <c r="E163" s="201" t="s">
        <v>28</v>
      </c>
      <c r="F163" s="202" t="s">
        <v>239</v>
      </c>
      <c r="G163" s="200"/>
      <c r="H163" s="201" t="s">
        <v>28</v>
      </c>
      <c r="I163" s="203"/>
      <c r="J163" s="200"/>
      <c r="K163" s="200"/>
      <c r="L163" s="204"/>
      <c r="M163" s="205"/>
      <c r="N163" s="206"/>
      <c r="O163" s="206"/>
      <c r="P163" s="206"/>
      <c r="Q163" s="206"/>
      <c r="R163" s="206"/>
      <c r="S163" s="206"/>
      <c r="T163" s="207"/>
      <c r="AT163" s="208" t="s">
        <v>146</v>
      </c>
      <c r="AU163" s="208" t="s">
        <v>83</v>
      </c>
      <c r="AV163" s="13" t="s">
        <v>81</v>
      </c>
      <c r="AW163" s="13" t="s">
        <v>34</v>
      </c>
      <c r="AX163" s="13" t="s">
        <v>73</v>
      </c>
      <c r="AY163" s="208" t="s">
        <v>136</v>
      </c>
    </row>
    <row r="164" spans="2:51" s="14" customFormat="1" ht="11.25">
      <c r="B164" s="209"/>
      <c r="C164" s="210"/>
      <c r="D164" s="194" t="s">
        <v>146</v>
      </c>
      <c r="E164" s="211" t="s">
        <v>28</v>
      </c>
      <c r="F164" s="212" t="s">
        <v>218</v>
      </c>
      <c r="G164" s="210"/>
      <c r="H164" s="213">
        <v>960</v>
      </c>
      <c r="I164" s="214"/>
      <c r="J164" s="210"/>
      <c r="K164" s="210"/>
      <c r="L164" s="215"/>
      <c r="M164" s="216"/>
      <c r="N164" s="217"/>
      <c r="O164" s="217"/>
      <c r="P164" s="217"/>
      <c r="Q164" s="217"/>
      <c r="R164" s="217"/>
      <c r="S164" s="217"/>
      <c r="T164" s="218"/>
      <c r="AT164" s="219" t="s">
        <v>146</v>
      </c>
      <c r="AU164" s="219" t="s">
        <v>83</v>
      </c>
      <c r="AV164" s="14" t="s">
        <v>83</v>
      </c>
      <c r="AW164" s="14" t="s">
        <v>34</v>
      </c>
      <c r="AX164" s="14" t="s">
        <v>73</v>
      </c>
      <c r="AY164" s="219" t="s">
        <v>136</v>
      </c>
    </row>
    <row r="165" spans="2:51" s="13" customFormat="1" ht="11.25">
      <c r="B165" s="199"/>
      <c r="C165" s="200"/>
      <c r="D165" s="194" t="s">
        <v>146</v>
      </c>
      <c r="E165" s="201" t="s">
        <v>28</v>
      </c>
      <c r="F165" s="202" t="s">
        <v>240</v>
      </c>
      <c r="G165" s="200"/>
      <c r="H165" s="201" t="s">
        <v>28</v>
      </c>
      <c r="I165" s="203"/>
      <c r="J165" s="200"/>
      <c r="K165" s="200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146</v>
      </c>
      <c r="AU165" s="208" t="s">
        <v>83</v>
      </c>
      <c r="AV165" s="13" t="s">
        <v>81</v>
      </c>
      <c r="AW165" s="13" t="s">
        <v>34</v>
      </c>
      <c r="AX165" s="13" t="s">
        <v>73</v>
      </c>
      <c r="AY165" s="208" t="s">
        <v>136</v>
      </c>
    </row>
    <row r="166" spans="2:51" s="14" customFormat="1" ht="11.25">
      <c r="B166" s="209"/>
      <c r="C166" s="210"/>
      <c r="D166" s="194" t="s">
        <v>146</v>
      </c>
      <c r="E166" s="211" t="s">
        <v>28</v>
      </c>
      <c r="F166" s="212" t="s">
        <v>232</v>
      </c>
      <c r="G166" s="210"/>
      <c r="H166" s="213">
        <v>33</v>
      </c>
      <c r="I166" s="214"/>
      <c r="J166" s="210"/>
      <c r="K166" s="210"/>
      <c r="L166" s="215"/>
      <c r="M166" s="216"/>
      <c r="N166" s="217"/>
      <c r="O166" s="217"/>
      <c r="P166" s="217"/>
      <c r="Q166" s="217"/>
      <c r="R166" s="217"/>
      <c r="S166" s="217"/>
      <c r="T166" s="218"/>
      <c r="AT166" s="219" t="s">
        <v>146</v>
      </c>
      <c r="AU166" s="219" t="s">
        <v>83</v>
      </c>
      <c r="AV166" s="14" t="s">
        <v>83</v>
      </c>
      <c r="AW166" s="14" t="s">
        <v>34</v>
      </c>
      <c r="AX166" s="14" t="s">
        <v>73</v>
      </c>
      <c r="AY166" s="219" t="s">
        <v>136</v>
      </c>
    </row>
    <row r="167" spans="2:51" s="15" customFormat="1" ht="11.25">
      <c r="B167" s="222"/>
      <c r="C167" s="223"/>
      <c r="D167" s="194" t="s">
        <v>146</v>
      </c>
      <c r="E167" s="224" t="s">
        <v>28</v>
      </c>
      <c r="F167" s="225" t="s">
        <v>166</v>
      </c>
      <c r="G167" s="223"/>
      <c r="H167" s="226">
        <v>993</v>
      </c>
      <c r="I167" s="227"/>
      <c r="J167" s="223"/>
      <c r="K167" s="223"/>
      <c r="L167" s="228"/>
      <c r="M167" s="229"/>
      <c r="N167" s="230"/>
      <c r="O167" s="230"/>
      <c r="P167" s="230"/>
      <c r="Q167" s="230"/>
      <c r="R167" s="230"/>
      <c r="S167" s="230"/>
      <c r="T167" s="231"/>
      <c r="AT167" s="232" t="s">
        <v>146</v>
      </c>
      <c r="AU167" s="232" t="s">
        <v>83</v>
      </c>
      <c r="AV167" s="15" t="s">
        <v>142</v>
      </c>
      <c r="AW167" s="15" t="s">
        <v>34</v>
      </c>
      <c r="AX167" s="15" t="s">
        <v>81</v>
      </c>
      <c r="AY167" s="232" t="s">
        <v>136</v>
      </c>
    </row>
    <row r="168" spans="2:51" s="14" customFormat="1" ht="11.25">
      <c r="B168" s="209"/>
      <c r="C168" s="210"/>
      <c r="D168" s="194" t="s">
        <v>146</v>
      </c>
      <c r="E168" s="210"/>
      <c r="F168" s="212" t="s">
        <v>241</v>
      </c>
      <c r="G168" s="210"/>
      <c r="H168" s="213">
        <v>29.79</v>
      </c>
      <c r="I168" s="214"/>
      <c r="J168" s="210"/>
      <c r="K168" s="210"/>
      <c r="L168" s="215"/>
      <c r="M168" s="216"/>
      <c r="N168" s="217"/>
      <c r="O168" s="217"/>
      <c r="P168" s="217"/>
      <c r="Q168" s="217"/>
      <c r="R168" s="217"/>
      <c r="S168" s="217"/>
      <c r="T168" s="218"/>
      <c r="AT168" s="219" t="s">
        <v>146</v>
      </c>
      <c r="AU168" s="219" t="s">
        <v>83</v>
      </c>
      <c r="AV168" s="14" t="s">
        <v>83</v>
      </c>
      <c r="AW168" s="14" t="s">
        <v>4</v>
      </c>
      <c r="AX168" s="14" t="s">
        <v>81</v>
      </c>
      <c r="AY168" s="219" t="s">
        <v>136</v>
      </c>
    </row>
    <row r="169" spans="1:65" s="2" customFormat="1" ht="16.5" customHeight="1">
      <c r="A169" s="36"/>
      <c r="B169" s="37"/>
      <c r="C169" s="181" t="s">
        <v>242</v>
      </c>
      <c r="D169" s="181" t="s">
        <v>138</v>
      </c>
      <c r="E169" s="182" t="s">
        <v>243</v>
      </c>
      <c r="F169" s="183" t="s">
        <v>244</v>
      </c>
      <c r="G169" s="184" t="s">
        <v>213</v>
      </c>
      <c r="H169" s="185">
        <v>33</v>
      </c>
      <c r="I169" s="186"/>
      <c r="J169" s="187">
        <f>ROUND(I169*H169,2)</f>
        <v>0</v>
      </c>
      <c r="K169" s="183" t="s">
        <v>156</v>
      </c>
      <c r="L169" s="41"/>
      <c r="M169" s="188" t="s">
        <v>28</v>
      </c>
      <c r="N169" s="189" t="s">
        <v>46</v>
      </c>
      <c r="O169" s="67"/>
      <c r="P169" s="190">
        <f>O169*H169</f>
        <v>0</v>
      </c>
      <c r="Q169" s="190">
        <v>0</v>
      </c>
      <c r="R169" s="190">
        <f>Q169*H169</f>
        <v>0</v>
      </c>
      <c r="S169" s="190">
        <v>0</v>
      </c>
      <c r="T169" s="191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2" t="s">
        <v>142</v>
      </c>
      <c r="AT169" s="192" t="s">
        <v>138</v>
      </c>
      <c r="AU169" s="192" t="s">
        <v>83</v>
      </c>
      <c r="AY169" s="19" t="s">
        <v>136</v>
      </c>
      <c r="BE169" s="193">
        <f>IF(N169="základní",J169,0)</f>
        <v>0</v>
      </c>
      <c r="BF169" s="193">
        <f>IF(N169="snížená",J169,0)</f>
        <v>0</v>
      </c>
      <c r="BG169" s="193">
        <f>IF(N169="zákl. přenesená",J169,0)</f>
        <v>0</v>
      </c>
      <c r="BH169" s="193">
        <f>IF(N169="sníž. přenesená",J169,0)</f>
        <v>0</v>
      </c>
      <c r="BI169" s="193">
        <f>IF(N169="nulová",J169,0)</f>
        <v>0</v>
      </c>
      <c r="BJ169" s="19" t="s">
        <v>142</v>
      </c>
      <c r="BK169" s="193">
        <f>ROUND(I169*H169,2)</f>
        <v>0</v>
      </c>
      <c r="BL169" s="19" t="s">
        <v>142</v>
      </c>
      <c r="BM169" s="192" t="s">
        <v>245</v>
      </c>
    </row>
    <row r="170" spans="1:47" s="2" customFormat="1" ht="19.5">
      <c r="A170" s="36"/>
      <c r="B170" s="37"/>
      <c r="C170" s="38"/>
      <c r="D170" s="194" t="s">
        <v>144</v>
      </c>
      <c r="E170" s="38"/>
      <c r="F170" s="195" t="s">
        <v>246</v>
      </c>
      <c r="G170" s="38"/>
      <c r="H170" s="38"/>
      <c r="I170" s="196"/>
      <c r="J170" s="38"/>
      <c r="K170" s="38"/>
      <c r="L170" s="41"/>
      <c r="M170" s="197"/>
      <c r="N170" s="198"/>
      <c r="O170" s="67"/>
      <c r="P170" s="67"/>
      <c r="Q170" s="67"/>
      <c r="R170" s="67"/>
      <c r="S170" s="67"/>
      <c r="T170" s="68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9" t="s">
        <v>144</v>
      </c>
      <c r="AU170" s="19" t="s">
        <v>83</v>
      </c>
    </row>
    <row r="171" spans="1:47" s="2" customFormat="1" ht="11.25">
      <c r="A171" s="36"/>
      <c r="B171" s="37"/>
      <c r="C171" s="38"/>
      <c r="D171" s="220" t="s">
        <v>159</v>
      </c>
      <c r="E171" s="38"/>
      <c r="F171" s="221" t="s">
        <v>247</v>
      </c>
      <c r="G171" s="38"/>
      <c r="H171" s="38"/>
      <c r="I171" s="196"/>
      <c r="J171" s="38"/>
      <c r="K171" s="38"/>
      <c r="L171" s="41"/>
      <c r="M171" s="197"/>
      <c r="N171" s="198"/>
      <c r="O171" s="67"/>
      <c r="P171" s="67"/>
      <c r="Q171" s="67"/>
      <c r="R171" s="67"/>
      <c r="S171" s="67"/>
      <c r="T171" s="68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9" t="s">
        <v>159</v>
      </c>
      <c r="AU171" s="19" t="s">
        <v>83</v>
      </c>
    </row>
    <row r="172" spans="2:51" s="13" customFormat="1" ht="11.25">
      <c r="B172" s="199"/>
      <c r="C172" s="200"/>
      <c r="D172" s="194" t="s">
        <v>146</v>
      </c>
      <c r="E172" s="201" t="s">
        <v>28</v>
      </c>
      <c r="F172" s="202" t="s">
        <v>248</v>
      </c>
      <c r="G172" s="200"/>
      <c r="H172" s="201" t="s">
        <v>28</v>
      </c>
      <c r="I172" s="203"/>
      <c r="J172" s="200"/>
      <c r="K172" s="200"/>
      <c r="L172" s="204"/>
      <c r="M172" s="205"/>
      <c r="N172" s="206"/>
      <c r="O172" s="206"/>
      <c r="P172" s="206"/>
      <c r="Q172" s="206"/>
      <c r="R172" s="206"/>
      <c r="S172" s="206"/>
      <c r="T172" s="207"/>
      <c r="AT172" s="208" t="s">
        <v>146</v>
      </c>
      <c r="AU172" s="208" t="s">
        <v>83</v>
      </c>
      <c r="AV172" s="13" t="s">
        <v>81</v>
      </c>
      <c r="AW172" s="13" t="s">
        <v>34</v>
      </c>
      <c r="AX172" s="13" t="s">
        <v>73</v>
      </c>
      <c r="AY172" s="208" t="s">
        <v>136</v>
      </c>
    </row>
    <row r="173" spans="2:51" s="14" customFormat="1" ht="11.25">
      <c r="B173" s="209"/>
      <c r="C173" s="210"/>
      <c r="D173" s="194" t="s">
        <v>146</v>
      </c>
      <c r="E173" s="211" t="s">
        <v>28</v>
      </c>
      <c r="F173" s="212" t="s">
        <v>232</v>
      </c>
      <c r="G173" s="210"/>
      <c r="H173" s="213">
        <v>33</v>
      </c>
      <c r="I173" s="214"/>
      <c r="J173" s="210"/>
      <c r="K173" s="210"/>
      <c r="L173" s="215"/>
      <c r="M173" s="216"/>
      <c r="N173" s="217"/>
      <c r="O173" s="217"/>
      <c r="P173" s="217"/>
      <c r="Q173" s="217"/>
      <c r="R173" s="217"/>
      <c r="S173" s="217"/>
      <c r="T173" s="218"/>
      <c r="AT173" s="219" t="s">
        <v>146</v>
      </c>
      <c r="AU173" s="219" t="s">
        <v>83</v>
      </c>
      <c r="AV173" s="14" t="s">
        <v>83</v>
      </c>
      <c r="AW173" s="14" t="s">
        <v>34</v>
      </c>
      <c r="AX173" s="14" t="s">
        <v>81</v>
      </c>
      <c r="AY173" s="219" t="s">
        <v>136</v>
      </c>
    </row>
    <row r="174" spans="1:65" s="2" customFormat="1" ht="16.5" customHeight="1">
      <c r="A174" s="36"/>
      <c r="B174" s="37"/>
      <c r="C174" s="181" t="s">
        <v>249</v>
      </c>
      <c r="D174" s="181" t="s">
        <v>138</v>
      </c>
      <c r="E174" s="182" t="s">
        <v>250</v>
      </c>
      <c r="F174" s="183" t="s">
        <v>251</v>
      </c>
      <c r="G174" s="184" t="s">
        <v>141</v>
      </c>
      <c r="H174" s="185">
        <v>1</v>
      </c>
      <c r="I174" s="186"/>
      <c r="J174" s="187">
        <f>ROUND(I174*H174,2)</f>
        <v>0</v>
      </c>
      <c r="K174" s="183" t="s">
        <v>156</v>
      </c>
      <c r="L174" s="41"/>
      <c r="M174" s="188" t="s">
        <v>28</v>
      </c>
      <c r="N174" s="189" t="s">
        <v>46</v>
      </c>
      <c r="O174" s="67"/>
      <c r="P174" s="190">
        <f>O174*H174</f>
        <v>0</v>
      </c>
      <c r="Q174" s="190">
        <v>0.01922</v>
      </c>
      <c r="R174" s="190">
        <f>Q174*H174</f>
        <v>0.01922</v>
      </c>
      <c r="S174" s="190">
        <v>0</v>
      </c>
      <c r="T174" s="191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2" t="s">
        <v>142</v>
      </c>
      <c r="AT174" s="192" t="s">
        <v>138</v>
      </c>
      <c r="AU174" s="192" t="s">
        <v>83</v>
      </c>
      <c r="AY174" s="19" t="s">
        <v>136</v>
      </c>
      <c r="BE174" s="193">
        <f>IF(N174="základní",J174,0)</f>
        <v>0</v>
      </c>
      <c r="BF174" s="193">
        <f>IF(N174="snížená",J174,0)</f>
        <v>0</v>
      </c>
      <c r="BG174" s="193">
        <f>IF(N174="zákl. přenesená",J174,0)</f>
        <v>0</v>
      </c>
      <c r="BH174" s="193">
        <f>IF(N174="sníž. přenesená",J174,0)</f>
        <v>0</v>
      </c>
      <c r="BI174" s="193">
        <f>IF(N174="nulová",J174,0)</f>
        <v>0</v>
      </c>
      <c r="BJ174" s="19" t="s">
        <v>142</v>
      </c>
      <c r="BK174" s="193">
        <f>ROUND(I174*H174,2)</f>
        <v>0</v>
      </c>
      <c r="BL174" s="19" t="s">
        <v>142</v>
      </c>
      <c r="BM174" s="192" t="s">
        <v>252</v>
      </c>
    </row>
    <row r="175" spans="1:47" s="2" customFormat="1" ht="19.5">
      <c r="A175" s="36"/>
      <c r="B175" s="37"/>
      <c r="C175" s="38"/>
      <c r="D175" s="194" t="s">
        <v>144</v>
      </c>
      <c r="E175" s="38"/>
      <c r="F175" s="195" t="s">
        <v>253</v>
      </c>
      <c r="G175" s="38"/>
      <c r="H175" s="38"/>
      <c r="I175" s="196"/>
      <c r="J175" s="38"/>
      <c r="K175" s="38"/>
      <c r="L175" s="41"/>
      <c r="M175" s="197"/>
      <c r="N175" s="198"/>
      <c r="O175" s="67"/>
      <c r="P175" s="67"/>
      <c r="Q175" s="67"/>
      <c r="R175" s="67"/>
      <c r="S175" s="67"/>
      <c r="T175" s="68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9" t="s">
        <v>144</v>
      </c>
      <c r="AU175" s="19" t="s">
        <v>83</v>
      </c>
    </row>
    <row r="176" spans="1:47" s="2" customFormat="1" ht="11.25">
      <c r="A176" s="36"/>
      <c r="B176" s="37"/>
      <c r="C176" s="38"/>
      <c r="D176" s="220" t="s">
        <v>159</v>
      </c>
      <c r="E176" s="38"/>
      <c r="F176" s="221" t="s">
        <v>254</v>
      </c>
      <c r="G176" s="38"/>
      <c r="H176" s="38"/>
      <c r="I176" s="196"/>
      <c r="J176" s="38"/>
      <c r="K176" s="38"/>
      <c r="L176" s="41"/>
      <c r="M176" s="197"/>
      <c r="N176" s="198"/>
      <c r="O176" s="67"/>
      <c r="P176" s="67"/>
      <c r="Q176" s="67"/>
      <c r="R176" s="67"/>
      <c r="S176" s="67"/>
      <c r="T176" s="68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9" t="s">
        <v>159</v>
      </c>
      <c r="AU176" s="19" t="s">
        <v>83</v>
      </c>
    </row>
    <row r="177" spans="2:51" s="13" customFormat="1" ht="11.25">
      <c r="B177" s="199"/>
      <c r="C177" s="200"/>
      <c r="D177" s="194" t="s">
        <v>146</v>
      </c>
      <c r="E177" s="201" t="s">
        <v>28</v>
      </c>
      <c r="F177" s="202" t="s">
        <v>255</v>
      </c>
      <c r="G177" s="200"/>
      <c r="H177" s="201" t="s">
        <v>28</v>
      </c>
      <c r="I177" s="203"/>
      <c r="J177" s="200"/>
      <c r="K177" s="200"/>
      <c r="L177" s="204"/>
      <c r="M177" s="205"/>
      <c r="N177" s="206"/>
      <c r="O177" s="206"/>
      <c r="P177" s="206"/>
      <c r="Q177" s="206"/>
      <c r="R177" s="206"/>
      <c r="S177" s="206"/>
      <c r="T177" s="207"/>
      <c r="AT177" s="208" t="s">
        <v>146</v>
      </c>
      <c r="AU177" s="208" t="s">
        <v>83</v>
      </c>
      <c r="AV177" s="13" t="s">
        <v>81</v>
      </c>
      <c r="AW177" s="13" t="s">
        <v>34</v>
      </c>
      <c r="AX177" s="13" t="s">
        <v>73</v>
      </c>
      <c r="AY177" s="208" t="s">
        <v>136</v>
      </c>
    </row>
    <row r="178" spans="2:51" s="14" customFormat="1" ht="11.25">
      <c r="B178" s="209"/>
      <c r="C178" s="210"/>
      <c r="D178" s="194" t="s">
        <v>146</v>
      </c>
      <c r="E178" s="211" t="s">
        <v>28</v>
      </c>
      <c r="F178" s="212" t="s">
        <v>81</v>
      </c>
      <c r="G178" s="210"/>
      <c r="H178" s="213">
        <v>1</v>
      </c>
      <c r="I178" s="214"/>
      <c r="J178" s="210"/>
      <c r="K178" s="210"/>
      <c r="L178" s="215"/>
      <c r="M178" s="216"/>
      <c r="N178" s="217"/>
      <c r="O178" s="217"/>
      <c r="P178" s="217"/>
      <c r="Q178" s="217"/>
      <c r="R178" s="217"/>
      <c r="S178" s="217"/>
      <c r="T178" s="218"/>
      <c r="AT178" s="219" t="s">
        <v>146</v>
      </c>
      <c r="AU178" s="219" t="s">
        <v>83</v>
      </c>
      <c r="AV178" s="14" t="s">
        <v>83</v>
      </c>
      <c r="AW178" s="14" t="s">
        <v>34</v>
      </c>
      <c r="AX178" s="14" t="s">
        <v>81</v>
      </c>
      <c r="AY178" s="219" t="s">
        <v>136</v>
      </c>
    </row>
    <row r="179" spans="1:65" s="2" customFormat="1" ht="16.5" customHeight="1">
      <c r="A179" s="36"/>
      <c r="B179" s="37"/>
      <c r="C179" s="181" t="s">
        <v>8</v>
      </c>
      <c r="D179" s="181" t="s">
        <v>138</v>
      </c>
      <c r="E179" s="182" t="s">
        <v>256</v>
      </c>
      <c r="F179" s="183" t="s">
        <v>257</v>
      </c>
      <c r="G179" s="184" t="s">
        <v>141</v>
      </c>
      <c r="H179" s="185">
        <v>1</v>
      </c>
      <c r="I179" s="186"/>
      <c r="J179" s="187">
        <f>ROUND(I179*H179,2)</f>
        <v>0</v>
      </c>
      <c r="K179" s="183" t="s">
        <v>156</v>
      </c>
      <c r="L179" s="41"/>
      <c r="M179" s="188" t="s">
        <v>28</v>
      </c>
      <c r="N179" s="189" t="s">
        <v>46</v>
      </c>
      <c r="O179" s="67"/>
      <c r="P179" s="190">
        <f>O179*H179</f>
        <v>0</v>
      </c>
      <c r="Q179" s="190">
        <v>0.07046</v>
      </c>
      <c r="R179" s="190">
        <f>Q179*H179</f>
        <v>0.07046</v>
      </c>
      <c r="S179" s="190">
        <v>0</v>
      </c>
      <c r="T179" s="191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2" t="s">
        <v>142</v>
      </c>
      <c r="AT179" s="192" t="s">
        <v>138</v>
      </c>
      <c r="AU179" s="192" t="s">
        <v>83</v>
      </c>
      <c r="AY179" s="19" t="s">
        <v>136</v>
      </c>
      <c r="BE179" s="193">
        <f>IF(N179="základní",J179,0)</f>
        <v>0</v>
      </c>
      <c r="BF179" s="193">
        <f>IF(N179="snížená",J179,0)</f>
        <v>0</v>
      </c>
      <c r="BG179" s="193">
        <f>IF(N179="zákl. přenesená",J179,0)</f>
        <v>0</v>
      </c>
      <c r="BH179" s="193">
        <f>IF(N179="sníž. přenesená",J179,0)</f>
        <v>0</v>
      </c>
      <c r="BI179" s="193">
        <f>IF(N179="nulová",J179,0)</f>
        <v>0</v>
      </c>
      <c r="BJ179" s="19" t="s">
        <v>142</v>
      </c>
      <c r="BK179" s="193">
        <f>ROUND(I179*H179,2)</f>
        <v>0</v>
      </c>
      <c r="BL179" s="19" t="s">
        <v>142</v>
      </c>
      <c r="BM179" s="192" t="s">
        <v>258</v>
      </c>
    </row>
    <row r="180" spans="1:47" s="2" customFormat="1" ht="19.5">
      <c r="A180" s="36"/>
      <c r="B180" s="37"/>
      <c r="C180" s="38"/>
      <c r="D180" s="194" t="s">
        <v>144</v>
      </c>
      <c r="E180" s="38"/>
      <c r="F180" s="195" t="s">
        <v>259</v>
      </c>
      <c r="G180" s="38"/>
      <c r="H180" s="38"/>
      <c r="I180" s="196"/>
      <c r="J180" s="38"/>
      <c r="K180" s="38"/>
      <c r="L180" s="41"/>
      <c r="M180" s="197"/>
      <c r="N180" s="198"/>
      <c r="O180" s="67"/>
      <c r="P180" s="67"/>
      <c r="Q180" s="67"/>
      <c r="R180" s="67"/>
      <c r="S180" s="67"/>
      <c r="T180" s="68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9" t="s">
        <v>144</v>
      </c>
      <c r="AU180" s="19" t="s">
        <v>83</v>
      </c>
    </row>
    <row r="181" spans="1:47" s="2" customFormat="1" ht="11.25">
      <c r="A181" s="36"/>
      <c r="B181" s="37"/>
      <c r="C181" s="38"/>
      <c r="D181" s="220" t="s">
        <v>159</v>
      </c>
      <c r="E181" s="38"/>
      <c r="F181" s="221" t="s">
        <v>260</v>
      </c>
      <c r="G181" s="38"/>
      <c r="H181" s="38"/>
      <c r="I181" s="196"/>
      <c r="J181" s="38"/>
      <c r="K181" s="38"/>
      <c r="L181" s="41"/>
      <c r="M181" s="197"/>
      <c r="N181" s="198"/>
      <c r="O181" s="67"/>
      <c r="P181" s="67"/>
      <c r="Q181" s="67"/>
      <c r="R181" s="67"/>
      <c r="S181" s="67"/>
      <c r="T181" s="68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159</v>
      </c>
      <c r="AU181" s="19" t="s">
        <v>83</v>
      </c>
    </row>
    <row r="182" spans="2:51" s="13" customFormat="1" ht="11.25">
      <c r="B182" s="199"/>
      <c r="C182" s="200"/>
      <c r="D182" s="194" t="s">
        <v>146</v>
      </c>
      <c r="E182" s="201" t="s">
        <v>28</v>
      </c>
      <c r="F182" s="202" t="s">
        <v>255</v>
      </c>
      <c r="G182" s="200"/>
      <c r="H182" s="201" t="s">
        <v>28</v>
      </c>
      <c r="I182" s="203"/>
      <c r="J182" s="200"/>
      <c r="K182" s="200"/>
      <c r="L182" s="204"/>
      <c r="M182" s="205"/>
      <c r="N182" s="206"/>
      <c r="O182" s="206"/>
      <c r="P182" s="206"/>
      <c r="Q182" s="206"/>
      <c r="R182" s="206"/>
      <c r="S182" s="206"/>
      <c r="T182" s="207"/>
      <c r="AT182" s="208" t="s">
        <v>146</v>
      </c>
      <c r="AU182" s="208" t="s">
        <v>83</v>
      </c>
      <c r="AV182" s="13" t="s">
        <v>81</v>
      </c>
      <c r="AW182" s="13" t="s">
        <v>34</v>
      </c>
      <c r="AX182" s="13" t="s">
        <v>73</v>
      </c>
      <c r="AY182" s="208" t="s">
        <v>136</v>
      </c>
    </row>
    <row r="183" spans="2:51" s="14" customFormat="1" ht="11.25">
      <c r="B183" s="209"/>
      <c r="C183" s="210"/>
      <c r="D183" s="194" t="s">
        <v>146</v>
      </c>
      <c r="E183" s="211" t="s">
        <v>28</v>
      </c>
      <c r="F183" s="212" t="s">
        <v>81</v>
      </c>
      <c r="G183" s="210"/>
      <c r="H183" s="213">
        <v>1</v>
      </c>
      <c r="I183" s="214"/>
      <c r="J183" s="210"/>
      <c r="K183" s="210"/>
      <c r="L183" s="215"/>
      <c r="M183" s="216"/>
      <c r="N183" s="217"/>
      <c r="O183" s="217"/>
      <c r="P183" s="217"/>
      <c r="Q183" s="217"/>
      <c r="R183" s="217"/>
      <c r="S183" s="217"/>
      <c r="T183" s="218"/>
      <c r="AT183" s="219" t="s">
        <v>146</v>
      </c>
      <c r="AU183" s="219" t="s">
        <v>83</v>
      </c>
      <c r="AV183" s="14" t="s">
        <v>83</v>
      </c>
      <c r="AW183" s="14" t="s">
        <v>34</v>
      </c>
      <c r="AX183" s="14" t="s">
        <v>81</v>
      </c>
      <c r="AY183" s="219" t="s">
        <v>136</v>
      </c>
    </row>
    <row r="184" spans="2:63" s="12" customFormat="1" ht="22.9" customHeight="1">
      <c r="B184" s="165"/>
      <c r="C184" s="166"/>
      <c r="D184" s="167" t="s">
        <v>72</v>
      </c>
      <c r="E184" s="179" t="s">
        <v>83</v>
      </c>
      <c r="F184" s="179" t="s">
        <v>261</v>
      </c>
      <c r="G184" s="166"/>
      <c r="H184" s="166"/>
      <c r="I184" s="169"/>
      <c r="J184" s="180">
        <f>BK184</f>
        <v>0</v>
      </c>
      <c r="K184" s="166"/>
      <c r="L184" s="171"/>
      <c r="M184" s="172"/>
      <c r="N184" s="173"/>
      <c r="O184" s="173"/>
      <c r="P184" s="174">
        <f>SUM(P185:P206)</f>
        <v>0</v>
      </c>
      <c r="Q184" s="173"/>
      <c r="R184" s="174">
        <f>SUM(R185:R206)</f>
        <v>0.00061</v>
      </c>
      <c r="S184" s="173"/>
      <c r="T184" s="175">
        <f>SUM(T185:T206)</f>
        <v>0</v>
      </c>
      <c r="AR184" s="176" t="s">
        <v>81</v>
      </c>
      <c r="AT184" s="177" t="s">
        <v>72</v>
      </c>
      <c r="AU184" s="177" t="s">
        <v>81</v>
      </c>
      <c r="AY184" s="176" t="s">
        <v>136</v>
      </c>
      <c r="BK184" s="178">
        <f>SUM(BK185:BK206)</f>
        <v>0</v>
      </c>
    </row>
    <row r="185" spans="1:65" s="2" customFormat="1" ht="21.75" customHeight="1">
      <c r="A185" s="36"/>
      <c r="B185" s="37"/>
      <c r="C185" s="181" t="s">
        <v>262</v>
      </c>
      <c r="D185" s="181" t="s">
        <v>138</v>
      </c>
      <c r="E185" s="182" t="s">
        <v>263</v>
      </c>
      <c r="F185" s="183" t="s">
        <v>264</v>
      </c>
      <c r="G185" s="184" t="s">
        <v>213</v>
      </c>
      <c r="H185" s="185">
        <v>169.56</v>
      </c>
      <c r="I185" s="186"/>
      <c r="J185" s="187">
        <f>ROUND(I185*H185,2)</f>
        <v>0</v>
      </c>
      <c r="K185" s="183" t="s">
        <v>28</v>
      </c>
      <c r="L185" s="41"/>
      <c r="M185" s="188" t="s">
        <v>28</v>
      </c>
      <c r="N185" s="189" t="s">
        <v>46</v>
      </c>
      <c r="O185" s="67"/>
      <c r="P185" s="190">
        <f>O185*H185</f>
        <v>0</v>
      </c>
      <c r="Q185" s="190">
        <v>0</v>
      </c>
      <c r="R185" s="190">
        <f>Q185*H185</f>
        <v>0</v>
      </c>
      <c r="S185" s="190">
        <v>0</v>
      </c>
      <c r="T185" s="191">
        <f>S185*H185</f>
        <v>0</v>
      </c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R185" s="192" t="s">
        <v>142</v>
      </c>
      <c r="AT185" s="192" t="s">
        <v>138</v>
      </c>
      <c r="AU185" s="192" t="s">
        <v>83</v>
      </c>
      <c r="AY185" s="19" t="s">
        <v>136</v>
      </c>
      <c r="BE185" s="193">
        <f>IF(N185="základní",J185,0)</f>
        <v>0</v>
      </c>
      <c r="BF185" s="193">
        <f>IF(N185="snížená",J185,0)</f>
        <v>0</v>
      </c>
      <c r="BG185" s="193">
        <f>IF(N185="zákl. přenesená",J185,0)</f>
        <v>0</v>
      </c>
      <c r="BH185" s="193">
        <f>IF(N185="sníž. přenesená",J185,0)</f>
        <v>0</v>
      </c>
      <c r="BI185" s="193">
        <f>IF(N185="nulová",J185,0)</f>
        <v>0</v>
      </c>
      <c r="BJ185" s="19" t="s">
        <v>142</v>
      </c>
      <c r="BK185" s="193">
        <f>ROUND(I185*H185,2)</f>
        <v>0</v>
      </c>
      <c r="BL185" s="19" t="s">
        <v>142</v>
      </c>
      <c r="BM185" s="192" t="s">
        <v>265</v>
      </c>
    </row>
    <row r="186" spans="1:47" s="2" customFormat="1" ht="11.25">
      <c r="A186" s="36"/>
      <c r="B186" s="37"/>
      <c r="C186" s="38"/>
      <c r="D186" s="194" t="s">
        <v>144</v>
      </c>
      <c r="E186" s="38"/>
      <c r="F186" s="195" t="s">
        <v>264</v>
      </c>
      <c r="G186" s="38"/>
      <c r="H186" s="38"/>
      <c r="I186" s="196"/>
      <c r="J186" s="38"/>
      <c r="K186" s="38"/>
      <c r="L186" s="41"/>
      <c r="M186" s="197"/>
      <c r="N186" s="198"/>
      <c r="O186" s="67"/>
      <c r="P186" s="67"/>
      <c r="Q186" s="67"/>
      <c r="R186" s="67"/>
      <c r="S186" s="67"/>
      <c r="T186" s="68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9" t="s">
        <v>144</v>
      </c>
      <c r="AU186" s="19" t="s">
        <v>83</v>
      </c>
    </row>
    <row r="187" spans="2:51" s="13" customFormat="1" ht="11.25">
      <c r="B187" s="199"/>
      <c r="C187" s="200"/>
      <c r="D187" s="194" t="s">
        <v>146</v>
      </c>
      <c r="E187" s="201" t="s">
        <v>28</v>
      </c>
      <c r="F187" s="202" t="s">
        <v>266</v>
      </c>
      <c r="G187" s="200"/>
      <c r="H187" s="201" t="s">
        <v>28</v>
      </c>
      <c r="I187" s="203"/>
      <c r="J187" s="200"/>
      <c r="K187" s="200"/>
      <c r="L187" s="204"/>
      <c r="M187" s="205"/>
      <c r="N187" s="206"/>
      <c r="O187" s="206"/>
      <c r="P187" s="206"/>
      <c r="Q187" s="206"/>
      <c r="R187" s="206"/>
      <c r="S187" s="206"/>
      <c r="T187" s="207"/>
      <c r="AT187" s="208" t="s">
        <v>146</v>
      </c>
      <c r="AU187" s="208" t="s">
        <v>83</v>
      </c>
      <c r="AV187" s="13" t="s">
        <v>81</v>
      </c>
      <c r="AW187" s="13" t="s">
        <v>34</v>
      </c>
      <c r="AX187" s="13" t="s">
        <v>73</v>
      </c>
      <c r="AY187" s="208" t="s">
        <v>136</v>
      </c>
    </row>
    <row r="188" spans="2:51" s="13" customFormat="1" ht="11.25">
      <c r="B188" s="199"/>
      <c r="C188" s="200"/>
      <c r="D188" s="194" t="s">
        <v>146</v>
      </c>
      <c r="E188" s="201" t="s">
        <v>28</v>
      </c>
      <c r="F188" s="202" t="s">
        <v>267</v>
      </c>
      <c r="G188" s="200"/>
      <c r="H188" s="201" t="s">
        <v>28</v>
      </c>
      <c r="I188" s="203"/>
      <c r="J188" s="200"/>
      <c r="K188" s="200"/>
      <c r="L188" s="204"/>
      <c r="M188" s="205"/>
      <c r="N188" s="206"/>
      <c r="O188" s="206"/>
      <c r="P188" s="206"/>
      <c r="Q188" s="206"/>
      <c r="R188" s="206"/>
      <c r="S188" s="206"/>
      <c r="T188" s="207"/>
      <c r="AT188" s="208" t="s">
        <v>146</v>
      </c>
      <c r="AU188" s="208" t="s">
        <v>83</v>
      </c>
      <c r="AV188" s="13" t="s">
        <v>81</v>
      </c>
      <c r="AW188" s="13" t="s">
        <v>34</v>
      </c>
      <c r="AX188" s="13" t="s">
        <v>73</v>
      </c>
      <c r="AY188" s="208" t="s">
        <v>136</v>
      </c>
    </row>
    <row r="189" spans="2:51" s="13" customFormat="1" ht="11.25">
      <c r="B189" s="199"/>
      <c r="C189" s="200"/>
      <c r="D189" s="194" t="s">
        <v>146</v>
      </c>
      <c r="E189" s="201" t="s">
        <v>28</v>
      </c>
      <c r="F189" s="202" t="s">
        <v>268</v>
      </c>
      <c r="G189" s="200"/>
      <c r="H189" s="201" t="s">
        <v>28</v>
      </c>
      <c r="I189" s="203"/>
      <c r="J189" s="200"/>
      <c r="K189" s="200"/>
      <c r="L189" s="204"/>
      <c r="M189" s="205"/>
      <c r="N189" s="206"/>
      <c r="O189" s="206"/>
      <c r="P189" s="206"/>
      <c r="Q189" s="206"/>
      <c r="R189" s="206"/>
      <c r="S189" s="206"/>
      <c r="T189" s="207"/>
      <c r="AT189" s="208" t="s">
        <v>146</v>
      </c>
      <c r="AU189" s="208" t="s">
        <v>83</v>
      </c>
      <c r="AV189" s="13" t="s">
        <v>81</v>
      </c>
      <c r="AW189" s="13" t="s">
        <v>34</v>
      </c>
      <c r="AX189" s="13" t="s">
        <v>73</v>
      </c>
      <c r="AY189" s="208" t="s">
        <v>136</v>
      </c>
    </row>
    <row r="190" spans="2:51" s="13" customFormat="1" ht="11.25">
      <c r="B190" s="199"/>
      <c r="C190" s="200"/>
      <c r="D190" s="194" t="s">
        <v>146</v>
      </c>
      <c r="E190" s="201" t="s">
        <v>28</v>
      </c>
      <c r="F190" s="202" t="s">
        <v>269</v>
      </c>
      <c r="G190" s="200"/>
      <c r="H190" s="201" t="s">
        <v>28</v>
      </c>
      <c r="I190" s="203"/>
      <c r="J190" s="200"/>
      <c r="K190" s="200"/>
      <c r="L190" s="204"/>
      <c r="M190" s="205"/>
      <c r="N190" s="206"/>
      <c r="O190" s="206"/>
      <c r="P190" s="206"/>
      <c r="Q190" s="206"/>
      <c r="R190" s="206"/>
      <c r="S190" s="206"/>
      <c r="T190" s="207"/>
      <c r="AT190" s="208" t="s">
        <v>146</v>
      </c>
      <c r="AU190" s="208" t="s">
        <v>83</v>
      </c>
      <c r="AV190" s="13" t="s">
        <v>81</v>
      </c>
      <c r="AW190" s="13" t="s">
        <v>34</v>
      </c>
      <c r="AX190" s="13" t="s">
        <v>73</v>
      </c>
      <c r="AY190" s="208" t="s">
        <v>136</v>
      </c>
    </row>
    <row r="191" spans="2:51" s="13" customFormat="1" ht="11.25">
      <c r="B191" s="199"/>
      <c r="C191" s="200"/>
      <c r="D191" s="194" t="s">
        <v>146</v>
      </c>
      <c r="E191" s="201" t="s">
        <v>28</v>
      </c>
      <c r="F191" s="202" t="s">
        <v>270</v>
      </c>
      <c r="G191" s="200"/>
      <c r="H191" s="201" t="s">
        <v>28</v>
      </c>
      <c r="I191" s="203"/>
      <c r="J191" s="200"/>
      <c r="K191" s="200"/>
      <c r="L191" s="204"/>
      <c r="M191" s="205"/>
      <c r="N191" s="206"/>
      <c r="O191" s="206"/>
      <c r="P191" s="206"/>
      <c r="Q191" s="206"/>
      <c r="R191" s="206"/>
      <c r="S191" s="206"/>
      <c r="T191" s="207"/>
      <c r="AT191" s="208" t="s">
        <v>146</v>
      </c>
      <c r="AU191" s="208" t="s">
        <v>83</v>
      </c>
      <c r="AV191" s="13" t="s">
        <v>81</v>
      </c>
      <c r="AW191" s="13" t="s">
        <v>34</v>
      </c>
      <c r="AX191" s="13" t="s">
        <v>73</v>
      </c>
      <c r="AY191" s="208" t="s">
        <v>136</v>
      </c>
    </row>
    <row r="192" spans="2:51" s="13" customFormat="1" ht="11.25">
      <c r="B192" s="199"/>
      <c r="C192" s="200"/>
      <c r="D192" s="194" t="s">
        <v>146</v>
      </c>
      <c r="E192" s="201" t="s">
        <v>28</v>
      </c>
      <c r="F192" s="202" t="s">
        <v>271</v>
      </c>
      <c r="G192" s="200"/>
      <c r="H192" s="201" t="s">
        <v>28</v>
      </c>
      <c r="I192" s="203"/>
      <c r="J192" s="200"/>
      <c r="K192" s="200"/>
      <c r="L192" s="204"/>
      <c r="M192" s="205"/>
      <c r="N192" s="206"/>
      <c r="O192" s="206"/>
      <c r="P192" s="206"/>
      <c r="Q192" s="206"/>
      <c r="R192" s="206"/>
      <c r="S192" s="206"/>
      <c r="T192" s="207"/>
      <c r="AT192" s="208" t="s">
        <v>146</v>
      </c>
      <c r="AU192" s="208" t="s">
        <v>83</v>
      </c>
      <c r="AV192" s="13" t="s">
        <v>81</v>
      </c>
      <c r="AW192" s="13" t="s">
        <v>34</v>
      </c>
      <c r="AX192" s="13" t="s">
        <v>73</v>
      </c>
      <c r="AY192" s="208" t="s">
        <v>136</v>
      </c>
    </row>
    <row r="193" spans="2:51" s="13" customFormat="1" ht="11.25">
      <c r="B193" s="199"/>
      <c r="C193" s="200"/>
      <c r="D193" s="194" t="s">
        <v>146</v>
      </c>
      <c r="E193" s="201" t="s">
        <v>28</v>
      </c>
      <c r="F193" s="202" t="s">
        <v>272</v>
      </c>
      <c r="G193" s="200"/>
      <c r="H193" s="201" t="s">
        <v>28</v>
      </c>
      <c r="I193" s="203"/>
      <c r="J193" s="200"/>
      <c r="K193" s="200"/>
      <c r="L193" s="204"/>
      <c r="M193" s="205"/>
      <c r="N193" s="206"/>
      <c r="O193" s="206"/>
      <c r="P193" s="206"/>
      <c r="Q193" s="206"/>
      <c r="R193" s="206"/>
      <c r="S193" s="206"/>
      <c r="T193" s="207"/>
      <c r="AT193" s="208" t="s">
        <v>146</v>
      </c>
      <c r="AU193" s="208" t="s">
        <v>83</v>
      </c>
      <c r="AV193" s="13" t="s">
        <v>81</v>
      </c>
      <c r="AW193" s="13" t="s">
        <v>34</v>
      </c>
      <c r="AX193" s="13" t="s">
        <v>73</v>
      </c>
      <c r="AY193" s="208" t="s">
        <v>136</v>
      </c>
    </row>
    <row r="194" spans="2:51" s="14" customFormat="1" ht="11.25">
      <c r="B194" s="209"/>
      <c r="C194" s="210"/>
      <c r="D194" s="194" t="s">
        <v>146</v>
      </c>
      <c r="E194" s="211" t="s">
        <v>28</v>
      </c>
      <c r="F194" s="212" t="s">
        <v>273</v>
      </c>
      <c r="G194" s="210"/>
      <c r="H194" s="213">
        <v>99.82</v>
      </c>
      <c r="I194" s="214"/>
      <c r="J194" s="210"/>
      <c r="K194" s="210"/>
      <c r="L194" s="215"/>
      <c r="M194" s="216"/>
      <c r="N194" s="217"/>
      <c r="O194" s="217"/>
      <c r="P194" s="217"/>
      <c r="Q194" s="217"/>
      <c r="R194" s="217"/>
      <c r="S194" s="217"/>
      <c r="T194" s="218"/>
      <c r="AT194" s="219" t="s">
        <v>146</v>
      </c>
      <c r="AU194" s="219" t="s">
        <v>83</v>
      </c>
      <c r="AV194" s="14" t="s">
        <v>83</v>
      </c>
      <c r="AW194" s="14" t="s">
        <v>34</v>
      </c>
      <c r="AX194" s="14" t="s">
        <v>73</v>
      </c>
      <c r="AY194" s="219" t="s">
        <v>136</v>
      </c>
    </row>
    <row r="195" spans="2:51" s="13" customFormat="1" ht="11.25">
      <c r="B195" s="199"/>
      <c r="C195" s="200"/>
      <c r="D195" s="194" t="s">
        <v>146</v>
      </c>
      <c r="E195" s="201" t="s">
        <v>28</v>
      </c>
      <c r="F195" s="202" t="s">
        <v>274</v>
      </c>
      <c r="G195" s="200"/>
      <c r="H195" s="201" t="s">
        <v>28</v>
      </c>
      <c r="I195" s="203"/>
      <c r="J195" s="200"/>
      <c r="K195" s="200"/>
      <c r="L195" s="204"/>
      <c r="M195" s="205"/>
      <c r="N195" s="206"/>
      <c r="O195" s="206"/>
      <c r="P195" s="206"/>
      <c r="Q195" s="206"/>
      <c r="R195" s="206"/>
      <c r="S195" s="206"/>
      <c r="T195" s="207"/>
      <c r="AT195" s="208" t="s">
        <v>146</v>
      </c>
      <c r="AU195" s="208" t="s">
        <v>83</v>
      </c>
      <c r="AV195" s="13" t="s">
        <v>81</v>
      </c>
      <c r="AW195" s="13" t="s">
        <v>34</v>
      </c>
      <c r="AX195" s="13" t="s">
        <v>73</v>
      </c>
      <c r="AY195" s="208" t="s">
        <v>136</v>
      </c>
    </row>
    <row r="196" spans="2:51" s="14" customFormat="1" ht="11.25">
      <c r="B196" s="209"/>
      <c r="C196" s="210"/>
      <c r="D196" s="194" t="s">
        <v>146</v>
      </c>
      <c r="E196" s="211" t="s">
        <v>28</v>
      </c>
      <c r="F196" s="212" t="s">
        <v>275</v>
      </c>
      <c r="G196" s="210"/>
      <c r="H196" s="213">
        <v>69.74</v>
      </c>
      <c r="I196" s="214"/>
      <c r="J196" s="210"/>
      <c r="K196" s="210"/>
      <c r="L196" s="215"/>
      <c r="M196" s="216"/>
      <c r="N196" s="217"/>
      <c r="O196" s="217"/>
      <c r="P196" s="217"/>
      <c r="Q196" s="217"/>
      <c r="R196" s="217"/>
      <c r="S196" s="217"/>
      <c r="T196" s="218"/>
      <c r="AT196" s="219" t="s">
        <v>146</v>
      </c>
      <c r="AU196" s="219" t="s">
        <v>83</v>
      </c>
      <c r="AV196" s="14" t="s">
        <v>83</v>
      </c>
      <c r="AW196" s="14" t="s">
        <v>34</v>
      </c>
      <c r="AX196" s="14" t="s">
        <v>73</v>
      </c>
      <c r="AY196" s="219" t="s">
        <v>136</v>
      </c>
    </row>
    <row r="197" spans="2:51" s="15" customFormat="1" ht="11.25">
      <c r="B197" s="222"/>
      <c r="C197" s="223"/>
      <c r="D197" s="194" t="s">
        <v>146</v>
      </c>
      <c r="E197" s="224" t="s">
        <v>28</v>
      </c>
      <c r="F197" s="225" t="s">
        <v>166</v>
      </c>
      <c r="G197" s="223"/>
      <c r="H197" s="226">
        <v>169.56</v>
      </c>
      <c r="I197" s="227"/>
      <c r="J197" s="223"/>
      <c r="K197" s="223"/>
      <c r="L197" s="228"/>
      <c r="M197" s="229"/>
      <c r="N197" s="230"/>
      <c r="O197" s="230"/>
      <c r="P197" s="230"/>
      <c r="Q197" s="230"/>
      <c r="R197" s="230"/>
      <c r="S197" s="230"/>
      <c r="T197" s="231"/>
      <c r="AT197" s="232" t="s">
        <v>146</v>
      </c>
      <c r="AU197" s="232" t="s">
        <v>83</v>
      </c>
      <c r="AV197" s="15" t="s">
        <v>142</v>
      </c>
      <c r="AW197" s="15" t="s">
        <v>34</v>
      </c>
      <c r="AX197" s="15" t="s">
        <v>81</v>
      </c>
      <c r="AY197" s="232" t="s">
        <v>136</v>
      </c>
    </row>
    <row r="198" spans="1:65" s="2" customFormat="1" ht="16.5" customHeight="1">
      <c r="A198" s="36"/>
      <c r="B198" s="37"/>
      <c r="C198" s="233" t="s">
        <v>276</v>
      </c>
      <c r="D198" s="233" t="s">
        <v>234</v>
      </c>
      <c r="E198" s="234" t="s">
        <v>277</v>
      </c>
      <c r="F198" s="235" t="s">
        <v>278</v>
      </c>
      <c r="G198" s="236" t="s">
        <v>279</v>
      </c>
      <c r="H198" s="237">
        <v>1</v>
      </c>
      <c r="I198" s="238"/>
      <c r="J198" s="239">
        <f>ROUND(I198*H198,2)</f>
        <v>0</v>
      </c>
      <c r="K198" s="235" t="s">
        <v>28</v>
      </c>
      <c r="L198" s="240"/>
      <c r="M198" s="241" t="s">
        <v>28</v>
      </c>
      <c r="N198" s="242" t="s">
        <v>46</v>
      </c>
      <c r="O198" s="67"/>
      <c r="P198" s="190">
        <f>O198*H198</f>
        <v>0</v>
      </c>
      <c r="Q198" s="190">
        <v>0.00061</v>
      </c>
      <c r="R198" s="190">
        <f>Q198*H198</f>
        <v>0.00061</v>
      </c>
      <c r="S198" s="190">
        <v>0</v>
      </c>
      <c r="T198" s="191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2" t="s">
        <v>201</v>
      </c>
      <c r="AT198" s="192" t="s">
        <v>234</v>
      </c>
      <c r="AU198" s="192" t="s">
        <v>83</v>
      </c>
      <c r="AY198" s="19" t="s">
        <v>136</v>
      </c>
      <c r="BE198" s="193">
        <f>IF(N198="základní",J198,0)</f>
        <v>0</v>
      </c>
      <c r="BF198" s="193">
        <f>IF(N198="snížená",J198,0)</f>
        <v>0</v>
      </c>
      <c r="BG198" s="193">
        <f>IF(N198="zákl. přenesená",J198,0)</f>
        <v>0</v>
      </c>
      <c r="BH198" s="193">
        <f>IF(N198="sníž. přenesená",J198,0)</f>
        <v>0</v>
      </c>
      <c r="BI198" s="193">
        <f>IF(N198="nulová",J198,0)</f>
        <v>0</v>
      </c>
      <c r="BJ198" s="19" t="s">
        <v>142</v>
      </c>
      <c r="BK198" s="193">
        <f>ROUND(I198*H198,2)</f>
        <v>0</v>
      </c>
      <c r="BL198" s="19" t="s">
        <v>142</v>
      </c>
      <c r="BM198" s="192" t="s">
        <v>280</v>
      </c>
    </row>
    <row r="199" spans="1:47" s="2" customFormat="1" ht="11.25">
      <c r="A199" s="36"/>
      <c r="B199" s="37"/>
      <c r="C199" s="38"/>
      <c r="D199" s="194" t="s">
        <v>144</v>
      </c>
      <c r="E199" s="38"/>
      <c r="F199" s="195" t="s">
        <v>278</v>
      </c>
      <c r="G199" s="38"/>
      <c r="H199" s="38"/>
      <c r="I199" s="196"/>
      <c r="J199" s="38"/>
      <c r="K199" s="38"/>
      <c r="L199" s="41"/>
      <c r="M199" s="197"/>
      <c r="N199" s="198"/>
      <c r="O199" s="67"/>
      <c r="P199" s="67"/>
      <c r="Q199" s="67"/>
      <c r="R199" s="67"/>
      <c r="S199" s="67"/>
      <c r="T199" s="68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9" t="s">
        <v>144</v>
      </c>
      <c r="AU199" s="19" t="s">
        <v>83</v>
      </c>
    </row>
    <row r="200" spans="2:51" s="13" customFormat="1" ht="11.25">
      <c r="B200" s="199"/>
      <c r="C200" s="200"/>
      <c r="D200" s="194" t="s">
        <v>146</v>
      </c>
      <c r="E200" s="201" t="s">
        <v>28</v>
      </c>
      <c r="F200" s="202" t="s">
        <v>281</v>
      </c>
      <c r="G200" s="200"/>
      <c r="H200" s="201" t="s">
        <v>28</v>
      </c>
      <c r="I200" s="203"/>
      <c r="J200" s="200"/>
      <c r="K200" s="200"/>
      <c r="L200" s="204"/>
      <c r="M200" s="205"/>
      <c r="N200" s="206"/>
      <c r="O200" s="206"/>
      <c r="P200" s="206"/>
      <c r="Q200" s="206"/>
      <c r="R200" s="206"/>
      <c r="S200" s="206"/>
      <c r="T200" s="207"/>
      <c r="AT200" s="208" t="s">
        <v>146</v>
      </c>
      <c r="AU200" s="208" t="s">
        <v>83</v>
      </c>
      <c r="AV200" s="13" t="s">
        <v>81</v>
      </c>
      <c r="AW200" s="13" t="s">
        <v>34</v>
      </c>
      <c r="AX200" s="13" t="s">
        <v>73</v>
      </c>
      <c r="AY200" s="208" t="s">
        <v>136</v>
      </c>
    </row>
    <row r="201" spans="2:51" s="13" customFormat="1" ht="22.5">
      <c r="B201" s="199"/>
      <c r="C201" s="200"/>
      <c r="D201" s="194" t="s">
        <v>146</v>
      </c>
      <c r="E201" s="201" t="s">
        <v>28</v>
      </c>
      <c r="F201" s="202" t="s">
        <v>282</v>
      </c>
      <c r="G201" s="200"/>
      <c r="H201" s="201" t="s">
        <v>28</v>
      </c>
      <c r="I201" s="203"/>
      <c r="J201" s="200"/>
      <c r="K201" s="200"/>
      <c r="L201" s="204"/>
      <c r="M201" s="205"/>
      <c r="N201" s="206"/>
      <c r="O201" s="206"/>
      <c r="P201" s="206"/>
      <c r="Q201" s="206"/>
      <c r="R201" s="206"/>
      <c r="S201" s="206"/>
      <c r="T201" s="207"/>
      <c r="AT201" s="208" t="s">
        <v>146</v>
      </c>
      <c r="AU201" s="208" t="s">
        <v>83</v>
      </c>
      <c r="AV201" s="13" t="s">
        <v>81</v>
      </c>
      <c r="AW201" s="13" t="s">
        <v>34</v>
      </c>
      <c r="AX201" s="13" t="s">
        <v>73</v>
      </c>
      <c r="AY201" s="208" t="s">
        <v>136</v>
      </c>
    </row>
    <row r="202" spans="2:51" s="13" customFormat="1" ht="11.25">
      <c r="B202" s="199"/>
      <c r="C202" s="200"/>
      <c r="D202" s="194" t="s">
        <v>146</v>
      </c>
      <c r="E202" s="201" t="s">
        <v>28</v>
      </c>
      <c r="F202" s="202" t="s">
        <v>283</v>
      </c>
      <c r="G202" s="200"/>
      <c r="H202" s="201" t="s">
        <v>28</v>
      </c>
      <c r="I202" s="203"/>
      <c r="J202" s="200"/>
      <c r="K202" s="200"/>
      <c r="L202" s="204"/>
      <c r="M202" s="205"/>
      <c r="N202" s="206"/>
      <c r="O202" s="206"/>
      <c r="P202" s="206"/>
      <c r="Q202" s="206"/>
      <c r="R202" s="206"/>
      <c r="S202" s="206"/>
      <c r="T202" s="207"/>
      <c r="AT202" s="208" t="s">
        <v>146</v>
      </c>
      <c r="AU202" s="208" t="s">
        <v>83</v>
      </c>
      <c r="AV202" s="13" t="s">
        <v>81</v>
      </c>
      <c r="AW202" s="13" t="s">
        <v>34</v>
      </c>
      <c r="AX202" s="13" t="s">
        <v>73</v>
      </c>
      <c r="AY202" s="208" t="s">
        <v>136</v>
      </c>
    </row>
    <row r="203" spans="2:51" s="13" customFormat="1" ht="11.25">
      <c r="B203" s="199"/>
      <c r="C203" s="200"/>
      <c r="D203" s="194" t="s">
        <v>146</v>
      </c>
      <c r="E203" s="201" t="s">
        <v>28</v>
      </c>
      <c r="F203" s="202" t="s">
        <v>284</v>
      </c>
      <c r="G203" s="200"/>
      <c r="H203" s="201" t="s">
        <v>28</v>
      </c>
      <c r="I203" s="203"/>
      <c r="J203" s="200"/>
      <c r="K203" s="200"/>
      <c r="L203" s="204"/>
      <c r="M203" s="205"/>
      <c r="N203" s="206"/>
      <c r="O203" s="206"/>
      <c r="P203" s="206"/>
      <c r="Q203" s="206"/>
      <c r="R203" s="206"/>
      <c r="S203" s="206"/>
      <c r="T203" s="207"/>
      <c r="AT203" s="208" t="s">
        <v>146</v>
      </c>
      <c r="AU203" s="208" t="s">
        <v>83</v>
      </c>
      <c r="AV203" s="13" t="s">
        <v>81</v>
      </c>
      <c r="AW203" s="13" t="s">
        <v>34</v>
      </c>
      <c r="AX203" s="13" t="s">
        <v>73</v>
      </c>
      <c r="AY203" s="208" t="s">
        <v>136</v>
      </c>
    </row>
    <row r="204" spans="2:51" s="13" customFormat="1" ht="11.25">
      <c r="B204" s="199"/>
      <c r="C204" s="200"/>
      <c r="D204" s="194" t="s">
        <v>146</v>
      </c>
      <c r="E204" s="201" t="s">
        <v>28</v>
      </c>
      <c r="F204" s="202" t="s">
        <v>285</v>
      </c>
      <c r="G204" s="200"/>
      <c r="H204" s="201" t="s">
        <v>28</v>
      </c>
      <c r="I204" s="203"/>
      <c r="J204" s="200"/>
      <c r="K204" s="200"/>
      <c r="L204" s="204"/>
      <c r="M204" s="205"/>
      <c r="N204" s="206"/>
      <c r="O204" s="206"/>
      <c r="P204" s="206"/>
      <c r="Q204" s="206"/>
      <c r="R204" s="206"/>
      <c r="S204" s="206"/>
      <c r="T204" s="207"/>
      <c r="AT204" s="208" t="s">
        <v>146</v>
      </c>
      <c r="AU204" s="208" t="s">
        <v>83</v>
      </c>
      <c r="AV204" s="13" t="s">
        <v>81</v>
      </c>
      <c r="AW204" s="13" t="s">
        <v>34</v>
      </c>
      <c r="AX204" s="13" t="s">
        <v>73</v>
      </c>
      <c r="AY204" s="208" t="s">
        <v>136</v>
      </c>
    </row>
    <row r="205" spans="2:51" s="13" customFormat="1" ht="11.25">
      <c r="B205" s="199"/>
      <c r="C205" s="200"/>
      <c r="D205" s="194" t="s">
        <v>146</v>
      </c>
      <c r="E205" s="201" t="s">
        <v>28</v>
      </c>
      <c r="F205" s="202" t="s">
        <v>286</v>
      </c>
      <c r="G205" s="200"/>
      <c r="H205" s="201" t="s">
        <v>28</v>
      </c>
      <c r="I205" s="203"/>
      <c r="J205" s="200"/>
      <c r="K205" s="200"/>
      <c r="L205" s="204"/>
      <c r="M205" s="205"/>
      <c r="N205" s="206"/>
      <c r="O205" s="206"/>
      <c r="P205" s="206"/>
      <c r="Q205" s="206"/>
      <c r="R205" s="206"/>
      <c r="S205" s="206"/>
      <c r="T205" s="207"/>
      <c r="AT205" s="208" t="s">
        <v>146</v>
      </c>
      <c r="AU205" s="208" t="s">
        <v>83</v>
      </c>
      <c r="AV205" s="13" t="s">
        <v>81</v>
      </c>
      <c r="AW205" s="13" t="s">
        <v>34</v>
      </c>
      <c r="AX205" s="13" t="s">
        <v>73</v>
      </c>
      <c r="AY205" s="208" t="s">
        <v>136</v>
      </c>
    </row>
    <row r="206" spans="2:51" s="14" customFormat="1" ht="11.25">
      <c r="B206" s="209"/>
      <c r="C206" s="210"/>
      <c r="D206" s="194" t="s">
        <v>146</v>
      </c>
      <c r="E206" s="211" t="s">
        <v>28</v>
      </c>
      <c r="F206" s="212" t="s">
        <v>81</v>
      </c>
      <c r="G206" s="210"/>
      <c r="H206" s="213">
        <v>1</v>
      </c>
      <c r="I206" s="214"/>
      <c r="J206" s="210"/>
      <c r="K206" s="210"/>
      <c r="L206" s="215"/>
      <c r="M206" s="216"/>
      <c r="N206" s="217"/>
      <c r="O206" s="217"/>
      <c r="P206" s="217"/>
      <c r="Q206" s="217"/>
      <c r="R206" s="217"/>
      <c r="S206" s="217"/>
      <c r="T206" s="218"/>
      <c r="AT206" s="219" t="s">
        <v>146</v>
      </c>
      <c r="AU206" s="219" t="s">
        <v>83</v>
      </c>
      <c r="AV206" s="14" t="s">
        <v>83</v>
      </c>
      <c r="AW206" s="14" t="s">
        <v>34</v>
      </c>
      <c r="AX206" s="14" t="s">
        <v>81</v>
      </c>
      <c r="AY206" s="219" t="s">
        <v>136</v>
      </c>
    </row>
    <row r="207" spans="2:63" s="12" customFormat="1" ht="22.9" customHeight="1">
      <c r="B207" s="165"/>
      <c r="C207" s="166"/>
      <c r="D207" s="167" t="s">
        <v>72</v>
      </c>
      <c r="E207" s="179" t="s">
        <v>152</v>
      </c>
      <c r="F207" s="179" t="s">
        <v>287</v>
      </c>
      <c r="G207" s="166"/>
      <c r="H207" s="166"/>
      <c r="I207" s="169"/>
      <c r="J207" s="180">
        <f>BK207</f>
        <v>0</v>
      </c>
      <c r="K207" s="166"/>
      <c r="L207" s="171"/>
      <c r="M207" s="172"/>
      <c r="N207" s="173"/>
      <c r="O207" s="173"/>
      <c r="P207" s="174">
        <f>SUM(P208:P290)</f>
        <v>0</v>
      </c>
      <c r="Q207" s="173"/>
      <c r="R207" s="174">
        <f>SUM(R208:R290)</f>
        <v>7.22938122</v>
      </c>
      <c r="S207" s="173"/>
      <c r="T207" s="175">
        <f>SUM(T208:T290)</f>
        <v>0</v>
      </c>
      <c r="AR207" s="176" t="s">
        <v>81</v>
      </c>
      <c r="AT207" s="177" t="s">
        <v>72</v>
      </c>
      <c r="AU207" s="177" t="s">
        <v>81</v>
      </c>
      <c r="AY207" s="176" t="s">
        <v>136</v>
      </c>
      <c r="BK207" s="178">
        <f>SUM(BK208:BK290)</f>
        <v>0</v>
      </c>
    </row>
    <row r="208" spans="1:65" s="2" customFormat="1" ht="16.5" customHeight="1">
      <c r="A208" s="36"/>
      <c r="B208" s="37"/>
      <c r="C208" s="181" t="s">
        <v>288</v>
      </c>
      <c r="D208" s="181" t="s">
        <v>138</v>
      </c>
      <c r="E208" s="182" t="s">
        <v>289</v>
      </c>
      <c r="F208" s="183" t="s">
        <v>290</v>
      </c>
      <c r="G208" s="184" t="s">
        <v>155</v>
      </c>
      <c r="H208" s="185">
        <v>1.35</v>
      </c>
      <c r="I208" s="186"/>
      <c r="J208" s="187">
        <f>ROUND(I208*H208,2)</f>
        <v>0</v>
      </c>
      <c r="K208" s="183" t="s">
        <v>28</v>
      </c>
      <c r="L208" s="41"/>
      <c r="M208" s="188" t="s">
        <v>28</v>
      </c>
      <c r="N208" s="189" t="s">
        <v>46</v>
      </c>
      <c r="O208" s="67"/>
      <c r="P208" s="190">
        <f>O208*H208</f>
        <v>0</v>
      </c>
      <c r="Q208" s="190">
        <v>2.5</v>
      </c>
      <c r="R208" s="190">
        <f>Q208*H208</f>
        <v>3.375</v>
      </c>
      <c r="S208" s="190">
        <v>0</v>
      </c>
      <c r="T208" s="191">
        <f>S208*H208</f>
        <v>0</v>
      </c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R208" s="192" t="s">
        <v>142</v>
      </c>
      <c r="AT208" s="192" t="s">
        <v>138</v>
      </c>
      <c r="AU208" s="192" t="s">
        <v>83</v>
      </c>
      <c r="AY208" s="19" t="s">
        <v>136</v>
      </c>
      <c r="BE208" s="193">
        <f>IF(N208="základní",J208,0)</f>
        <v>0</v>
      </c>
      <c r="BF208" s="193">
        <f>IF(N208="snížená",J208,0)</f>
        <v>0</v>
      </c>
      <c r="BG208" s="193">
        <f>IF(N208="zákl. přenesená",J208,0)</f>
        <v>0</v>
      </c>
      <c r="BH208" s="193">
        <f>IF(N208="sníž. přenesená",J208,0)</f>
        <v>0</v>
      </c>
      <c r="BI208" s="193">
        <f>IF(N208="nulová",J208,0)</f>
        <v>0</v>
      </c>
      <c r="BJ208" s="19" t="s">
        <v>142</v>
      </c>
      <c r="BK208" s="193">
        <f>ROUND(I208*H208,2)</f>
        <v>0</v>
      </c>
      <c r="BL208" s="19" t="s">
        <v>142</v>
      </c>
      <c r="BM208" s="192" t="s">
        <v>291</v>
      </c>
    </row>
    <row r="209" spans="1:47" s="2" customFormat="1" ht="11.25">
      <c r="A209" s="36"/>
      <c r="B209" s="37"/>
      <c r="C209" s="38"/>
      <c r="D209" s="194" t="s">
        <v>144</v>
      </c>
      <c r="E209" s="38"/>
      <c r="F209" s="195" t="s">
        <v>290</v>
      </c>
      <c r="G209" s="38"/>
      <c r="H209" s="38"/>
      <c r="I209" s="196"/>
      <c r="J209" s="38"/>
      <c r="K209" s="38"/>
      <c r="L209" s="41"/>
      <c r="M209" s="197"/>
      <c r="N209" s="198"/>
      <c r="O209" s="67"/>
      <c r="P209" s="67"/>
      <c r="Q209" s="67"/>
      <c r="R209" s="67"/>
      <c r="S209" s="67"/>
      <c r="T209" s="68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T209" s="19" t="s">
        <v>144</v>
      </c>
      <c r="AU209" s="19" t="s">
        <v>83</v>
      </c>
    </row>
    <row r="210" spans="2:51" s="13" customFormat="1" ht="11.25">
      <c r="B210" s="199"/>
      <c r="C210" s="200"/>
      <c r="D210" s="194" t="s">
        <v>146</v>
      </c>
      <c r="E210" s="201" t="s">
        <v>28</v>
      </c>
      <c r="F210" s="202" t="s">
        <v>292</v>
      </c>
      <c r="G210" s="200"/>
      <c r="H210" s="201" t="s">
        <v>28</v>
      </c>
      <c r="I210" s="203"/>
      <c r="J210" s="200"/>
      <c r="K210" s="200"/>
      <c r="L210" s="204"/>
      <c r="M210" s="205"/>
      <c r="N210" s="206"/>
      <c r="O210" s="206"/>
      <c r="P210" s="206"/>
      <c r="Q210" s="206"/>
      <c r="R210" s="206"/>
      <c r="S210" s="206"/>
      <c r="T210" s="207"/>
      <c r="AT210" s="208" t="s">
        <v>146</v>
      </c>
      <c r="AU210" s="208" t="s">
        <v>83</v>
      </c>
      <c r="AV210" s="13" t="s">
        <v>81</v>
      </c>
      <c r="AW210" s="13" t="s">
        <v>34</v>
      </c>
      <c r="AX210" s="13" t="s">
        <v>73</v>
      </c>
      <c r="AY210" s="208" t="s">
        <v>136</v>
      </c>
    </row>
    <row r="211" spans="2:51" s="14" customFormat="1" ht="11.25">
      <c r="B211" s="209"/>
      <c r="C211" s="210"/>
      <c r="D211" s="194" t="s">
        <v>146</v>
      </c>
      <c r="E211" s="211" t="s">
        <v>28</v>
      </c>
      <c r="F211" s="212" t="s">
        <v>293</v>
      </c>
      <c r="G211" s="210"/>
      <c r="H211" s="213">
        <v>1.35</v>
      </c>
      <c r="I211" s="214"/>
      <c r="J211" s="210"/>
      <c r="K211" s="210"/>
      <c r="L211" s="215"/>
      <c r="M211" s="216"/>
      <c r="N211" s="217"/>
      <c r="O211" s="217"/>
      <c r="P211" s="217"/>
      <c r="Q211" s="217"/>
      <c r="R211" s="217"/>
      <c r="S211" s="217"/>
      <c r="T211" s="218"/>
      <c r="AT211" s="219" t="s">
        <v>146</v>
      </c>
      <c r="AU211" s="219" t="s">
        <v>83</v>
      </c>
      <c r="AV211" s="14" t="s">
        <v>83</v>
      </c>
      <c r="AW211" s="14" t="s">
        <v>34</v>
      </c>
      <c r="AX211" s="14" t="s">
        <v>81</v>
      </c>
      <c r="AY211" s="219" t="s">
        <v>136</v>
      </c>
    </row>
    <row r="212" spans="1:65" s="2" customFormat="1" ht="16.5" customHeight="1">
      <c r="A212" s="36"/>
      <c r="B212" s="37"/>
      <c r="C212" s="233" t="s">
        <v>294</v>
      </c>
      <c r="D212" s="233" t="s">
        <v>234</v>
      </c>
      <c r="E212" s="234" t="s">
        <v>295</v>
      </c>
      <c r="F212" s="235" t="s">
        <v>296</v>
      </c>
      <c r="G212" s="236" t="s">
        <v>141</v>
      </c>
      <c r="H212" s="237">
        <v>16</v>
      </c>
      <c r="I212" s="238"/>
      <c r="J212" s="239">
        <f>ROUND(I212*H212,2)</f>
        <v>0</v>
      </c>
      <c r="K212" s="235" t="s">
        <v>28</v>
      </c>
      <c r="L212" s="240"/>
      <c r="M212" s="241" t="s">
        <v>28</v>
      </c>
      <c r="N212" s="242" t="s">
        <v>46</v>
      </c>
      <c r="O212" s="67"/>
      <c r="P212" s="190">
        <f>O212*H212</f>
        <v>0</v>
      </c>
      <c r="Q212" s="190">
        <v>0.054</v>
      </c>
      <c r="R212" s="190">
        <f>Q212*H212</f>
        <v>0.864</v>
      </c>
      <c r="S212" s="190">
        <v>0</v>
      </c>
      <c r="T212" s="191">
        <f>S212*H212</f>
        <v>0</v>
      </c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R212" s="192" t="s">
        <v>201</v>
      </c>
      <c r="AT212" s="192" t="s">
        <v>234</v>
      </c>
      <c r="AU212" s="192" t="s">
        <v>83</v>
      </c>
      <c r="AY212" s="19" t="s">
        <v>136</v>
      </c>
      <c r="BE212" s="193">
        <f>IF(N212="základní",J212,0)</f>
        <v>0</v>
      </c>
      <c r="BF212" s="193">
        <f>IF(N212="snížená",J212,0)</f>
        <v>0</v>
      </c>
      <c r="BG212" s="193">
        <f>IF(N212="zákl. přenesená",J212,0)</f>
        <v>0</v>
      </c>
      <c r="BH212" s="193">
        <f>IF(N212="sníž. přenesená",J212,0)</f>
        <v>0</v>
      </c>
      <c r="BI212" s="193">
        <f>IF(N212="nulová",J212,0)</f>
        <v>0</v>
      </c>
      <c r="BJ212" s="19" t="s">
        <v>142</v>
      </c>
      <c r="BK212" s="193">
        <f>ROUND(I212*H212,2)</f>
        <v>0</v>
      </c>
      <c r="BL212" s="19" t="s">
        <v>142</v>
      </c>
      <c r="BM212" s="192" t="s">
        <v>297</v>
      </c>
    </row>
    <row r="213" spans="1:47" s="2" customFormat="1" ht="11.25">
      <c r="A213" s="36"/>
      <c r="B213" s="37"/>
      <c r="C213" s="38"/>
      <c r="D213" s="194" t="s">
        <v>144</v>
      </c>
      <c r="E213" s="38"/>
      <c r="F213" s="195" t="s">
        <v>298</v>
      </c>
      <c r="G213" s="38"/>
      <c r="H213" s="38"/>
      <c r="I213" s="196"/>
      <c r="J213" s="38"/>
      <c r="K213" s="38"/>
      <c r="L213" s="41"/>
      <c r="M213" s="197"/>
      <c r="N213" s="198"/>
      <c r="O213" s="67"/>
      <c r="P213" s="67"/>
      <c r="Q213" s="67"/>
      <c r="R213" s="67"/>
      <c r="S213" s="67"/>
      <c r="T213" s="68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T213" s="19" t="s">
        <v>144</v>
      </c>
      <c r="AU213" s="19" t="s">
        <v>83</v>
      </c>
    </row>
    <row r="214" spans="2:51" s="13" customFormat="1" ht="11.25">
      <c r="B214" s="199"/>
      <c r="C214" s="200"/>
      <c r="D214" s="194" t="s">
        <v>146</v>
      </c>
      <c r="E214" s="201" t="s">
        <v>28</v>
      </c>
      <c r="F214" s="202" t="s">
        <v>299</v>
      </c>
      <c r="G214" s="200"/>
      <c r="H214" s="201" t="s">
        <v>28</v>
      </c>
      <c r="I214" s="203"/>
      <c r="J214" s="200"/>
      <c r="K214" s="200"/>
      <c r="L214" s="204"/>
      <c r="M214" s="205"/>
      <c r="N214" s="206"/>
      <c r="O214" s="206"/>
      <c r="P214" s="206"/>
      <c r="Q214" s="206"/>
      <c r="R214" s="206"/>
      <c r="S214" s="206"/>
      <c r="T214" s="207"/>
      <c r="AT214" s="208" t="s">
        <v>146</v>
      </c>
      <c r="AU214" s="208" t="s">
        <v>83</v>
      </c>
      <c r="AV214" s="13" t="s">
        <v>81</v>
      </c>
      <c r="AW214" s="13" t="s">
        <v>34</v>
      </c>
      <c r="AX214" s="13" t="s">
        <v>73</v>
      </c>
      <c r="AY214" s="208" t="s">
        <v>136</v>
      </c>
    </row>
    <row r="215" spans="2:51" s="14" customFormat="1" ht="11.25">
      <c r="B215" s="209"/>
      <c r="C215" s="210"/>
      <c r="D215" s="194" t="s">
        <v>146</v>
      </c>
      <c r="E215" s="211" t="s">
        <v>28</v>
      </c>
      <c r="F215" s="212" t="s">
        <v>300</v>
      </c>
      <c r="G215" s="210"/>
      <c r="H215" s="213">
        <v>16</v>
      </c>
      <c r="I215" s="214"/>
      <c r="J215" s="210"/>
      <c r="K215" s="210"/>
      <c r="L215" s="215"/>
      <c r="M215" s="216"/>
      <c r="N215" s="217"/>
      <c r="O215" s="217"/>
      <c r="P215" s="217"/>
      <c r="Q215" s="217"/>
      <c r="R215" s="217"/>
      <c r="S215" s="217"/>
      <c r="T215" s="218"/>
      <c r="AT215" s="219" t="s">
        <v>146</v>
      </c>
      <c r="AU215" s="219" t="s">
        <v>83</v>
      </c>
      <c r="AV215" s="14" t="s">
        <v>83</v>
      </c>
      <c r="AW215" s="14" t="s">
        <v>34</v>
      </c>
      <c r="AX215" s="14" t="s">
        <v>81</v>
      </c>
      <c r="AY215" s="219" t="s">
        <v>136</v>
      </c>
    </row>
    <row r="216" spans="1:65" s="2" customFormat="1" ht="16.5" customHeight="1">
      <c r="A216" s="36"/>
      <c r="B216" s="37"/>
      <c r="C216" s="181" t="s">
        <v>301</v>
      </c>
      <c r="D216" s="181" t="s">
        <v>138</v>
      </c>
      <c r="E216" s="182" t="s">
        <v>302</v>
      </c>
      <c r="F216" s="183" t="s">
        <v>303</v>
      </c>
      <c r="G216" s="184" t="s">
        <v>155</v>
      </c>
      <c r="H216" s="185">
        <v>1.95</v>
      </c>
      <c r="I216" s="186"/>
      <c r="J216" s="187">
        <f>ROUND(I216*H216,2)</f>
        <v>0</v>
      </c>
      <c r="K216" s="183" t="s">
        <v>156</v>
      </c>
      <c r="L216" s="41"/>
      <c r="M216" s="188" t="s">
        <v>28</v>
      </c>
      <c r="N216" s="189" t="s">
        <v>46</v>
      </c>
      <c r="O216" s="67"/>
      <c r="P216" s="190">
        <f>O216*H216</f>
        <v>0</v>
      </c>
      <c r="Q216" s="190">
        <v>0.36038</v>
      </c>
      <c r="R216" s="190">
        <f>Q216*H216</f>
        <v>0.702741</v>
      </c>
      <c r="S216" s="190">
        <v>0</v>
      </c>
      <c r="T216" s="191">
        <f>S216*H216</f>
        <v>0</v>
      </c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R216" s="192" t="s">
        <v>142</v>
      </c>
      <c r="AT216" s="192" t="s">
        <v>138</v>
      </c>
      <c r="AU216" s="192" t="s">
        <v>83</v>
      </c>
      <c r="AY216" s="19" t="s">
        <v>136</v>
      </c>
      <c r="BE216" s="193">
        <f>IF(N216="základní",J216,0)</f>
        <v>0</v>
      </c>
      <c r="BF216" s="193">
        <f>IF(N216="snížená",J216,0)</f>
        <v>0</v>
      </c>
      <c r="BG216" s="193">
        <f>IF(N216="zákl. přenesená",J216,0)</f>
        <v>0</v>
      </c>
      <c r="BH216" s="193">
        <f>IF(N216="sníž. přenesená",J216,0)</f>
        <v>0</v>
      </c>
      <c r="BI216" s="193">
        <f>IF(N216="nulová",J216,0)</f>
        <v>0</v>
      </c>
      <c r="BJ216" s="19" t="s">
        <v>142</v>
      </c>
      <c r="BK216" s="193">
        <f>ROUND(I216*H216,2)</f>
        <v>0</v>
      </c>
      <c r="BL216" s="19" t="s">
        <v>142</v>
      </c>
      <c r="BM216" s="192" t="s">
        <v>304</v>
      </c>
    </row>
    <row r="217" spans="1:47" s="2" customFormat="1" ht="29.25">
      <c r="A217" s="36"/>
      <c r="B217" s="37"/>
      <c r="C217" s="38"/>
      <c r="D217" s="194" t="s">
        <v>144</v>
      </c>
      <c r="E217" s="38"/>
      <c r="F217" s="195" t="s">
        <v>305</v>
      </c>
      <c r="G217" s="38"/>
      <c r="H217" s="38"/>
      <c r="I217" s="196"/>
      <c r="J217" s="38"/>
      <c r="K217" s="38"/>
      <c r="L217" s="41"/>
      <c r="M217" s="197"/>
      <c r="N217" s="198"/>
      <c r="O217" s="67"/>
      <c r="P217" s="67"/>
      <c r="Q217" s="67"/>
      <c r="R217" s="67"/>
      <c r="S217" s="67"/>
      <c r="T217" s="68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T217" s="19" t="s">
        <v>144</v>
      </c>
      <c r="AU217" s="19" t="s">
        <v>83</v>
      </c>
    </row>
    <row r="218" spans="1:47" s="2" customFormat="1" ht="11.25">
      <c r="A218" s="36"/>
      <c r="B218" s="37"/>
      <c r="C218" s="38"/>
      <c r="D218" s="220" t="s">
        <v>159</v>
      </c>
      <c r="E218" s="38"/>
      <c r="F218" s="221" t="s">
        <v>306</v>
      </c>
      <c r="G218" s="38"/>
      <c r="H218" s="38"/>
      <c r="I218" s="196"/>
      <c r="J218" s="38"/>
      <c r="K218" s="38"/>
      <c r="L218" s="41"/>
      <c r="M218" s="197"/>
      <c r="N218" s="198"/>
      <c r="O218" s="67"/>
      <c r="P218" s="67"/>
      <c r="Q218" s="67"/>
      <c r="R218" s="67"/>
      <c r="S218" s="67"/>
      <c r="T218" s="68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T218" s="19" t="s">
        <v>159</v>
      </c>
      <c r="AU218" s="19" t="s">
        <v>83</v>
      </c>
    </row>
    <row r="219" spans="2:51" s="13" customFormat="1" ht="11.25">
      <c r="B219" s="199"/>
      <c r="C219" s="200"/>
      <c r="D219" s="194" t="s">
        <v>146</v>
      </c>
      <c r="E219" s="201" t="s">
        <v>28</v>
      </c>
      <c r="F219" s="202" t="s">
        <v>307</v>
      </c>
      <c r="G219" s="200"/>
      <c r="H219" s="201" t="s">
        <v>28</v>
      </c>
      <c r="I219" s="203"/>
      <c r="J219" s="200"/>
      <c r="K219" s="200"/>
      <c r="L219" s="204"/>
      <c r="M219" s="205"/>
      <c r="N219" s="206"/>
      <c r="O219" s="206"/>
      <c r="P219" s="206"/>
      <c r="Q219" s="206"/>
      <c r="R219" s="206"/>
      <c r="S219" s="206"/>
      <c r="T219" s="207"/>
      <c r="AT219" s="208" t="s">
        <v>146</v>
      </c>
      <c r="AU219" s="208" t="s">
        <v>83</v>
      </c>
      <c r="AV219" s="13" t="s">
        <v>81</v>
      </c>
      <c r="AW219" s="13" t="s">
        <v>34</v>
      </c>
      <c r="AX219" s="13" t="s">
        <v>73</v>
      </c>
      <c r="AY219" s="208" t="s">
        <v>136</v>
      </c>
    </row>
    <row r="220" spans="2:51" s="14" customFormat="1" ht="11.25">
      <c r="B220" s="209"/>
      <c r="C220" s="210"/>
      <c r="D220" s="194" t="s">
        <v>146</v>
      </c>
      <c r="E220" s="211" t="s">
        <v>28</v>
      </c>
      <c r="F220" s="212" t="s">
        <v>308</v>
      </c>
      <c r="G220" s="210"/>
      <c r="H220" s="213">
        <v>1.95</v>
      </c>
      <c r="I220" s="214"/>
      <c r="J220" s="210"/>
      <c r="K220" s="210"/>
      <c r="L220" s="215"/>
      <c r="M220" s="216"/>
      <c r="N220" s="217"/>
      <c r="O220" s="217"/>
      <c r="P220" s="217"/>
      <c r="Q220" s="217"/>
      <c r="R220" s="217"/>
      <c r="S220" s="217"/>
      <c r="T220" s="218"/>
      <c r="AT220" s="219" t="s">
        <v>146</v>
      </c>
      <c r="AU220" s="219" t="s">
        <v>83</v>
      </c>
      <c r="AV220" s="14" t="s">
        <v>83</v>
      </c>
      <c r="AW220" s="14" t="s">
        <v>34</v>
      </c>
      <c r="AX220" s="14" t="s">
        <v>81</v>
      </c>
      <c r="AY220" s="219" t="s">
        <v>136</v>
      </c>
    </row>
    <row r="221" spans="1:65" s="2" customFormat="1" ht="16.5" customHeight="1">
      <c r="A221" s="36"/>
      <c r="B221" s="37"/>
      <c r="C221" s="181" t="s">
        <v>7</v>
      </c>
      <c r="D221" s="181" t="s">
        <v>138</v>
      </c>
      <c r="E221" s="182" t="s">
        <v>309</v>
      </c>
      <c r="F221" s="183" t="s">
        <v>310</v>
      </c>
      <c r="G221" s="184" t="s">
        <v>155</v>
      </c>
      <c r="H221" s="185">
        <v>54.872</v>
      </c>
      <c r="I221" s="186"/>
      <c r="J221" s="187">
        <f>ROUND(I221*H221,2)</f>
        <v>0</v>
      </c>
      <c r="K221" s="183" t="s">
        <v>156</v>
      </c>
      <c r="L221" s="41"/>
      <c r="M221" s="188" t="s">
        <v>28</v>
      </c>
      <c r="N221" s="189" t="s">
        <v>46</v>
      </c>
      <c r="O221" s="67"/>
      <c r="P221" s="190">
        <f>O221*H221</f>
        <v>0</v>
      </c>
      <c r="Q221" s="190">
        <v>0</v>
      </c>
      <c r="R221" s="190">
        <f>Q221*H221</f>
        <v>0</v>
      </c>
      <c r="S221" s="190">
        <v>0</v>
      </c>
      <c r="T221" s="191">
        <f>S221*H221</f>
        <v>0</v>
      </c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R221" s="192" t="s">
        <v>142</v>
      </c>
      <c r="AT221" s="192" t="s">
        <v>138</v>
      </c>
      <c r="AU221" s="192" t="s">
        <v>83</v>
      </c>
      <c r="AY221" s="19" t="s">
        <v>136</v>
      </c>
      <c r="BE221" s="193">
        <f>IF(N221="základní",J221,0)</f>
        <v>0</v>
      </c>
      <c r="BF221" s="193">
        <f>IF(N221="snížená",J221,0)</f>
        <v>0</v>
      </c>
      <c r="BG221" s="193">
        <f>IF(N221="zákl. přenesená",J221,0)</f>
        <v>0</v>
      </c>
      <c r="BH221" s="193">
        <f>IF(N221="sníž. přenesená",J221,0)</f>
        <v>0</v>
      </c>
      <c r="BI221" s="193">
        <f>IF(N221="nulová",J221,0)</f>
        <v>0</v>
      </c>
      <c r="BJ221" s="19" t="s">
        <v>142</v>
      </c>
      <c r="BK221" s="193">
        <f>ROUND(I221*H221,2)</f>
        <v>0</v>
      </c>
      <c r="BL221" s="19" t="s">
        <v>142</v>
      </c>
      <c r="BM221" s="192" t="s">
        <v>311</v>
      </c>
    </row>
    <row r="222" spans="1:47" s="2" customFormat="1" ht="19.5">
      <c r="A222" s="36"/>
      <c r="B222" s="37"/>
      <c r="C222" s="38"/>
      <c r="D222" s="194" t="s">
        <v>144</v>
      </c>
      <c r="E222" s="38"/>
      <c r="F222" s="195" t="s">
        <v>312</v>
      </c>
      <c r="G222" s="38"/>
      <c r="H222" s="38"/>
      <c r="I222" s="196"/>
      <c r="J222" s="38"/>
      <c r="K222" s="38"/>
      <c r="L222" s="41"/>
      <c r="M222" s="197"/>
      <c r="N222" s="198"/>
      <c r="O222" s="67"/>
      <c r="P222" s="67"/>
      <c r="Q222" s="67"/>
      <c r="R222" s="67"/>
      <c r="S222" s="67"/>
      <c r="T222" s="68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T222" s="19" t="s">
        <v>144</v>
      </c>
      <c r="AU222" s="19" t="s">
        <v>83</v>
      </c>
    </row>
    <row r="223" spans="1:47" s="2" customFormat="1" ht="11.25">
      <c r="A223" s="36"/>
      <c r="B223" s="37"/>
      <c r="C223" s="38"/>
      <c r="D223" s="220" t="s">
        <v>159</v>
      </c>
      <c r="E223" s="38"/>
      <c r="F223" s="221" t="s">
        <v>313</v>
      </c>
      <c r="G223" s="38"/>
      <c r="H223" s="38"/>
      <c r="I223" s="196"/>
      <c r="J223" s="38"/>
      <c r="K223" s="38"/>
      <c r="L223" s="41"/>
      <c r="M223" s="197"/>
      <c r="N223" s="198"/>
      <c r="O223" s="67"/>
      <c r="P223" s="67"/>
      <c r="Q223" s="67"/>
      <c r="R223" s="67"/>
      <c r="S223" s="67"/>
      <c r="T223" s="68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T223" s="19" t="s">
        <v>159</v>
      </c>
      <c r="AU223" s="19" t="s">
        <v>83</v>
      </c>
    </row>
    <row r="224" spans="2:51" s="13" customFormat="1" ht="11.25">
      <c r="B224" s="199"/>
      <c r="C224" s="200"/>
      <c r="D224" s="194" t="s">
        <v>146</v>
      </c>
      <c r="E224" s="201" t="s">
        <v>28</v>
      </c>
      <c r="F224" s="202" t="s">
        <v>314</v>
      </c>
      <c r="G224" s="200"/>
      <c r="H224" s="201" t="s">
        <v>28</v>
      </c>
      <c r="I224" s="203"/>
      <c r="J224" s="200"/>
      <c r="K224" s="200"/>
      <c r="L224" s="204"/>
      <c r="M224" s="205"/>
      <c r="N224" s="206"/>
      <c r="O224" s="206"/>
      <c r="P224" s="206"/>
      <c r="Q224" s="206"/>
      <c r="R224" s="206"/>
      <c r="S224" s="206"/>
      <c r="T224" s="207"/>
      <c r="AT224" s="208" t="s">
        <v>146</v>
      </c>
      <c r="AU224" s="208" t="s">
        <v>83</v>
      </c>
      <c r="AV224" s="13" t="s">
        <v>81</v>
      </c>
      <c r="AW224" s="13" t="s">
        <v>34</v>
      </c>
      <c r="AX224" s="13" t="s">
        <v>73</v>
      </c>
      <c r="AY224" s="208" t="s">
        <v>136</v>
      </c>
    </row>
    <row r="225" spans="2:51" s="13" customFormat="1" ht="11.25">
      <c r="B225" s="199"/>
      <c r="C225" s="200"/>
      <c r="D225" s="194" t="s">
        <v>146</v>
      </c>
      <c r="E225" s="201" t="s">
        <v>28</v>
      </c>
      <c r="F225" s="202" t="s">
        <v>315</v>
      </c>
      <c r="G225" s="200"/>
      <c r="H225" s="201" t="s">
        <v>28</v>
      </c>
      <c r="I225" s="203"/>
      <c r="J225" s="200"/>
      <c r="K225" s="200"/>
      <c r="L225" s="204"/>
      <c r="M225" s="205"/>
      <c r="N225" s="206"/>
      <c r="O225" s="206"/>
      <c r="P225" s="206"/>
      <c r="Q225" s="206"/>
      <c r="R225" s="206"/>
      <c r="S225" s="206"/>
      <c r="T225" s="207"/>
      <c r="AT225" s="208" t="s">
        <v>146</v>
      </c>
      <c r="AU225" s="208" t="s">
        <v>83</v>
      </c>
      <c r="AV225" s="13" t="s">
        <v>81</v>
      </c>
      <c r="AW225" s="13" t="s">
        <v>34</v>
      </c>
      <c r="AX225" s="13" t="s">
        <v>73</v>
      </c>
      <c r="AY225" s="208" t="s">
        <v>136</v>
      </c>
    </row>
    <row r="226" spans="2:51" s="14" customFormat="1" ht="11.25">
      <c r="B226" s="209"/>
      <c r="C226" s="210"/>
      <c r="D226" s="194" t="s">
        <v>146</v>
      </c>
      <c r="E226" s="211" t="s">
        <v>28</v>
      </c>
      <c r="F226" s="212" t="s">
        <v>316</v>
      </c>
      <c r="G226" s="210"/>
      <c r="H226" s="213">
        <v>7.48</v>
      </c>
      <c r="I226" s="214"/>
      <c r="J226" s="210"/>
      <c r="K226" s="210"/>
      <c r="L226" s="215"/>
      <c r="M226" s="216"/>
      <c r="N226" s="217"/>
      <c r="O226" s="217"/>
      <c r="P226" s="217"/>
      <c r="Q226" s="217"/>
      <c r="R226" s="217"/>
      <c r="S226" s="217"/>
      <c r="T226" s="218"/>
      <c r="AT226" s="219" t="s">
        <v>146</v>
      </c>
      <c r="AU226" s="219" t="s">
        <v>83</v>
      </c>
      <c r="AV226" s="14" t="s">
        <v>83</v>
      </c>
      <c r="AW226" s="14" t="s">
        <v>34</v>
      </c>
      <c r="AX226" s="14" t="s">
        <v>73</v>
      </c>
      <c r="AY226" s="219" t="s">
        <v>136</v>
      </c>
    </row>
    <row r="227" spans="2:51" s="14" customFormat="1" ht="11.25">
      <c r="B227" s="209"/>
      <c r="C227" s="210"/>
      <c r="D227" s="194" t="s">
        <v>146</v>
      </c>
      <c r="E227" s="211" t="s">
        <v>28</v>
      </c>
      <c r="F227" s="212" t="s">
        <v>317</v>
      </c>
      <c r="G227" s="210"/>
      <c r="H227" s="213">
        <v>9.864</v>
      </c>
      <c r="I227" s="214"/>
      <c r="J227" s="210"/>
      <c r="K227" s="210"/>
      <c r="L227" s="215"/>
      <c r="M227" s="216"/>
      <c r="N227" s="217"/>
      <c r="O227" s="217"/>
      <c r="P227" s="217"/>
      <c r="Q227" s="217"/>
      <c r="R227" s="217"/>
      <c r="S227" s="217"/>
      <c r="T227" s="218"/>
      <c r="AT227" s="219" t="s">
        <v>146</v>
      </c>
      <c r="AU227" s="219" t="s">
        <v>83</v>
      </c>
      <c r="AV227" s="14" t="s">
        <v>83</v>
      </c>
      <c r="AW227" s="14" t="s">
        <v>34</v>
      </c>
      <c r="AX227" s="14" t="s">
        <v>73</v>
      </c>
      <c r="AY227" s="219" t="s">
        <v>136</v>
      </c>
    </row>
    <row r="228" spans="2:51" s="13" customFormat="1" ht="11.25">
      <c r="B228" s="199"/>
      <c r="C228" s="200"/>
      <c r="D228" s="194" t="s">
        <v>146</v>
      </c>
      <c r="E228" s="201" t="s">
        <v>28</v>
      </c>
      <c r="F228" s="202" t="s">
        <v>318</v>
      </c>
      <c r="G228" s="200"/>
      <c r="H228" s="201" t="s">
        <v>28</v>
      </c>
      <c r="I228" s="203"/>
      <c r="J228" s="200"/>
      <c r="K228" s="200"/>
      <c r="L228" s="204"/>
      <c r="M228" s="205"/>
      <c r="N228" s="206"/>
      <c r="O228" s="206"/>
      <c r="P228" s="206"/>
      <c r="Q228" s="206"/>
      <c r="R228" s="206"/>
      <c r="S228" s="206"/>
      <c r="T228" s="207"/>
      <c r="AT228" s="208" t="s">
        <v>146</v>
      </c>
      <c r="AU228" s="208" t="s">
        <v>83</v>
      </c>
      <c r="AV228" s="13" t="s">
        <v>81</v>
      </c>
      <c r="AW228" s="13" t="s">
        <v>34</v>
      </c>
      <c r="AX228" s="13" t="s">
        <v>73</v>
      </c>
      <c r="AY228" s="208" t="s">
        <v>136</v>
      </c>
    </row>
    <row r="229" spans="2:51" s="14" customFormat="1" ht="11.25">
      <c r="B229" s="209"/>
      <c r="C229" s="210"/>
      <c r="D229" s="194" t="s">
        <v>146</v>
      </c>
      <c r="E229" s="211" t="s">
        <v>28</v>
      </c>
      <c r="F229" s="212" t="s">
        <v>319</v>
      </c>
      <c r="G229" s="210"/>
      <c r="H229" s="213">
        <v>6.111</v>
      </c>
      <c r="I229" s="214"/>
      <c r="J229" s="210"/>
      <c r="K229" s="210"/>
      <c r="L229" s="215"/>
      <c r="M229" s="216"/>
      <c r="N229" s="217"/>
      <c r="O229" s="217"/>
      <c r="P229" s="217"/>
      <c r="Q229" s="217"/>
      <c r="R229" s="217"/>
      <c r="S229" s="217"/>
      <c r="T229" s="218"/>
      <c r="AT229" s="219" t="s">
        <v>146</v>
      </c>
      <c r="AU229" s="219" t="s">
        <v>83</v>
      </c>
      <c r="AV229" s="14" t="s">
        <v>83</v>
      </c>
      <c r="AW229" s="14" t="s">
        <v>34</v>
      </c>
      <c r="AX229" s="14" t="s">
        <v>73</v>
      </c>
      <c r="AY229" s="219" t="s">
        <v>136</v>
      </c>
    </row>
    <row r="230" spans="2:51" s="13" customFormat="1" ht="11.25">
      <c r="B230" s="199"/>
      <c r="C230" s="200"/>
      <c r="D230" s="194" t="s">
        <v>146</v>
      </c>
      <c r="E230" s="201" t="s">
        <v>28</v>
      </c>
      <c r="F230" s="202" t="s">
        <v>320</v>
      </c>
      <c r="G230" s="200"/>
      <c r="H230" s="201" t="s">
        <v>28</v>
      </c>
      <c r="I230" s="203"/>
      <c r="J230" s="200"/>
      <c r="K230" s="200"/>
      <c r="L230" s="204"/>
      <c r="M230" s="205"/>
      <c r="N230" s="206"/>
      <c r="O230" s="206"/>
      <c r="P230" s="206"/>
      <c r="Q230" s="206"/>
      <c r="R230" s="206"/>
      <c r="S230" s="206"/>
      <c r="T230" s="207"/>
      <c r="AT230" s="208" t="s">
        <v>146</v>
      </c>
      <c r="AU230" s="208" t="s">
        <v>83</v>
      </c>
      <c r="AV230" s="13" t="s">
        <v>81</v>
      </c>
      <c r="AW230" s="13" t="s">
        <v>34</v>
      </c>
      <c r="AX230" s="13" t="s">
        <v>73</v>
      </c>
      <c r="AY230" s="208" t="s">
        <v>136</v>
      </c>
    </row>
    <row r="231" spans="2:51" s="14" customFormat="1" ht="11.25">
      <c r="B231" s="209"/>
      <c r="C231" s="210"/>
      <c r="D231" s="194" t="s">
        <v>146</v>
      </c>
      <c r="E231" s="211" t="s">
        <v>28</v>
      </c>
      <c r="F231" s="212" t="s">
        <v>321</v>
      </c>
      <c r="G231" s="210"/>
      <c r="H231" s="213">
        <v>6.05</v>
      </c>
      <c r="I231" s="214"/>
      <c r="J231" s="210"/>
      <c r="K231" s="210"/>
      <c r="L231" s="215"/>
      <c r="M231" s="216"/>
      <c r="N231" s="217"/>
      <c r="O231" s="217"/>
      <c r="P231" s="217"/>
      <c r="Q231" s="217"/>
      <c r="R231" s="217"/>
      <c r="S231" s="217"/>
      <c r="T231" s="218"/>
      <c r="AT231" s="219" t="s">
        <v>146</v>
      </c>
      <c r="AU231" s="219" t="s">
        <v>83</v>
      </c>
      <c r="AV231" s="14" t="s">
        <v>83</v>
      </c>
      <c r="AW231" s="14" t="s">
        <v>34</v>
      </c>
      <c r="AX231" s="14" t="s">
        <v>73</v>
      </c>
      <c r="AY231" s="219" t="s">
        <v>136</v>
      </c>
    </row>
    <row r="232" spans="2:51" s="14" customFormat="1" ht="11.25">
      <c r="B232" s="209"/>
      <c r="C232" s="210"/>
      <c r="D232" s="194" t="s">
        <v>146</v>
      </c>
      <c r="E232" s="211" t="s">
        <v>28</v>
      </c>
      <c r="F232" s="212" t="s">
        <v>322</v>
      </c>
      <c r="G232" s="210"/>
      <c r="H232" s="213">
        <v>4.247</v>
      </c>
      <c r="I232" s="214"/>
      <c r="J232" s="210"/>
      <c r="K232" s="210"/>
      <c r="L232" s="215"/>
      <c r="M232" s="216"/>
      <c r="N232" s="217"/>
      <c r="O232" s="217"/>
      <c r="P232" s="217"/>
      <c r="Q232" s="217"/>
      <c r="R232" s="217"/>
      <c r="S232" s="217"/>
      <c r="T232" s="218"/>
      <c r="AT232" s="219" t="s">
        <v>146</v>
      </c>
      <c r="AU232" s="219" t="s">
        <v>83</v>
      </c>
      <c r="AV232" s="14" t="s">
        <v>83</v>
      </c>
      <c r="AW232" s="14" t="s">
        <v>34</v>
      </c>
      <c r="AX232" s="14" t="s">
        <v>73</v>
      </c>
      <c r="AY232" s="219" t="s">
        <v>136</v>
      </c>
    </row>
    <row r="233" spans="2:51" s="13" customFormat="1" ht="11.25">
      <c r="B233" s="199"/>
      <c r="C233" s="200"/>
      <c r="D233" s="194" t="s">
        <v>146</v>
      </c>
      <c r="E233" s="201" t="s">
        <v>28</v>
      </c>
      <c r="F233" s="202" t="s">
        <v>323</v>
      </c>
      <c r="G233" s="200"/>
      <c r="H233" s="201" t="s">
        <v>28</v>
      </c>
      <c r="I233" s="203"/>
      <c r="J233" s="200"/>
      <c r="K233" s="200"/>
      <c r="L233" s="204"/>
      <c r="M233" s="205"/>
      <c r="N233" s="206"/>
      <c r="O233" s="206"/>
      <c r="P233" s="206"/>
      <c r="Q233" s="206"/>
      <c r="R233" s="206"/>
      <c r="S233" s="206"/>
      <c r="T233" s="207"/>
      <c r="AT233" s="208" t="s">
        <v>146</v>
      </c>
      <c r="AU233" s="208" t="s">
        <v>83</v>
      </c>
      <c r="AV233" s="13" t="s">
        <v>81</v>
      </c>
      <c r="AW233" s="13" t="s">
        <v>34</v>
      </c>
      <c r="AX233" s="13" t="s">
        <v>73</v>
      </c>
      <c r="AY233" s="208" t="s">
        <v>136</v>
      </c>
    </row>
    <row r="234" spans="2:51" s="14" customFormat="1" ht="11.25">
      <c r="B234" s="209"/>
      <c r="C234" s="210"/>
      <c r="D234" s="194" t="s">
        <v>146</v>
      </c>
      <c r="E234" s="211" t="s">
        <v>28</v>
      </c>
      <c r="F234" s="212" t="s">
        <v>324</v>
      </c>
      <c r="G234" s="210"/>
      <c r="H234" s="213">
        <v>6.6</v>
      </c>
      <c r="I234" s="214"/>
      <c r="J234" s="210"/>
      <c r="K234" s="210"/>
      <c r="L234" s="215"/>
      <c r="M234" s="216"/>
      <c r="N234" s="217"/>
      <c r="O234" s="217"/>
      <c r="P234" s="217"/>
      <c r="Q234" s="217"/>
      <c r="R234" s="217"/>
      <c r="S234" s="217"/>
      <c r="T234" s="218"/>
      <c r="AT234" s="219" t="s">
        <v>146</v>
      </c>
      <c r="AU234" s="219" t="s">
        <v>83</v>
      </c>
      <c r="AV234" s="14" t="s">
        <v>83</v>
      </c>
      <c r="AW234" s="14" t="s">
        <v>34</v>
      </c>
      <c r="AX234" s="14" t="s">
        <v>73</v>
      </c>
      <c r="AY234" s="219" t="s">
        <v>136</v>
      </c>
    </row>
    <row r="235" spans="2:51" s="14" customFormat="1" ht="11.25">
      <c r="B235" s="209"/>
      <c r="C235" s="210"/>
      <c r="D235" s="194" t="s">
        <v>146</v>
      </c>
      <c r="E235" s="211" t="s">
        <v>28</v>
      </c>
      <c r="F235" s="212" t="s">
        <v>325</v>
      </c>
      <c r="G235" s="210"/>
      <c r="H235" s="213">
        <v>14.52</v>
      </c>
      <c r="I235" s="214"/>
      <c r="J235" s="210"/>
      <c r="K235" s="210"/>
      <c r="L235" s="215"/>
      <c r="M235" s="216"/>
      <c r="N235" s="217"/>
      <c r="O235" s="217"/>
      <c r="P235" s="217"/>
      <c r="Q235" s="217"/>
      <c r="R235" s="217"/>
      <c r="S235" s="217"/>
      <c r="T235" s="218"/>
      <c r="AT235" s="219" t="s">
        <v>146</v>
      </c>
      <c r="AU235" s="219" t="s">
        <v>83</v>
      </c>
      <c r="AV235" s="14" t="s">
        <v>83</v>
      </c>
      <c r="AW235" s="14" t="s">
        <v>34</v>
      </c>
      <c r="AX235" s="14" t="s">
        <v>73</v>
      </c>
      <c r="AY235" s="219" t="s">
        <v>136</v>
      </c>
    </row>
    <row r="236" spans="2:51" s="15" customFormat="1" ht="11.25">
      <c r="B236" s="222"/>
      <c r="C236" s="223"/>
      <c r="D236" s="194" t="s">
        <v>146</v>
      </c>
      <c r="E236" s="224" t="s">
        <v>28</v>
      </c>
      <c r="F236" s="225" t="s">
        <v>166</v>
      </c>
      <c r="G236" s="223"/>
      <c r="H236" s="226">
        <v>54.872</v>
      </c>
      <c r="I236" s="227"/>
      <c r="J236" s="223"/>
      <c r="K236" s="223"/>
      <c r="L236" s="228"/>
      <c r="M236" s="229"/>
      <c r="N236" s="230"/>
      <c r="O236" s="230"/>
      <c r="P236" s="230"/>
      <c r="Q236" s="230"/>
      <c r="R236" s="230"/>
      <c r="S236" s="230"/>
      <c r="T236" s="231"/>
      <c r="AT236" s="232" t="s">
        <v>146</v>
      </c>
      <c r="AU236" s="232" t="s">
        <v>83</v>
      </c>
      <c r="AV236" s="15" t="s">
        <v>142</v>
      </c>
      <c r="AW236" s="15" t="s">
        <v>34</v>
      </c>
      <c r="AX236" s="15" t="s">
        <v>81</v>
      </c>
      <c r="AY236" s="232" t="s">
        <v>136</v>
      </c>
    </row>
    <row r="237" spans="1:65" s="2" customFormat="1" ht="16.5" customHeight="1">
      <c r="A237" s="36"/>
      <c r="B237" s="37"/>
      <c r="C237" s="181" t="s">
        <v>326</v>
      </c>
      <c r="D237" s="181" t="s">
        <v>138</v>
      </c>
      <c r="E237" s="182" t="s">
        <v>327</v>
      </c>
      <c r="F237" s="183" t="s">
        <v>328</v>
      </c>
      <c r="G237" s="184" t="s">
        <v>213</v>
      </c>
      <c r="H237" s="185">
        <v>35.035</v>
      </c>
      <c r="I237" s="186"/>
      <c r="J237" s="187">
        <f>ROUND(I237*H237,2)</f>
        <v>0</v>
      </c>
      <c r="K237" s="183" t="s">
        <v>156</v>
      </c>
      <c r="L237" s="41"/>
      <c r="M237" s="188" t="s">
        <v>28</v>
      </c>
      <c r="N237" s="189" t="s">
        <v>46</v>
      </c>
      <c r="O237" s="67"/>
      <c r="P237" s="190">
        <f>O237*H237</f>
        <v>0</v>
      </c>
      <c r="Q237" s="190">
        <v>0.00726</v>
      </c>
      <c r="R237" s="190">
        <f>Q237*H237</f>
        <v>0.25435409999999997</v>
      </c>
      <c r="S237" s="190">
        <v>0</v>
      </c>
      <c r="T237" s="191">
        <f>S237*H237</f>
        <v>0</v>
      </c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R237" s="192" t="s">
        <v>142</v>
      </c>
      <c r="AT237" s="192" t="s">
        <v>138</v>
      </c>
      <c r="AU237" s="192" t="s">
        <v>83</v>
      </c>
      <c r="AY237" s="19" t="s">
        <v>136</v>
      </c>
      <c r="BE237" s="193">
        <f>IF(N237="základní",J237,0)</f>
        <v>0</v>
      </c>
      <c r="BF237" s="193">
        <f>IF(N237="snížená",J237,0)</f>
        <v>0</v>
      </c>
      <c r="BG237" s="193">
        <f>IF(N237="zákl. přenesená",J237,0)</f>
        <v>0</v>
      </c>
      <c r="BH237" s="193">
        <f>IF(N237="sníž. přenesená",J237,0)</f>
        <v>0</v>
      </c>
      <c r="BI237" s="193">
        <f>IF(N237="nulová",J237,0)</f>
        <v>0</v>
      </c>
      <c r="BJ237" s="19" t="s">
        <v>142</v>
      </c>
      <c r="BK237" s="193">
        <f>ROUND(I237*H237,2)</f>
        <v>0</v>
      </c>
      <c r="BL237" s="19" t="s">
        <v>142</v>
      </c>
      <c r="BM237" s="192" t="s">
        <v>329</v>
      </c>
    </row>
    <row r="238" spans="1:47" s="2" customFormat="1" ht="29.25">
      <c r="A238" s="36"/>
      <c r="B238" s="37"/>
      <c r="C238" s="38"/>
      <c r="D238" s="194" t="s">
        <v>144</v>
      </c>
      <c r="E238" s="38"/>
      <c r="F238" s="195" t="s">
        <v>330</v>
      </c>
      <c r="G238" s="38"/>
      <c r="H238" s="38"/>
      <c r="I238" s="196"/>
      <c r="J238" s="38"/>
      <c r="K238" s="38"/>
      <c r="L238" s="41"/>
      <c r="M238" s="197"/>
      <c r="N238" s="198"/>
      <c r="O238" s="67"/>
      <c r="P238" s="67"/>
      <c r="Q238" s="67"/>
      <c r="R238" s="67"/>
      <c r="S238" s="67"/>
      <c r="T238" s="68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T238" s="19" t="s">
        <v>144</v>
      </c>
      <c r="AU238" s="19" t="s">
        <v>83</v>
      </c>
    </row>
    <row r="239" spans="1:47" s="2" customFormat="1" ht="11.25">
      <c r="A239" s="36"/>
      <c r="B239" s="37"/>
      <c r="C239" s="38"/>
      <c r="D239" s="220" t="s">
        <v>159</v>
      </c>
      <c r="E239" s="38"/>
      <c r="F239" s="221" t="s">
        <v>331</v>
      </c>
      <c r="G239" s="38"/>
      <c r="H239" s="38"/>
      <c r="I239" s="196"/>
      <c r="J239" s="38"/>
      <c r="K239" s="38"/>
      <c r="L239" s="41"/>
      <c r="M239" s="197"/>
      <c r="N239" s="198"/>
      <c r="O239" s="67"/>
      <c r="P239" s="67"/>
      <c r="Q239" s="67"/>
      <c r="R239" s="67"/>
      <c r="S239" s="67"/>
      <c r="T239" s="68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T239" s="19" t="s">
        <v>159</v>
      </c>
      <c r="AU239" s="19" t="s">
        <v>83</v>
      </c>
    </row>
    <row r="240" spans="2:51" s="13" customFormat="1" ht="11.25">
      <c r="B240" s="199"/>
      <c r="C240" s="200"/>
      <c r="D240" s="194" t="s">
        <v>146</v>
      </c>
      <c r="E240" s="201" t="s">
        <v>28</v>
      </c>
      <c r="F240" s="202" t="s">
        <v>332</v>
      </c>
      <c r="G240" s="200"/>
      <c r="H240" s="201" t="s">
        <v>28</v>
      </c>
      <c r="I240" s="203"/>
      <c r="J240" s="200"/>
      <c r="K240" s="200"/>
      <c r="L240" s="204"/>
      <c r="M240" s="205"/>
      <c r="N240" s="206"/>
      <c r="O240" s="206"/>
      <c r="P240" s="206"/>
      <c r="Q240" s="206"/>
      <c r="R240" s="206"/>
      <c r="S240" s="206"/>
      <c r="T240" s="207"/>
      <c r="AT240" s="208" t="s">
        <v>146</v>
      </c>
      <c r="AU240" s="208" t="s">
        <v>83</v>
      </c>
      <c r="AV240" s="13" t="s">
        <v>81</v>
      </c>
      <c r="AW240" s="13" t="s">
        <v>34</v>
      </c>
      <c r="AX240" s="13" t="s">
        <v>73</v>
      </c>
      <c r="AY240" s="208" t="s">
        <v>136</v>
      </c>
    </row>
    <row r="241" spans="2:51" s="13" customFormat="1" ht="11.25">
      <c r="B241" s="199"/>
      <c r="C241" s="200"/>
      <c r="D241" s="194" t="s">
        <v>146</v>
      </c>
      <c r="E241" s="201" t="s">
        <v>28</v>
      </c>
      <c r="F241" s="202" t="s">
        <v>315</v>
      </c>
      <c r="G241" s="200"/>
      <c r="H241" s="201" t="s">
        <v>28</v>
      </c>
      <c r="I241" s="203"/>
      <c r="J241" s="200"/>
      <c r="K241" s="200"/>
      <c r="L241" s="204"/>
      <c r="M241" s="205"/>
      <c r="N241" s="206"/>
      <c r="O241" s="206"/>
      <c r="P241" s="206"/>
      <c r="Q241" s="206"/>
      <c r="R241" s="206"/>
      <c r="S241" s="206"/>
      <c r="T241" s="207"/>
      <c r="AT241" s="208" t="s">
        <v>146</v>
      </c>
      <c r="AU241" s="208" t="s">
        <v>83</v>
      </c>
      <c r="AV241" s="13" t="s">
        <v>81</v>
      </c>
      <c r="AW241" s="13" t="s">
        <v>34</v>
      </c>
      <c r="AX241" s="13" t="s">
        <v>73</v>
      </c>
      <c r="AY241" s="208" t="s">
        <v>136</v>
      </c>
    </row>
    <row r="242" spans="2:51" s="14" customFormat="1" ht="11.25">
      <c r="B242" s="209"/>
      <c r="C242" s="210"/>
      <c r="D242" s="194" t="s">
        <v>146</v>
      </c>
      <c r="E242" s="211" t="s">
        <v>28</v>
      </c>
      <c r="F242" s="212" t="s">
        <v>333</v>
      </c>
      <c r="G242" s="210"/>
      <c r="H242" s="213">
        <v>8.645</v>
      </c>
      <c r="I242" s="214"/>
      <c r="J242" s="210"/>
      <c r="K242" s="210"/>
      <c r="L242" s="215"/>
      <c r="M242" s="216"/>
      <c r="N242" s="217"/>
      <c r="O242" s="217"/>
      <c r="P242" s="217"/>
      <c r="Q242" s="217"/>
      <c r="R242" s="217"/>
      <c r="S242" s="217"/>
      <c r="T242" s="218"/>
      <c r="AT242" s="219" t="s">
        <v>146</v>
      </c>
      <c r="AU242" s="219" t="s">
        <v>83</v>
      </c>
      <c r="AV242" s="14" t="s">
        <v>83</v>
      </c>
      <c r="AW242" s="14" t="s">
        <v>34</v>
      </c>
      <c r="AX242" s="14" t="s">
        <v>73</v>
      </c>
      <c r="AY242" s="219" t="s">
        <v>136</v>
      </c>
    </row>
    <row r="243" spans="2:51" s="14" customFormat="1" ht="11.25">
      <c r="B243" s="209"/>
      <c r="C243" s="210"/>
      <c r="D243" s="194" t="s">
        <v>146</v>
      </c>
      <c r="E243" s="211" t="s">
        <v>28</v>
      </c>
      <c r="F243" s="212" t="s">
        <v>334</v>
      </c>
      <c r="G243" s="210"/>
      <c r="H243" s="213">
        <v>6.175</v>
      </c>
      <c r="I243" s="214"/>
      <c r="J243" s="210"/>
      <c r="K243" s="210"/>
      <c r="L243" s="215"/>
      <c r="M243" s="216"/>
      <c r="N243" s="217"/>
      <c r="O243" s="217"/>
      <c r="P243" s="217"/>
      <c r="Q243" s="217"/>
      <c r="R243" s="217"/>
      <c r="S243" s="217"/>
      <c r="T243" s="218"/>
      <c r="AT243" s="219" t="s">
        <v>146</v>
      </c>
      <c r="AU243" s="219" t="s">
        <v>83</v>
      </c>
      <c r="AV243" s="14" t="s">
        <v>83</v>
      </c>
      <c r="AW243" s="14" t="s">
        <v>34</v>
      </c>
      <c r="AX243" s="14" t="s">
        <v>73</v>
      </c>
      <c r="AY243" s="219" t="s">
        <v>136</v>
      </c>
    </row>
    <row r="244" spans="2:51" s="13" customFormat="1" ht="11.25">
      <c r="B244" s="199"/>
      <c r="C244" s="200"/>
      <c r="D244" s="194" t="s">
        <v>146</v>
      </c>
      <c r="E244" s="201" t="s">
        <v>28</v>
      </c>
      <c r="F244" s="202" t="s">
        <v>318</v>
      </c>
      <c r="G244" s="200"/>
      <c r="H244" s="201" t="s">
        <v>28</v>
      </c>
      <c r="I244" s="203"/>
      <c r="J244" s="200"/>
      <c r="K244" s="200"/>
      <c r="L244" s="204"/>
      <c r="M244" s="205"/>
      <c r="N244" s="206"/>
      <c r="O244" s="206"/>
      <c r="P244" s="206"/>
      <c r="Q244" s="206"/>
      <c r="R244" s="206"/>
      <c r="S244" s="206"/>
      <c r="T244" s="207"/>
      <c r="AT244" s="208" t="s">
        <v>146</v>
      </c>
      <c r="AU244" s="208" t="s">
        <v>83</v>
      </c>
      <c r="AV244" s="13" t="s">
        <v>81</v>
      </c>
      <c r="AW244" s="13" t="s">
        <v>34</v>
      </c>
      <c r="AX244" s="13" t="s">
        <v>73</v>
      </c>
      <c r="AY244" s="208" t="s">
        <v>136</v>
      </c>
    </row>
    <row r="245" spans="2:51" s="14" customFormat="1" ht="11.25">
      <c r="B245" s="209"/>
      <c r="C245" s="210"/>
      <c r="D245" s="194" t="s">
        <v>146</v>
      </c>
      <c r="E245" s="211" t="s">
        <v>28</v>
      </c>
      <c r="F245" s="212" t="s">
        <v>335</v>
      </c>
      <c r="G245" s="210"/>
      <c r="H245" s="213">
        <v>8.73</v>
      </c>
      <c r="I245" s="214"/>
      <c r="J245" s="210"/>
      <c r="K245" s="210"/>
      <c r="L245" s="215"/>
      <c r="M245" s="216"/>
      <c r="N245" s="217"/>
      <c r="O245" s="217"/>
      <c r="P245" s="217"/>
      <c r="Q245" s="217"/>
      <c r="R245" s="217"/>
      <c r="S245" s="217"/>
      <c r="T245" s="218"/>
      <c r="AT245" s="219" t="s">
        <v>146</v>
      </c>
      <c r="AU245" s="219" t="s">
        <v>83</v>
      </c>
      <c r="AV245" s="14" t="s">
        <v>83</v>
      </c>
      <c r="AW245" s="14" t="s">
        <v>34</v>
      </c>
      <c r="AX245" s="14" t="s">
        <v>73</v>
      </c>
      <c r="AY245" s="219" t="s">
        <v>136</v>
      </c>
    </row>
    <row r="246" spans="2:51" s="14" customFormat="1" ht="11.25">
      <c r="B246" s="209"/>
      <c r="C246" s="210"/>
      <c r="D246" s="194" t="s">
        <v>146</v>
      </c>
      <c r="E246" s="211" t="s">
        <v>28</v>
      </c>
      <c r="F246" s="212" t="s">
        <v>336</v>
      </c>
      <c r="G246" s="210"/>
      <c r="H246" s="213">
        <v>2.91</v>
      </c>
      <c r="I246" s="214"/>
      <c r="J246" s="210"/>
      <c r="K246" s="210"/>
      <c r="L246" s="215"/>
      <c r="M246" s="216"/>
      <c r="N246" s="217"/>
      <c r="O246" s="217"/>
      <c r="P246" s="217"/>
      <c r="Q246" s="217"/>
      <c r="R246" s="217"/>
      <c r="S246" s="217"/>
      <c r="T246" s="218"/>
      <c r="AT246" s="219" t="s">
        <v>146</v>
      </c>
      <c r="AU246" s="219" t="s">
        <v>83</v>
      </c>
      <c r="AV246" s="14" t="s">
        <v>83</v>
      </c>
      <c r="AW246" s="14" t="s">
        <v>34</v>
      </c>
      <c r="AX246" s="14" t="s">
        <v>73</v>
      </c>
      <c r="AY246" s="219" t="s">
        <v>136</v>
      </c>
    </row>
    <row r="247" spans="2:51" s="13" customFormat="1" ht="11.25">
      <c r="B247" s="199"/>
      <c r="C247" s="200"/>
      <c r="D247" s="194" t="s">
        <v>146</v>
      </c>
      <c r="E247" s="201" t="s">
        <v>28</v>
      </c>
      <c r="F247" s="202" t="s">
        <v>320</v>
      </c>
      <c r="G247" s="200"/>
      <c r="H247" s="201" t="s">
        <v>28</v>
      </c>
      <c r="I247" s="203"/>
      <c r="J247" s="200"/>
      <c r="K247" s="200"/>
      <c r="L247" s="204"/>
      <c r="M247" s="205"/>
      <c r="N247" s="206"/>
      <c r="O247" s="206"/>
      <c r="P247" s="206"/>
      <c r="Q247" s="206"/>
      <c r="R247" s="206"/>
      <c r="S247" s="206"/>
      <c r="T247" s="207"/>
      <c r="AT247" s="208" t="s">
        <v>146</v>
      </c>
      <c r="AU247" s="208" t="s">
        <v>83</v>
      </c>
      <c r="AV247" s="13" t="s">
        <v>81</v>
      </c>
      <c r="AW247" s="13" t="s">
        <v>34</v>
      </c>
      <c r="AX247" s="13" t="s">
        <v>73</v>
      </c>
      <c r="AY247" s="208" t="s">
        <v>136</v>
      </c>
    </row>
    <row r="248" spans="2:51" s="14" customFormat="1" ht="11.25">
      <c r="B248" s="209"/>
      <c r="C248" s="210"/>
      <c r="D248" s="194" t="s">
        <v>146</v>
      </c>
      <c r="E248" s="211" t="s">
        <v>28</v>
      </c>
      <c r="F248" s="212" t="s">
        <v>337</v>
      </c>
      <c r="G248" s="210"/>
      <c r="H248" s="213">
        <v>6.6</v>
      </c>
      <c r="I248" s="214"/>
      <c r="J248" s="210"/>
      <c r="K248" s="210"/>
      <c r="L248" s="215"/>
      <c r="M248" s="216"/>
      <c r="N248" s="217"/>
      <c r="O248" s="217"/>
      <c r="P248" s="217"/>
      <c r="Q248" s="217"/>
      <c r="R248" s="217"/>
      <c r="S248" s="217"/>
      <c r="T248" s="218"/>
      <c r="AT248" s="219" t="s">
        <v>146</v>
      </c>
      <c r="AU248" s="219" t="s">
        <v>83</v>
      </c>
      <c r="AV248" s="14" t="s">
        <v>83</v>
      </c>
      <c r="AW248" s="14" t="s">
        <v>34</v>
      </c>
      <c r="AX248" s="14" t="s">
        <v>73</v>
      </c>
      <c r="AY248" s="219" t="s">
        <v>136</v>
      </c>
    </row>
    <row r="249" spans="2:51" s="13" customFormat="1" ht="11.25">
      <c r="B249" s="199"/>
      <c r="C249" s="200"/>
      <c r="D249" s="194" t="s">
        <v>146</v>
      </c>
      <c r="E249" s="201" t="s">
        <v>28</v>
      </c>
      <c r="F249" s="202" t="s">
        <v>323</v>
      </c>
      <c r="G249" s="200"/>
      <c r="H249" s="201" t="s">
        <v>28</v>
      </c>
      <c r="I249" s="203"/>
      <c r="J249" s="200"/>
      <c r="K249" s="200"/>
      <c r="L249" s="204"/>
      <c r="M249" s="205"/>
      <c r="N249" s="206"/>
      <c r="O249" s="206"/>
      <c r="P249" s="206"/>
      <c r="Q249" s="206"/>
      <c r="R249" s="206"/>
      <c r="S249" s="206"/>
      <c r="T249" s="207"/>
      <c r="AT249" s="208" t="s">
        <v>146</v>
      </c>
      <c r="AU249" s="208" t="s">
        <v>83</v>
      </c>
      <c r="AV249" s="13" t="s">
        <v>81</v>
      </c>
      <c r="AW249" s="13" t="s">
        <v>34</v>
      </c>
      <c r="AX249" s="13" t="s">
        <v>73</v>
      </c>
      <c r="AY249" s="208" t="s">
        <v>136</v>
      </c>
    </row>
    <row r="250" spans="2:51" s="14" customFormat="1" ht="11.25">
      <c r="B250" s="209"/>
      <c r="C250" s="210"/>
      <c r="D250" s="194" t="s">
        <v>146</v>
      </c>
      <c r="E250" s="211" t="s">
        <v>28</v>
      </c>
      <c r="F250" s="212" t="s">
        <v>338</v>
      </c>
      <c r="G250" s="210"/>
      <c r="H250" s="213">
        <v>1.975</v>
      </c>
      <c r="I250" s="214"/>
      <c r="J250" s="210"/>
      <c r="K250" s="210"/>
      <c r="L250" s="215"/>
      <c r="M250" s="216"/>
      <c r="N250" s="217"/>
      <c r="O250" s="217"/>
      <c r="P250" s="217"/>
      <c r="Q250" s="217"/>
      <c r="R250" s="217"/>
      <c r="S250" s="217"/>
      <c r="T250" s="218"/>
      <c r="AT250" s="219" t="s">
        <v>146</v>
      </c>
      <c r="AU250" s="219" t="s">
        <v>83</v>
      </c>
      <c r="AV250" s="14" t="s">
        <v>83</v>
      </c>
      <c r="AW250" s="14" t="s">
        <v>34</v>
      </c>
      <c r="AX250" s="14" t="s">
        <v>73</v>
      </c>
      <c r="AY250" s="219" t="s">
        <v>136</v>
      </c>
    </row>
    <row r="251" spans="2:51" s="15" customFormat="1" ht="11.25">
      <c r="B251" s="222"/>
      <c r="C251" s="223"/>
      <c r="D251" s="194" t="s">
        <v>146</v>
      </c>
      <c r="E251" s="224" t="s">
        <v>28</v>
      </c>
      <c r="F251" s="225" t="s">
        <v>166</v>
      </c>
      <c r="G251" s="223"/>
      <c r="H251" s="226">
        <v>35.035</v>
      </c>
      <c r="I251" s="227"/>
      <c r="J251" s="223"/>
      <c r="K251" s="223"/>
      <c r="L251" s="228"/>
      <c r="M251" s="229"/>
      <c r="N251" s="230"/>
      <c r="O251" s="230"/>
      <c r="P251" s="230"/>
      <c r="Q251" s="230"/>
      <c r="R251" s="230"/>
      <c r="S251" s="230"/>
      <c r="T251" s="231"/>
      <c r="AT251" s="232" t="s">
        <v>146</v>
      </c>
      <c r="AU251" s="232" t="s">
        <v>83</v>
      </c>
      <c r="AV251" s="15" t="s">
        <v>142</v>
      </c>
      <c r="AW251" s="15" t="s">
        <v>34</v>
      </c>
      <c r="AX251" s="15" t="s">
        <v>81</v>
      </c>
      <c r="AY251" s="232" t="s">
        <v>136</v>
      </c>
    </row>
    <row r="252" spans="1:65" s="2" customFormat="1" ht="16.5" customHeight="1">
      <c r="A252" s="36"/>
      <c r="B252" s="37"/>
      <c r="C252" s="181" t="s">
        <v>339</v>
      </c>
      <c r="D252" s="181" t="s">
        <v>138</v>
      </c>
      <c r="E252" s="182" t="s">
        <v>340</v>
      </c>
      <c r="F252" s="183" t="s">
        <v>341</v>
      </c>
      <c r="G252" s="184" t="s">
        <v>213</v>
      </c>
      <c r="H252" s="185">
        <v>35.035</v>
      </c>
      <c r="I252" s="186"/>
      <c r="J252" s="187">
        <f>ROUND(I252*H252,2)</f>
        <v>0</v>
      </c>
      <c r="K252" s="183" t="s">
        <v>156</v>
      </c>
      <c r="L252" s="41"/>
      <c r="M252" s="188" t="s">
        <v>28</v>
      </c>
      <c r="N252" s="189" t="s">
        <v>46</v>
      </c>
      <c r="O252" s="67"/>
      <c r="P252" s="190">
        <f>O252*H252</f>
        <v>0</v>
      </c>
      <c r="Q252" s="190">
        <v>0.00086</v>
      </c>
      <c r="R252" s="190">
        <f>Q252*H252</f>
        <v>0.030130099999999996</v>
      </c>
      <c r="S252" s="190">
        <v>0</v>
      </c>
      <c r="T252" s="191">
        <f>S252*H252</f>
        <v>0</v>
      </c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R252" s="192" t="s">
        <v>142</v>
      </c>
      <c r="AT252" s="192" t="s">
        <v>138</v>
      </c>
      <c r="AU252" s="192" t="s">
        <v>83</v>
      </c>
      <c r="AY252" s="19" t="s">
        <v>136</v>
      </c>
      <c r="BE252" s="193">
        <f>IF(N252="základní",J252,0)</f>
        <v>0</v>
      </c>
      <c r="BF252" s="193">
        <f>IF(N252="snížená",J252,0)</f>
        <v>0</v>
      </c>
      <c r="BG252" s="193">
        <f>IF(N252="zákl. přenesená",J252,0)</f>
        <v>0</v>
      </c>
      <c r="BH252" s="193">
        <f>IF(N252="sníž. přenesená",J252,0)</f>
        <v>0</v>
      </c>
      <c r="BI252" s="193">
        <f>IF(N252="nulová",J252,0)</f>
        <v>0</v>
      </c>
      <c r="BJ252" s="19" t="s">
        <v>142</v>
      </c>
      <c r="BK252" s="193">
        <f>ROUND(I252*H252,2)</f>
        <v>0</v>
      </c>
      <c r="BL252" s="19" t="s">
        <v>142</v>
      </c>
      <c r="BM252" s="192" t="s">
        <v>342</v>
      </c>
    </row>
    <row r="253" spans="1:47" s="2" customFormat="1" ht="29.25">
      <c r="A253" s="36"/>
      <c r="B253" s="37"/>
      <c r="C253" s="38"/>
      <c r="D253" s="194" t="s">
        <v>144</v>
      </c>
      <c r="E253" s="38"/>
      <c r="F253" s="195" t="s">
        <v>343</v>
      </c>
      <c r="G253" s="38"/>
      <c r="H253" s="38"/>
      <c r="I253" s="196"/>
      <c r="J253" s="38"/>
      <c r="K253" s="38"/>
      <c r="L253" s="41"/>
      <c r="M253" s="197"/>
      <c r="N253" s="198"/>
      <c r="O253" s="67"/>
      <c r="P253" s="67"/>
      <c r="Q253" s="67"/>
      <c r="R253" s="67"/>
      <c r="S253" s="67"/>
      <c r="T253" s="68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9" t="s">
        <v>144</v>
      </c>
      <c r="AU253" s="19" t="s">
        <v>83</v>
      </c>
    </row>
    <row r="254" spans="1:47" s="2" customFormat="1" ht="11.25">
      <c r="A254" s="36"/>
      <c r="B254" s="37"/>
      <c r="C254" s="38"/>
      <c r="D254" s="220" t="s">
        <v>159</v>
      </c>
      <c r="E254" s="38"/>
      <c r="F254" s="221" t="s">
        <v>344</v>
      </c>
      <c r="G254" s="38"/>
      <c r="H254" s="38"/>
      <c r="I254" s="196"/>
      <c r="J254" s="38"/>
      <c r="K254" s="38"/>
      <c r="L254" s="41"/>
      <c r="M254" s="197"/>
      <c r="N254" s="198"/>
      <c r="O254" s="67"/>
      <c r="P254" s="67"/>
      <c r="Q254" s="67"/>
      <c r="R254" s="67"/>
      <c r="S254" s="67"/>
      <c r="T254" s="68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T254" s="19" t="s">
        <v>159</v>
      </c>
      <c r="AU254" s="19" t="s">
        <v>83</v>
      </c>
    </row>
    <row r="255" spans="1:65" s="2" customFormat="1" ht="16.5" customHeight="1">
      <c r="A255" s="36"/>
      <c r="B255" s="37"/>
      <c r="C255" s="181" t="s">
        <v>345</v>
      </c>
      <c r="D255" s="181" t="s">
        <v>138</v>
      </c>
      <c r="E255" s="182" t="s">
        <v>346</v>
      </c>
      <c r="F255" s="183" t="s">
        <v>347</v>
      </c>
      <c r="G255" s="184" t="s">
        <v>348</v>
      </c>
      <c r="H255" s="185">
        <v>0.624</v>
      </c>
      <c r="I255" s="186"/>
      <c r="J255" s="187">
        <f>ROUND(I255*H255,2)</f>
        <v>0</v>
      </c>
      <c r="K255" s="183" t="s">
        <v>156</v>
      </c>
      <c r="L255" s="41"/>
      <c r="M255" s="188" t="s">
        <v>28</v>
      </c>
      <c r="N255" s="189" t="s">
        <v>46</v>
      </c>
      <c r="O255" s="67"/>
      <c r="P255" s="190">
        <f>O255*H255</f>
        <v>0</v>
      </c>
      <c r="Q255" s="190">
        <v>1.09528</v>
      </c>
      <c r="R255" s="190">
        <f>Q255*H255</f>
        <v>0.6834547200000001</v>
      </c>
      <c r="S255" s="190">
        <v>0</v>
      </c>
      <c r="T255" s="191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92" t="s">
        <v>142</v>
      </c>
      <c r="AT255" s="192" t="s">
        <v>138</v>
      </c>
      <c r="AU255" s="192" t="s">
        <v>83</v>
      </c>
      <c r="AY255" s="19" t="s">
        <v>136</v>
      </c>
      <c r="BE255" s="193">
        <f>IF(N255="základní",J255,0)</f>
        <v>0</v>
      </c>
      <c r="BF255" s="193">
        <f>IF(N255="snížená",J255,0)</f>
        <v>0</v>
      </c>
      <c r="BG255" s="193">
        <f>IF(N255="zákl. přenesená",J255,0)</f>
        <v>0</v>
      </c>
      <c r="BH255" s="193">
        <f>IF(N255="sníž. přenesená",J255,0)</f>
        <v>0</v>
      </c>
      <c r="BI255" s="193">
        <f>IF(N255="nulová",J255,0)</f>
        <v>0</v>
      </c>
      <c r="BJ255" s="19" t="s">
        <v>142</v>
      </c>
      <c r="BK255" s="193">
        <f>ROUND(I255*H255,2)</f>
        <v>0</v>
      </c>
      <c r="BL255" s="19" t="s">
        <v>142</v>
      </c>
      <c r="BM255" s="192" t="s">
        <v>349</v>
      </c>
    </row>
    <row r="256" spans="1:47" s="2" customFormat="1" ht="29.25">
      <c r="A256" s="36"/>
      <c r="B256" s="37"/>
      <c r="C256" s="38"/>
      <c r="D256" s="194" t="s">
        <v>144</v>
      </c>
      <c r="E256" s="38"/>
      <c r="F256" s="195" t="s">
        <v>350</v>
      </c>
      <c r="G256" s="38"/>
      <c r="H256" s="38"/>
      <c r="I256" s="196"/>
      <c r="J256" s="38"/>
      <c r="K256" s="38"/>
      <c r="L256" s="41"/>
      <c r="M256" s="197"/>
      <c r="N256" s="198"/>
      <c r="O256" s="67"/>
      <c r="P256" s="67"/>
      <c r="Q256" s="67"/>
      <c r="R256" s="67"/>
      <c r="S256" s="67"/>
      <c r="T256" s="68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9" t="s">
        <v>144</v>
      </c>
      <c r="AU256" s="19" t="s">
        <v>83</v>
      </c>
    </row>
    <row r="257" spans="1:47" s="2" customFormat="1" ht="11.25">
      <c r="A257" s="36"/>
      <c r="B257" s="37"/>
      <c r="C257" s="38"/>
      <c r="D257" s="220" t="s">
        <v>159</v>
      </c>
      <c r="E257" s="38"/>
      <c r="F257" s="221" t="s">
        <v>351</v>
      </c>
      <c r="G257" s="38"/>
      <c r="H257" s="38"/>
      <c r="I257" s="196"/>
      <c r="J257" s="38"/>
      <c r="K257" s="38"/>
      <c r="L257" s="41"/>
      <c r="M257" s="197"/>
      <c r="N257" s="198"/>
      <c r="O257" s="67"/>
      <c r="P257" s="67"/>
      <c r="Q257" s="67"/>
      <c r="R257" s="67"/>
      <c r="S257" s="67"/>
      <c r="T257" s="68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9" t="s">
        <v>159</v>
      </c>
      <c r="AU257" s="19" t="s">
        <v>83</v>
      </c>
    </row>
    <row r="258" spans="2:51" s="13" customFormat="1" ht="11.25">
      <c r="B258" s="199"/>
      <c r="C258" s="200"/>
      <c r="D258" s="194" t="s">
        <v>146</v>
      </c>
      <c r="E258" s="201" t="s">
        <v>28</v>
      </c>
      <c r="F258" s="202" t="s">
        <v>352</v>
      </c>
      <c r="G258" s="200"/>
      <c r="H258" s="201" t="s">
        <v>28</v>
      </c>
      <c r="I258" s="203"/>
      <c r="J258" s="200"/>
      <c r="K258" s="200"/>
      <c r="L258" s="204"/>
      <c r="M258" s="205"/>
      <c r="N258" s="206"/>
      <c r="O258" s="206"/>
      <c r="P258" s="206"/>
      <c r="Q258" s="206"/>
      <c r="R258" s="206"/>
      <c r="S258" s="206"/>
      <c r="T258" s="207"/>
      <c r="AT258" s="208" t="s">
        <v>146</v>
      </c>
      <c r="AU258" s="208" t="s">
        <v>83</v>
      </c>
      <c r="AV258" s="13" t="s">
        <v>81</v>
      </c>
      <c r="AW258" s="13" t="s">
        <v>34</v>
      </c>
      <c r="AX258" s="13" t="s">
        <v>73</v>
      </c>
      <c r="AY258" s="208" t="s">
        <v>136</v>
      </c>
    </row>
    <row r="259" spans="2:51" s="13" customFormat="1" ht="11.25">
      <c r="B259" s="199"/>
      <c r="C259" s="200"/>
      <c r="D259" s="194" t="s">
        <v>146</v>
      </c>
      <c r="E259" s="201" t="s">
        <v>28</v>
      </c>
      <c r="F259" s="202" t="s">
        <v>353</v>
      </c>
      <c r="G259" s="200"/>
      <c r="H259" s="201" t="s">
        <v>28</v>
      </c>
      <c r="I259" s="203"/>
      <c r="J259" s="200"/>
      <c r="K259" s="200"/>
      <c r="L259" s="204"/>
      <c r="M259" s="205"/>
      <c r="N259" s="206"/>
      <c r="O259" s="206"/>
      <c r="P259" s="206"/>
      <c r="Q259" s="206"/>
      <c r="R259" s="206"/>
      <c r="S259" s="206"/>
      <c r="T259" s="207"/>
      <c r="AT259" s="208" t="s">
        <v>146</v>
      </c>
      <c r="AU259" s="208" t="s">
        <v>83</v>
      </c>
      <c r="AV259" s="13" t="s">
        <v>81</v>
      </c>
      <c r="AW259" s="13" t="s">
        <v>34</v>
      </c>
      <c r="AX259" s="13" t="s">
        <v>73</v>
      </c>
      <c r="AY259" s="208" t="s">
        <v>136</v>
      </c>
    </row>
    <row r="260" spans="2:51" s="14" customFormat="1" ht="11.25">
      <c r="B260" s="209"/>
      <c r="C260" s="210"/>
      <c r="D260" s="194" t="s">
        <v>146</v>
      </c>
      <c r="E260" s="211" t="s">
        <v>28</v>
      </c>
      <c r="F260" s="212" t="s">
        <v>354</v>
      </c>
      <c r="G260" s="210"/>
      <c r="H260" s="213">
        <v>0.236</v>
      </c>
      <c r="I260" s="214"/>
      <c r="J260" s="210"/>
      <c r="K260" s="210"/>
      <c r="L260" s="215"/>
      <c r="M260" s="216"/>
      <c r="N260" s="217"/>
      <c r="O260" s="217"/>
      <c r="P260" s="217"/>
      <c r="Q260" s="217"/>
      <c r="R260" s="217"/>
      <c r="S260" s="217"/>
      <c r="T260" s="218"/>
      <c r="AT260" s="219" t="s">
        <v>146</v>
      </c>
      <c r="AU260" s="219" t="s">
        <v>83</v>
      </c>
      <c r="AV260" s="14" t="s">
        <v>83</v>
      </c>
      <c r="AW260" s="14" t="s">
        <v>34</v>
      </c>
      <c r="AX260" s="14" t="s">
        <v>73</v>
      </c>
      <c r="AY260" s="219" t="s">
        <v>136</v>
      </c>
    </row>
    <row r="261" spans="2:51" s="14" customFormat="1" ht="11.25">
      <c r="B261" s="209"/>
      <c r="C261" s="210"/>
      <c r="D261" s="194" t="s">
        <v>146</v>
      </c>
      <c r="E261" s="211" t="s">
        <v>28</v>
      </c>
      <c r="F261" s="212" t="s">
        <v>355</v>
      </c>
      <c r="G261" s="210"/>
      <c r="H261" s="213">
        <v>0.059</v>
      </c>
      <c r="I261" s="214"/>
      <c r="J261" s="210"/>
      <c r="K261" s="210"/>
      <c r="L261" s="215"/>
      <c r="M261" s="216"/>
      <c r="N261" s="217"/>
      <c r="O261" s="217"/>
      <c r="P261" s="217"/>
      <c r="Q261" s="217"/>
      <c r="R261" s="217"/>
      <c r="S261" s="217"/>
      <c r="T261" s="218"/>
      <c r="AT261" s="219" t="s">
        <v>146</v>
      </c>
      <c r="AU261" s="219" t="s">
        <v>83</v>
      </c>
      <c r="AV261" s="14" t="s">
        <v>83</v>
      </c>
      <c r="AW261" s="14" t="s">
        <v>34</v>
      </c>
      <c r="AX261" s="14" t="s">
        <v>73</v>
      </c>
      <c r="AY261" s="219" t="s">
        <v>136</v>
      </c>
    </row>
    <row r="262" spans="2:51" s="14" customFormat="1" ht="11.25">
      <c r="B262" s="209"/>
      <c r="C262" s="210"/>
      <c r="D262" s="194" t="s">
        <v>146</v>
      </c>
      <c r="E262" s="211" t="s">
        <v>28</v>
      </c>
      <c r="F262" s="212" t="s">
        <v>356</v>
      </c>
      <c r="G262" s="210"/>
      <c r="H262" s="213">
        <v>0.096</v>
      </c>
      <c r="I262" s="214"/>
      <c r="J262" s="210"/>
      <c r="K262" s="210"/>
      <c r="L262" s="215"/>
      <c r="M262" s="216"/>
      <c r="N262" s="217"/>
      <c r="O262" s="217"/>
      <c r="P262" s="217"/>
      <c r="Q262" s="217"/>
      <c r="R262" s="217"/>
      <c r="S262" s="217"/>
      <c r="T262" s="218"/>
      <c r="AT262" s="219" t="s">
        <v>146</v>
      </c>
      <c r="AU262" s="219" t="s">
        <v>83</v>
      </c>
      <c r="AV262" s="14" t="s">
        <v>83</v>
      </c>
      <c r="AW262" s="14" t="s">
        <v>34</v>
      </c>
      <c r="AX262" s="14" t="s">
        <v>73</v>
      </c>
      <c r="AY262" s="219" t="s">
        <v>136</v>
      </c>
    </row>
    <row r="263" spans="2:51" s="16" customFormat="1" ht="11.25">
      <c r="B263" s="243"/>
      <c r="C263" s="244"/>
      <c r="D263" s="194" t="s">
        <v>146</v>
      </c>
      <c r="E263" s="245" t="s">
        <v>28</v>
      </c>
      <c r="F263" s="246" t="s">
        <v>357</v>
      </c>
      <c r="G263" s="244"/>
      <c r="H263" s="247">
        <v>0.391</v>
      </c>
      <c r="I263" s="248"/>
      <c r="J263" s="244"/>
      <c r="K263" s="244"/>
      <c r="L263" s="249"/>
      <c r="M263" s="250"/>
      <c r="N263" s="251"/>
      <c r="O263" s="251"/>
      <c r="P263" s="251"/>
      <c r="Q263" s="251"/>
      <c r="R263" s="251"/>
      <c r="S263" s="251"/>
      <c r="T263" s="252"/>
      <c r="AT263" s="253" t="s">
        <v>146</v>
      </c>
      <c r="AU263" s="253" t="s">
        <v>83</v>
      </c>
      <c r="AV263" s="16" t="s">
        <v>152</v>
      </c>
      <c r="AW263" s="16" t="s">
        <v>34</v>
      </c>
      <c r="AX263" s="16" t="s">
        <v>73</v>
      </c>
      <c r="AY263" s="253" t="s">
        <v>136</v>
      </c>
    </row>
    <row r="264" spans="2:51" s="13" customFormat="1" ht="11.25">
      <c r="B264" s="199"/>
      <c r="C264" s="200"/>
      <c r="D264" s="194" t="s">
        <v>146</v>
      </c>
      <c r="E264" s="201" t="s">
        <v>28</v>
      </c>
      <c r="F264" s="202" t="s">
        <v>358</v>
      </c>
      <c r="G264" s="200"/>
      <c r="H264" s="201" t="s">
        <v>28</v>
      </c>
      <c r="I264" s="203"/>
      <c r="J264" s="200"/>
      <c r="K264" s="200"/>
      <c r="L264" s="204"/>
      <c r="M264" s="205"/>
      <c r="N264" s="206"/>
      <c r="O264" s="206"/>
      <c r="P264" s="206"/>
      <c r="Q264" s="206"/>
      <c r="R264" s="206"/>
      <c r="S264" s="206"/>
      <c r="T264" s="207"/>
      <c r="AT264" s="208" t="s">
        <v>146</v>
      </c>
      <c r="AU264" s="208" t="s">
        <v>83</v>
      </c>
      <c r="AV264" s="13" t="s">
        <v>81</v>
      </c>
      <c r="AW264" s="13" t="s">
        <v>34</v>
      </c>
      <c r="AX264" s="13" t="s">
        <v>73</v>
      </c>
      <c r="AY264" s="208" t="s">
        <v>136</v>
      </c>
    </row>
    <row r="265" spans="2:51" s="14" customFormat="1" ht="11.25">
      <c r="B265" s="209"/>
      <c r="C265" s="210"/>
      <c r="D265" s="194" t="s">
        <v>146</v>
      </c>
      <c r="E265" s="211" t="s">
        <v>28</v>
      </c>
      <c r="F265" s="212" t="s">
        <v>359</v>
      </c>
      <c r="G265" s="210"/>
      <c r="H265" s="213">
        <v>0.088</v>
      </c>
      <c r="I265" s="214"/>
      <c r="J265" s="210"/>
      <c r="K265" s="210"/>
      <c r="L265" s="215"/>
      <c r="M265" s="216"/>
      <c r="N265" s="217"/>
      <c r="O265" s="217"/>
      <c r="P265" s="217"/>
      <c r="Q265" s="217"/>
      <c r="R265" s="217"/>
      <c r="S265" s="217"/>
      <c r="T265" s="218"/>
      <c r="AT265" s="219" t="s">
        <v>146</v>
      </c>
      <c r="AU265" s="219" t="s">
        <v>83</v>
      </c>
      <c r="AV265" s="14" t="s">
        <v>83</v>
      </c>
      <c r="AW265" s="14" t="s">
        <v>34</v>
      </c>
      <c r="AX265" s="14" t="s">
        <v>73</v>
      </c>
      <c r="AY265" s="219" t="s">
        <v>136</v>
      </c>
    </row>
    <row r="266" spans="2:51" s="14" customFormat="1" ht="11.25">
      <c r="B266" s="209"/>
      <c r="C266" s="210"/>
      <c r="D266" s="194" t="s">
        <v>146</v>
      </c>
      <c r="E266" s="211" t="s">
        <v>28</v>
      </c>
      <c r="F266" s="212" t="s">
        <v>355</v>
      </c>
      <c r="G266" s="210"/>
      <c r="H266" s="213">
        <v>0.059</v>
      </c>
      <c r="I266" s="214"/>
      <c r="J266" s="210"/>
      <c r="K266" s="210"/>
      <c r="L266" s="215"/>
      <c r="M266" s="216"/>
      <c r="N266" s="217"/>
      <c r="O266" s="217"/>
      <c r="P266" s="217"/>
      <c r="Q266" s="217"/>
      <c r="R266" s="217"/>
      <c r="S266" s="217"/>
      <c r="T266" s="218"/>
      <c r="AT266" s="219" t="s">
        <v>146</v>
      </c>
      <c r="AU266" s="219" t="s">
        <v>83</v>
      </c>
      <c r="AV266" s="14" t="s">
        <v>83</v>
      </c>
      <c r="AW266" s="14" t="s">
        <v>34</v>
      </c>
      <c r="AX266" s="14" t="s">
        <v>73</v>
      </c>
      <c r="AY266" s="219" t="s">
        <v>136</v>
      </c>
    </row>
    <row r="267" spans="2:51" s="16" customFormat="1" ht="11.25">
      <c r="B267" s="243"/>
      <c r="C267" s="244"/>
      <c r="D267" s="194" t="s">
        <v>146</v>
      </c>
      <c r="E267" s="245" t="s">
        <v>28</v>
      </c>
      <c r="F267" s="246" t="s">
        <v>357</v>
      </c>
      <c r="G267" s="244"/>
      <c r="H267" s="247">
        <v>0.147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AT267" s="253" t="s">
        <v>146</v>
      </c>
      <c r="AU267" s="253" t="s">
        <v>83</v>
      </c>
      <c r="AV267" s="16" t="s">
        <v>152</v>
      </c>
      <c r="AW267" s="16" t="s">
        <v>34</v>
      </c>
      <c r="AX267" s="16" t="s">
        <v>73</v>
      </c>
      <c r="AY267" s="253" t="s">
        <v>136</v>
      </c>
    </row>
    <row r="268" spans="2:51" s="13" customFormat="1" ht="11.25">
      <c r="B268" s="199"/>
      <c r="C268" s="200"/>
      <c r="D268" s="194" t="s">
        <v>146</v>
      </c>
      <c r="E268" s="201" t="s">
        <v>28</v>
      </c>
      <c r="F268" s="202" t="s">
        <v>360</v>
      </c>
      <c r="G268" s="200"/>
      <c r="H268" s="201" t="s">
        <v>28</v>
      </c>
      <c r="I268" s="203"/>
      <c r="J268" s="200"/>
      <c r="K268" s="200"/>
      <c r="L268" s="204"/>
      <c r="M268" s="205"/>
      <c r="N268" s="206"/>
      <c r="O268" s="206"/>
      <c r="P268" s="206"/>
      <c r="Q268" s="206"/>
      <c r="R268" s="206"/>
      <c r="S268" s="206"/>
      <c r="T268" s="207"/>
      <c r="AT268" s="208" t="s">
        <v>146</v>
      </c>
      <c r="AU268" s="208" t="s">
        <v>83</v>
      </c>
      <c r="AV268" s="13" t="s">
        <v>81</v>
      </c>
      <c r="AW268" s="13" t="s">
        <v>34</v>
      </c>
      <c r="AX268" s="13" t="s">
        <v>73</v>
      </c>
      <c r="AY268" s="208" t="s">
        <v>136</v>
      </c>
    </row>
    <row r="269" spans="2:51" s="14" customFormat="1" ht="11.25">
      <c r="B269" s="209"/>
      <c r="C269" s="210"/>
      <c r="D269" s="194" t="s">
        <v>146</v>
      </c>
      <c r="E269" s="211" t="s">
        <v>28</v>
      </c>
      <c r="F269" s="212" t="s">
        <v>361</v>
      </c>
      <c r="G269" s="210"/>
      <c r="H269" s="213">
        <v>0.086</v>
      </c>
      <c r="I269" s="214"/>
      <c r="J269" s="210"/>
      <c r="K269" s="210"/>
      <c r="L269" s="215"/>
      <c r="M269" s="216"/>
      <c r="N269" s="217"/>
      <c r="O269" s="217"/>
      <c r="P269" s="217"/>
      <c r="Q269" s="217"/>
      <c r="R269" s="217"/>
      <c r="S269" s="217"/>
      <c r="T269" s="218"/>
      <c r="AT269" s="219" t="s">
        <v>146</v>
      </c>
      <c r="AU269" s="219" t="s">
        <v>83</v>
      </c>
      <c r="AV269" s="14" t="s">
        <v>83</v>
      </c>
      <c r="AW269" s="14" t="s">
        <v>34</v>
      </c>
      <c r="AX269" s="14" t="s">
        <v>73</v>
      </c>
      <c r="AY269" s="219" t="s">
        <v>136</v>
      </c>
    </row>
    <row r="270" spans="2:51" s="15" customFormat="1" ht="11.25">
      <c r="B270" s="222"/>
      <c r="C270" s="223"/>
      <c r="D270" s="194" t="s">
        <v>146</v>
      </c>
      <c r="E270" s="224" t="s">
        <v>28</v>
      </c>
      <c r="F270" s="225" t="s">
        <v>166</v>
      </c>
      <c r="G270" s="223"/>
      <c r="H270" s="226">
        <v>0.624</v>
      </c>
      <c r="I270" s="227"/>
      <c r="J270" s="223"/>
      <c r="K270" s="223"/>
      <c r="L270" s="228"/>
      <c r="M270" s="229"/>
      <c r="N270" s="230"/>
      <c r="O270" s="230"/>
      <c r="P270" s="230"/>
      <c r="Q270" s="230"/>
      <c r="R270" s="230"/>
      <c r="S270" s="230"/>
      <c r="T270" s="231"/>
      <c r="AT270" s="232" t="s">
        <v>146</v>
      </c>
      <c r="AU270" s="232" t="s">
        <v>83</v>
      </c>
      <c r="AV270" s="15" t="s">
        <v>142</v>
      </c>
      <c r="AW270" s="15" t="s">
        <v>34</v>
      </c>
      <c r="AX270" s="15" t="s">
        <v>81</v>
      </c>
      <c r="AY270" s="232" t="s">
        <v>136</v>
      </c>
    </row>
    <row r="271" spans="1:65" s="2" customFormat="1" ht="16.5" customHeight="1">
      <c r="A271" s="36"/>
      <c r="B271" s="37"/>
      <c r="C271" s="181" t="s">
        <v>362</v>
      </c>
      <c r="D271" s="181" t="s">
        <v>138</v>
      </c>
      <c r="E271" s="182" t="s">
        <v>363</v>
      </c>
      <c r="F271" s="183" t="s">
        <v>364</v>
      </c>
      <c r="G271" s="184" t="s">
        <v>348</v>
      </c>
      <c r="H271" s="185">
        <v>0.291</v>
      </c>
      <c r="I271" s="186"/>
      <c r="J271" s="187">
        <f>ROUND(I271*H271,2)</f>
        <v>0</v>
      </c>
      <c r="K271" s="183" t="s">
        <v>156</v>
      </c>
      <c r="L271" s="41"/>
      <c r="M271" s="188" t="s">
        <v>28</v>
      </c>
      <c r="N271" s="189" t="s">
        <v>46</v>
      </c>
      <c r="O271" s="67"/>
      <c r="P271" s="190">
        <f>O271*H271</f>
        <v>0</v>
      </c>
      <c r="Q271" s="190">
        <v>1.0556</v>
      </c>
      <c r="R271" s="190">
        <f>Q271*H271</f>
        <v>0.3071796</v>
      </c>
      <c r="S271" s="190">
        <v>0</v>
      </c>
      <c r="T271" s="191">
        <f>S271*H271</f>
        <v>0</v>
      </c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R271" s="192" t="s">
        <v>142</v>
      </c>
      <c r="AT271" s="192" t="s">
        <v>138</v>
      </c>
      <c r="AU271" s="192" t="s">
        <v>83</v>
      </c>
      <c r="AY271" s="19" t="s">
        <v>136</v>
      </c>
      <c r="BE271" s="193">
        <f>IF(N271="základní",J271,0)</f>
        <v>0</v>
      </c>
      <c r="BF271" s="193">
        <f>IF(N271="snížená",J271,0)</f>
        <v>0</v>
      </c>
      <c r="BG271" s="193">
        <f>IF(N271="zákl. přenesená",J271,0)</f>
        <v>0</v>
      </c>
      <c r="BH271" s="193">
        <f>IF(N271="sníž. přenesená",J271,0)</f>
        <v>0</v>
      </c>
      <c r="BI271" s="193">
        <f>IF(N271="nulová",J271,0)</f>
        <v>0</v>
      </c>
      <c r="BJ271" s="19" t="s">
        <v>142</v>
      </c>
      <c r="BK271" s="193">
        <f>ROUND(I271*H271,2)</f>
        <v>0</v>
      </c>
      <c r="BL271" s="19" t="s">
        <v>142</v>
      </c>
      <c r="BM271" s="192" t="s">
        <v>365</v>
      </c>
    </row>
    <row r="272" spans="1:47" s="2" customFormat="1" ht="29.25">
      <c r="A272" s="36"/>
      <c r="B272" s="37"/>
      <c r="C272" s="38"/>
      <c r="D272" s="194" t="s">
        <v>144</v>
      </c>
      <c r="E272" s="38"/>
      <c r="F272" s="195" t="s">
        <v>366</v>
      </c>
      <c r="G272" s="38"/>
      <c r="H272" s="38"/>
      <c r="I272" s="196"/>
      <c r="J272" s="38"/>
      <c r="K272" s="38"/>
      <c r="L272" s="41"/>
      <c r="M272" s="197"/>
      <c r="N272" s="198"/>
      <c r="O272" s="67"/>
      <c r="P272" s="67"/>
      <c r="Q272" s="67"/>
      <c r="R272" s="67"/>
      <c r="S272" s="67"/>
      <c r="T272" s="68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T272" s="19" t="s">
        <v>144</v>
      </c>
      <c r="AU272" s="19" t="s">
        <v>83</v>
      </c>
    </row>
    <row r="273" spans="1:47" s="2" customFormat="1" ht="11.25">
      <c r="A273" s="36"/>
      <c r="B273" s="37"/>
      <c r="C273" s="38"/>
      <c r="D273" s="220" t="s">
        <v>159</v>
      </c>
      <c r="E273" s="38"/>
      <c r="F273" s="221" t="s">
        <v>367</v>
      </c>
      <c r="G273" s="38"/>
      <c r="H273" s="38"/>
      <c r="I273" s="196"/>
      <c r="J273" s="38"/>
      <c r="K273" s="38"/>
      <c r="L273" s="41"/>
      <c r="M273" s="197"/>
      <c r="N273" s="198"/>
      <c r="O273" s="67"/>
      <c r="P273" s="67"/>
      <c r="Q273" s="67"/>
      <c r="R273" s="67"/>
      <c r="S273" s="67"/>
      <c r="T273" s="68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T273" s="19" t="s">
        <v>159</v>
      </c>
      <c r="AU273" s="19" t="s">
        <v>83</v>
      </c>
    </row>
    <row r="274" spans="2:51" s="13" customFormat="1" ht="11.25">
      <c r="B274" s="199"/>
      <c r="C274" s="200"/>
      <c r="D274" s="194" t="s">
        <v>146</v>
      </c>
      <c r="E274" s="201" t="s">
        <v>28</v>
      </c>
      <c r="F274" s="202" t="s">
        <v>368</v>
      </c>
      <c r="G274" s="200"/>
      <c r="H274" s="201" t="s">
        <v>28</v>
      </c>
      <c r="I274" s="203"/>
      <c r="J274" s="200"/>
      <c r="K274" s="200"/>
      <c r="L274" s="204"/>
      <c r="M274" s="205"/>
      <c r="N274" s="206"/>
      <c r="O274" s="206"/>
      <c r="P274" s="206"/>
      <c r="Q274" s="206"/>
      <c r="R274" s="206"/>
      <c r="S274" s="206"/>
      <c r="T274" s="207"/>
      <c r="AT274" s="208" t="s">
        <v>146</v>
      </c>
      <c r="AU274" s="208" t="s">
        <v>83</v>
      </c>
      <c r="AV274" s="13" t="s">
        <v>81</v>
      </c>
      <c r="AW274" s="13" t="s">
        <v>34</v>
      </c>
      <c r="AX274" s="13" t="s">
        <v>73</v>
      </c>
      <c r="AY274" s="208" t="s">
        <v>136</v>
      </c>
    </row>
    <row r="275" spans="2:51" s="13" customFormat="1" ht="11.25">
      <c r="B275" s="199"/>
      <c r="C275" s="200"/>
      <c r="D275" s="194" t="s">
        <v>146</v>
      </c>
      <c r="E275" s="201" t="s">
        <v>28</v>
      </c>
      <c r="F275" s="202" t="s">
        <v>369</v>
      </c>
      <c r="G275" s="200"/>
      <c r="H275" s="201" t="s">
        <v>28</v>
      </c>
      <c r="I275" s="203"/>
      <c r="J275" s="200"/>
      <c r="K275" s="200"/>
      <c r="L275" s="204"/>
      <c r="M275" s="205"/>
      <c r="N275" s="206"/>
      <c r="O275" s="206"/>
      <c r="P275" s="206"/>
      <c r="Q275" s="206"/>
      <c r="R275" s="206"/>
      <c r="S275" s="206"/>
      <c r="T275" s="207"/>
      <c r="AT275" s="208" t="s">
        <v>146</v>
      </c>
      <c r="AU275" s="208" t="s">
        <v>83</v>
      </c>
      <c r="AV275" s="13" t="s">
        <v>81</v>
      </c>
      <c r="AW275" s="13" t="s">
        <v>34</v>
      </c>
      <c r="AX275" s="13" t="s">
        <v>73</v>
      </c>
      <c r="AY275" s="208" t="s">
        <v>136</v>
      </c>
    </row>
    <row r="276" spans="2:51" s="14" customFormat="1" ht="11.25">
      <c r="B276" s="209"/>
      <c r="C276" s="210"/>
      <c r="D276" s="194" t="s">
        <v>146</v>
      </c>
      <c r="E276" s="211" t="s">
        <v>28</v>
      </c>
      <c r="F276" s="212" t="s">
        <v>370</v>
      </c>
      <c r="G276" s="210"/>
      <c r="H276" s="213">
        <v>0.21</v>
      </c>
      <c r="I276" s="214"/>
      <c r="J276" s="210"/>
      <c r="K276" s="210"/>
      <c r="L276" s="215"/>
      <c r="M276" s="216"/>
      <c r="N276" s="217"/>
      <c r="O276" s="217"/>
      <c r="P276" s="217"/>
      <c r="Q276" s="217"/>
      <c r="R276" s="217"/>
      <c r="S276" s="217"/>
      <c r="T276" s="218"/>
      <c r="AT276" s="219" t="s">
        <v>146</v>
      </c>
      <c r="AU276" s="219" t="s">
        <v>83</v>
      </c>
      <c r="AV276" s="14" t="s">
        <v>83</v>
      </c>
      <c r="AW276" s="14" t="s">
        <v>34</v>
      </c>
      <c r="AX276" s="14" t="s">
        <v>73</v>
      </c>
      <c r="AY276" s="219" t="s">
        <v>136</v>
      </c>
    </row>
    <row r="277" spans="2:51" s="13" customFormat="1" ht="11.25">
      <c r="B277" s="199"/>
      <c r="C277" s="200"/>
      <c r="D277" s="194" t="s">
        <v>146</v>
      </c>
      <c r="E277" s="201" t="s">
        <v>28</v>
      </c>
      <c r="F277" s="202" t="s">
        <v>371</v>
      </c>
      <c r="G277" s="200"/>
      <c r="H277" s="201" t="s">
        <v>28</v>
      </c>
      <c r="I277" s="203"/>
      <c r="J277" s="200"/>
      <c r="K277" s="200"/>
      <c r="L277" s="204"/>
      <c r="M277" s="205"/>
      <c r="N277" s="206"/>
      <c r="O277" s="206"/>
      <c r="P277" s="206"/>
      <c r="Q277" s="206"/>
      <c r="R277" s="206"/>
      <c r="S277" s="206"/>
      <c r="T277" s="207"/>
      <c r="AT277" s="208" t="s">
        <v>146</v>
      </c>
      <c r="AU277" s="208" t="s">
        <v>83</v>
      </c>
      <c r="AV277" s="13" t="s">
        <v>81</v>
      </c>
      <c r="AW277" s="13" t="s">
        <v>34</v>
      </c>
      <c r="AX277" s="13" t="s">
        <v>73</v>
      </c>
      <c r="AY277" s="208" t="s">
        <v>136</v>
      </c>
    </row>
    <row r="278" spans="2:51" s="14" customFormat="1" ht="11.25">
      <c r="B278" s="209"/>
      <c r="C278" s="210"/>
      <c r="D278" s="194" t="s">
        <v>146</v>
      </c>
      <c r="E278" s="211" t="s">
        <v>28</v>
      </c>
      <c r="F278" s="212" t="s">
        <v>372</v>
      </c>
      <c r="G278" s="210"/>
      <c r="H278" s="213">
        <v>0.081</v>
      </c>
      <c r="I278" s="214"/>
      <c r="J278" s="210"/>
      <c r="K278" s="210"/>
      <c r="L278" s="215"/>
      <c r="M278" s="216"/>
      <c r="N278" s="217"/>
      <c r="O278" s="217"/>
      <c r="P278" s="217"/>
      <c r="Q278" s="217"/>
      <c r="R278" s="217"/>
      <c r="S278" s="217"/>
      <c r="T278" s="218"/>
      <c r="AT278" s="219" t="s">
        <v>146</v>
      </c>
      <c r="AU278" s="219" t="s">
        <v>83</v>
      </c>
      <c r="AV278" s="14" t="s">
        <v>83</v>
      </c>
      <c r="AW278" s="14" t="s">
        <v>34</v>
      </c>
      <c r="AX278" s="14" t="s">
        <v>73</v>
      </c>
      <c r="AY278" s="219" t="s">
        <v>136</v>
      </c>
    </row>
    <row r="279" spans="2:51" s="15" customFormat="1" ht="11.25">
      <c r="B279" s="222"/>
      <c r="C279" s="223"/>
      <c r="D279" s="194" t="s">
        <v>146</v>
      </c>
      <c r="E279" s="224" t="s">
        <v>28</v>
      </c>
      <c r="F279" s="225" t="s">
        <v>166</v>
      </c>
      <c r="G279" s="223"/>
      <c r="H279" s="226">
        <v>0.291</v>
      </c>
      <c r="I279" s="227"/>
      <c r="J279" s="223"/>
      <c r="K279" s="223"/>
      <c r="L279" s="228"/>
      <c r="M279" s="229"/>
      <c r="N279" s="230"/>
      <c r="O279" s="230"/>
      <c r="P279" s="230"/>
      <c r="Q279" s="230"/>
      <c r="R279" s="230"/>
      <c r="S279" s="230"/>
      <c r="T279" s="231"/>
      <c r="AT279" s="232" t="s">
        <v>146</v>
      </c>
      <c r="AU279" s="232" t="s">
        <v>83</v>
      </c>
      <c r="AV279" s="15" t="s">
        <v>142</v>
      </c>
      <c r="AW279" s="15" t="s">
        <v>34</v>
      </c>
      <c r="AX279" s="15" t="s">
        <v>81</v>
      </c>
      <c r="AY279" s="232" t="s">
        <v>136</v>
      </c>
    </row>
    <row r="280" spans="1:65" s="2" customFormat="1" ht="16.5" customHeight="1">
      <c r="A280" s="36"/>
      <c r="B280" s="37"/>
      <c r="C280" s="181" t="s">
        <v>373</v>
      </c>
      <c r="D280" s="181" t="s">
        <v>138</v>
      </c>
      <c r="E280" s="182" t="s">
        <v>374</v>
      </c>
      <c r="F280" s="183" t="s">
        <v>375</v>
      </c>
      <c r="G280" s="184" t="s">
        <v>348</v>
      </c>
      <c r="H280" s="185">
        <v>0.974</v>
      </c>
      <c r="I280" s="186"/>
      <c r="J280" s="187">
        <f>ROUND(I280*H280,2)</f>
        <v>0</v>
      </c>
      <c r="K280" s="183" t="s">
        <v>156</v>
      </c>
      <c r="L280" s="41"/>
      <c r="M280" s="188" t="s">
        <v>28</v>
      </c>
      <c r="N280" s="189" t="s">
        <v>46</v>
      </c>
      <c r="O280" s="67"/>
      <c r="P280" s="190">
        <f>O280*H280</f>
        <v>0</v>
      </c>
      <c r="Q280" s="190">
        <v>1.03955</v>
      </c>
      <c r="R280" s="190">
        <f>Q280*H280</f>
        <v>1.0125217</v>
      </c>
      <c r="S280" s="190">
        <v>0</v>
      </c>
      <c r="T280" s="191">
        <f>S280*H280</f>
        <v>0</v>
      </c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R280" s="192" t="s">
        <v>142</v>
      </c>
      <c r="AT280" s="192" t="s">
        <v>138</v>
      </c>
      <c r="AU280" s="192" t="s">
        <v>83</v>
      </c>
      <c r="AY280" s="19" t="s">
        <v>136</v>
      </c>
      <c r="BE280" s="193">
        <f>IF(N280="základní",J280,0)</f>
        <v>0</v>
      </c>
      <c r="BF280" s="193">
        <f>IF(N280="snížená",J280,0)</f>
        <v>0</v>
      </c>
      <c r="BG280" s="193">
        <f>IF(N280="zákl. přenesená",J280,0)</f>
        <v>0</v>
      </c>
      <c r="BH280" s="193">
        <f>IF(N280="sníž. přenesená",J280,0)</f>
        <v>0</v>
      </c>
      <c r="BI280" s="193">
        <f>IF(N280="nulová",J280,0)</f>
        <v>0</v>
      </c>
      <c r="BJ280" s="19" t="s">
        <v>142</v>
      </c>
      <c r="BK280" s="193">
        <f>ROUND(I280*H280,2)</f>
        <v>0</v>
      </c>
      <c r="BL280" s="19" t="s">
        <v>142</v>
      </c>
      <c r="BM280" s="192" t="s">
        <v>376</v>
      </c>
    </row>
    <row r="281" spans="1:47" s="2" customFormat="1" ht="29.25">
      <c r="A281" s="36"/>
      <c r="B281" s="37"/>
      <c r="C281" s="38"/>
      <c r="D281" s="194" t="s">
        <v>144</v>
      </c>
      <c r="E281" s="38"/>
      <c r="F281" s="195" t="s">
        <v>377</v>
      </c>
      <c r="G281" s="38"/>
      <c r="H281" s="38"/>
      <c r="I281" s="196"/>
      <c r="J281" s="38"/>
      <c r="K281" s="38"/>
      <c r="L281" s="41"/>
      <c r="M281" s="197"/>
      <c r="N281" s="198"/>
      <c r="O281" s="67"/>
      <c r="P281" s="67"/>
      <c r="Q281" s="67"/>
      <c r="R281" s="67"/>
      <c r="S281" s="67"/>
      <c r="T281" s="68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T281" s="19" t="s">
        <v>144</v>
      </c>
      <c r="AU281" s="19" t="s">
        <v>83</v>
      </c>
    </row>
    <row r="282" spans="1:47" s="2" customFormat="1" ht="11.25">
      <c r="A282" s="36"/>
      <c r="B282" s="37"/>
      <c r="C282" s="38"/>
      <c r="D282" s="220" t="s">
        <v>159</v>
      </c>
      <c r="E282" s="38"/>
      <c r="F282" s="221" t="s">
        <v>378</v>
      </c>
      <c r="G282" s="38"/>
      <c r="H282" s="38"/>
      <c r="I282" s="196"/>
      <c r="J282" s="38"/>
      <c r="K282" s="38"/>
      <c r="L282" s="41"/>
      <c r="M282" s="197"/>
      <c r="N282" s="198"/>
      <c r="O282" s="67"/>
      <c r="P282" s="67"/>
      <c r="Q282" s="67"/>
      <c r="R282" s="67"/>
      <c r="S282" s="67"/>
      <c r="T282" s="68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T282" s="19" t="s">
        <v>159</v>
      </c>
      <c r="AU282" s="19" t="s">
        <v>83</v>
      </c>
    </row>
    <row r="283" spans="2:51" s="13" customFormat="1" ht="11.25">
      <c r="B283" s="199"/>
      <c r="C283" s="200"/>
      <c r="D283" s="194" t="s">
        <v>146</v>
      </c>
      <c r="E283" s="201" t="s">
        <v>28</v>
      </c>
      <c r="F283" s="202" t="s">
        <v>379</v>
      </c>
      <c r="G283" s="200"/>
      <c r="H283" s="201" t="s">
        <v>28</v>
      </c>
      <c r="I283" s="203"/>
      <c r="J283" s="200"/>
      <c r="K283" s="200"/>
      <c r="L283" s="204"/>
      <c r="M283" s="205"/>
      <c r="N283" s="206"/>
      <c r="O283" s="206"/>
      <c r="P283" s="206"/>
      <c r="Q283" s="206"/>
      <c r="R283" s="206"/>
      <c r="S283" s="206"/>
      <c r="T283" s="207"/>
      <c r="AT283" s="208" t="s">
        <v>146</v>
      </c>
      <c r="AU283" s="208" t="s">
        <v>83</v>
      </c>
      <c r="AV283" s="13" t="s">
        <v>81</v>
      </c>
      <c r="AW283" s="13" t="s">
        <v>34</v>
      </c>
      <c r="AX283" s="13" t="s">
        <v>73</v>
      </c>
      <c r="AY283" s="208" t="s">
        <v>136</v>
      </c>
    </row>
    <row r="284" spans="2:51" s="13" customFormat="1" ht="11.25">
      <c r="B284" s="199"/>
      <c r="C284" s="200"/>
      <c r="D284" s="194" t="s">
        <v>146</v>
      </c>
      <c r="E284" s="201" t="s">
        <v>28</v>
      </c>
      <c r="F284" s="202" t="s">
        <v>320</v>
      </c>
      <c r="G284" s="200"/>
      <c r="H284" s="201" t="s">
        <v>28</v>
      </c>
      <c r="I284" s="203"/>
      <c r="J284" s="200"/>
      <c r="K284" s="200"/>
      <c r="L284" s="204"/>
      <c r="M284" s="205"/>
      <c r="N284" s="206"/>
      <c r="O284" s="206"/>
      <c r="P284" s="206"/>
      <c r="Q284" s="206"/>
      <c r="R284" s="206"/>
      <c r="S284" s="206"/>
      <c r="T284" s="207"/>
      <c r="AT284" s="208" t="s">
        <v>146</v>
      </c>
      <c r="AU284" s="208" t="s">
        <v>83</v>
      </c>
      <c r="AV284" s="13" t="s">
        <v>81</v>
      </c>
      <c r="AW284" s="13" t="s">
        <v>34</v>
      </c>
      <c r="AX284" s="13" t="s">
        <v>73</v>
      </c>
      <c r="AY284" s="208" t="s">
        <v>136</v>
      </c>
    </row>
    <row r="285" spans="2:51" s="14" customFormat="1" ht="11.25">
      <c r="B285" s="209"/>
      <c r="C285" s="210"/>
      <c r="D285" s="194" t="s">
        <v>146</v>
      </c>
      <c r="E285" s="211" t="s">
        <v>28</v>
      </c>
      <c r="F285" s="212" t="s">
        <v>380</v>
      </c>
      <c r="G285" s="210"/>
      <c r="H285" s="213">
        <v>0.303</v>
      </c>
      <c r="I285" s="214"/>
      <c r="J285" s="210"/>
      <c r="K285" s="210"/>
      <c r="L285" s="215"/>
      <c r="M285" s="216"/>
      <c r="N285" s="217"/>
      <c r="O285" s="217"/>
      <c r="P285" s="217"/>
      <c r="Q285" s="217"/>
      <c r="R285" s="217"/>
      <c r="S285" s="217"/>
      <c r="T285" s="218"/>
      <c r="AT285" s="219" t="s">
        <v>146</v>
      </c>
      <c r="AU285" s="219" t="s">
        <v>83</v>
      </c>
      <c r="AV285" s="14" t="s">
        <v>83</v>
      </c>
      <c r="AW285" s="14" t="s">
        <v>34</v>
      </c>
      <c r="AX285" s="14" t="s">
        <v>73</v>
      </c>
      <c r="AY285" s="219" t="s">
        <v>136</v>
      </c>
    </row>
    <row r="286" spans="2:51" s="13" customFormat="1" ht="11.25">
      <c r="B286" s="199"/>
      <c r="C286" s="200"/>
      <c r="D286" s="194" t="s">
        <v>146</v>
      </c>
      <c r="E286" s="201" t="s">
        <v>28</v>
      </c>
      <c r="F286" s="202" t="s">
        <v>323</v>
      </c>
      <c r="G286" s="200"/>
      <c r="H286" s="201" t="s">
        <v>28</v>
      </c>
      <c r="I286" s="203"/>
      <c r="J286" s="200"/>
      <c r="K286" s="200"/>
      <c r="L286" s="204"/>
      <c r="M286" s="205"/>
      <c r="N286" s="206"/>
      <c r="O286" s="206"/>
      <c r="P286" s="206"/>
      <c r="Q286" s="206"/>
      <c r="R286" s="206"/>
      <c r="S286" s="206"/>
      <c r="T286" s="207"/>
      <c r="AT286" s="208" t="s">
        <v>146</v>
      </c>
      <c r="AU286" s="208" t="s">
        <v>83</v>
      </c>
      <c r="AV286" s="13" t="s">
        <v>81</v>
      </c>
      <c r="AW286" s="13" t="s">
        <v>34</v>
      </c>
      <c r="AX286" s="13" t="s">
        <v>73</v>
      </c>
      <c r="AY286" s="208" t="s">
        <v>136</v>
      </c>
    </row>
    <row r="287" spans="2:51" s="14" customFormat="1" ht="11.25">
      <c r="B287" s="209"/>
      <c r="C287" s="210"/>
      <c r="D287" s="194" t="s">
        <v>146</v>
      </c>
      <c r="E287" s="211" t="s">
        <v>28</v>
      </c>
      <c r="F287" s="212" t="s">
        <v>381</v>
      </c>
      <c r="G287" s="210"/>
      <c r="H287" s="213">
        <v>0.516</v>
      </c>
      <c r="I287" s="214"/>
      <c r="J287" s="210"/>
      <c r="K287" s="210"/>
      <c r="L287" s="215"/>
      <c r="M287" s="216"/>
      <c r="N287" s="217"/>
      <c r="O287" s="217"/>
      <c r="P287" s="217"/>
      <c r="Q287" s="217"/>
      <c r="R287" s="217"/>
      <c r="S287" s="217"/>
      <c r="T287" s="218"/>
      <c r="AT287" s="219" t="s">
        <v>146</v>
      </c>
      <c r="AU287" s="219" t="s">
        <v>83</v>
      </c>
      <c r="AV287" s="14" t="s">
        <v>83</v>
      </c>
      <c r="AW287" s="14" t="s">
        <v>34</v>
      </c>
      <c r="AX287" s="14" t="s">
        <v>73</v>
      </c>
      <c r="AY287" s="219" t="s">
        <v>136</v>
      </c>
    </row>
    <row r="288" spans="2:51" s="13" customFormat="1" ht="11.25">
      <c r="B288" s="199"/>
      <c r="C288" s="200"/>
      <c r="D288" s="194" t="s">
        <v>146</v>
      </c>
      <c r="E288" s="201" t="s">
        <v>28</v>
      </c>
      <c r="F288" s="202" t="s">
        <v>382</v>
      </c>
      <c r="G288" s="200"/>
      <c r="H288" s="201" t="s">
        <v>28</v>
      </c>
      <c r="I288" s="203"/>
      <c r="J288" s="200"/>
      <c r="K288" s="200"/>
      <c r="L288" s="204"/>
      <c r="M288" s="205"/>
      <c r="N288" s="206"/>
      <c r="O288" s="206"/>
      <c r="P288" s="206"/>
      <c r="Q288" s="206"/>
      <c r="R288" s="206"/>
      <c r="S288" s="206"/>
      <c r="T288" s="207"/>
      <c r="AT288" s="208" t="s">
        <v>146</v>
      </c>
      <c r="AU288" s="208" t="s">
        <v>83</v>
      </c>
      <c r="AV288" s="13" t="s">
        <v>81</v>
      </c>
      <c r="AW288" s="13" t="s">
        <v>34</v>
      </c>
      <c r="AX288" s="13" t="s">
        <v>73</v>
      </c>
      <c r="AY288" s="208" t="s">
        <v>136</v>
      </c>
    </row>
    <row r="289" spans="2:51" s="14" customFormat="1" ht="11.25">
      <c r="B289" s="209"/>
      <c r="C289" s="210"/>
      <c r="D289" s="194" t="s">
        <v>146</v>
      </c>
      <c r="E289" s="211" t="s">
        <v>28</v>
      </c>
      <c r="F289" s="212" t="s">
        <v>383</v>
      </c>
      <c r="G289" s="210"/>
      <c r="H289" s="213">
        <v>0.155</v>
      </c>
      <c r="I289" s="214"/>
      <c r="J289" s="210"/>
      <c r="K289" s="210"/>
      <c r="L289" s="215"/>
      <c r="M289" s="216"/>
      <c r="N289" s="217"/>
      <c r="O289" s="217"/>
      <c r="P289" s="217"/>
      <c r="Q289" s="217"/>
      <c r="R289" s="217"/>
      <c r="S289" s="217"/>
      <c r="T289" s="218"/>
      <c r="AT289" s="219" t="s">
        <v>146</v>
      </c>
      <c r="AU289" s="219" t="s">
        <v>83</v>
      </c>
      <c r="AV289" s="14" t="s">
        <v>83</v>
      </c>
      <c r="AW289" s="14" t="s">
        <v>34</v>
      </c>
      <c r="AX289" s="14" t="s">
        <v>73</v>
      </c>
      <c r="AY289" s="219" t="s">
        <v>136</v>
      </c>
    </row>
    <row r="290" spans="2:51" s="15" customFormat="1" ht="11.25">
      <c r="B290" s="222"/>
      <c r="C290" s="223"/>
      <c r="D290" s="194" t="s">
        <v>146</v>
      </c>
      <c r="E290" s="224" t="s">
        <v>28</v>
      </c>
      <c r="F290" s="225" t="s">
        <v>166</v>
      </c>
      <c r="G290" s="223"/>
      <c r="H290" s="226">
        <v>0.974</v>
      </c>
      <c r="I290" s="227"/>
      <c r="J290" s="223"/>
      <c r="K290" s="223"/>
      <c r="L290" s="228"/>
      <c r="M290" s="229"/>
      <c r="N290" s="230"/>
      <c r="O290" s="230"/>
      <c r="P290" s="230"/>
      <c r="Q290" s="230"/>
      <c r="R290" s="230"/>
      <c r="S290" s="230"/>
      <c r="T290" s="231"/>
      <c r="AT290" s="232" t="s">
        <v>146</v>
      </c>
      <c r="AU290" s="232" t="s">
        <v>83</v>
      </c>
      <c r="AV290" s="15" t="s">
        <v>142</v>
      </c>
      <c r="AW290" s="15" t="s">
        <v>34</v>
      </c>
      <c r="AX290" s="15" t="s">
        <v>81</v>
      </c>
      <c r="AY290" s="232" t="s">
        <v>136</v>
      </c>
    </row>
    <row r="291" spans="2:63" s="12" customFormat="1" ht="22.9" customHeight="1">
      <c r="B291" s="165"/>
      <c r="C291" s="166"/>
      <c r="D291" s="167" t="s">
        <v>72</v>
      </c>
      <c r="E291" s="179" t="s">
        <v>142</v>
      </c>
      <c r="F291" s="179" t="s">
        <v>384</v>
      </c>
      <c r="G291" s="166"/>
      <c r="H291" s="166"/>
      <c r="I291" s="169"/>
      <c r="J291" s="180">
        <f>BK291</f>
        <v>0</v>
      </c>
      <c r="K291" s="166"/>
      <c r="L291" s="171"/>
      <c r="M291" s="172"/>
      <c r="N291" s="173"/>
      <c r="O291" s="173"/>
      <c r="P291" s="174">
        <f>SUM(P292:P320)</f>
        <v>0</v>
      </c>
      <c r="Q291" s="173"/>
      <c r="R291" s="174">
        <f>SUM(R292:R320)</f>
        <v>118.39552999999998</v>
      </c>
      <c r="S291" s="173"/>
      <c r="T291" s="175">
        <f>SUM(T292:T320)</f>
        <v>0</v>
      </c>
      <c r="AR291" s="176" t="s">
        <v>81</v>
      </c>
      <c r="AT291" s="177" t="s">
        <v>72</v>
      </c>
      <c r="AU291" s="177" t="s">
        <v>81</v>
      </c>
      <c r="AY291" s="176" t="s">
        <v>136</v>
      </c>
      <c r="BK291" s="178">
        <f>SUM(BK292:BK320)</f>
        <v>0</v>
      </c>
    </row>
    <row r="292" spans="1:65" s="2" customFormat="1" ht="16.5" customHeight="1">
      <c r="A292" s="36"/>
      <c r="B292" s="37"/>
      <c r="C292" s="181" t="s">
        <v>385</v>
      </c>
      <c r="D292" s="181" t="s">
        <v>138</v>
      </c>
      <c r="E292" s="182" t="s">
        <v>386</v>
      </c>
      <c r="F292" s="183" t="s">
        <v>387</v>
      </c>
      <c r="G292" s="184" t="s">
        <v>155</v>
      </c>
      <c r="H292" s="185">
        <v>15.13</v>
      </c>
      <c r="I292" s="186"/>
      <c r="J292" s="187">
        <f>ROUND(I292*H292,2)</f>
        <v>0</v>
      </c>
      <c r="K292" s="183" t="s">
        <v>156</v>
      </c>
      <c r="L292" s="41"/>
      <c r="M292" s="188" t="s">
        <v>28</v>
      </c>
      <c r="N292" s="189" t="s">
        <v>46</v>
      </c>
      <c r="O292" s="67"/>
      <c r="P292" s="190">
        <f>O292*H292</f>
        <v>0</v>
      </c>
      <c r="Q292" s="190">
        <v>2.43408</v>
      </c>
      <c r="R292" s="190">
        <f>Q292*H292</f>
        <v>36.8276304</v>
      </c>
      <c r="S292" s="190">
        <v>0</v>
      </c>
      <c r="T292" s="191">
        <f>S292*H292</f>
        <v>0</v>
      </c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R292" s="192" t="s">
        <v>142</v>
      </c>
      <c r="AT292" s="192" t="s">
        <v>138</v>
      </c>
      <c r="AU292" s="192" t="s">
        <v>83</v>
      </c>
      <c r="AY292" s="19" t="s">
        <v>136</v>
      </c>
      <c r="BE292" s="193">
        <f>IF(N292="základní",J292,0)</f>
        <v>0</v>
      </c>
      <c r="BF292" s="193">
        <f>IF(N292="snížená",J292,0)</f>
        <v>0</v>
      </c>
      <c r="BG292" s="193">
        <f>IF(N292="zákl. přenesená",J292,0)</f>
        <v>0</v>
      </c>
      <c r="BH292" s="193">
        <f>IF(N292="sníž. přenesená",J292,0)</f>
        <v>0</v>
      </c>
      <c r="BI292" s="193">
        <f>IF(N292="nulová",J292,0)</f>
        <v>0</v>
      </c>
      <c r="BJ292" s="19" t="s">
        <v>142</v>
      </c>
      <c r="BK292" s="193">
        <f>ROUND(I292*H292,2)</f>
        <v>0</v>
      </c>
      <c r="BL292" s="19" t="s">
        <v>142</v>
      </c>
      <c r="BM292" s="192" t="s">
        <v>388</v>
      </c>
    </row>
    <row r="293" spans="1:47" s="2" customFormat="1" ht="11.25">
      <c r="A293" s="36"/>
      <c r="B293" s="37"/>
      <c r="C293" s="38"/>
      <c r="D293" s="194" t="s">
        <v>144</v>
      </c>
      <c r="E293" s="38"/>
      <c r="F293" s="195" t="s">
        <v>389</v>
      </c>
      <c r="G293" s="38"/>
      <c r="H293" s="38"/>
      <c r="I293" s="196"/>
      <c r="J293" s="38"/>
      <c r="K293" s="38"/>
      <c r="L293" s="41"/>
      <c r="M293" s="197"/>
      <c r="N293" s="198"/>
      <c r="O293" s="67"/>
      <c r="P293" s="67"/>
      <c r="Q293" s="67"/>
      <c r="R293" s="67"/>
      <c r="S293" s="67"/>
      <c r="T293" s="68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T293" s="19" t="s">
        <v>144</v>
      </c>
      <c r="AU293" s="19" t="s">
        <v>83</v>
      </c>
    </row>
    <row r="294" spans="1:47" s="2" customFormat="1" ht="11.25">
      <c r="A294" s="36"/>
      <c r="B294" s="37"/>
      <c r="C294" s="38"/>
      <c r="D294" s="220" t="s">
        <v>159</v>
      </c>
      <c r="E294" s="38"/>
      <c r="F294" s="221" t="s">
        <v>390</v>
      </c>
      <c r="G294" s="38"/>
      <c r="H294" s="38"/>
      <c r="I294" s="196"/>
      <c r="J294" s="38"/>
      <c r="K294" s="38"/>
      <c r="L294" s="41"/>
      <c r="M294" s="197"/>
      <c r="N294" s="198"/>
      <c r="O294" s="67"/>
      <c r="P294" s="67"/>
      <c r="Q294" s="67"/>
      <c r="R294" s="67"/>
      <c r="S294" s="67"/>
      <c r="T294" s="68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T294" s="19" t="s">
        <v>159</v>
      </c>
      <c r="AU294" s="19" t="s">
        <v>83</v>
      </c>
    </row>
    <row r="295" spans="2:51" s="13" customFormat="1" ht="22.5">
      <c r="B295" s="199"/>
      <c r="C295" s="200"/>
      <c r="D295" s="194" t="s">
        <v>146</v>
      </c>
      <c r="E295" s="201" t="s">
        <v>28</v>
      </c>
      <c r="F295" s="202" t="s">
        <v>391</v>
      </c>
      <c r="G295" s="200"/>
      <c r="H295" s="201" t="s">
        <v>28</v>
      </c>
      <c r="I295" s="203"/>
      <c r="J295" s="200"/>
      <c r="K295" s="200"/>
      <c r="L295" s="204"/>
      <c r="M295" s="205"/>
      <c r="N295" s="206"/>
      <c r="O295" s="206"/>
      <c r="P295" s="206"/>
      <c r="Q295" s="206"/>
      <c r="R295" s="206"/>
      <c r="S295" s="206"/>
      <c r="T295" s="207"/>
      <c r="AT295" s="208" t="s">
        <v>146</v>
      </c>
      <c r="AU295" s="208" t="s">
        <v>83</v>
      </c>
      <c r="AV295" s="13" t="s">
        <v>81</v>
      </c>
      <c r="AW295" s="13" t="s">
        <v>34</v>
      </c>
      <c r="AX295" s="13" t="s">
        <v>73</v>
      </c>
      <c r="AY295" s="208" t="s">
        <v>136</v>
      </c>
    </row>
    <row r="296" spans="2:51" s="14" customFormat="1" ht="11.25">
      <c r="B296" s="209"/>
      <c r="C296" s="210"/>
      <c r="D296" s="194" t="s">
        <v>146</v>
      </c>
      <c r="E296" s="211" t="s">
        <v>28</v>
      </c>
      <c r="F296" s="212" t="s">
        <v>392</v>
      </c>
      <c r="G296" s="210"/>
      <c r="H296" s="213">
        <v>15.13</v>
      </c>
      <c r="I296" s="214"/>
      <c r="J296" s="210"/>
      <c r="K296" s="210"/>
      <c r="L296" s="215"/>
      <c r="M296" s="216"/>
      <c r="N296" s="217"/>
      <c r="O296" s="217"/>
      <c r="P296" s="217"/>
      <c r="Q296" s="217"/>
      <c r="R296" s="217"/>
      <c r="S296" s="217"/>
      <c r="T296" s="218"/>
      <c r="AT296" s="219" t="s">
        <v>146</v>
      </c>
      <c r="AU296" s="219" t="s">
        <v>83</v>
      </c>
      <c r="AV296" s="14" t="s">
        <v>83</v>
      </c>
      <c r="AW296" s="14" t="s">
        <v>34</v>
      </c>
      <c r="AX296" s="14" t="s">
        <v>81</v>
      </c>
      <c r="AY296" s="219" t="s">
        <v>136</v>
      </c>
    </row>
    <row r="297" spans="1:65" s="2" customFormat="1" ht="16.5" customHeight="1">
      <c r="A297" s="36"/>
      <c r="B297" s="37"/>
      <c r="C297" s="181" t="s">
        <v>393</v>
      </c>
      <c r="D297" s="181" t="s">
        <v>138</v>
      </c>
      <c r="E297" s="182" t="s">
        <v>394</v>
      </c>
      <c r="F297" s="183" t="s">
        <v>387</v>
      </c>
      <c r="G297" s="184" t="s">
        <v>155</v>
      </c>
      <c r="H297" s="185">
        <v>1.87</v>
      </c>
      <c r="I297" s="186"/>
      <c r="J297" s="187">
        <f>ROUND(I297*H297,2)</f>
        <v>0</v>
      </c>
      <c r="K297" s="183" t="s">
        <v>156</v>
      </c>
      <c r="L297" s="41"/>
      <c r="M297" s="188" t="s">
        <v>28</v>
      </c>
      <c r="N297" s="189" t="s">
        <v>46</v>
      </c>
      <c r="O297" s="67"/>
      <c r="P297" s="190">
        <f>O297*H297</f>
        <v>0</v>
      </c>
      <c r="Q297" s="190">
        <v>2.43408</v>
      </c>
      <c r="R297" s="190">
        <f>Q297*H297</f>
        <v>4.5517296</v>
      </c>
      <c r="S297" s="190">
        <v>0</v>
      </c>
      <c r="T297" s="191">
        <f>S297*H297</f>
        <v>0</v>
      </c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R297" s="192" t="s">
        <v>142</v>
      </c>
      <c r="AT297" s="192" t="s">
        <v>138</v>
      </c>
      <c r="AU297" s="192" t="s">
        <v>83</v>
      </c>
      <c r="AY297" s="19" t="s">
        <v>136</v>
      </c>
      <c r="BE297" s="193">
        <f>IF(N297="základní",J297,0)</f>
        <v>0</v>
      </c>
      <c r="BF297" s="193">
        <f>IF(N297="snížená",J297,0)</f>
        <v>0</v>
      </c>
      <c r="BG297" s="193">
        <f>IF(N297="zákl. přenesená",J297,0)</f>
        <v>0</v>
      </c>
      <c r="BH297" s="193">
        <f>IF(N297="sníž. přenesená",J297,0)</f>
        <v>0</v>
      </c>
      <c r="BI297" s="193">
        <f>IF(N297="nulová",J297,0)</f>
        <v>0</v>
      </c>
      <c r="BJ297" s="19" t="s">
        <v>142</v>
      </c>
      <c r="BK297" s="193">
        <f>ROUND(I297*H297,2)</f>
        <v>0</v>
      </c>
      <c r="BL297" s="19" t="s">
        <v>142</v>
      </c>
      <c r="BM297" s="192" t="s">
        <v>395</v>
      </c>
    </row>
    <row r="298" spans="1:47" s="2" customFormat="1" ht="11.25">
      <c r="A298" s="36"/>
      <c r="B298" s="37"/>
      <c r="C298" s="38"/>
      <c r="D298" s="194" t="s">
        <v>144</v>
      </c>
      <c r="E298" s="38"/>
      <c r="F298" s="195" t="s">
        <v>389</v>
      </c>
      <c r="G298" s="38"/>
      <c r="H298" s="38"/>
      <c r="I298" s="196"/>
      <c r="J298" s="38"/>
      <c r="K298" s="38"/>
      <c r="L298" s="41"/>
      <c r="M298" s="197"/>
      <c r="N298" s="198"/>
      <c r="O298" s="67"/>
      <c r="P298" s="67"/>
      <c r="Q298" s="67"/>
      <c r="R298" s="67"/>
      <c r="S298" s="67"/>
      <c r="T298" s="68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T298" s="19" t="s">
        <v>144</v>
      </c>
      <c r="AU298" s="19" t="s">
        <v>83</v>
      </c>
    </row>
    <row r="299" spans="1:47" s="2" customFormat="1" ht="11.25">
      <c r="A299" s="36"/>
      <c r="B299" s="37"/>
      <c r="C299" s="38"/>
      <c r="D299" s="220" t="s">
        <v>159</v>
      </c>
      <c r="E299" s="38"/>
      <c r="F299" s="221" t="s">
        <v>396</v>
      </c>
      <c r="G299" s="38"/>
      <c r="H299" s="38"/>
      <c r="I299" s="196"/>
      <c r="J299" s="38"/>
      <c r="K299" s="38"/>
      <c r="L299" s="41"/>
      <c r="M299" s="197"/>
      <c r="N299" s="198"/>
      <c r="O299" s="67"/>
      <c r="P299" s="67"/>
      <c r="Q299" s="67"/>
      <c r="R299" s="67"/>
      <c r="S299" s="67"/>
      <c r="T299" s="68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T299" s="19" t="s">
        <v>159</v>
      </c>
      <c r="AU299" s="19" t="s">
        <v>83</v>
      </c>
    </row>
    <row r="300" spans="2:51" s="13" customFormat="1" ht="11.25">
      <c r="B300" s="199"/>
      <c r="C300" s="200"/>
      <c r="D300" s="194" t="s">
        <v>146</v>
      </c>
      <c r="E300" s="201" t="s">
        <v>28</v>
      </c>
      <c r="F300" s="202" t="s">
        <v>397</v>
      </c>
      <c r="G300" s="200"/>
      <c r="H300" s="201" t="s">
        <v>28</v>
      </c>
      <c r="I300" s="203"/>
      <c r="J300" s="200"/>
      <c r="K300" s="200"/>
      <c r="L300" s="204"/>
      <c r="M300" s="205"/>
      <c r="N300" s="206"/>
      <c r="O300" s="206"/>
      <c r="P300" s="206"/>
      <c r="Q300" s="206"/>
      <c r="R300" s="206"/>
      <c r="S300" s="206"/>
      <c r="T300" s="207"/>
      <c r="AT300" s="208" t="s">
        <v>146</v>
      </c>
      <c r="AU300" s="208" t="s">
        <v>83</v>
      </c>
      <c r="AV300" s="13" t="s">
        <v>81</v>
      </c>
      <c r="AW300" s="13" t="s">
        <v>34</v>
      </c>
      <c r="AX300" s="13" t="s">
        <v>73</v>
      </c>
      <c r="AY300" s="208" t="s">
        <v>136</v>
      </c>
    </row>
    <row r="301" spans="2:51" s="14" customFormat="1" ht="11.25">
      <c r="B301" s="209"/>
      <c r="C301" s="210"/>
      <c r="D301" s="194" t="s">
        <v>146</v>
      </c>
      <c r="E301" s="211" t="s">
        <v>28</v>
      </c>
      <c r="F301" s="212" t="s">
        <v>200</v>
      </c>
      <c r="G301" s="210"/>
      <c r="H301" s="213">
        <v>1.87</v>
      </c>
      <c r="I301" s="214"/>
      <c r="J301" s="210"/>
      <c r="K301" s="210"/>
      <c r="L301" s="215"/>
      <c r="M301" s="216"/>
      <c r="N301" s="217"/>
      <c r="O301" s="217"/>
      <c r="P301" s="217"/>
      <c r="Q301" s="217"/>
      <c r="R301" s="217"/>
      <c r="S301" s="217"/>
      <c r="T301" s="218"/>
      <c r="AT301" s="219" t="s">
        <v>146</v>
      </c>
      <c r="AU301" s="219" t="s">
        <v>83</v>
      </c>
      <c r="AV301" s="14" t="s">
        <v>83</v>
      </c>
      <c r="AW301" s="14" t="s">
        <v>34</v>
      </c>
      <c r="AX301" s="14" t="s">
        <v>81</v>
      </c>
      <c r="AY301" s="219" t="s">
        <v>136</v>
      </c>
    </row>
    <row r="302" spans="1:65" s="2" customFormat="1" ht="16.5" customHeight="1">
      <c r="A302" s="36"/>
      <c r="B302" s="37"/>
      <c r="C302" s="181" t="s">
        <v>398</v>
      </c>
      <c r="D302" s="181" t="s">
        <v>138</v>
      </c>
      <c r="E302" s="182" t="s">
        <v>399</v>
      </c>
      <c r="F302" s="183" t="s">
        <v>400</v>
      </c>
      <c r="G302" s="184" t="s">
        <v>213</v>
      </c>
      <c r="H302" s="185">
        <v>68</v>
      </c>
      <c r="I302" s="186"/>
      <c r="J302" s="187">
        <f>ROUND(I302*H302,2)</f>
        <v>0</v>
      </c>
      <c r="K302" s="183" t="s">
        <v>156</v>
      </c>
      <c r="L302" s="41"/>
      <c r="M302" s="188" t="s">
        <v>28</v>
      </c>
      <c r="N302" s="189" t="s">
        <v>46</v>
      </c>
      <c r="O302" s="67"/>
      <c r="P302" s="190">
        <f>O302*H302</f>
        <v>0</v>
      </c>
      <c r="Q302" s="190">
        <v>0</v>
      </c>
      <c r="R302" s="190">
        <f>Q302*H302</f>
        <v>0</v>
      </c>
      <c r="S302" s="190">
        <v>0</v>
      </c>
      <c r="T302" s="191">
        <f>S302*H302</f>
        <v>0</v>
      </c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R302" s="192" t="s">
        <v>142</v>
      </c>
      <c r="AT302" s="192" t="s">
        <v>138</v>
      </c>
      <c r="AU302" s="192" t="s">
        <v>83</v>
      </c>
      <c r="AY302" s="19" t="s">
        <v>136</v>
      </c>
      <c r="BE302" s="193">
        <f>IF(N302="základní",J302,0)</f>
        <v>0</v>
      </c>
      <c r="BF302" s="193">
        <f>IF(N302="snížená",J302,0)</f>
        <v>0</v>
      </c>
      <c r="BG302" s="193">
        <f>IF(N302="zákl. přenesená",J302,0)</f>
        <v>0</v>
      </c>
      <c r="BH302" s="193">
        <f>IF(N302="sníž. přenesená",J302,0)</f>
        <v>0</v>
      </c>
      <c r="BI302" s="193">
        <f>IF(N302="nulová",J302,0)</f>
        <v>0</v>
      </c>
      <c r="BJ302" s="19" t="s">
        <v>142</v>
      </c>
      <c r="BK302" s="193">
        <f>ROUND(I302*H302,2)</f>
        <v>0</v>
      </c>
      <c r="BL302" s="19" t="s">
        <v>142</v>
      </c>
      <c r="BM302" s="192" t="s">
        <v>401</v>
      </c>
    </row>
    <row r="303" spans="1:47" s="2" customFormat="1" ht="19.5">
      <c r="A303" s="36"/>
      <c r="B303" s="37"/>
      <c r="C303" s="38"/>
      <c r="D303" s="194" t="s">
        <v>144</v>
      </c>
      <c r="E303" s="38"/>
      <c r="F303" s="195" t="s">
        <v>402</v>
      </c>
      <c r="G303" s="38"/>
      <c r="H303" s="38"/>
      <c r="I303" s="196"/>
      <c r="J303" s="38"/>
      <c r="K303" s="38"/>
      <c r="L303" s="41"/>
      <c r="M303" s="197"/>
      <c r="N303" s="198"/>
      <c r="O303" s="67"/>
      <c r="P303" s="67"/>
      <c r="Q303" s="67"/>
      <c r="R303" s="67"/>
      <c r="S303" s="67"/>
      <c r="T303" s="68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T303" s="19" t="s">
        <v>144</v>
      </c>
      <c r="AU303" s="19" t="s">
        <v>83</v>
      </c>
    </row>
    <row r="304" spans="1:47" s="2" customFormat="1" ht="11.25">
      <c r="A304" s="36"/>
      <c r="B304" s="37"/>
      <c r="C304" s="38"/>
      <c r="D304" s="220" t="s">
        <v>159</v>
      </c>
      <c r="E304" s="38"/>
      <c r="F304" s="221" t="s">
        <v>403</v>
      </c>
      <c r="G304" s="38"/>
      <c r="H304" s="38"/>
      <c r="I304" s="196"/>
      <c r="J304" s="38"/>
      <c r="K304" s="38"/>
      <c r="L304" s="41"/>
      <c r="M304" s="197"/>
      <c r="N304" s="198"/>
      <c r="O304" s="67"/>
      <c r="P304" s="67"/>
      <c r="Q304" s="67"/>
      <c r="R304" s="67"/>
      <c r="S304" s="67"/>
      <c r="T304" s="68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T304" s="19" t="s">
        <v>159</v>
      </c>
      <c r="AU304" s="19" t="s">
        <v>83</v>
      </c>
    </row>
    <row r="305" spans="2:51" s="13" customFormat="1" ht="11.25">
      <c r="B305" s="199"/>
      <c r="C305" s="200"/>
      <c r="D305" s="194" t="s">
        <v>146</v>
      </c>
      <c r="E305" s="201" t="s">
        <v>28</v>
      </c>
      <c r="F305" s="202" t="s">
        <v>404</v>
      </c>
      <c r="G305" s="200"/>
      <c r="H305" s="201" t="s">
        <v>28</v>
      </c>
      <c r="I305" s="203"/>
      <c r="J305" s="200"/>
      <c r="K305" s="200"/>
      <c r="L305" s="204"/>
      <c r="M305" s="205"/>
      <c r="N305" s="206"/>
      <c r="O305" s="206"/>
      <c r="P305" s="206"/>
      <c r="Q305" s="206"/>
      <c r="R305" s="206"/>
      <c r="S305" s="206"/>
      <c r="T305" s="207"/>
      <c r="AT305" s="208" t="s">
        <v>146</v>
      </c>
      <c r="AU305" s="208" t="s">
        <v>83</v>
      </c>
      <c r="AV305" s="13" t="s">
        <v>81</v>
      </c>
      <c r="AW305" s="13" t="s">
        <v>34</v>
      </c>
      <c r="AX305" s="13" t="s">
        <v>73</v>
      </c>
      <c r="AY305" s="208" t="s">
        <v>136</v>
      </c>
    </row>
    <row r="306" spans="2:51" s="14" customFormat="1" ht="11.25">
      <c r="B306" s="209"/>
      <c r="C306" s="210"/>
      <c r="D306" s="194" t="s">
        <v>146</v>
      </c>
      <c r="E306" s="211" t="s">
        <v>28</v>
      </c>
      <c r="F306" s="212" t="s">
        <v>405</v>
      </c>
      <c r="G306" s="210"/>
      <c r="H306" s="213">
        <v>68</v>
      </c>
      <c r="I306" s="214"/>
      <c r="J306" s="210"/>
      <c r="K306" s="210"/>
      <c r="L306" s="215"/>
      <c r="M306" s="216"/>
      <c r="N306" s="217"/>
      <c r="O306" s="217"/>
      <c r="P306" s="217"/>
      <c r="Q306" s="217"/>
      <c r="R306" s="217"/>
      <c r="S306" s="217"/>
      <c r="T306" s="218"/>
      <c r="AT306" s="219" t="s">
        <v>146</v>
      </c>
      <c r="AU306" s="219" t="s">
        <v>83</v>
      </c>
      <c r="AV306" s="14" t="s">
        <v>83</v>
      </c>
      <c r="AW306" s="14" t="s">
        <v>34</v>
      </c>
      <c r="AX306" s="14" t="s">
        <v>81</v>
      </c>
      <c r="AY306" s="219" t="s">
        <v>136</v>
      </c>
    </row>
    <row r="307" spans="1:65" s="2" customFormat="1" ht="16.5" customHeight="1">
      <c r="A307" s="36"/>
      <c r="B307" s="37"/>
      <c r="C307" s="181" t="s">
        <v>406</v>
      </c>
      <c r="D307" s="181" t="s">
        <v>138</v>
      </c>
      <c r="E307" s="182" t="s">
        <v>407</v>
      </c>
      <c r="F307" s="183" t="s">
        <v>408</v>
      </c>
      <c r="G307" s="184" t="s">
        <v>155</v>
      </c>
      <c r="H307" s="185">
        <v>31.9</v>
      </c>
      <c r="I307" s="186"/>
      <c r="J307" s="187">
        <f>ROUND(I307*H307,2)</f>
        <v>0</v>
      </c>
      <c r="K307" s="183" t="s">
        <v>156</v>
      </c>
      <c r="L307" s="41"/>
      <c r="M307" s="188" t="s">
        <v>28</v>
      </c>
      <c r="N307" s="189" t="s">
        <v>46</v>
      </c>
      <c r="O307" s="67"/>
      <c r="P307" s="190">
        <f>O307*H307</f>
        <v>0</v>
      </c>
      <c r="Q307" s="190">
        <v>2.4143</v>
      </c>
      <c r="R307" s="190">
        <f>Q307*H307</f>
        <v>77.01616999999999</v>
      </c>
      <c r="S307" s="190">
        <v>0</v>
      </c>
      <c r="T307" s="191">
        <f>S307*H307</f>
        <v>0</v>
      </c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R307" s="192" t="s">
        <v>142</v>
      </c>
      <c r="AT307" s="192" t="s">
        <v>138</v>
      </c>
      <c r="AU307" s="192" t="s">
        <v>83</v>
      </c>
      <c r="AY307" s="19" t="s">
        <v>136</v>
      </c>
      <c r="BE307" s="193">
        <f>IF(N307="základní",J307,0)</f>
        <v>0</v>
      </c>
      <c r="BF307" s="193">
        <f>IF(N307="snížená",J307,0)</f>
        <v>0</v>
      </c>
      <c r="BG307" s="193">
        <f>IF(N307="zákl. přenesená",J307,0)</f>
        <v>0</v>
      </c>
      <c r="BH307" s="193">
        <f>IF(N307="sníž. přenesená",J307,0)</f>
        <v>0</v>
      </c>
      <c r="BI307" s="193">
        <f>IF(N307="nulová",J307,0)</f>
        <v>0</v>
      </c>
      <c r="BJ307" s="19" t="s">
        <v>142</v>
      </c>
      <c r="BK307" s="193">
        <f>ROUND(I307*H307,2)</f>
        <v>0</v>
      </c>
      <c r="BL307" s="19" t="s">
        <v>142</v>
      </c>
      <c r="BM307" s="192" t="s">
        <v>409</v>
      </c>
    </row>
    <row r="308" spans="1:47" s="2" customFormat="1" ht="11.25">
      <c r="A308" s="36"/>
      <c r="B308" s="37"/>
      <c r="C308" s="38"/>
      <c r="D308" s="194" t="s">
        <v>144</v>
      </c>
      <c r="E308" s="38"/>
      <c r="F308" s="195" t="s">
        <v>410</v>
      </c>
      <c r="G308" s="38"/>
      <c r="H308" s="38"/>
      <c r="I308" s="196"/>
      <c r="J308" s="38"/>
      <c r="K308" s="38"/>
      <c r="L308" s="41"/>
      <c r="M308" s="197"/>
      <c r="N308" s="198"/>
      <c r="O308" s="67"/>
      <c r="P308" s="67"/>
      <c r="Q308" s="67"/>
      <c r="R308" s="67"/>
      <c r="S308" s="67"/>
      <c r="T308" s="68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T308" s="19" t="s">
        <v>144</v>
      </c>
      <c r="AU308" s="19" t="s">
        <v>83</v>
      </c>
    </row>
    <row r="309" spans="1:47" s="2" customFormat="1" ht="11.25">
      <c r="A309" s="36"/>
      <c r="B309" s="37"/>
      <c r="C309" s="38"/>
      <c r="D309" s="220" t="s">
        <v>159</v>
      </c>
      <c r="E309" s="38"/>
      <c r="F309" s="221" t="s">
        <v>411</v>
      </c>
      <c r="G309" s="38"/>
      <c r="H309" s="38"/>
      <c r="I309" s="196"/>
      <c r="J309" s="38"/>
      <c r="K309" s="38"/>
      <c r="L309" s="41"/>
      <c r="M309" s="197"/>
      <c r="N309" s="198"/>
      <c r="O309" s="67"/>
      <c r="P309" s="67"/>
      <c r="Q309" s="67"/>
      <c r="R309" s="67"/>
      <c r="S309" s="67"/>
      <c r="T309" s="68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T309" s="19" t="s">
        <v>159</v>
      </c>
      <c r="AU309" s="19" t="s">
        <v>83</v>
      </c>
    </row>
    <row r="310" spans="2:51" s="13" customFormat="1" ht="11.25">
      <c r="B310" s="199"/>
      <c r="C310" s="200"/>
      <c r="D310" s="194" t="s">
        <v>146</v>
      </c>
      <c r="E310" s="201" t="s">
        <v>28</v>
      </c>
      <c r="F310" s="202" t="s">
        <v>412</v>
      </c>
      <c r="G310" s="200"/>
      <c r="H310" s="201" t="s">
        <v>28</v>
      </c>
      <c r="I310" s="203"/>
      <c r="J310" s="200"/>
      <c r="K310" s="200"/>
      <c r="L310" s="204"/>
      <c r="M310" s="205"/>
      <c r="N310" s="206"/>
      <c r="O310" s="206"/>
      <c r="P310" s="206"/>
      <c r="Q310" s="206"/>
      <c r="R310" s="206"/>
      <c r="S310" s="206"/>
      <c r="T310" s="207"/>
      <c r="AT310" s="208" t="s">
        <v>146</v>
      </c>
      <c r="AU310" s="208" t="s">
        <v>83</v>
      </c>
      <c r="AV310" s="13" t="s">
        <v>81</v>
      </c>
      <c r="AW310" s="13" t="s">
        <v>34</v>
      </c>
      <c r="AX310" s="13" t="s">
        <v>73</v>
      </c>
      <c r="AY310" s="208" t="s">
        <v>136</v>
      </c>
    </row>
    <row r="311" spans="2:51" s="13" customFormat="1" ht="11.25">
      <c r="B311" s="199"/>
      <c r="C311" s="200"/>
      <c r="D311" s="194" t="s">
        <v>146</v>
      </c>
      <c r="E311" s="201" t="s">
        <v>28</v>
      </c>
      <c r="F311" s="202" t="s">
        <v>413</v>
      </c>
      <c r="G311" s="200"/>
      <c r="H311" s="201" t="s">
        <v>28</v>
      </c>
      <c r="I311" s="203"/>
      <c r="J311" s="200"/>
      <c r="K311" s="200"/>
      <c r="L311" s="204"/>
      <c r="M311" s="205"/>
      <c r="N311" s="206"/>
      <c r="O311" s="206"/>
      <c r="P311" s="206"/>
      <c r="Q311" s="206"/>
      <c r="R311" s="206"/>
      <c r="S311" s="206"/>
      <c r="T311" s="207"/>
      <c r="AT311" s="208" t="s">
        <v>146</v>
      </c>
      <c r="AU311" s="208" t="s">
        <v>83</v>
      </c>
      <c r="AV311" s="13" t="s">
        <v>81</v>
      </c>
      <c r="AW311" s="13" t="s">
        <v>34</v>
      </c>
      <c r="AX311" s="13" t="s">
        <v>73</v>
      </c>
      <c r="AY311" s="208" t="s">
        <v>136</v>
      </c>
    </row>
    <row r="312" spans="2:51" s="14" customFormat="1" ht="11.25">
      <c r="B312" s="209"/>
      <c r="C312" s="210"/>
      <c r="D312" s="194" t="s">
        <v>146</v>
      </c>
      <c r="E312" s="211" t="s">
        <v>28</v>
      </c>
      <c r="F312" s="212" t="s">
        <v>414</v>
      </c>
      <c r="G312" s="210"/>
      <c r="H312" s="213">
        <v>28.71</v>
      </c>
      <c r="I312" s="214"/>
      <c r="J312" s="210"/>
      <c r="K312" s="210"/>
      <c r="L312" s="215"/>
      <c r="M312" s="216"/>
      <c r="N312" s="217"/>
      <c r="O312" s="217"/>
      <c r="P312" s="217"/>
      <c r="Q312" s="217"/>
      <c r="R312" s="217"/>
      <c r="S312" s="217"/>
      <c r="T312" s="218"/>
      <c r="AT312" s="219" t="s">
        <v>146</v>
      </c>
      <c r="AU312" s="219" t="s">
        <v>83</v>
      </c>
      <c r="AV312" s="14" t="s">
        <v>83</v>
      </c>
      <c r="AW312" s="14" t="s">
        <v>34</v>
      </c>
      <c r="AX312" s="14" t="s">
        <v>73</v>
      </c>
      <c r="AY312" s="219" t="s">
        <v>136</v>
      </c>
    </row>
    <row r="313" spans="2:51" s="13" customFormat="1" ht="11.25">
      <c r="B313" s="199"/>
      <c r="C313" s="200"/>
      <c r="D313" s="194" t="s">
        <v>146</v>
      </c>
      <c r="E313" s="201" t="s">
        <v>28</v>
      </c>
      <c r="F313" s="202" t="s">
        <v>415</v>
      </c>
      <c r="G313" s="200"/>
      <c r="H313" s="201" t="s">
        <v>28</v>
      </c>
      <c r="I313" s="203"/>
      <c r="J313" s="200"/>
      <c r="K313" s="200"/>
      <c r="L313" s="204"/>
      <c r="M313" s="205"/>
      <c r="N313" s="206"/>
      <c r="O313" s="206"/>
      <c r="P313" s="206"/>
      <c r="Q313" s="206"/>
      <c r="R313" s="206"/>
      <c r="S313" s="206"/>
      <c r="T313" s="207"/>
      <c r="AT313" s="208" t="s">
        <v>146</v>
      </c>
      <c r="AU313" s="208" t="s">
        <v>83</v>
      </c>
      <c r="AV313" s="13" t="s">
        <v>81</v>
      </c>
      <c r="AW313" s="13" t="s">
        <v>34</v>
      </c>
      <c r="AX313" s="13" t="s">
        <v>73</v>
      </c>
      <c r="AY313" s="208" t="s">
        <v>136</v>
      </c>
    </row>
    <row r="314" spans="2:51" s="14" customFormat="1" ht="11.25">
      <c r="B314" s="209"/>
      <c r="C314" s="210"/>
      <c r="D314" s="194" t="s">
        <v>146</v>
      </c>
      <c r="E314" s="211" t="s">
        <v>28</v>
      </c>
      <c r="F314" s="212" t="s">
        <v>416</v>
      </c>
      <c r="G314" s="210"/>
      <c r="H314" s="213">
        <v>3.19</v>
      </c>
      <c r="I314" s="214"/>
      <c r="J314" s="210"/>
      <c r="K314" s="210"/>
      <c r="L314" s="215"/>
      <c r="M314" s="216"/>
      <c r="N314" s="217"/>
      <c r="O314" s="217"/>
      <c r="P314" s="217"/>
      <c r="Q314" s="217"/>
      <c r="R314" s="217"/>
      <c r="S314" s="217"/>
      <c r="T314" s="218"/>
      <c r="AT314" s="219" t="s">
        <v>146</v>
      </c>
      <c r="AU314" s="219" t="s">
        <v>83</v>
      </c>
      <c r="AV314" s="14" t="s">
        <v>83</v>
      </c>
      <c r="AW314" s="14" t="s">
        <v>34</v>
      </c>
      <c r="AX314" s="14" t="s">
        <v>73</v>
      </c>
      <c r="AY314" s="219" t="s">
        <v>136</v>
      </c>
    </row>
    <row r="315" spans="2:51" s="15" customFormat="1" ht="11.25">
      <c r="B315" s="222"/>
      <c r="C315" s="223"/>
      <c r="D315" s="194" t="s">
        <v>146</v>
      </c>
      <c r="E315" s="224" t="s">
        <v>28</v>
      </c>
      <c r="F315" s="225" t="s">
        <v>166</v>
      </c>
      <c r="G315" s="223"/>
      <c r="H315" s="226">
        <v>31.9</v>
      </c>
      <c r="I315" s="227"/>
      <c r="J315" s="223"/>
      <c r="K315" s="223"/>
      <c r="L315" s="228"/>
      <c r="M315" s="229"/>
      <c r="N315" s="230"/>
      <c r="O315" s="230"/>
      <c r="P315" s="230"/>
      <c r="Q315" s="230"/>
      <c r="R315" s="230"/>
      <c r="S315" s="230"/>
      <c r="T315" s="231"/>
      <c r="AT315" s="232" t="s">
        <v>146</v>
      </c>
      <c r="AU315" s="232" t="s">
        <v>83</v>
      </c>
      <c r="AV315" s="15" t="s">
        <v>142</v>
      </c>
      <c r="AW315" s="15" t="s">
        <v>34</v>
      </c>
      <c r="AX315" s="15" t="s">
        <v>81</v>
      </c>
      <c r="AY315" s="232" t="s">
        <v>136</v>
      </c>
    </row>
    <row r="316" spans="1:65" s="2" customFormat="1" ht="16.5" customHeight="1">
      <c r="A316" s="36"/>
      <c r="B316" s="37"/>
      <c r="C316" s="181" t="s">
        <v>417</v>
      </c>
      <c r="D316" s="181" t="s">
        <v>138</v>
      </c>
      <c r="E316" s="182" t="s">
        <v>418</v>
      </c>
      <c r="F316" s="183" t="s">
        <v>419</v>
      </c>
      <c r="G316" s="184" t="s">
        <v>213</v>
      </c>
      <c r="H316" s="185">
        <v>35.525</v>
      </c>
      <c r="I316" s="186"/>
      <c r="J316" s="187">
        <f>ROUND(I316*H316,2)</f>
        <v>0</v>
      </c>
      <c r="K316" s="183" t="s">
        <v>156</v>
      </c>
      <c r="L316" s="41"/>
      <c r="M316" s="188" t="s">
        <v>28</v>
      </c>
      <c r="N316" s="189" t="s">
        <v>46</v>
      </c>
      <c r="O316" s="67"/>
      <c r="P316" s="190">
        <f>O316*H316</f>
        <v>0</v>
      </c>
      <c r="Q316" s="190">
        <v>0</v>
      </c>
      <c r="R316" s="190">
        <f>Q316*H316</f>
        <v>0</v>
      </c>
      <c r="S316" s="190">
        <v>0</v>
      </c>
      <c r="T316" s="191">
        <f>S316*H316</f>
        <v>0</v>
      </c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R316" s="192" t="s">
        <v>142</v>
      </c>
      <c r="AT316" s="192" t="s">
        <v>138</v>
      </c>
      <c r="AU316" s="192" t="s">
        <v>83</v>
      </c>
      <c r="AY316" s="19" t="s">
        <v>136</v>
      </c>
      <c r="BE316" s="193">
        <f>IF(N316="základní",J316,0)</f>
        <v>0</v>
      </c>
      <c r="BF316" s="193">
        <f>IF(N316="snížená",J316,0)</f>
        <v>0</v>
      </c>
      <c r="BG316" s="193">
        <f>IF(N316="zákl. přenesená",J316,0)</f>
        <v>0</v>
      </c>
      <c r="BH316" s="193">
        <f>IF(N316="sníž. přenesená",J316,0)</f>
        <v>0</v>
      </c>
      <c r="BI316" s="193">
        <f>IF(N316="nulová",J316,0)</f>
        <v>0</v>
      </c>
      <c r="BJ316" s="19" t="s">
        <v>142</v>
      </c>
      <c r="BK316" s="193">
        <f>ROUND(I316*H316,2)</f>
        <v>0</v>
      </c>
      <c r="BL316" s="19" t="s">
        <v>142</v>
      </c>
      <c r="BM316" s="192" t="s">
        <v>420</v>
      </c>
    </row>
    <row r="317" spans="1:47" s="2" customFormat="1" ht="11.25">
      <c r="A317" s="36"/>
      <c r="B317" s="37"/>
      <c r="C317" s="38"/>
      <c r="D317" s="194" t="s">
        <v>144</v>
      </c>
      <c r="E317" s="38"/>
      <c r="F317" s="195" t="s">
        <v>421</v>
      </c>
      <c r="G317" s="38"/>
      <c r="H317" s="38"/>
      <c r="I317" s="196"/>
      <c r="J317" s="38"/>
      <c r="K317" s="38"/>
      <c r="L317" s="41"/>
      <c r="M317" s="197"/>
      <c r="N317" s="198"/>
      <c r="O317" s="67"/>
      <c r="P317" s="67"/>
      <c r="Q317" s="67"/>
      <c r="R317" s="67"/>
      <c r="S317" s="67"/>
      <c r="T317" s="68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T317" s="19" t="s">
        <v>144</v>
      </c>
      <c r="AU317" s="19" t="s">
        <v>83</v>
      </c>
    </row>
    <row r="318" spans="1:47" s="2" customFormat="1" ht="11.25">
      <c r="A318" s="36"/>
      <c r="B318" s="37"/>
      <c r="C318" s="38"/>
      <c r="D318" s="220" t="s">
        <v>159</v>
      </c>
      <c r="E318" s="38"/>
      <c r="F318" s="221" t="s">
        <v>422</v>
      </c>
      <c r="G318" s="38"/>
      <c r="H318" s="38"/>
      <c r="I318" s="196"/>
      <c r="J318" s="38"/>
      <c r="K318" s="38"/>
      <c r="L318" s="41"/>
      <c r="M318" s="197"/>
      <c r="N318" s="198"/>
      <c r="O318" s="67"/>
      <c r="P318" s="67"/>
      <c r="Q318" s="67"/>
      <c r="R318" s="67"/>
      <c r="S318" s="67"/>
      <c r="T318" s="68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9" t="s">
        <v>159</v>
      </c>
      <c r="AU318" s="19" t="s">
        <v>83</v>
      </c>
    </row>
    <row r="319" spans="2:51" s="13" customFormat="1" ht="11.25">
      <c r="B319" s="199"/>
      <c r="C319" s="200"/>
      <c r="D319" s="194" t="s">
        <v>146</v>
      </c>
      <c r="E319" s="201" t="s">
        <v>28</v>
      </c>
      <c r="F319" s="202" t="s">
        <v>412</v>
      </c>
      <c r="G319" s="200"/>
      <c r="H319" s="201" t="s">
        <v>28</v>
      </c>
      <c r="I319" s="203"/>
      <c r="J319" s="200"/>
      <c r="K319" s="200"/>
      <c r="L319" s="204"/>
      <c r="M319" s="205"/>
      <c r="N319" s="206"/>
      <c r="O319" s="206"/>
      <c r="P319" s="206"/>
      <c r="Q319" s="206"/>
      <c r="R319" s="206"/>
      <c r="S319" s="206"/>
      <c r="T319" s="207"/>
      <c r="AT319" s="208" t="s">
        <v>146</v>
      </c>
      <c r="AU319" s="208" t="s">
        <v>83</v>
      </c>
      <c r="AV319" s="13" t="s">
        <v>81</v>
      </c>
      <c r="AW319" s="13" t="s">
        <v>34</v>
      </c>
      <c r="AX319" s="13" t="s">
        <v>73</v>
      </c>
      <c r="AY319" s="208" t="s">
        <v>136</v>
      </c>
    </row>
    <row r="320" spans="2:51" s="14" customFormat="1" ht="11.25">
      <c r="B320" s="209"/>
      <c r="C320" s="210"/>
      <c r="D320" s="194" t="s">
        <v>146</v>
      </c>
      <c r="E320" s="211" t="s">
        <v>28</v>
      </c>
      <c r="F320" s="212" t="s">
        <v>423</v>
      </c>
      <c r="G320" s="210"/>
      <c r="H320" s="213">
        <v>35.525</v>
      </c>
      <c r="I320" s="214"/>
      <c r="J320" s="210"/>
      <c r="K320" s="210"/>
      <c r="L320" s="215"/>
      <c r="M320" s="216"/>
      <c r="N320" s="217"/>
      <c r="O320" s="217"/>
      <c r="P320" s="217"/>
      <c r="Q320" s="217"/>
      <c r="R320" s="217"/>
      <c r="S320" s="217"/>
      <c r="T320" s="218"/>
      <c r="AT320" s="219" t="s">
        <v>146</v>
      </c>
      <c r="AU320" s="219" t="s">
        <v>83</v>
      </c>
      <c r="AV320" s="14" t="s">
        <v>83</v>
      </c>
      <c r="AW320" s="14" t="s">
        <v>34</v>
      </c>
      <c r="AX320" s="14" t="s">
        <v>81</v>
      </c>
      <c r="AY320" s="219" t="s">
        <v>136</v>
      </c>
    </row>
    <row r="321" spans="2:63" s="12" customFormat="1" ht="22.9" customHeight="1">
      <c r="B321" s="165"/>
      <c r="C321" s="166"/>
      <c r="D321" s="167" t="s">
        <v>72</v>
      </c>
      <c r="E321" s="179" t="s">
        <v>177</v>
      </c>
      <c r="F321" s="179" t="s">
        <v>424</v>
      </c>
      <c r="G321" s="166"/>
      <c r="H321" s="166"/>
      <c r="I321" s="169"/>
      <c r="J321" s="180">
        <f>BK321</f>
        <v>0</v>
      </c>
      <c r="K321" s="166"/>
      <c r="L321" s="171"/>
      <c r="M321" s="172"/>
      <c r="N321" s="173"/>
      <c r="O321" s="173"/>
      <c r="P321" s="174">
        <f>SUM(P322:P328)</f>
        <v>0</v>
      </c>
      <c r="Q321" s="173"/>
      <c r="R321" s="174">
        <f>SUM(R322:R328)</f>
        <v>0</v>
      </c>
      <c r="S321" s="173"/>
      <c r="T321" s="175">
        <f>SUM(T322:T328)</f>
        <v>0</v>
      </c>
      <c r="AR321" s="176" t="s">
        <v>81</v>
      </c>
      <c r="AT321" s="177" t="s">
        <v>72</v>
      </c>
      <c r="AU321" s="177" t="s">
        <v>81</v>
      </c>
      <c r="AY321" s="176" t="s">
        <v>136</v>
      </c>
      <c r="BK321" s="178">
        <f>SUM(BK322:BK328)</f>
        <v>0</v>
      </c>
    </row>
    <row r="322" spans="1:65" s="2" customFormat="1" ht="16.5" customHeight="1">
      <c r="A322" s="36"/>
      <c r="B322" s="37"/>
      <c r="C322" s="181" t="s">
        <v>425</v>
      </c>
      <c r="D322" s="181" t="s">
        <v>138</v>
      </c>
      <c r="E322" s="182" t="s">
        <v>426</v>
      </c>
      <c r="F322" s="183" t="s">
        <v>427</v>
      </c>
      <c r="G322" s="184" t="s">
        <v>279</v>
      </c>
      <c r="H322" s="185">
        <v>1</v>
      </c>
      <c r="I322" s="186"/>
      <c r="J322" s="187">
        <f>ROUND(I322*H322,2)</f>
        <v>0</v>
      </c>
      <c r="K322" s="183" t="s">
        <v>28</v>
      </c>
      <c r="L322" s="41"/>
      <c r="M322" s="188" t="s">
        <v>28</v>
      </c>
      <c r="N322" s="189" t="s">
        <v>46</v>
      </c>
      <c r="O322" s="67"/>
      <c r="P322" s="190">
        <f>O322*H322</f>
        <v>0</v>
      </c>
      <c r="Q322" s="190">
        <v>0</v>
      </c>
      <c r="R322" s="190">
        <f>Q322*H322</f>
        <v>0</v>
      </c>
      <c r="S322" s="190">
        <v>0</v>
      </c>
      <c r="T322" s="191">
        <f>S322*H322</f>
        <v>0</v>
      </c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R322" s="192" t="s">
        <v>142</v>
      </c>
      <c r="AT322" s="192" t="s">
        <v>138</v>
      </c>
      <c r="AU322" s="192" t="s">
        <v>83</v>
      </c>
      <c r="AY322" s="19" t="s">
        <v>136</v>
      </c>
      <c r="BE322" s="193">
        <f>IF(N322="základní",J322,0)</f>
        <v>0</v>
      </c>
      <c r="BF322" s="193">
        <f>IF(N322="snížená",J322,0)</f>
        <v>0</v>
      </c>
      <c r="BG322" s="193">
        <f>IF(N322="zákl. přenesená",J322,0)</f>
        <v>0</v>
      </c>
      <c r="BH322" s="193">
        <f>IF(N322="sníž. přenesená",J322,0)</f>
        <v>0</v>
      </c>
      <c r="BI322" s="193">
        <f>IF(N322="nulová",J322,0)</f>
        <v>0</v>
      </c>
      <c r="BJ322" s="19" t="s">
        <v>142</v>
      </c>
      <c r="BK322" s="193">
        <f>ROUND(I322*H322,2)</f>
        <v>0</v>
      </c>
      <c r="BL322" s="19" t="s">
        <v>142</v>
      </c>
      <c r="BM322" s="192" t="s">
        <v>428</v>
      </c>
    </row>
    <row r="323" spans="1:47" s="2" customFormat="1" ht="11.25">
      <c r="A323" s="36"/>
      <c r="B323" s="37"/>
      <c r="C323" s="38"/>
      <c r="D323" s="194" t="s">
        <v>144</v>
      </c>
      <c r="E323" s="38"/>
      <c r="F323" s="195" t="s">
        <v>427</v>
      </c>
      <c r="G323" s="38"/>
      <c r="H323" s="38"/>
      <c r="I323" s="196"/>
      <c r="J323" s="38"/>
      <c r="K323" s="38"/>
      <c r="L323" s="41"/>
      <c r="M323" s="197"/>
      <c r="N323" s="198"/>
      <c r="O323" s="67"/>
      <c r="P323" s="67"/>
      <c r="Q323" s="67"/>
      <c r="R323" s="67"/>
      <c r="S323" s="67"/>
      <c r="T323" s="68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T323" s="19" t="s">
        <v>144</v>
      </c>
      <c r="AU323" s="19" t="s">
        <v>83</v>
      </c>
    </row>
    <row r="324" spans="2:51" s="13" customFormat="1" ht="11.25">
      <c r="B324" s="199"/>
      <c r="C324" s="200"/>
      <c r="D324" s="194" t="s">
        <v>146</v>
      </c>
      <c r="E324" s="201" t="s">
        <v>28</v>
      </c>
      <c r="F324" s="202" t="s">
        <v>429</v>
      </c>
      <c r="G324" s="200"/>
      <c r="H324" s="201" t="s">
        <v>28</v>
      </c>
      <c r="I324" s="203"/>
      <c r="J324" s="200"/>
      <c r="K324" s="200"/>
      <c r="L324" s="204"/>
      <c r="M324" s="205"/>
      <c r="N324" s="206"/>
      <c r="O324" s="206"/>
      <c r="P324" s="206"/>
      <c r="Q324" s="206"/>
      <c r="R324" s="206"/>
      <c r="S324" s="206"/>
      <c r="T324" s="207"/>
      <c r="AT324" s="208" t="s">
        <v>146</v>
      </c>
      <c r="AU324" s="208" t="s">
        <v>83</v>
      </c>
      <c r="AV324" s="13" t="s">
        <v>81</v>
      </c>
      <c r="AW324" s="13" t="s">
        <v>34</v>
      </c>
      <c r="AX324" s="13" t="s">
        <v>73</v>
      </c>
      <c r="AY324" s="208" t="s">
        <v>136</v>
      </c>
    </row>
    <row r="325" spans="2:51" s="13" customFormat="1" ht="11.25">
      <c r="B325" s="199"/>
      <c r="C325" s="200"/>
      <c r="D325" s="194" t="s">
        <v>146</v>
      </c>
      <c r="E325" s="201" t="s">
        <v>28</v>
      </c>
      <c r="F325" s="202" t="s">
        <v>430</v>
      </c>
      <c r="G325" s="200"/>
      <c r="H325" s="201" t="s">
        <v>28</v>
      </c>
      <c r="I325" s="203"/>
      <c r="J325" s="200"/>
      <c r="K325" s="200"/>
      <c r="L325" s="204"/>
      <c r="M325" s="205"/>
      <c r="N325" s="206"/>
      <c r="O325" s="206"/>
      <c r="P325" s="206"/>
      <c r="Q325" s="206"/>
      <c r="R325" s="206"/>
      <c r="S325" s="206"/>
      <c r="T325" s="207"/>
      <c r="AT325" s="208" t="s">
        <v>146</v>
      </c>
      <c r="AU325" s="208" t="s">
        <v>83</v>
      </c>
      <c r="AV325" s="13" t="s">
        <v>81</v>
      </c>
      <c r="AW325" s="13" t="s">
        <v>34</v>
      </c>
      <c r="AX325" s="13" t="s">
        <v>73</v>
      </c>
      <c r="AY325" s="208" t="s">
        <v>136</v>
      </c>
    </row>
    <row r="326" spans="2:51" s="13" customFormat="1" ht="11.25">
      <c r="B326" s="199"/>
      <c r="C326" s="200"/>
      <c r="D326" s="194" t="s">
        <v>146</v>
      </c>
      <c r="E326" s="201" t="s">
        <v>28</v>
      </c>
      <c r="F326" s="202" t="s">
        <v>431</v>
      </c>
      <c r="G326" s="200"/>
      <c r="H326" s="201" t="s">
        <v>28</v>
      </c>
      <c r="I326" s="203"/>
      <c r="J326" s="200"/>
      <c r="K326" s="200"/>
      <c r="L326" s="204"/>
      <c r="M326" s="205"/>
      <c r="N326" s="206"/>
      <c r="O326" s="206"/>
      <c r="P326" s="206"/>
      <c r="Q326" s="206"/>
      <c r="R326" s="206"/>
      <c r="S326" s="206"/>
      <c r="T326" s="207"/>
      <c r="AT326" s="208" t="s">
        <v>146</v>
      </c>
      <c r="AU326" s="208" t="s">
        <v>83</v>
      </c>
      <c r="AV326" s="13" t="s">
        <v>81</v>
      </c>
      <c r="AW326" s="13" t="s">
        <v>34</v>
      </c>
      <c r="AX326" s="13" t="s">
        <v>73</v>
      </c>
      <c r="AY326" s="208" t="s">
        <v>136</v>
      </c>
    </row>
    <row r="327" spans="2:51" s="13" customFormat="1" ht="11.25">
      <c r="B327" s="199"/>
      <c r="C327" s="200"/>
      <c r="D327" s="194" t="s">
        <v>146</v>
      </c>
      <c r="E327" s="201" t="s">
        <v>28</v>
      </c>
      <c r="F327" s="202" t="s">
        <v>432</v>
      </c>
      <c r="G327" s="200"/>
      <c r="H327" s="201" t="s">
        <v>28</v>
      </c>
      <c r="I327" s="203"/>
      <c r="J327" s="200"/>
      <c r="K327" s="200"/>
      <c r="L327" s="204"/>
      <c r="M327" s="205"/>
      <c r="N327" s="206"/>
      <c r="O327" s="206"/>
      <c r="P327" s="206"/>
      <c r="Q327" s="206"/>
      <c r="R327" s="206"/>
      <c r="S327" s="206"/>
      <c r="T327" s="207"/>
      <c r="AT327" s="208" t="s">
        <v>146</v>
      </c>
      <c r="AU327" s="208" t="s">
        <v>83</v>
      </c>
      <c r="AV327" s="13" t="s">
        <v>81</v>
      </c>
      <c r="AW327" s="13" t="s">
        <v>34</v>
      </c>
      <c r="AX327" s="13" t="s">
        <v>73</v>
      </c>
      <c r="AY327" s="208" t="s">
        <v>136</v>
      </c>
    </row>
    <row r="328" spans="2:51" s="14" customFormat="1" ht="11.25">
      <c r="B328" s="209"/>
      <c r="C328" s="210"/>
      <c r="D328" s="194" t="s">
        <v>146</v>
      </c>
      <c r="E328" s="211" t="s">
        <v>28</v>
      </c>
      <c r="F328" s="212" t="s">
        <v>81</v>
      </c>
      <c r="G328" s="210"/>
      <c r="H328" s="213">
        <v>1</v>
      </c>
      <c r="I328" s="214"/>
      <c r="J328" s="210"/>
      <c r="K328" s="210"/>
      <c r="L328" s="215"/>
      <c r="M328" s="216"/>
      <c r="N328" s="217"/>
      <c r="O328" s="217"/>
      <c r="P328" s="217"/>
      <c r="Q328" s="217"/>
      <c r="R328" s="217"/>
      <c r="S328" s="217"/>
      <c r="T328" s="218"/>
      <c r="AT328" s="219" t="s">
        <v>146</v>
      </c>
      <c r="AU328" s="219" t="s">
        <v>83</v>
      </c>
      <c r="AV328" s="14" t="s">
        <v>83</v>
      </c>
      <c r="AW328" s="14" t="s">
        <v>34</v>
      </c>
      <c r="AX328" s="14" t="s">
        <v>81</v>
      </c>
      <c r="AY328" s="219" t="s">
        <v>136</v>
      </c>
    </row>
    <row r="329" spans="2:63" s="12" customFormat="1" ht="22.9" customHeight="1">
      <c r="B329" s="165"/>
      <c r="C329" s="166"/>
      <c r="D329" s="167" t="s">
        <v>72</v>
      </c>
      <c r="E329" s="179" t="s">
        <v>185</v>
      </c>
      <c r="F329" s="179" t="s">
        <v>433</v>
      </c>
      <c r="G329" s="166"/>
      <c r="H329" s="166"/>
      <c r="I329" s="169"/>
      <c r="J329" s="180">
        <f>BK329</f>
        <v>0</v>
      </c>
      <c r="K329" s="166"/>
      <c r="L329" s="171"/>
      <c r="M329" s="172"/>
      <c r="N329" s="173"/>
      <c r="O329" s="173"/>
      <c r="P329" s="174">
        <f>SUM(P330:P353)</f>
        <v>0</v>
      </c>
      <c r="Q329" s="173"/>
      <c r="R329" s="174">
        <f>SUM(R330:R353)</f>
        <v>18.0565842</v>
      </c>
      <c r="S329" s="173"/>
      <c r="T329" s="175">
        <f>SUM(T330:T353)</f>
        <v>4.53138</v>
      </c>
      <c r="AR329" s="176" t="s">
        <v>81</v>
      </c>
      <c r="AT329" s="177" t="s">
        <v>72</v>
      </c>
      <c r="AU329" s="177" t="s">
        <v>81</v>
      </c>
      <c r="AY329" s="176" t="s">
        <v>136</v>
      </c>
      <c r="BK329" s="178">
        <f>SUM(BK330:BK353)</f>
        <v>0</v>
      </c>
    </row>
    <row r="330" spans="1:65" s="2" customFormat="1" ht="16.5" customHeight="1">
      <c r="A330" s="36"/>
      <c r="B330" s="37"/>
      <c r="C330" s="181" t="s">
        <v>434</v>
      </c>
      <c r="D330" s="181" t="s">
        <v>138</v>
      </c>
      <c r="E330" s="182" t="s">
        <v>435</v>
      </c>
      <c r="F330" s="183" t="s">
        <v>436</v>
      </c>
      <c r="G330" s="184" t="s">
        <v>213</v>
      </c>
      <c r="H330" s="185">
        <v>106.14</v>
      </c>
      <c r="I330" s="186"/>
      <c r="J330" s="187">
        <f>ROUND(I330*H330,2)</f>
        <v>0</v>
      </c>
      <c r="K330" s="183" t="s">
        <v>156</v>
      </c>
      <c r="L330" s="41"/>
      <c r="M330" s="188" t="s">
        <v>28</v>
      </c>
      <c r="N330" s="189" t="s">
        <v>46</v>
      </c>
      <c r="O330" s="67"/>
      <c r="P330" s="190">
        <f>O330*H330</f>
        <v>0</v>
      </c>
      <c r="Q330" s="190">
        <v>0.09153</v>
      </c>
      <c r="R330" s="190">
        <f>Q330*H330</f>
        <v>9.7149942</v>
      </c>
      <c r="S330" s="190">
        <v>0</v>
      </c>
      <c r="T330" s="191">
        <f>S330*H330</f>
        <v>0</v>
      </c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R330" s="192" t="s">
        <v>142</v>
      </c>
      <c r="AT330" s="192" t="s">
        <v>138</v>
      </c>
      <c r="AU330" s="192" t="s">
        <v>83</v>
      </c>
      <c r="AY330" s="19" t="s">
        <v>136</v>
      </c>
      <c r="BE330" s="193">
        <f>IF(N330="základní",J330,0)</f>
        <v>0</v>
      </c>
      <c r="BF330" s="193">
        <f>IF(N330="snížená",J330,0)</f>
        <v>0</v>
      </c>
      <c r="BG330" s="193">
        <f>IF(N330="zákl. přenesená",J330,0)</f>
        <v>0</v>
      </c>
      <c r="BH330" s="193">
        <f>IF(N330="sníž. přenesená",J330,0)</f>
        <v>0</v>
      </c>
      <c r="BI330" s="193">
        <f>IF(N330="nulová",J330,0)</f>
        <v>0</v>
      </c>
      <c r="BJ330" s="19" t="s">
        <v>142</v>
      </c>
      <c r="BK330" s="193">
        <f>ROUND(I330*H330,2)</f>
        <v>0</v>
      </c>
      <c r="BL330" s="19" t="s">
        <v>142</v>
      </c>
      <c r="BM330" s="192" t="s">
        <v>437</v>
      </c>
    </row>
    <row r="331" spans="1:47" s="2" customFormat="1" ht="19.5">
      <c r="A331" s="36"/>
      <c r="B331" s="37"/>
      <c r="C331" s="38"/>
      <c r="D331" s="194" t="s">
        <v>144</v>
      </c>
      <c r="E331" s="38"/>
      <c r="F331" s="195" t="s">
        <v>438</v>
      </c>
      <c r="G331" s="38"/>
      <c r="H331" s="38"/>
      <c r="I331" s="196"/>
      <c r="J331" s="38"/>
      <c r="K331" s="38"/>
      <c r="L331" s="41"/>
      <c r="M331" s="197"/>
      <c r="N331" s="198"/>
      <c r="O331" s="67"/>
      <c r="P331" s="67"/>
      <c r="Q331" s="67"/>
      <c r="R331" s="67"/>
      <c r="S331" s="67"/>
      <c r="T331" s="68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T331" s="19" t="s">
        <v>144</v>
      </c>
      <c r="AU331" s="19" t="s">
        <v>83</v>
      </c>
    </row>
    <row r="332" spans="1:47" s="2" customFormat="1" ht="11.25">
      <c r="A332" s="36"/>
      <c r="B332" s="37"/>
      <c r="C332" s="38"/>
      <c r="D332" s="220" t="s">
        <v>159</v>
      </c>
      <c r="E332" s="38"/>
      <c r="F332" s="221" t="s">
        <v>439</v>
      </c>
      <c r="G332" s="38"/>
      <c r="H332" s="38"/>
      <c r="I332" s="196"/>
      <c r="J332" s="38"/>
      <c r="K332" s="38"/>
      <c r="L332" s="41"/>
      <c r="M332" s="197"/>
      <c r="N332" s="198"/>
      <c r="O332" s="67"/>
      <c r="P332" s="67"/>
      <c r="Q332" s="67"/>
      <c r="R332" s="67"/>
      <c r="S332" s="67"/>
      <c r="T332" s="68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T332" s="19" t="s">
        <v>159</v>
      </c>
      <c r="AU332" s="19" t="s">
        <v>83</v>
      </c>
    </row>
    <row r="333" spans="2:51" s="13" customFormat="1" ht="11.25">
      <c r="B333" s="199"/>
      <c r="C333" s="200"/>
      <c r="D333" s="194" t="s">
        <v>146</v>
      </c>
      <c r="E333" s="201" t="s">
        <v>28</v>
      </c>
      <c r="F333" s="202" t="s">
        <v>440</v>
      </c>
      <c r="G333" s="200"/>
      <c r="H333" s="201" t="s">
        <v>28</v>
      </c>
      <c r="I333" s="203"/>
      <c r="J333" s="200"/>
      <c r="K333" s="200"/>
      <c r="L333" s="204"/>
      <c r="M333" s="205"/>
      <c r="N333" s="206"/>
      <c r="O333" s="206"/>
      <c r="P333" s="206"/>
      <c r="Q333" s="206"/>
      <c r="R333" s="206"/>
      <c r="S333" s="206"/>
      <c r="T333" s="207"/>
      <c r="AT333" s="208" t="s">
        <v>146</v>
      </c>
      <c r="AU333" s="208" t="s">
        <v>83</v>
      </c>
      <c r="AV333" s="13" t="s">
        <v>81</v>
      </c>
      <c r="AW333" s="13" t="s">
        <v>34</v>
      </c>
      <c r="AX333" s="13" t="s">
        <v>73</v>
      </c>
      <c r="AY333" s="208" t="s">
        <v>136</v>
      </c>
    </row>
    <row r="334" spans="2:51" s="14" customFormat="1" ht="11.25">
      <c r="B334" s="209"/>
      <c r="C334" s="210"/>
      <c r="D334" s="194" t="s">
        <v>146</v>
      </c>
      <c r="E334" s="211" t="s">
        <v>28</v>
      </c>
      <c r="F334" s="212" t="s">
        <v>441</v>
      </c>
      <c r="G334" s="210"/>
      <c r="H334" s="213">
        <v>53.2</v>
      </c>
      <c r="I334" s="214"/>
      <c r="J334" s="210"/>
      <c r="K334" s="210"/>
      <c r="L334" s="215"/>
      <c r="M334" s="216"/>
      <c r="N334" s="217"/>
      <c r="O334" s="217"/>
      <c r="P334" s="217"/>
      <c r="Q334" s="217"/>
      <c r="R334" s="217"/>
      <c r="S334" s="217"/>
      <c r="T334" s="218"/>
      <c r="AT334" s="219" t="s">
        <v>146</v>
      </c>
      <c r="AU334" s="219" t="s">
        <v>83</v>
      </c>
      <c r="AV334" s="14" t="s">
        <v>83</v>
      </c>
      <c r="AW334" s="14" t="s">
        <v>34</v>
      </c>
      <c r="AX334" s="14" t="s">
        <v>73</v>
      </c>
      <c r="AY334" s="219" t="s">
        <v>136</v>
      </c>
    </row>
    <row r="335" spans="2:51" s="14" customFormat="1" ht="11.25">
      <c r="B335" s="209"/>
      <c r="C335" s="210"/>
      <c r="D335" s="194" t="s">
        <v>146</v>
      </c>
      <c r="E335" s="211" t="s">
        <v>28</v>
      </c>
      <c r="F335" s="212" t="s">
        <v>442</v>
      </c>
      <c r="G335" s="210"/>
      <c r="H335" s="213">
        <v>52.94</v>
      </c>
      <c r="I335" s="214"/>
      <c r="J335" s="210"/>
      <c r="K335" s="210"/>
      <c r="L335" s="215"/>
      <c r="M335" s="216"/>
      <c r="N335" s="217"/>
      <c r="O335" s="217"/>
      <c r="P335" s="217"/>
      <c r="Q335" s="217"/>
      <c r="R335" s="217"/>
      <c r="S335" s="217"/>
      <c r="T335" s="218"/>
      <c r="AT335" s="219" t="s">
        <v>146</v>
      </c>
      <c r="AU335" s="219" t="s">
        <v>83</v>
      </c>
      <c r="AV335" s="14" t="s">
        <v>83</v>
      </c>
      <c r="AW335" s="14" t="s">
        <v>34</v>
      </c>
      <c r="AX335" s="14" t="s">
        <v>73</v>
      </c>
      <c r="AY335" s="219" t="s">
        <v>136</v>
      </c>
    </row>
    <row r="336" spans="2:51" s="15" customFormat="1" ht="11.25">
      <c r="B336" s="222"/>
      <c r="C336" s="223"/>
      <c r="D336" s="194" t="s">
        <v>146</v>
      </c>
      <c r="E336" s="224" t="s">
        <v>28</v>
      </c>
      <c r="F336" s="225" t="s">
        <v>166</v>
      </c>
      <c r="G336" s="223"/>
      <c r="H336" s="226">
        <v>106.14</v>
      </c>
      <c r="I336" s="227"/>
      <c r="J336" s="223"/>
      <c r="K336" s="223"/>
      <c r="L336" s="228"/>
      <c r="M336" s="229"/>
      <c r="N336" s="230"/>
      <c r="O336" s="230"/>
      <c r="P336" s="230"/>
      <c r="Q336" s="230"/>
      <c r="R336" s="230"/>
      <c r="S336" s="230"/>
      <c r="T336" s="231"/>
      <c r="AT336" s="232" t="s">
        <v>146</v>
      </c>
      <c r="AU336" s="232" t="s">
        <v>83</v>
      </c>
      <c r="AV336" s="15" t="s">
        <v>142</v>
      </c>
      <c r="AW336" s="15" t="s">
        <v>34</v>
      </c>
      <c r="AX336" s="15" t="s">
        <v>81</v>
      </c>
      <c r="AY336" s="232" t="s">
        <v>136</v>
      </c>
    </row>
    <row r="337" spans="1:65" s="2" customFormat="1" ht="16.5" customHeight="1">
      <c r="A337" s="36"/>
      <c r="B337" s="37"/>
      <c r="C337" s="181" t="s">
        <v>443</v>
      </c>
      <c r="D337" s="181" t="s">
        <v>138</v>
      </c>
      <c r="E337" s="182" t="s">
        <v>444</v>
      </c>
      <c r="F337" s="183" t="s">
        <v>445</v>
      </c>
      <c r="G337" s="184" t="s">
        <v>213</v>
      </c>
      <c r="H337" s="185">
        <v>151.5</v>
      </c>
      <c r="I337" s="186"/>
      <c r="J337" s="187">
        <f>ROUND(I337*H337,2)</f>
        <v>0</v>
      </c>
      <c r="K337" s="183" t="s">
        <v>156</v>
      </c>
      <c r="L337" s="41"/>
      <c r="M337" s="188" t="s">
        <v>28</v>
      </c>
      <c r="N337" s="189" t="s">
        <v>46</v>
      </c>
      <c r="O337" s="67"/>
      <c r="P337" s="190">
        <f>O337*H337</f>
        <v>0</v>
      </c>
      <c r="Q337" s="190">
        <v>0.05506</v>
      </c>
      <c r="R337" s="190">
        <f>Q337*H337</f>
        <v>8.34159</v>
      </c>
      <c r="S337" s="190">
        <v>0</v>
      </c>
      <c r="T337" s="191">
        <f>S337*H337</f>
        <v>0</v>
      </c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R337" s="192" t="s">
        <v>142</v>
      </c>
      <c r="AT337" s="192" t="s">
        <v>138</v>
      </c>
      <c r="AU337" s="192" t="s">
        <v>83</v>
      </c>
      <c r="AY337" s="19" t="s">
        <v>136</v>
      </c>
      <c r="BE337" s="193">
        <f>IF(N337="základní",J337,0)</f>
        <v>0</v>
      </c>
      <c r="BF337" s="193">
        <f>IF(N337="snížená",J337,0)</f>
        <v>0</v>
      </c>
      <c r="BG337" s="193">
        <f>IF(N337="zákl. přenesená",J337,0)</f>
        <v>0</v>
      </c>
      <c r="BH337" s="193">
        <f>IF(N337="sníž. přenesená",J337,0)</f>
        <v>0</v>
      </c>
      <c r="BI337" s="193">
        <f>IF(N337="nulová",J337,0)</f>
        <v>0</v>
      </c>
      <c r="BJ337" s="19" t="s">
        <v>142</v>
      </c>
      <c r="BK337" s="193">
        <f>ROUND(I337*H337,2)</f>
        <v>0</v>
      </c>
      <c r="BL337" s="19" t="s">
        <v>142</v>
      </c>
      <c r="BM337" s="192" t="s">
        <v>446</v>
      </c>
    </row>
    <row r="338" spans="1:47" s="2" customFormat="1" ht="19.5">
      <c r="A338" s="36"/>
      <c r="B338" s="37"/>
      <c r="C338" s="38"/>
      <c r="D338" s="194" t="s">
        <v>144</v>
      </c>
      <c r="E338" s="38"/>
      <c r="F338" s="195" t="s">
        <v>447</v>
      </c>
      <c r="G338" s="38"/>
      <c r="H338" s="38"/>
      <c r="I338" s="196"/>
      <c r="J338" s="38"/>
      <c r="K338" s="38"/>
      <c r="L338" s="41"/>
      <c r="M338" s="197"/>
      <c r="N338" s="198"/>
      <c r="O338" s="67"/>
      <c r="P338" s="67"/>
      <c r="Q338" s="67"/>
      <c r="R338" s="67"/>
      <c r="S338" s="67"/>
      <c r="T338" s="68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T338" s="19" t="s">
        <v>144</v>
      </c>
      <c r="AU338" s="19" t="s">
        <v>83</v>
      </c>
    </row>
    <row r="339" spans="1:47" s="2" customFormat="1" ht="11.25">
      <c r="A339" s="36"/>
      <c r="B339" s="37"/>
      <c r="C339" s="38"/>
      <c r="D339" s="220" t="s">
        <v>159</v>
      </c>
      <c r="E339" s="38"/>
      <c r="F339" s="221" t="s">
        <v>448</v>
      </c>
      <c r="G339" s="38"/>
      <c r="H339" s="38"/>
      <c r="I339" s="196"/>
      <c r="J339" s="38"/>
      <c r="K339" s="38"/>
      <c r="L339" s="41"/>
      <c r="M339" s="197"/>
      <c r="N339" s="198"/>
      <c r="O339" s="67"/>
      <c r="P339" s="67"/>
      <c r="Q339" s="67"/>
      <c r="R339" s="67"/>
      <c r="S339" s="67"/>
      <c r="T339" s="68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T339" s="19" t="s">
        <v>159</v>
      </c>
      <c r="AU339" s="19" t="s">
        <v>83</v>
      </c>
    </row>
    <row r="340" spans="2:51" s="13" customFormat="1" ht="11.25">
      <c r="B340" s="199"/>
      <c r="C340" s="200"/>
      <c r="D340" s="194" t="s">
        <v>146</v>
      </c>
      <c r="E340" s="201" t="s">
        <v>28</v>
      </c>
      <c r="F340" s="202" t="s">
        <v>449</v>
      </c>
      <c r="G340" s="200"/>
      <c r="H340" s="201" t="s">
        <v>28</v>
      </c>
      <c r="I340" s="203"/>
      <c r="J340" s="200"/>
      <c r="K340" s="200"/>
      <c r="L340" s="204"/>
      <c r="M340" s="205"/>
      <c r="N340" s="206"/>
      <c r="O340" s="206"/>
      <c r="P340" s="206"/>
      <c r="Q340" s="206"/>
      <c r="R340" s="206"/>
      <c r="S340" s="206"/>
      <c r="T340" s="207"/>
      <c r="AT340" s="208" t="s">
        <v>146</v>
      </c>
      <c r="AU340" s="208" t="s">
        <v>83</v>
      </c>
      <c r="AV340" s="13" t="s">
        <v>81</v>
      </c>
      <c r="AW340" s="13" t="s">
        <v>34</v>
      </c>
      <c r="AX340" s="13" t="s">
        <v>73</v>
      </c>
      <c r="AY340" s="208" t="s">
        <v>136</v>
      </c>
    </row>
    <row r="341" spans="2:51" s="14" customFormat="1" ht="11.25">
      <c r="B341" s="209"/>
      <c r="C341" s="210"/>
      <c r="D341" s="194" t="s">
        <v>146</v>
      </c>
      <c r="E341" s="211" t="s">
        <v>28</v>
      </c>
      <c r="F341" s="212" t="s">
        <v>450</v>
      </c>
      <c r="G341" s="210"/>
      <c r="H341" s="213">
        <v>151.5</v>
      </c>
      <c r="I341" s="214"/>
      <c r="J341" s="210"/>
      <c r="K341" s="210"/>
      <c r="L341" s="215"/>
      <c r="M341" s="216"/>
      <c r="N341" s="217"/>
      <c r="O341" s="217"/>
      <c r="P341" s="217"/>
      <c r="Q341" s="217"/>
      <c r="R341" s="217"/>
      <c r="S341" s="217"/>
      <c r="T341" s="218"/>
      <c r="AT341" s="219" t="s">
        <v>146</v>
      </c>
      <c r="AU341" s="219" t="s">
        <v>83</v>
      </c>
      <c r="AV341" s="14" t="s">
        <v>83</v>
      </c>
      <c r="AW341" s="14" t="s">
        <v>34</v>
      </c>
      <c r="AX341" s="14" t="s">
        <v>81</v>
      </c>
      <c r="AY341" s="219" t="s">
        <v>136</v>
      </c>
    </row>
    <row r="342" spans="1:65" s="2" customFormat="1" ht="16.5" customHeight="1">
      <c r="A342" s="36"/>
      <c r="B342" s="37"/>
      <c r="C342" s="181" t="s">
        <v>451</v>
      </c>
      <c r="D342" s="181" t="s">
        <v>138</v>
      </c>
      <c r="E342" s="182" t="s">
        <v>452</v>
      </c>
      <c r="F342" s="183" t="s">
        <v>453</v>
      </c>
      <c r="G342" s="184" t="s">
        <v>213</v>
      </c>
      <c r="H342" s="185">
        <v>151.5</v>
      </c>
      <c r="I342" s="186"/>
      <c r="J342" s="187">
        <f>ROUND(I342*H342,2)</f>
        <v>0</v>
      </c>
      <c r="K342" s="183" t="s">
        <v>156</v>
      </c>
      <c r="L342" s="41"/>
      <c r="M342" s="188" t="s">
        <v>28</v>
      </c>
      <c r="N342" s="189" t="s">
        <v>46</v>
      </c>
      <c r="O342" s="67"/>
      <c r="P342" s="190">
        <f>O342*H342</f>
        <v>0</v>
      </c>
      <c r="Q342" s="190">
        <v>0</v>
      </c>
      <c r="R342" s="190">
        <f>Q342*H342</f>
        <v>0</v>
      </c>
      <c r="S342" s="190">
        <v>0.018</v>
      </c>
      <c r="T342" s="191">
        <f>S342*H342</f>
        <v>2.727</v>
      </c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R342" s="192" t="s">
        <v>142</v>
      </c>
      <c r="AT342" s="192" t="s">
        <v>138</v>
      </c>
      <c r="AU342" s="192" t="s">
        <v>83</v>
      </c>
      <c r="AY342" s="19" t="s">
        <v>136</v>
      </c>
      <c r="BE342" s="193">
        <f>IF(N342="základní",J342,0)</f>
        <v>0</v>
      </c>
      <c r="BF342" s="193">
        <f>IF(N342="snížená",J342,0)</f>
        <v>0</v>
      </c>
      <c r="BG342" s="193">
        <f>IF(N342="zákl. přenesená",J342,0)</f>
        <v>0</v>
      </c>
      <c r="BH342" s="193">
        <f>IF(N342="sníž. přenesená",J342,0)</f>
        <v>0</v>
      </c>
      <c r="BI342" s="193">
        <f>IF(N342="nulová",J342,0)</f>
        <v>0</v>
      </c>
      <c r="BJ342" s="19" t="s">
        <v>142</v>
      </c>
      <c r="BK342" s="193">
        <f>ROUND(I342*H342,2)</f>
        <v>0</v>
      </c>
      <c r="BL342" s="19" t="s">
        <v>142</v>
      </c>
      <c r="BM342" s="192" t="s">
        <v>454</v>
      </c>
    </row>
    <row r="343" spans="1:47" s="2" customFormat="1" ht="19.5">
      <c r="A343" s="36"/>
      <c r="B343" s="37"/>
      <c r="C343" s="38"/>
      <c r="D343" s="194" t="s">
        <v>144</v>
      </c>
      <c r="E343" s="38"/>
      <c r="F343" s="195" t="s">
        <v>455</v>
      </c>
      <c r="G343" s="38"/>
      <c r="H343" s="38"/>
      <c r="I343" s="196"/>
      <c r="J343" s="38"/>
      <c r="K343" s="38"/>
      <c r="L343" s="41"/>
      <c r="M343" s="197"/>
      <c r="N343" s="198"/>
      <c r="O343" s="67"/>
      <c r="P343" s="67"/>
      <c r="Q343" s="67"/>
      <c r="R343" s="67"/>
      <c r="S343" s="67"/>
      <c r="T343" s="68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T343" s="19" t="s">
        <v>144</v>
      </c>
      <c r="AU343" s="19" t="s">
        <v>83</v>
      </c>
    </row>
    <row r="344" spans="1:47" s="2" customFormat="1" ht="11.25">
      <c r="A344" s="36"/>
      <c r="B344" s="37"/>
      <c r="C344" s="38"/>
      <c r="D344" s="220" t="s">
        <v>159</v>
      </c>
      <c r="E344" s="38"/>
      <c r="F344" s="221" t="s">
        <v>456</v>
      </c>
      <c r="G344" s="38"/>
      <c r="H344" s="38"/>
      <c r="I344" s="196"/>
      <c r="J344" s="38"/>
      <c r="K344" s="38"/>
      <c r="L344" s="41"/>
      <c r="M344" s="197"/>
      <c r="N344" s="198"/>
      <c r="O344" s="67"/>
      <c r="P344" s="67"/>
      <c r="Q344" s="67"/>
      <c r="R344" s="67"/>
      <c r="S344" s="67"/>
      <c r="T344" s="68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T344" s="19" t="s">
        <v>159</v>
      </c>
      <c r="AU344" s="19" t="s">
        <v>83</v>
      </c>
    </row>
    <row r="345" spans="2:51" s="13" customFormat="1" ht="11.25">
      <c r="B345" s="199"/>
      <c r="C345" s="200"/>
      <c r="D345" s="194" t="s">
        <v>146</v>
      </c>
      <c r="E345" s="201" t="s">
        <v>28</v>
      </c>
      <c r="F345" s="202" t="s">
        <v>457</v>
      </c>
      <c r="G345" s="200"/>
      <c r="H345" s="201" t="s">
        <v>28</v>
      </c>
      <c r="I345" s="203"/>
      <c r="J345" s="200"/>
      <c r="K345" s="200"/>
      <c r="L345" s="204"/>
      <c r="M345" s="205"/>
      <c r="N345" s="206"/>
      <c r="O345" s="206"/>
      <c r="P345" s="206"/>
      <c r="Q345" s="206"/>
      <c r="R345" s="206"/>
      <c r="S345" s="206"/>
      <c r="T345" s="207"/>
      <c r="AT345" s="208" t="s">
        <v>146</v>
      </c>
      <c r="AU345" s="208" t="s">
        <v>83</v>
      </c>
      <c r="AV345" s="13" t="s">
        <v>81</v>
      </c>
      <c r="AW345" s="13" t="s">
        <v>34</v>
      </c>
      <c r="AX345" s="13" t="s">
        <v>73</v>
      </c>
      <c r="AY345" s="208" t="s">
        <v>136</v>
      </c>
    </row>
    <row r="346" spans="2:51" s="14" customFormat="1" ht="11.25">
      <c r="B346" s="209"/>
      <c r="C346" s="210"/>
      <c r="D346" s="194" t="s">
        <v>146</v>
      </c>
      <c r="E346" s="211" t="s">
        <v>28</v>
      </c>
      <c r="F346" s="212" t="s">
        <v>450</v>
      </c>
      <c r="G346" s="210"/>
      <c r="H346" s="213">
        <v>151.5</v>
      </c>
      <c r="I346" s="214"/>
      <c r="J346" s="210"/>
      <c r="K346" s="210"/>
      <c r="L346" s="215"/>
      <c r="M346" s="216"/>
      <c r="N346" s="217"/>
      <c r="O346" s="217"/>
      <c r="P346" s="217"/>
      <c r="Q346" s="217"/>
      <c r="R346" s="217"/>
      <c r="S346" s="217"/>
      <c r="T346" s="218"/>
      <c r="AT346" s="219" t="s">
        <v>146</v>
      </c>
      <c r="AU346" s="219" t="s">
        <v>83</v>
      </c>
      <c r="AV346" s="14" t="s">
        <v>83</v>
      </c>
      <c r="AW346" s="14" t="s">
        <v>34</v>
      </c>
      <c r="AX346" s="14" t="s">
        <v>81</v>
      </c>
      <c r="AY346" s="219" t="s">
        <v>136</v>
      </c>
    </row>
    <row r="347" spans="1:65" s="2" customFormat="1" ht="16.5" customHeight="1">
      <c r="A347" s="36"/>
      <c r="B347" s="37"/>
      <c r="C347" s="181" t="s">
        <v>458</v>
      </c>
      <c r="D347" s="181" t="s">
        <v>138</v>
      </c>
      <c r="E347" s="182" t="s">
        <v>459</v>
      </c>
      <c r="F347" s="183" t="s">
        <v>460</v>
      </c>
      <c r="G347" s="184" t="s">
        <v>213</v>
      </c>
      <c r="H347" s="185">
        <v>106.14</v>
      </c>
      <c r="I347" s="186"/>
      <c r="J347" s="187">
        <f>ROUND(I347*H347,2)</f>
        <v>0</v>
      </c>
      <c r="K347" s="183" t="s">
        <v>156</v>
      </c>
      <c r="L347" s="41"/>
      <c r="M347" s="188" t="s">
        <v>28</v>
      </c>
      <c r="N347" s="189" t="s">
        <v>46</v>
      </c>
      <c r="O347" s="67"/>
      <c r="P347" s="190">
        <f>O347*H347</f>
        <v>0</v>
      </c>
      <c r="Q347" s="190">
        <v>0</v>
      </c>
      <c r="R347" s="190">
        <f>Q347*H347</f>
        <v>0</v>
      </c>
      <c r="S347" s="190">
        <v>0.017</v>
      </c>
      <c r="T347" s="191">
        <f>S347*H347</f>
        <v>1.80438</v>
      </c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R347" s="192" t="s">
        <v>142</v>
      </c>
      <c r="AT347" s="192" t="s">
        <v>138</v>
      </c>
      <c r="AU347" s="192" t="s">
        <v>83</v>
      </c>
      <c r="AY347" s="19" t="s">
        <v>136</v>
      </c>
      <c r="BE347" s="193">
        <f>IF(N347="základní",J347,0)</f>
        <v>0</v>
      </c>
      <c r="BF347" s="193">
        <f>IF(N347="snížená",J347,0)</f>
        <v>0</v>
      </c>
      <c r="BG347" s="193">
        <f>IF(N347="zákl. přenesená",J347,0)</f>
        <v>0</v>
      </c>
      <c r="BH347" s="193">
        <f>IF(N347="sníž. přenesená",J347,0)</f>
        <v>0</v>
      </c>
      <c r="BI347" s="193">
        <f>IF(N347="nulová",J347,0)</f>
        <v>0</v>
      </c>
      <c r="BJ347" s="19" t="s">
        <v>142</v>
      </c>
      <c r="BK347" s="193">
        <f>ROUND(I347*H347,2)</f>
        <v>0</v>
      </c>
      <c r="BL347" s="19" t="s">
        <v>142</v>
      </c>
      <c r="BM347" s="192" t="s">
        <v>461</v>
      </c>
    </row>
    <row r="348" spans="1:47" s="2" customFormat="1" ht="19.5">
      <c r="A348" s="36"/>
      <c r="B348" s="37"/>
      <c r="C348" s="38"/>
      <c r="D348" s="194" t="s">
        <v>144</v>
      </c>
      <c r="E348" s="38"/>
      <c r="F348" s="195" t="s">
        <v>462</v>
      </c>
      <c r="G348" s="38"/>
      <c r="H348" s="38"/>
      <c r="I348" s="196"/>
      <c r="J348" s="38"/>
      <c r="K348" s="38"/>
      <c r="L348" s="41"/>
      <c r="M348" s="197"/>
      <c r="N348" s="198"/>
      <c r="O348" s="67"/>
      <c r="P348" s="67"/>
      <c r="Q348" s="67"/>
      <c r="R348" s="67"/>
      <c r="S348" s="67"/>
      <c r="T348" s="68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T348" s="19" t="s">
        <v>144</v>
      </c>
      <c r="AU348" s="19" t="s">
        <v>83</v>
      </c>
    </row>
    <row r="349" spans="1:47" s="2" customFormat="1" ht="11.25">
      <c r="A349" s="36"/>
      <c r="B349" s="37"/>
      <c r="C349" s="38"/>
      <c r="D349" s="220" t="s">
        <v>159</v>
      </c>
      <c r="E349" s="38"/>
      <c r="F349" s="221" t="s">
        <v>463</v>
      </c>
      <c r="G349" s="38"/>
      <c r="H349" s="38"/>
      <c r="I349" s="196"/>
      <c r="J349" s="38"/>
      <c r="K349" s="38"/>
      <c r="L349" s="41"/>
      <c r="M349" s="197"/>
      <c r="N349" s="198"/>
      <c r="O349" s="67"/>
      <c r="P349" s="67"/>
      <c r="Q349" s="67"/>
      <c r="R349" s="67"/>
      <c r="S349" s="67"/>
      <c r="T349" s="68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T349" s="19" t="s">
        <v>159</v>
      </c>
      <c r="AU349" s="19" t="s">
        <v>83</v>
      </c>
    </row>
    <row r="350" spans="2:51" s="13" customFormat="1" ht="11.25">
      <c r="B350" s="199"/>
      <c r="C350" s="200"/>
      <c r="D350" s="194" t="s">
        <v>146</v>
      </c>
      <c r="E350" s="201" t="s">
        <v>28</v>
      </c>
      <c r="F350" s="202" t="s">
        <v>464</v>
      </c>
      <c r="G350" s="200"/>
      <c r="H350" s="201" t="s">
        <v>28</v>
      </c>
      <c r="I350" s="203"/>
      <c r="J350" s="200"/>
      <c r="K350" s="200"/>
      <c r="L350" s="204"/>
      <c r="M350" s="205"/>
      <c r="N350" s="206"/>
      <c r="O350" s="206"/>
      <c r="P350" s="206"/>
      <c r="Q350" s="206"/>
      <c r="R350" s="206"/>
      <c r="S350" s="206"/>
      <c r="T350" s="207"/>
      <c r="AT350" s="208" t="s">
        <v>146</v>
      </c>
      <c r="AU350" s="208" t="s">
        <v>83</v>
      </c>
      <c r="AV350" s="13" t="s">
        <v>81</v>
      </c>
      <c r="AW350" s="13" t="s">
        <v>34</v>
      </c>
      <c r="AX350" s="13" t="s">
        <v>73</v>
      </c>
      <c r="AY350" s="208" t="s">
        <v>136</v>
      </c>
    </row>
    <row r="351" spans="2:51" s="14" customFormat="1" ht="11.25">
      <c r="B351" s="209"/>
      <c r="C351" s="210"/>
      <c r="D351" s="194" t="s">
        <v>146</v>
      </c>
      <c r="E351" s="211" t="s">
        <v>28</v>
      </c>
      <c r="F351" s="212" t="s">
        <v>441</v>
      </c>
      <c r="G351" s="210"/>
      <c r="H351" s="213">
        <v>53.2</v>
      </c>
      <c r="I351" s="214"/>
      <c r="J351" s="210"/>
      <c r="K351" s="210"/>
      <c r="L351" s="215"/>
      <c r="M351" s="216"/>
      <c r="N351" s="217"/>
      <c r="O351" s="217"/>
      <c r="P351" s="217"/>
      <c r="Q351" s="217"/>
      <c r="R351" s="217"/>
      <c r="S351" s="217"/>
      <c r="T351" s="218"/>
      <c r="AT351" s="219" t="s">
        <v>146</v>
      </c>
      <c r="AU351" s="219" t="s">
        <v>83</v>
      </c>
      <c r="AV351" s="14" t="s">
        <v>83</v>
      </c>
      <c r="AW351" s="14" t="s">
        <v>34</v>
      </c>
      <c r="AX351" s="14" t="s">
        <v>73</v>
      </c>
      <c r="AY351" s="219" t="s">
        <v>136</v>
      </c>
    </row>
    <row r="352" spans="2:51" s="14" customFormat="1" ht="11.25">
      <c r="B352" s="209"/>
      <c r="C352" s="210"/>
      <c r="D352" s="194" t="s">
        <v>146</v>
      </c>
      <c r="E352" s="211" t="s">
        <v>28</v>
      </c>
      <c r="F352" s="212" t="s">
        <v>442</v>
      </c>
      <c r="G352" s="210"/>
      <c r="H352" s="213">
        <v>52.94</v>
      </c>
      <c r="I352" s="214"/>
      <c r="J352" s="210"/>
      <c r="K352" s="210"/>
      <c r="L352" s="215"/>
      <c r="M352" s="216"/>
      <c r="N352" s="217"/>
      <c r="O352" s="217"/>
      <c r="P352" s="217"/>
      <c r="Q352" s="217"/>
      <c r="R352" s="217"/>
      <c r="S352" s="217"/>
      <c r="T352" s="218"/>
      <c r="AT352" s="219" t="s">
        <v>146</v>
      </c>
      <c r="AU352" s="219" t="s">
        <v>83</v>
      </c>
      <c r="AV352" s="14" t="s">
        <v>83</v>
      </c>
      <c r="AW352" s="14" t="s">
        <v>34</v>
      </c>
      <c r="AX352" s="14" t="s">
        <v>73</v>
      </c>
      <c r="AY352" s="219" t="s">
        <v>136</v>
      </c>
    </row>
    <row r="353" spans="2:51" s="15" customFormat="1" ht="11.25">
      <c r="B353" s="222"/>
      <c r="C353" s="223"/>
      <c r="D353" s="194" t="s">
        <v>146</v>
      </c>
      <c r="E353" s="224" t="s">
        <v>28</v>
      </c>
      <c r="F353" s="225" t="s">
        <v>166</v>
      </c>
      <c r="G353" s="223"/>
      <c r="H353" s="226">
        <v>106.14</v>
      </c>
      <c r="I353" s="227"/>
      <c r="J353" s="223"/>
      <c r="K353" s="223"/>
      <c r="L353" s="228"/>
      <c r="M353" s="229"/>
      <c r="N353" s="230"/>
      <c r="O353" s="230"/>
      <c r="P353" s="230"/>
      <c r="Q353" s="230"/>
      <c r="R353" s="230"/>
      <c r="S353" s="230"/>
      <c r="T353" s="231"/>
      <c r="AT353" s="232" t="s">
        <v>146</v>
      </c>
      <c r="AU353" s="232" t="s">
        <v>83</v>
      </c>
      <c r="AV353" s="15" t="s">
        <v>142</v>
      </c>
      <c r="AW353" s="15" t="s">
        <v>34</v>
      </c>
      <c r="AX353" s="15" t="s">
        <v>81</v>
      </c>
      <c r="AY353" s="232" t="s">
        <v>136</v>
      </c>
    </row>
    <row r="354" spans="2:63" s="12" customFormat="1" ht="22.9" customHeight="1">
      <c r="B354" s="165"/>
      <c r="C354" s="166"/>
      <c r="D354" s="167" t="s">
        <v>72</v>
      </c>
      <c r="E354" s="179" t="s">
        <v>201</v>
      </c>
      <c r="F354" s="179" t="s">
        <v>465</v>
      </c>
      <c r="G354" s="166"/>
      <c r="H354" s="166"/>
      <c r="I354" s="169"/>
      <c r="J354" s="180">
        <f>BK354</f>
        <v>0</v>
      </c>
      <c r="K354" s="166"/>
      <c r="L354" s="171"/>
      <c r="M354" s="172"/>
      <c r="N354" s="173"/>
      <c r="O354" s="173"/>
      <c r="P354" s="174">
        <f>SUM(P355:P359)</f>
        <v>0</v>
      </c>
      <c r="Q354" s="173"/>
      <c r="R354" s="174">
        <f>SUM(R355:R359)</f>
        <v>0.00816</v>
      </c>
      <c r="S354" s="173"/>
      <c r="T354" s="175">
        <f>SUM(T355:T359)</f>
        <v>0</v>
      </c>
      <c r="AR354" s="176" t="s">
        <v>81</v>
      </c>
      <c r="AT354" s="177" t="s">
        <v>72</v>
      </c>
      <c r="AU354" s="177" t="s">
        <v>81</v>
      </c>
      <c r="AY354" s="176" t="s">
        <v>136</v>
      </c>
      <c r="BK354" s="178">
        <f>SUM(BK355:BK359)</f>
        <v>0</v>
      </c>
    </row>
    <row r="355" spans="1:65" s="2" customFormat="1" ht="16.5" customHeight="1">
      <c r="A355" s="36"/>
      <c r="B355" s="37"/>
      <c r="C355" s="181" t="s">
        <v>466</v>
      </c>
      <c r="D355" s="181" t="s">
        <v>138</v>
      </c>
      <c r="E355" s="182" t="s">
        <v>467</v>
      </c>
      <c r="F355" s="183" t="s">
        <v>468</v>
      </c>
      <c r="G355" s="184" t="s">
        <v>141</v>
      </c>
      <c r="H355" s="185">
        <v>6</v>
      </c>
      <c r="I355" s="186"/>
      <c r="J355" s="187">
        <f>ROUND(I355*H355,2)</f>
        <v>0</v>
      </c>
      <c r="K355" s="183" t="s">
        <v>156</v>
      </c>
      <c r="L355" s="41"/>
      <c r="M355" s="188" t="s">
        <v>28</v>
      </c>
      <c r="N355" s="189" t="s">
        <v>46</v>
      </c>
      <c r="O355" s="67"/>
      <c r="P355" s="190">
        <f>O355*H355</f>
        <v>0</v>
      </c>
      <c r="Q355" s="190">
        <v>0.00136</v>
      </c>
      <c r="R355" s="190">
        <f>Q355*H355</f>
        <v>0.00816</v>
      </c>
      <c r="S355" s="190">
        <v>0</v>
      </c>
      <c r="T355" s="191">
        <f>S355*H355</f>
        <v>0</v>
      </c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R355" s="192" t="s">
        <v>142</v>
      </c>
      <c r="AT355" s="192" t="s">
        <v>138</v>
      </c>
      <c r="AU355" s="192" t="s">
        <v>83</v>
      </c>
      <c r="AY355" s="19" t="s">
        <v>136</v>
      </c>
      <c r="BE355" s="193">
        <f>IF(N355="základní",J355,0)</f>
        <v>0</v>
      </c>
      <c r="BF355" s="193">
        <f>IF(N355="snížená",J355,0)</f>
        <v>0</v>
      </c>
      <c r="BG355" s="193">
        <f>IF(N355="zákl. přenesená",J355,0)</f>
        <v>0</v>
      </c>
      <c r="BH355" s="193">
        <f>IF(N355="sníž. přenesená",J355,0)</f>
        <v>0</v>
      </c>
      <c r="BI355" s="193">
        <f>IF(N355="nulová",J355,0)</f>
        <v>0</v>
      </c>
      <c r="BJ355" s="19" t="s">
        <v>142</v>
      </c>
      <c r="BK355" s="193">
        <f>ROUND(I355*H355,2)</f>
        <v>0</v>
      </c>
      <c r="BL355" s="19" t="s">
        <v>142</v>
      </c>
      <c r="BM355" s="192" t="s">
        <v>469</v>
      </c>
    </row>
    <row r="356" spans="1:47" s="2" customFormat="1" ht="11.25">
      <c r="A356" s="36"/>
      <c r="B356" s="37"/>
      <c r="C356" s="38"/>
      <c r="D356" s="194" t="s">
        <v>144</v>
      </c>
      <c r="E356" s="38"/>
      <c r="F356" s="195" t="s">
        <v>470</v>
      </c>
      <c r="G356" s="38"/>
      <c r="H356" s="38"/>
      <c r="I356" s="196"/>
      <c r="J356" s="38"/>
      <c r="K356" s="38"/>
      <c r="L356" s="41"/>
      <c r="M356" s="197"/>
      <c r="N356" s="198"/>
      <c r="O356" s="67"/>
      <c r="P356" s="67"/>
      <c r="Q356" s="67"/>
      <c r="R356" s="67"/>
      <c r="S356" s="67"/>
      <c r="T356" s="68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T356" s="19" t="s">
        <v>144</v>
      </c>
      <c r="AU356" s="19" t="s">
        <v>83</v>
      </c>
    </row>
    <row r="357" spans="1:47" s="2" customFormat="1" ht="11.25">
      <c r="A357" s="36"/>
      <c r="B357" s="37"/>
      <c r="C357" s="38"/>
      <c r="D357" s="220" t="s">
        <v>159</v>
      </c>
      <c r="E357" s="38"/>
      <c r="F357" s="221" t="s">
        <v>471</v>
      </c>
      <c r="G357" s="38"/>
      <c r="H357" s="38"/>
      <c r="I357" s="196"/>
      <c r="J357" s="38"/>
      <c r="K357" s="38"/>
      <c r="L357" s="41"/>
      <c r="M357" s="197"/>
      <c r="N357" s="198"/>
      <c r="O357" s="67"/>
      <c r="P357" s="67"/>
      <c r="Q357" s="67"/>
      <c r="R357" s="67"/>
      <c r="S357" s="67"/>
      <c r="T357" s="68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T357" s="19" t="s">
        <v>159</v>
      </c>
      <c r="AU357" s="19" t="s">
        <v>83</v>
      </c>
    </row>
    <row r="358" spans="2:51" s="13" customFormat="1" ht="11.25">
      <c r="B358" s="199"/>
      <c r="C358" s="200"/>
      <c r="D358" s="194" t="s">
        <v>146</v>
      </c>
      <c r="E358" s="201" t="s">
        <v>28</v>
      </c>
      <c r="F358" s="202" t="s">
        <v>472</v>
      </c>
      <c r="G358" s="200"/>
      <c r="H358" s="201" t="s">
        <v>28</v>
      </c>
      <c r="I358" s="203"/>
      <c r="J358" s="200"/>
      <c r="K358" s="200"/>
      <c r="L358" s="204"/>
      <c r="M358" s="205"/>
      <c r="N358" s="206"/>
      <c r="O358" s="206"/>
      <c r="P358" s="206"/>
      <c r="Q358" s="206"/>
      <c r="R358" s="206"/>
      <c r="S358" s="206"/>
      <c r="T358" s="207"/>
      <c r="AT358" s="208" t="s">
        <v>146</v>
      </c>
      <c r="AU358" s="208" t="s">
        <v>83</v>
      </c>
      <c r="AV358" s="13" t="s">
        <v>81</v>
      </c>
      <c r="AW358" s="13" t="s">
        <v>34</v>
      </c>
      <c r="AX358" s="13" t="s">
        <v>73</v>
      </c>
      <c r="AY358" s="208" t="s">
        <v>136</v>
      </c>
    </row>
    <row r="359" spans="2:51" s="14" customFormat="1" ht="11.25">
      <c r="B359" s="209"/>
      <c r="C359" s="210"/>
      <c r="D359" s="194" t="s">
        <v>146</v>
      </c>
      <c r="E359" s="211" t="s">
        <v>28</v>
      </c>
      <c r="F359" s="212" t="s">
        <v>185</v>
      </c>
      <c r="G359" s="210"/>
      <c r="H359" s="213">
        <v>6</v>
      </c>
      <c r="I359" s="214"/>
      <c r="J359" s="210"/>
      <c r="K359" s="210"/>
      <c r="L359" s="215"/>
      <c r="M359" s="216"/>
      <c r="N359" s="217"/>
      <c r="O359" s="217"/>
      <c r="P359" s="217"/>
      <c r="Q359" s="217"/>
      <c r="R359" s="217"/>
      <c r="S359" s="217"/>
      <c r="T359" s="218"/>
      <c r="AT359" s="219" t="s">
        <v>146</v>
      </c>
      <c r="AU359" s="219" t="s">
        <v>83</v>
      </c>
      <c r="AV359" s="14" t="s">
        <v>83</v>
      </c>
      <c r="AW359" s="14" t="s">
        <v>34</v>
      </c>
      <c r="AX359" s="14" t="s">
        <v>81</v>
      </c>
      <c r="AY359" s="219" t="s">
        <v>136</v>
      </c>
    </row>
    <row r="360" spans="2:63" s="12" customFormat="1" ht="22.9" customHeight="1">
      <c r="B360" s="165"/>
      <c r="C360" s="166"/>
      <c r="D360" s="167" t="s">
        <v>72</v>
      </c>
      <c r="E360" s="179" t="s">
        <v>210</v>
      </c>
      <c r="F360" s="179" t="s">
        <v>473</v>
      </c>
      <c r="G360" s="166"/>
      <c r="H360" s="166"/>
      <c r="I360" s="169"/>
      <c r="J360" s="180">
        <f>BK360</f>
        <v>0</v>
      </c>
      <c r="K360" s="166"/>
      <c r="L360" s="171"/>
      <c r="M360" s="172"/>
      <c r="N360" s="173"/>
      <c r="O360" s="173"/>
      <c r="P360" s="174">
        <f>SUM(P361:P565)</f>
        <v>0</v>
      </c>
      <c r="Q360" s="173"/>
      <c r="R360" s="174">
        <f>SUM(R361:R565)</f>
        <v>20.484561250000002</v>
      </c>
      <c r="S360" s="173"/>
      <c r="T360" s="175">
        <f>SUM(T361:T565)</f>
        <v>94.285808</v>
      </c>
      <c r="AR360" s="176" t="s">
        <v>81</v>
      </c>
      <c r="AT360" s="177" t="s">
        <v>72</v>
      </c>
      <c r="AU360" s="177" t="s">
        <v>81</v>
      </c>
      <c r="AY360" s="176" t="s">
        <v>136</v>
      </c>
      <c r="BK360" s="178">
        <f>SUM(BK361:BK565)</f>
        <v>0</v>
      </c>
    </row>
    <row r="361" spans="1:65" s="2" customFormat="1" ht="16.5" customHeight="1">
      <c r="A361" s="36"/>
      <c r="B361" s="37"/>
      <c r="C361" s="181" t="s">
        <v>474</v>
      </c>
      <c r="D361" s="181" t="s">
        <v>138</v>
      </c>
      <c r="E361" s="182" t="s">
        <v>475</v>
      </c>
      <c r="F361" s="183" t="s">
        <v>476</v>
      </c>
      <c r="G361" s="184" t="s">
        <v>477</v>
      </c>
      <c r="H361" s="185">
        <v>22.45</v>
      </c>
      <c r="I361" s="186"/>
      <c r="J361" s="187">
        <f>ROUND(I361*H361,2)</f>
        <v>0</v>
      </c>
      <c r="K361" s="183" t="s">
        <v>156</v>
      </c>
      <c r="L361" s="41"/>
      <c r="M361" s="188" t="s">
        <v>28</v>
      </c>
      <c r="N361" s="189" t="s">
        <v>46</v>
      </c>
      <c r="O361" s="67"/>
      <c r="P361" s="190">
        <f>O361*H361</f>
        <v>0</v>
      </c>
      <c r="Q361" s="190">
        <v>1E-05</v>
      </c>
      <c r="R361" s="190">
        <f>Q361*H361</f>
        <v>0.0002245</v>
      </c>
      <c r="S361" s="190">
        <v>0</v>
      </c>
      <c r="T361" s="191">
        <f>S361*H361</f>
        <v>0</v>
      </c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R361" s="192" t="s">
        <v>142</v>
      </c>
      <c r="AT361" s="192" t="s">
        <v>138</v>
      </c>
      <c r="AU361" s="192" t="s">
        <v>83</v>
      </c>
      <c r="AY361" s="19" t="s">
        <v>136</v>
      </c>
      <c r="BE361" s="193">
        <f>IF(N361="základní",J361,0)</f>
        <v>0</v>
      </c>
      <c r="BF361" s="193">
        <f>IF(N361="snížená",J361,0)</f>
        <v>0</v>
      </c>
      <c r="BG361" s="193">
        <f>IF(N361="zákl. přenesená",J361,0)</f>
        <v>0</v>
      </c>
      <c r="BH361" s="193">
        <f>IF(N361="sníž. přenesená",J361,0)</f>
        <v>0</v>
      </c>
      <c r="BI361" s="193">
        <f>IF(N361="nulová",J361,0)</f>
        <v>0</v>
      </c>
      <c r="BJ361" s="19" t="s">
        <v>142</v>
      </c>
      <c r="BK361" s="193">
        <f>ROUND(I361*H361,2)</f>
        <v>0</v>
      </c>
      <c r="BL361" s="19" t="s">
        <v>142</v>
      </c>
      <c r="BM361" s="192" t="s">
        <v>478</v>
      </c>
    </row>
    <row r="362" spans="1:47" s="2" customFormat="1" ht="11.25">
      <c r="A362" s="36"/>
      <c r="B362" s="37"/>
      <c r="C362" s="38"/>
      <c r="D362" s="194" t="s">
        <v>144</v>
      </c>
      <c r="E362" s="38"/>
      <c r="F362" s="195" t="s">
        <v>479</v>
      </c>
      <c r="G362" s="38"/>
      <c r="H362" s="38"/>
      <c r="I362" s="196"/>
      <c r="J362" s="38"/>
      <c r="K362" s="38"/>
      <c r="L362" s="41"/>
      <c r="M362" s="197"/>
      <c r="N362" s="198"/>
      <c r="O362" s="67"/>
      <c r="P362" s="67"/>
      <c r="Q362" s="67"/>
      <c r="R362" s="67"/>
      <c r="S362" s="67"/>
      <c r="T362" s="68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T362" s="19" t="s">
        <v>144</v>
      </c>
      <c r="AU362" s="19" t="s">
        <v>83</v>
      </c>
    </row>
    <row r="363" spans="1:47" s="2" customFormat="1" ht="11.25">
      <c r="A363" s="36"/>
      <c r="B363" s="37"/>
      <c r="C363" s="38"/>
      <c r="D363" s="220" t="s">
        <v>159</v>
      </c>
      <c r="E363" s="38"/>
      <c r="F363" s="221" t="s">
        <v>480</v>
      </c>
      <c r="G363" s="38"/>
      <c r="H363" s="38"/>
      <c r="I363" s="196"/>
      <c r="J363" s="38"/>
      <c r="K363" s="38"/>
      <c r="L363" s="41"/>
      <c r="M363" s="197"/>
      <c r="N363" s="198"/>
      <c r="O363" s="67"/>
      <c r="P363" s="67"/>
      <c r="Q363" s="67"/>
      <c r="R363" s="67"/>
      <c r="S363" s="67"/>
      <c r="T363" s="68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T363" s="19" t="s">
        <v>159</v>
      </c>
      <c r="AU363" s="19" t="s">
        <v>83</v>
      </c>
    </row>
    <row r="364" spans="2:51" s="13" customFormat="1" ht="11.25">
      <c r="B364" s="199"/>
      <c r="C364" s="200"/>
      <c r="D364" s="194" t="s">
        <v>146</v>
      </c>
      <c r="E364" s="201" t="s">
        <v>28</v>
      </c>
      <c r="F364" s="202" t="s">
        <v>481</v>
      </c>
      <c r="G364" s="200"/>
      <c r="H364" s="201" t="s">
        <v>28</v>
      </c>
      <c r="I364" s="203"/>
      <c r="J364" s="200"/>
      <c r="K364" s="200"/>
      <c r="L364" s="204"/>
      <c r="M364" s="205"/>
      <c r="N364" s="206"/>
      <c r="O364" s="206"/>
      <c r="P364" s="206"/>
      <c r="Q364" s="206"/>
      <c r="R364" s="206"/>
      <c r="S364" s="206"/>
      <c r="T364" s="207"/>
      <c r="AT364" s="208" t="s">
        <v>146</v>
      </c>
      <c r="AU364" s="208" t="s">
        <v>83</v>
      </c>
      <c r="AV364" s="13" t="s">
        <v>81</v>
      </c>
      <c r="AW364" s="13" t="s">
        <v>34</v>
      </c>
      <c r="AX364" s="13" t="s">
        <v>73</v>
      </c>
      <c r="AY364" s="208" t="s">
        <v>136</v>
      </c>
    </row>
    <row r="365" spans="2:51" s="13" customFormat="1" ht="11.25">
      <c r="B365" s="199"/>
      <c r="C365" s="200"/>
      <c r="D365" s="194" t="s">
        <v>146</v>
      </c>
      <c r="E365" s="201" t="s">
        <v>28</v>
      </c>
      <c r="F365" s="202" t="s">
        <v>323</v>
      </c>
      <c r="G365" s="200"/>
      <c r="H365" s="201" t="s">
        <v>28</v>
      </c>
      <c r="I365" s="203"/>
      <c r="J365" s="200"/>
      <c r="K365" s="200"/>
      <c r="L365" s="204"/>
      <c r="M365" s="205"/>
      <c r="N365" s="206"/>
      <c r="O365" s="206"/>
      <c r="P365" s="206"/>
      <c r="Q365" s="206"/>
      <c r="R365" s="206"/>
      <c r="S365" s="206"/>
      <c r="T365" s="207"/>
      <c r="AT365" s="208" t="s">
        <v>146</v>
      </c>
      <c r="AU365" s="208" t="s">
        <v>83</v>
      </c>
      <c r="AV365" s="13" t="s">
        <v>81</v>
      </c>
      <c r="AW365" s="13" t="s">
        <v>34</v>
      </c>
      <c r="AX365" s="13" t="s">
        <v>73</v>
      </c>
      <c r="AY365" s="208" t="s">
        <v>136</v>
      </c>
    </row>
    <row r="366" spans="2:51" s="14" customFormat="1" ht="11.25">
      <c r="B366" s="209"/>
      <c r="C366" s="210"/>
      <c r="D366" s="194" t="s">
        <v>146</v>
      </c>
      <c r="E366" s="211" t="s">
        <v>28</v>
      </c>
      <c r="F366" s="212" t="s">
        <v>482</v>
      </c>
      <c r="G366" s="210"/>
      <c r="H366" s="213">
        <v>19.55</v>
      </c>
      <c r="I366" s="214"/>
      <c r="J366" s="210"/>
      <c r="K366" s="210"/>
      <c r="L366" s="215"/>
      <c r="M366" s="216"/>
      <c r="N366" s="217"/>
      <c r="O366" s="217"/>
      <c r="P366" s="217"/>
      <c r="Q366" s="217"/>
      <c r="R366" s="217"/>
      <c r="S366" s="217"/>
      <c r="T366" s="218"/>
      <c r="AT366" s="219" t="s">
        <v>146</v>
      </c>
      <c r="AU366" s="219" t="s">
        <v>83</v>
      </c>
      <c r="AV366" s="14" t="s">
        <v>83</v>
      </c>
      <c r="AW366" s="14" t="s">
        <v>34</v>
      </c>
      <c r="AX366" s="14" t="s">
        <v>73</v>
      </c>
      <c r="AY366" s="219" t="s">
        <v>136</v>
      </c>
    </row>
    <row r="367" spans="2:51" s="13" customFormat="1" ht="11.25">
      <c r="B367" s="199"/>
      <c r="C367" s="200"/>
      <c r="D367" s="194" t="s">
        <v>146</v>
      </c>
      <c r="E367" s="201" t="s">
        <v>28</v>
      </c>
      <c r="F367" s="202" t="s">
        <v>320</v>
      </c>
      <c r="G367" s="200"/>
      <c r="H367" s="201" t="s">
        <v>28</v>
      </c>
      <c r="I367" s="203"/>
      <c r="J367" s="200"/>
      <c r="K367" s="200"/>
      <c r="L367" s="204"/>
      <c r="M367" s="205"/>
      <c r="N367" s="206"/>
      <c r="O367" s="206"/>
      <c r="P367" s="206"/>
      <c r="Q367" s="206"/>
      <c r="R367" s="206"/>
      <c r="S367" s="206"/>
      <c r="T367" s="207"/>
      <c r="AT367" s="208" t="s">
        <v>146</v>
      </c>
      <c r="AU367" s="208" t="s">
        <v>83</v>
      </c>
      <c r="AV367" s="13" t="s">
        <v>81</v>
      </c>
      <c r="AW367" s="13" t="s">
        <v>34</v>
      </c>
      <c r="AX367" s="13" t="s">
        <v>73</v>
      </c>
      <c r="AY367" s="208" t="s">
        <v>136</v>
      </c>
    </row>
    <row r="368" spans="2:51" s="14" customFormat="1" ht="11.25">
      <c r="B368" s="209"/>
      <c r="C368" s="210"/>
      <c r="D368" s="194" t="s">
        <v>146</v>
      </c>
      <c r="E368" s="211" t="s">
        <v>28</v>
      </c>
      <c r="F368" s="212" t="s">
        <v>483</v>
      </c>
      <c r="G368" s="210"/>
      <c r="H368" s="213">
        <v>2.9</v>
      </c>
      <c r="I368" s="214"/>
      <c r="J368" s="210"/>
      <c r="K368" s="210"/>
      <c r="L368" s="215"/>
      <c r="M368" s="216"/>
      <c r="N368" s="217"/>
      <c r="O368" s="217"/>
      <c r="P368" s="217"/>
      <c r="Q368" s="217"/>
      <c r="R368" s="217"/>
      <c r="S368" s="217"/>
      <c r="T368" s="218"/>
      <c r="AT368" s="219" t="s">
        <v>146</v>
      </c>
      <c r="AU368" s="219" t="s">
        <v>83</v>
      </c>
      <c r="AV368" s="14" t="s">
        <v>83</v>
      </c>
      <c r="AW368" s="14" t="s">
        <v>34</v>
      </c>
      <c r="AX368" s="14" t="s">
        <v>73</v>
      </c>
      <c r="AY368" s="219" t="s">
        <v>136</v>
      </c>
    </row>
    <row r="369" spans="2:51" s="15" customFormat="1" ht="11.25">
      <c r="B369" s="222"/>
      <c r="C369" s="223"/>
      <c r="D369" s="194" t="s">
        <v>146</v>
      </c>
      <c r="E369" s="224" t="s">
        <v>28</v>
      </c>
      <c r="F369" s="225" t="s">
        <v>166</v>
      </c>
      <c r="G369" s="223"/>
      <c r="H369" s="226">
        <v>22.45</v>
      </c>
      <c r="I369" s="227"/>
      <c r="J369" s="223"/>
      <c r="K369" s="223"/>
      <c r="L369" s="228"/>
      <c r="M369" s="229"/>
      <c r="N369" s="230"/>
      <c r="O369" s="230"/>
      <c r="P369" s="230"/>
      <c r="Q369" s="230"/>
      <c r="R369" s="230"/>
      <c r="S369" s="230"/>
      <c r="T369" s="231"/>
      <c r="AT369" s="232" t="s">
        <v>146</v>
      </c>
      <c r="AU369" s="232" t="s">
        <v>83</v>
      </c>
      <c r="AV369" s="15" t="s">
        <v>142</v>
      </c>
      <c r="AW369" s="15" t="s">
        <v>34</v>
      </c>
      <c r="AX369" s="15" t="s">
        <v>81</v>
      </c>
      <c r="AY369" s="232" t="s">
        <v>136</v>
      </c>
    </row>
    <row r="370" spans="1:65" s="2" customFormat="1" ht="16.5" customHeight="1">
      <c r="A370" s="36"/>
      <c r="B370" s="37"/>
      <c r="C370" s="181" t="s">
        <v>484</v>
      </c>
      <c r="D370" s="181" t="s">
        <v>138</v>
      </c>
      <c r="E370" s="182" t="s">
        <v>485</v>
      </c>
      <c r="F370" s="183" t="s">
        <v>486</v>
      </c>
      <c r="G370" s="184" t="s">
        <v>477</v>
      </c>
      <c r="H370" s="185">
        <v>370.5</v>
      </c>
      <c r="I370" s="186"/>
      <c r="J370" s="187">
        <f>ROUND(I370*H370,2)</f>
        <v>0</v>
      </c>
      <c r="K370" s="183" t="s">
        <v>156</v>
      </c>
      <c r="L370" s="41"/>
      <c r="M370" s="188" t="s">
        <v>28</v>
      </c>
      <c r="N370" s="189" t="s">
        <v>46</v>
      </c>
      <c r="O370" s="67"/>
      <c r="P370" s="190">
        <f>O370*H370</f>
        <v>0</v>
      </c>
      <c r="Q370" s="190">
        <v>2E-05</v>
      </c>
      <c r="R370" s="190">
        <f>Q370*H370</f>
        <v>0.007410000000000001</v>
      </c>
      <c r="S370" s="190">
        <v>0</v>
      </c>
      <c r="T370" s="191">
        <f>S370*H370</f>
        <v>0</v>
      </c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R370" s="192" t="s">
        <v>142</v>
      </c>
      <c r="AT370" s="192" t="s">
        <v>138</v>
      </c>
      <c r="AU370" s="192" t="s">
        <v>83</v>
      </c>
      <c r="AY370" s="19" t="s">
        <v>136</v>
      </c>
      <c r="BE370" s="193">
        <f>IF(N370="základní",J370,0)</f>
        <v>0</v>
      </c>
      <c r="BF370" s="193">
        <f>IF(N370="snížená",J370,0)</f>
        <v>0</v>
      </c>
      <c r="BG370" s="193">
        <f>IF(N370="zákl. přenesená",J370,0)</f>
        <v>0</v>
      </c>
      <c r="BH370" s="193">
        <f>IF(N370="sníž. přenesená",J370,0)</f>
        <v>0</v>
      </c>
      <c r="BI370" s="193">
        <f>IF(N370="nulová",J370,0)</f>
        <v>0</v>
      </c>
      <c r="BJ370" s="19" t="s">
        <v>142</v>
      </c>
      <c r="BK370" s="193">
        <f>ROUND(I370*H370,2)</f>
        <v>0</v>
      </c>
      <c r="BL370" s="19" t="s">
        <v>142</v>
      </c>
      <c r="BM370" s="192" t="s">
        <v>487</v>
      </c>
    </row>
    <row r="371" spans="1:47" s="2" customFormat="1" ht="11.25">
      <c r="A371" s="36"/>
      <c r="B371" s="37"/>
      <c r="C371" s="38"/>
      <c r="D371" s="194" t="s">
        <v>144</v>
      </c>
      <c r="E371" s="38"/>
      <c r="F371" s="195" t="s">
        <v>488</v>
      </c>
      <c r="G371" s="38"/>
      <c r="H371" s="38"/>
      <c r="I371" s="196"/>
      <c r="J371" s="38"/>
      <c r="K371" s="38"/>
      <c r="L371" s="41"/>
      <c r="M371" s="197"/>
      <c r="N371" s="198"/>
      <c r="O371" s="67"/>
      <c r="P371" s="67"/>
      <c r="Q371" s="67"/>
      <c r="R371" s="67"/>
      <c r="S371" s="67"/>
      <c r="T371" s="68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T371" s="19" t="s">
        <v>144</v>
      </c>
      <c r="AU371" s="19" t="s">
        <v>83</v>
      </c>
    </row>
    <row r="372" spans="1:47" s="2" customFormat="1" ht="11.25">
      <c r="A372" s="36"/>
      <c r="B372" s="37"/>
      <c r="C372" s="38"/>
      <c r="D372" s="220" t="s">
        <v>159</v>
      </c>
      <c r="E372" s="38"/>
      <c r="F372" s="221" t="s">
        <v>489</v>
      </c>
      <c r="G372" s="38"/>
      <c r="H372" s="38"/>
      <c r="I372" s="196"/>
      <c r="J372" s="38"/>
      <c r="K372" s="38"/>
      <c r="L372" s="41"/>
      <c r="M372" s="197"/>
      <c r="N372" s="198"/>
      <c r="O372" s="67"/>
      <c r="P372" s="67"/>
      <c r="Q372" s="67"/>
      <c r="R372" s="67"/>
      <c r="S372" s="67"/>
      <c r="T372" s="68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T372" s="19" t="s">
        <v>159</v>
      </c>
      <c r="AU372" s="19" t="s">
        <v>83</v>
      </c>
    </row>
    <row r="373" spans="2:51" s="13" customFormat="1" ht="11.25">
      <c r="B373" s="199"/>
      <c r="C373" s="200"/>
      <c r="D373" s="194" t="s">
        <v>146</v>
      </c>
      <c r="E373" s="201" t="s">
        <v>28</v>
      </c>
      <c r="F373" s="202" t="s">
        <v>490</v>
      </c>
      <c r="G373" s="200"/>
      <c r="H373" s="201" t="s">
        <v>28</v>
      </c>
      <c r="I373" s="203"/>
      <c r="J373" s="200"/>
      <c r="K373" s="200"/>
      <c r="L373" s="204"/>
      <c r="M373" s="205"/>
      <c r="N373" s="206"/>
      <c r="O373" s="206"/>
      <c r="P373" s="206"/>
      <c r="Q373" s="206"/>
      <c r="R373" s="206"/>
      <c r="S373" s="206"/>
      <c r="T373" s="207"/>
      <c r="AT373" s="208" t="s">
        <v>146</v>
      </c>
      <c r="AU373" s="208" t="s">
        <v>83</v>
      </c>
      <c r="AV373" s="13" t="s">
        <v>81</v>
      </c>
      <c r="AW373" s="13" t="s">
        <v>34</v>
      </c>
      <c r="AX373" s="13" t="s">
        <v>73</v>
      </c>
      <c r="AY373" s="208" t="s">
        <v>136</v>
      </c>
    </row>
    <row r="374" spans="2:51" s="14" customFormat="1" ht="11.25">
      <c r="B374" s="209"/>
      <c r="C374" s="210"/>
      <c r="D374" s="194" t="s">
        <v>146</v>
      </c>
      <c r="E374" s="211" t="s">
        <v>28</v>
      </c>
      <c r="F374" s="212" t="s">
        <v>491</v>
      </c>
      <c r="G374" s="210"/>
      <c r="H374" s="213">
        <v>370.5</v>
      </c>
      <c r="I374" s="214"/>
      <c r="J374" s="210"/>
      <c r="K374" s="210"/>
      <c r="L374" s="215"/>
      <c r="M374" s="216"/>
      <c r="N374" s="217"/>
      <c r="O374" s="217"/>
      <c r="P374" s="217"/>
      <c r="Q374" s="217"/>
      <c r="R374" s="217"/>
      <c r="S374" s="217"/>
      <c r="T374" s="218"/>
      <c r="AT374" s="219" t="s">
        <v>146</v>
      </c>
      <c r="AU374" s="219" t="s">
        <v>83</v>
      </c>
      <c r="AV374" s="14" t="s">
        <v>83</v>
      </c>
      <c r="AW374" s="14" t="s">
        <v>34</v>
      </c>
      <c r="AX374" s="14" t="s">
        <v>81</v>
      </c>
      <c r="AY374" s="219" t="s">
        <v>136</v>
      </c>
    </row>
    <row r="375" spans="1:65" s="2" customFormat="1" ht="16.5" customHeight="1">
      <c r="A375" s="36"/>
      <c r="B375" s="37"/>
      <c r="C375" s="181" t="s">
        <v>492</v>
      </c>
      <c r="D375" s="181" t="s">
        <v>138</v>
      </c>
      <c r="E375" s="182" t="s">
        <v>493</v>
      </c>
      <c r="F375" s="183" t="s">
        <v>494</v>
      </c>
      <c r="G375" s="184" t="s">
        <v>213</v>
      </c>
      <c r="H375" s="185">
        <v>4.8</v>
      </c>
      <c r="I375" s="186"/>
      <c r="J375" s="187">
        <f>ROUND(I375*H375,2)</f>
        <v>0</v>
      </c>
      <c r="K375" s="183" t="s">
        <v>156</v>
      </c>
      <c r="L375" s="41"/>
      <c r="M375" s="188" t="s">
        <v>28</v>
      </c>
      <c r="N375" s="189" t="s">
        <v>46</v>
      </c>
      <c r="O375" s="67"/>
      <c r="P375" s="190">
        <f>O375*H375</f>
        <v>0</v>
      </c>
      <c r="Q375" s="190">
        <v>0.0054</v>
      </c>
      <c r="R375" s="190">
        <f>Q375*H375</f>
        <v>0.025920000000000002</v>
      </c>
      <c r="S375" s="190">
        <v>0</v>
      </c>
      <c r="T375" s="191">
        <f>S375*H375</f>
        <v>0</v>
      </c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R375" s="192" t="s">
        <v>142</v>
      </c>
      <c r="AT375" s="192" t="s">
        <v>138</v>
      </c>
      <c r="AU375" s="192" t="s">
        <v>83</v>
      </c>
      <c r="AY375" s="19" t="s">
        <v>136</v>
      </c>
      <c r="BE375" s="193">
        <f>IF(N375="základní",J375,0)</f>
        <v>0</v>
      </c>
      <c r="BF375" s="193">
        <f>IF(N375="snížená",J375,0)</f>
        <v>0</v>
      </c>
      <c r="BG375" s="193">
        <f>IF(N375="zákl. přenesená",J375,0)</f>
        <v>0</v>
      </c>
      <c r="BH375" s="193">
        <f>IF(N375="sníž. přenesená",J375,0)</f>
        <v>0</v>
      </c>
      <c r="BI375" s="193">
        <f>IF(N375="nulová",J375,0)</f>
        <v>0</v>
      </c>
      <c r="BJ375" s="19" t="s">
        <v>142</v>
      </c>
      <c r="BK375" s="193">
        <f>ROUND(I375*H375,2)</f>
        <v>0</v>
      </c>
      <c r="BL375" s="19" t="s">
        <v>142</v>
      </c>
      <c r="BM375" s="192" t="s">
        <v>495</v>
      </c>
    </row>
    <row r="376" spans="1:47" s="2" customFormat="1" ht="11.25">
      <c r="A376" s="36"/>
      <c r="B376" s="37"/>
      <c r="C376" s="38"/>
      <c r="D376" s="194" t="s">
        <v>144</v>
      </c>
      <c r="E376" s="38"/>
      <c r="F376" s="195" t="s">
        <v>496</v>
      </c>
      <c r="G376" s="38"/>
      <c r="H376" s="38"/>
      <c r="I376" s="196"/>
      <c r="J376" s="38"/>
      <c r="K376" s="38"/>
      <c r="L376" s="41"/>
      <c r="M376" s="197"/>
      <c r="N376" s="198"/>
      <c r="O376" s="67"/>
      <c r="P376" s="67"/>
      <c r="Q376" s="67"/>
      <c r="R376" s="67"/>
      <c r="S376" s="67"/>
      <c r="T376" s="68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T376" s="19" t="s">
        <v>144</v>
      </c>
      <c r="AU376" s="19" t="s">
        <v>83</v>
      </c>
    </row>
    <row r="377" spans="1:47" s="2" customFormat="1" ht="11.25">
      <c r="A377" s="36"/>
      <c r="B377" s="37"/>
      <c r="C377" s="38"/>
      <c r="D377" s="220" t="s">
        <v>159</v>
      </c>
      <c r="E377" s="38"/>
      <c r="F377" s="221" t="s">
        <v>497</v>
      </c>
      <c r="G377" s="38"/>
      <c r="H377" s="38"/>
      <c r="I377" s="196"/>
      <c r="J377" s="38"/>
      <c r="K377" s="38"/>
      <c r="L377" s="41"/>
      <c r="M377" s="197"/>
      <c r="N377" s="198"/>
      <c r="O377" s="67"/>
      <c r="P377" s="67"/>
      <c r="Q377" s="67"/>
      <c r="R377" s="67"/>
      <c r="S377" s="67"/>
      <c r="T377" s="68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T377" s="19" t="s">
        <v>159</v>
      </c>
      <c r="AU377" s="19" t="s">
        <v>83</v>
      </c>
    </row>
    <row r="378" spans="2:51" s="13" customFormat="1" ht="11.25">
      <c r="B378" s="199"/>
      <c r="C378" s="200"/>
      <c r="D378" s="194" t="s">
        <v>146</v>
      </c>
      <c r="E378" s="201" t="s">
        <v>28</v>
      </c>
      <c r="F378" s="202" t="s">
        <v>498</v>
      </c>
      <c r="G378" s="200"/>
      <c r="H378" s="201" t="s">
        <v>28</v>
      </c>
      <c r="I378" s="203"/>
      <c r="J378" s="200"/>
      <c r="K378" s="200"/>
      <c r="L378" s="204"/>
      <c r="M378" s="205"/>
      <c r="N378" s="206"/>
      <c r="O378" s="206"/>
      <c r="P378" s="206"/>
      <c r="Q378" s="206"/>
      <c r="R378" s="206"/>
      <c r="S378" s="206"/>
      <c r="T378" s="207"/>
      <c r="AT378" s="208" t="s">
        <v>146</v>
      </c>
      <c r="AU378" s="208" t="s">
        <v>83</v>
      </c>
      <c r="AV378" s="13" t="s">
        <v>81</v>
      </c>
      <c r="AW378" s="13" t="s">
        <v>34</v>
      </c>
      <c r="AX378" s="13" t="s">
        <v>73</v>
      </c>
      <c r="AY378" s="208" t="s">
        <v>136</v>
      </c>
    </row>
    <row r="379" spans="2:51" s="13" customFormat="1" ht="11.25">
      <c r="B379" s="199"/>
      <c r="C379" s="200"/>
      <c r="D379" s="194" t="s">
        <v>146</v>
      </c>
      <c r="E379" s="201" t="s">
        <v>28</v>
      </c>
      <c r="F379" s="202" t="s">
        <v>499</v>
      </c>
      <c r="G379" s="200"/>
      <c r="H379" s="201" t="s">
        <v>28</v>
      </c>
      <c r="I379" s="203"/>
      <c r="J379" s="200"/>
      <c r="K379" s="200"/>
      <c r="L379" s="204"/>
      <c r="M379" s="205"/>
      <c r="N379" s="206"/>
      <c r="O379" s="206"/>
      <c r="P379" s="206"/>
      <c r="Q379" s="206"/>
      <c r="R379" s="206"/>
      <c r="S379" s="206"/>
      <c r="T379" s="207"/>
      <c r="AT379" s="208" t="s">
        <v>146</v>
      </c>
      <c r="AU379" s="208" t="s">
        <v>83</v>
      </c>
      <c r="AV379" s="13" t="s">
        <v>81</v>
      </c>
      <c r="AW379" s="13" t="s">
        <v>34</v>
      </c>
      <c r="AX379" s="13" t="s">
        <v>73</v>
      </c>
      <c r="AY379" s="208" t="s">
        <v>136</v>
      </c>
    </row>
    <row r="380" spans="2:51" s="14" customFormat="1" ht="11.25">
      <c r="B380" s="209"/>
      <c r="C380" s="210"/>
      <c r="D380" s="194" t="s">
        <v>146</v>
      </c>
      <c r="E380" s="211" t="s">
        <v>28</v>
      </c>
      <c r="F380" s="212" t="s">
        <v>500</v>
      </c>
      <c r="G380" s="210"/>
      <c r="H380" s="213">
        <v>2.1</v>
      </c>
      <c r="I380" s="214"/>
      <c r="J380" s="210"/>
      <c r="K380" s="210"/>
      <c r="L380" s="215"/>
      <c r="M380" s="216"/>
      <c r="N380" s="217"/>
      <c r="O380" s="217"/>
      <c r="P380" s="217"/>
      <c r="Q380" s="217"/>
      <c r="R380" s="217"/>
      <c r="S380" s="217"/>
      <c r="T380" s="218"/>
      <c r="AT380" s="219" t="s">
        <v>146</v>
      </c>
      <c r="AU380" s="219" t="s">
        <v>83</v>
      </c>
      <c r="AV380" s="14" t="s">
        <v>83</v>
      </c>
      <c r="AW380" s="14" t="s">
        <v>34</v>
      </c>
      <c r="AX380" s="14" t="s">
        <v>73</v>
      </c>
      <c r="AY380" s="219" t="s">
        <v>136</v>
      </c>
    </row>
    <row r="381" spans="2:51" s="13" customFormat="1" ht="11.25">
      <c r="B381" s="199"/>
      <c r="C381" s="200"/>
      <c r="D381" s="194" t="s">
        <v>146</v>
      </c>
      <c r="E381" s="201" t="s">
        <v>28</v>
      </c>
      <c r="F381" s="202" t="s">
        <v>320</v>
      </c>
      <c r="G381" s="200"/>
      <c r="H381" s="201" t="s">
        <v>28</v>
      </c>
      <c r="I381" s="203"/>
      <c r="J381" s="200"/>
      <c r="K381" s="200"/>
      <c r="L381" s="204"/>
      <c r="M381" s="205"/>
      <c r="N381" s="206"/>
      <c r="O381" s="206"/>
      <c r="P381" s="206"/>
      <c r="Q381" s="206"/>
      <c r="R381" s="206"/>
      <c r="S381" s="206"/>
      <c r="T381" s="207"/>
      <c r="AT381" s="208" t="s">
        <v>146</v>
      </c>
      <c r="AU381" s="208" t="s">
        <v>83</v>
      </c>
      <c r="AV381" s="13" t="s">
        <v>81</v>
      </c>
      <c r="AW381" s="13" t="s">
        <v>34</v>
      </c>
      <c r="AX381" s="13" t="s">
        <v>73</v>
      </c>
      <c r="AY381" s="208" t="s">
        <v>136</v>
      </c>
    </row>
    <row r="382" spans="2:51" s="14" customFormat="1" ht="11.25">
      <c r="B382" s="209"/>
      <c r="C382" s="210"/>
      <c r="D382" s="194" t="s">
        <v>146</v>
      </c>
      <c r="E382" s="211" t="s">
        <v>28</v>
      </c>
      <c r="F382" s="212" t="s">
        <v>501</v>
      </c>
      <c r="G382" s="210"/>
      <c r="H382" s="213">
        <v>0.33</v>
      </c>
      <c r="I382" s="214"/>
      <c r="J382" s="210"/>
      <c r="K382" s="210"/>
      <c r="L382" s="215"/>
      <c r="M382" s="216"/>
      <c r="N382" s="217"/>
      <c r="O382" s="217"/>
      <c r="P382" s="217"/>
      <c r="Q382" s="217"/>
      <c r="R382" s="217"/>
      <c r="S382" s="217"/>
      <c r="T382" s="218"/>
      <c r="AT382" s="219" t="s">
        <v>146</v>
      </c>
      <c r="AU382" s="219" t="s">
        <v>83</v>
      </c>
      <c r="AV382" s="14" t="s">
        <v>83</v>
      </c>
      <c r="AW382" s="14" t="s">
        <v>34</v>
      </c>
      <c r="AX382" s="14" t="s">
        <v>73</v>
      </c>
      <c r="AY382" s="219" t="s">
        <v>136</v>
      </c>
    </row>
    <row r="383" spans="2:51" s="13" customFormat="1" ht="11.25">
      <c r="B383" s="199"/>
      <c r="C383" s="200"/>
      <c r="D383" s="194" t="s">
        <v>146</v>
      </c>
      <c r="E383" s="201" t="s">
        <v>28</v>
      </c>
      <c r="F383" s="202" t="s">
        <v>323</v>
      </c>
      <c r="G383" s="200"/>
      <c r="H383" s="201" t="s">
        <v>28</v>
      </c>
      <c r="I383" s="203"/>
      <c r="J383" s="200"/>
      <c r="K383" s="200"/>
      <c r="L383" s="204"/>
      <c r="M383" s="205"/>
      <c r="N383" s="206"/>
      <c r="O383" s="206"/>
      <c r="P383" s="206"/>
      <c r="Q383" s="206"/>
      <c r="R383" s="206"/>
      <c r="S383" s="206"/>
      <c r="T383" s="207"/>
      <c r="AT383" s="208" t="s">
        <v>146</v>
      </c>
      <c r="AU383" s="208" t="s">
        <v>83</v>
      </c>
      <c r="AV383" s="13" t="s">
        <v>81</v>
      </c>
      <c r="AW383" s="13" t="s">
        <v>34</v>
      </c>
      <c r="AX383" s="13" t="s">
        <v>73</v>
      </c>
      <c r="AY383" s="208" t="s">
        <v>136</v>
      </c>
    </row>
    <row r="384" spans="2:51" s="14" customFormat="1" ht="11.25">
      <c r="B384" s="209"/>
      <c r="C384" s="210"/>
      <c r="D384" s="194" t="s">
        <v>146</v>
      </c>
      <c r="E384" s="211" t="s">
        <v>28</v>
      </c>
      <c r="F384" s="212" t="s">
        <v>502</v>
      </c>
      <c r="G384" s="210"/>
      <c r="H384" s="213">
        <v>2.37</v>
      </c>
      <c r="I384" s="214"/>
      <c r="J384" s="210"/>
      <c r="K384" s="210"/>
      <c r="L384" s="215"/>
      <c r="M384" s="216"/>
      <c r="N384" s="217"/>
      <c r="O384" s="217"/>
      <c r="P384" s="217"/>
      <c r="Q384" s="217"/>
      <c r="R384" s="217"/>
      <c r="S384" s="217"/>
      <c r="T384" s="218"/>
      <c r="AT384" s="219" t="s">
        <v>146</v>
      </c>
      <c r="AU384" s="219" t="s">
        <v>83</v>
      </c>
      <c r="AV384" s="14" t="s">
        <v>83</v>
      </c>
      <c r="AW384" s="14" t="s">
        <v>34</v>
      </c>
      <c r="AX384" s="14" t="s">
        <v>73</v>
      </c>
      <c r="AY384" s="219" t="s">
        <v>136</v>
      </c>
    </row>
    <row r="385" spans="2:51" s="15" customFormat="1" ht="11.25">
      <c r="B385" s="222"/>
      <c r="C385" s="223"/>
      <c r="D385" s="194" t="s">
        <v>146</v>
      </c>
      <c r="E385" s="224" t="s">
        <v>28</v>
      </c>
      <c r="F385" s="225" t="s">
        <v>166</v>
      </c>
      <c r="G385" s="223"/>
      <c r="H385" s="226">
        <v>4.8</v>
      </c>
      <c r="I385" s="227"/>
      <c r="J385" s="223"/>
      <c r="K385" s="223"/>
      <c r="L385" s="228"/>
      <c r="M385" s="229"/>
      <c r="N385" s="230"/>
      <c r="O385" s="230"/>
      <c r="P385" s="230"/>
      <c r="Q385" s="230"/>
      <c r="R385" s="230"/>
      <c r="S385" s="230"/>
      <c r="T385" s="231"/>
      <c r="AT385" s="232" t="s">
        <v>146</v>
      </c>
      <c r="AU385" s="232" t="s">
        <v>83</v>
      </c>
      <c r="AV385" s="15" t="s">
        <v>142</v>
      </c>
      <c r="AW385" s="15" t="s">
        <v>34</v>
      </c>
      <c r="AX385" s="15" t="s">
        <v>81</v>
      </c>
      <c r="AY385" s="232" t="s">
        <v>136</v>
      </c>
    </row>
    <row r="386" spans="1:65" s="2" customFormat="1" ht="16.5" customHeight="1">
      <c r="A386" s="36"/>
      <c r="B386" s="37"/>
      <c r="C386" s="181" t="s">
        <v>503</v>
      </c>
      <c r="D386" s="181" t="s">
        <v>138</v>
      </c>
      <c r="E386" s="182" t="s">
        <v>504</v>
      </c>
      <c r="F386" s="183" t="s">
        <v>505</v>
      </c>
      <c r="G386" s="184" t="s">
        <v>477</v>
      </c>
      <c r="H386" s="185">
        <v>3</v>
      </c>
      <c r="I386" s="186"/>
      <c r="J386" s="187">
        <f>ROUND(I386*H386,2)</f>
        <v>0</v>
      </c>
      <c r="K386" s="183" t="s">
        <v>156</v>
      </c>
      <c r="L386" s="41"/>
      <c r="M386" s="188" t="s">
        <v>28</v>
      </c>
      <c r="N386" s="189" t="s">
        <v>46</v>
      </c>
      <c r="O386" s="67"/>
      <c r="P386" s="190">
        <f>O386*H386</f>
        <v>0</v>
      </c>
      <c r="Q386" s="190">
        <v>0.00208</v>
      </c>
      <c r="R386" s="190">
        <f>Q386*H386</f>
        <v>0.006239999999999999</v>
      </c>
      <c r="S386" s="190">
        <v>0</v>
      </c>
      <c r="T386" s="191">
        <f>S386*H386</f>
        <v>0</v>
      </c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R386" s="192" t="s">
        <v>142</v>
      </c>
      <c r="AT386" s="192" t="s">
        <v>138</v>
      </c>
      <c r="AU386" s="192" t="s">
        <v>83</v>
      </c>
      <c r="AY386" s="19" t="s">
        <v>136</v>
      </c>
      <c r="BE386" s="193">
        <f>IF(N386="základní",J386,0)</f>
        <v>0</v>
      </c>
      <c r="BF386" s="193">
        <f>IF(N386="snížená",J386,0)</f>
        <v>0</v>
      </c>
      <c r="BG386" s="193">
        <f>IF(N386="zákl. přenesená",J386,0)</f>
        <v>0</v>
      </c>
      <c r="BH386" s="193">
        <f>IF(N386="sníž. přenesená",J386,0)</f>
        <v>0</v>
      </c>
      <c r="BI386" s="193">
        <f>IF(N386="nulová",J386,0)</f>
        <v>0</v>
      </c>
      <c r="BJ386" s="19" t="s">
        <v>142</v>
      </c>
      <c r="BK386" s="193">
        <f>ROUND(I386*H386,2)</f>
        <v>0</v>
      </c>
      <c r="BL386" s="19" t="s">
        <v>142</v>
      </c>
      <c r="BM386" s="192" t="s">
        <v>506</v>
      </c>
    </row>
    <row r="387" spans="1:47" s="2" customFormat="1" ht="11.25">
      <c r="A387" s="36"/>
      <c r="B387" s="37"/>
      <c r="C387" s="38"/>
      <c r="D387" s="194" t="s">
        <v>144</v>
      </c>
      <c r="E387" s="38"/>
      <c r="F387" s="195" t="s">
        <v>507</v>
      </c>
      <c r="G387" s="38"/>
      <c r="H387" s="38"/>
      <c r="I387" s="196"/>
      <c r="J387" s="38"/>
      <c r="K387" s="38"/>
      <c r="L387" s="41"/>
      <c r="M387" s="197"/>
      <c r="N387" s="198"/>
      <c r="O387" s="67"/>
      <c r="P387" s="67"/>
      <c r="Q387" s="67"/>
      <c r="R387" s="67"/>
      <c r="S387" s="67"/>
      <c r="T387" s="68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T387" s="19" t="s">
        <v>144</v>
      </c>
      <c r="AU387" s="19" t="s">
        <v>83</v>
      </c>
    </row>
    <row r="388" spans="1:47" s="2" customFormat="1" ht="11.25">
      <c r="A388" s="36"/>
      <c r="B388" s="37"/>
      <c r="C388" s="38"/>
      <c r="D388" s="220" t="s">
        <v>159</v>
      </c>
      <c r="E388" s="38"/>
      <c r="F388" s="221" t="s">
        <v>508</v>
      </c>
      <c r="G388" s="38"/>
      <c r="H388" s="38"/>
      <c r="I388" s="196"/>
      <c r="J388" s="38"/>
      <c r="K388" s="38"/>
      <c r="L388" s="41"/>
      <c r="M388" s="197"/>
      <c r="N388" s="198"/>
      <c r="O388" s="67"/>
      <c r="P388" s="67"/>
      <c r="Q388" s="67"/>
      <c r="R388" s="67"/>
      <c r="S388" s="67"/>
      <c r="T388" s="68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T388" s="19" t="s">
        <v>159</v>
      </c>
      <c r="AU388" s="19" t="s">
        <v>83</v>
      </c>
    </row>
    <row r="389" spans="2:51" s="13" customFormat="1" ht="11.25">
      <c r="B389" s="199"/>
      <c r="C389" s="200"/>
      <c r="D389" s="194" t="s">
        <v>146</v>
      </c>
      <c r="E389" s="201" t="s">
        <v>28</v>
      </c>
      <c r="F389" s="202" t="s">
        <v>509</v>
      </c>
      <c r="G389" s="200"/>
      <c r="H389" s="201" t="s">
        <v>28</v>
      </c>
      <c r="I389" s="203"/>
      <c r="J389" s="200"/>
      <c r="K389" s="200"/>
      <c r="L389" s="204"/>
      <c r="M389" s="205"/>
      <c r="N389" s="206"/>
      <c r="O389" s="206"/>
      <c r="P389" s="206"/>
      <c r="Q389" s="206"/>
      <c r="R389" s="206"/>
      <c r="S389" s="206"/>
      <c r="T389" s="207"/>
      <c r="AT389" s="208" t="s">
        <v>146</v>
      </c>
      <c r="AU389" s="208" t="s">
        <v>83</v>
      </c>
      <c r="AV389" s="13" t="s">
        <v>81</v>
      </c>
      <c r="AW389" s="13" t="s">
        <v>34</v>
      </c>
      <c r="AX389" s="13" t="s">
        <v>73</v>
      </c>
      <c r="AY389" s="208" t="s">
        <v>136</v>
      </c>
    </row>
    <row r="390" spans="2:51" s="14" customFormat="1" ht="11.25">
      <c r="B390" s="209"/>
      <c r="C390" s="210"/>
      <c r="D390" s="194" t="s">
        <v>146</v>
      </c>
      <c r="E390" s="211" t="s">
        <v>28</v>
      </c>
      <c r="F390" s="212" t="s">
        <v>510</v>
      </c>
      <c r="G390" s="210"/>
      <c r="H390" s="213">
        <v>3</v>
      </c>
      <c r="I390" s="214"/>
      <c r="J390" s="210"/>
      <c r="K390" s="210"/>
      <c r="L390" s="215"/>
      <c r="M390" s="216"/>
      <c r="N390" s="217"/>
      <c r="O390" s="217"/>
      <c r="P390" s="217"/>
      <c r="Q390" s="217"/>
      <c r="R390" s="217"/>
      <c r="S390" s="217"/>
      <c r="T390" s="218"/>
      <c r="AT390" s="219" t="s">
        <v>146</v>
      </c>
      <c r="AU390" s="219" t="s">
        <v>83</v>
      </c>
      <c r="AV390" s="14" t="s">
        <v>83</v>
      </c>
      <c r="AW390" s="14" t="s">
        <v>34</v>
      </c>
      <c r="AX390" s="14" t="s">
        <v>81</v>
      </c>
      <c r="AY390" s="219" t="s">
        <v>136</v>
      </c>
    </row>
    <row r="391" spans="1:65" s="2" customFormat="1" ht="16.5" customHeight="1">
      <c r="A391" s="36"/>
      <c r="B391" s="37"/>
      <c r="C391" s="181" t="s">
        <v>511</v>
      </c>
      <c r="D391" s="181" t="s">
        <v>138</v>
      </c>
      <c r="E391" s="182" t="s">
        <v>512</v>
      </c>
      <c r="F391" s="183" t="s">
        <v>513</v>
      </c>
      <c r="G391" s="184" t="s">
        <v>477</v>
      </c>
      <c r="H391" s="185">
        <v>76.4</v>
      </c>
      <c r="I391" s="186"/>
      <c r="J391" s="187">
        <f>ROUND(I391*H391,2)</f>
        <v>0</v>
      </c>
      <c r="K391" s="183" t="s">
        <v>156</v>
      </c>
      <c r="L391" s="41"/>
      <c r="M391" s="188" t="s">
        <v>28</v>
      </c>
      <c r="N391" s="189" t="s">
        <v>46</v>
      </c>
      <c r="O391" s="67"/>
      <c r="P391" s="190">
        <f>O391*H391</f>
        <v>0</v>
      </c>
      <c r="Q391" s="190">
        <v>0.00022</v>
      </c>
      <c r="R391" s="190">
        <f>Q391*H391</f>
        <v>0.016808000000000003</v>
      </c>
      <c r="S391" s="190">
        <v>0</v>
      </c>
      <c r="T391" s="191">
        <f>S391*H391</f>
        <v>0</v>
      </c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R391" s="192" t="s">
        <v>142</v>
      </c>
      <c r="AT391" s="192" t="s">
        <v>138</v>
      </c>
      <c r="AU391" s="192" t="s">
        <v>83</v>
      </c>
      <c r="AY391" s="19" t="s">
        <v>136</v>
      </c>
      <c r="BE391" s="193">
        <f>IF(N391="základní",J391,0)</f>
        <v>0</v>
      </c>
      <c r="BF391" s="193">
        <f>IF(N391="snížená",J391,0)</f>
        <v>0</v>
      </c>
      <c r="BG391" s="193">
        <f>IF(N391="zákl. přenesená",J391,0)</f>
        <v>0</v>
      </c>
      <c r="BH391" s="193">
        <f>IF(N391="sníž. přenesená",J391,0)</f>
        <v>0</v>
      </c>
      <c r="BI391" s="193">
        <f>IF(N391="nulová",J391,0)</f>
        <v>0</v>
      </c>
      <c r="BJ391" s="19" t="s">
        <v>142</v>
      </c>
      <c r="BK391" s="193">
        <f>ROUND(I391*H391,2)</f>
        <v>0</v>
      </c>
      <c r="BL391" s="19" t="s">
        <v>142</v>
      </c>
      <c r="BM391" s="192" t="s">
        <v>514</v>
      </c>
    </row>
    <row r="392" spans="1:47" s="2" customFormat="1" ht="11.25">
      <c r="A392" s="36"/>
      <c r="B392" s="37"/>
      <c r="C392" s="38"/>
      <c r="D392" s="194" t="s">
        <v>144</v>
      </c>
      <c r="E392" s="38"/>
      <c r="F392" s="195" t="s">
        <v>515</v>
      </c>
      <c r="G392" s="38"/>
      <c r="H392" s="38"/>
      <c r="I392" s="196"/>
      <c r="J392" s="38"/>
      <c r="K392" s="38"/>
      <c r="L392" s="41"/>
      <c r="M392" s="197"/>
      <c r="N392" s="198"/>
      <c r="O392" s="67"/>
      <c r="P392" s="67"/>
      <c r="Q392" s="67"/>
      <c r="R392" s="67"/>
      <c r="S392" s="67"/>
      <c r="T392" s="68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T392" s="19" t="s">
        <v>144</v>
      </c>
      <c r="AU392" s="19" t="s">
        <v>83</v>
      </c>
    </row>
    <row r="393" spans="1:47" s="2" customFormat="1" ht="11.25">
      <c r="A393" s="36"/>
      <c r="B393" s="37"/>
      <c r="C393" s="38"/>
      <c r="D393" s="220" t="s">
        <v>159</v>
      </c>
      <c r="E393" s="38"/>
      <c r="F393" s="221" t="s">
        <v>516</v>
      </c>
      <c r="G393" s="38"/>
      <c r="H393" s="38"/>
      <c r="I393" s="196"/>
      <c r="J393" s="38"/>
      <c r="K393" s="38"/>
      <c r="L393" s="41"/>
      <c r="M393" s="197"/>
      <c r="N393" s="198"/>
      <c r="O393" s="67"/>
      <c r="P393" s="67"/>
      <c r="Q393" s="67"/>
      <c r="R393" s="67"/>
      <c r="S393" s="67"/>
      <c r="T393" s="68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T393" s="19" t="s">
        <v>159</v>
      </c>
      <c r="AU393" s="19" t="s">
        <v>83</v>
      </c>
    </row>
    <row r="394" spans="2:51" s="13" customFormat="1" ht="11.25">
      <c r="B394" s="199"/>
      <c r="C394" s="200"/>
      <c r="D394" s="194" t="s">
        <v>146</v>
      </c>
      <c r="E394" s="201" t="s">
        <v>28</v>
      </c>
      <c r="F394" s="202" t="s">
        <v>517</v>
      </c>
      <c r="G394" s="200"/>
      <c r="H394" s="201" t="s">
        <v>28</v>
      </c>
      <c r="I394" s="203"/>
      <c r="J394" s="200"/>
      <c r="K394" s="200"/>
      <c r="L394" s="204"/>
      <c r="M394" s="205"/>
      <c r="N394" s="206"/>
      <c r="O394" s="206"/>
      <c r="P394" s="206"/>
      <c r="Q394" s="206"/>
      <c r="R394" s="206"/>
      <c r="S394" s="206"/>
      <c r="T394" s="207"/>
      <c r="AT394" s="208" t="s">
        <v>146</v>
      </c>
      <c r="AU394" s="208" t="s">
        <v>83</v>
      </c>
      <c r="AV394" s="13" t="s">
        <v>81</v>
      </c>
      <c r="AW394" s="13" t="s">
        <v>34</v>
      </c>
      <c r="AX394" s="13" t="s">
        <v>73</v>
      </c>
      <c r="AY394" s="208" t="s">
        <v>136</v>
      </c>
    </row>
    <row r="395" spans="2:51" s="14" customFormat="1" ht="11.25">
      <c r="B395" s="209"/>
      <c r="C395" s="210"/>
      <c r="D395" s="194" t="s">
        <v>146</v>
      </c>
      <c r="E395" s="211" t="s">
        <v>28</v>
      </c>
      <c r="F395" s="212" t="s">
        <v>518</v>
      </c>
      <c r="G395" s="210"/>
      <c r="H395" s="213">
        <v>53.2</v>
      </c>
      <c r="I395" s="214"/>
      <c r="J395" s="210"/>
      <c r="K395" s="210"/>
      <c r="L395" s="215"/>
      <c r="M395" s="216"/>
      <c r="N395" s="217"/>
      <c r="O395" s="217"/>
      <c r="P395" s="217"/>
      <c r="Q395" s="217"/>
      <c r="R395" s="217"/>
      <c r="S395" s="217"/>
      <c r="T395" s="218"/>
      <c r="AT395" s="219" t="s">
        <v>146</v>
      </c>
      <c r="AU395" s="219" t="s">
        <v>83</v>
      </c>
      <c r="AV395" s="14" t="s">
        <v>83</v>
      </c>
      <c r="AW395" s="14" t="s">
        <v>34</v>
      </c>
      <c r="AX395" s="14" t="s">
        <v>73</v>
      </c>
      <c r="AY395" s="219" t="s">
        <v>136</v>
      </c>
    </row>
    <row r="396" spans="2:51" s="14" customFormat="1" ht="11.25">
      <c r="B396" s="209"/>
      <c r="C396" s="210"/>
      <c r="D396" s="194" t="s">
        <v>146</v>
      </c>
      <c r="E396" s="211" t="s">
        <v>28</v>
      </c>
      <c r="F396" s="212" t="s">
        <v>519</v>
      </c>
      <c r="G396" s="210"/>
      <c r="H396" s="213">
        <v>23.2</v>
      </c>
      <c r="I396" s="214"/>
      <c r="J396" s="210"/>
      <c r="K396" s="210"/>
      <c r="L396" s="215"/>
      <c r="M396" s="216"/>
      <c r="N396" s="217"/>
      <c r="O396" s="217"/>
      <c r="P396" s="217"/>
      <c r="Q396" s="217"/>
      <c r="R396" s="217"/>
      <c r="S396" s="217"/>
      <c r="T396" s="218"/>
      <c r="AT396" s="219" t="s">
        <v>146</v>
      </c>
      <c r="AU396" s="219" t="s">
        <v>83</v>
      </c>
      <c r="AV396" s="14" t="s">
        <v>83</v>
      </c>
      <c r="AW396" s="14" t="s">
        <v>34</v>
      </c>
      <c r="AX396" s="14" t="s">
        <v>73</v>
      </c>
      <c r="AY396" s="219" t="s">
        <v>136</v>
      </c>
    </row>
    <row r="397" spans="2:51" s="15" customFormat="1" ht="11.25">
      <c r="B397" s="222"/>
      <c r="C397" s="223"/>
      <c r="D397" s="194" t="s">
        <v>146</v>
      </c>
      <c r="E397" s="224" t="s">
        <v>28</v>
      </c>
      <c r="F397" s="225" t="s">
        <v>166</v>
      </c>
      <c r="G397" s="223"/>
      <c r="H397" s="226">
        <v>76.4</v>
      </c>
      <c r="I397" s="227"/>
      <c r="J397" s="223"/>
      <c r="K397" s="223"/>
      <c r="L397" s="228"/>
      <c r="M397" s="229"/>
      <c r="N397" s="230"/>
      <c r="O397" s="230"/>
      <c r="P397" s="230"/>
      <c r="Q397" s="230"/>
      <c r="R397" s="230"/>
      <c r="S397" s="230"/>
      <c r="T397" s="231"/>
      <c r="AT397" s="232" t="s">
        <v>146</v>
      </c>
      <c r="AU397" s="232" t="s">
        <v>83</v>
      </c>
      <c r="AV397" s="15" t="s">
        <v>142</v>
      </c>
      <c r="AW397" s="15" t="s">
        <v>34</v>
      </c>
      <c r="AX397" s="15" t="s">
        <v>81</v>
      </c>
      <c r="AY397" s="232" t="s">
        <v>136</v>
      </c>
    </row>
    <row r="398" spans="1:65" s="2" customFormat="1" ht="16.5" customHeight="1">
      <c r="A398" s="36"/>
      <c r="B398" s="37"/>
      <c r="C398" s="181" t="s">
        <v>520</v>
      </c>
      <c r="D398" s="181" t="s">
        <v>138</v>
      </c>
      <c r="E398" s="182" t="s">
        <v>521</v>
      </c>
      <c r="F398" s="183" t="s">
        <v>522</v>
      </c>
      <c r="G398" s="184" t="s">
        <v>155</v>
      </c>
      <c r="H398" s="185">
        <v>0.72</v>
      </c>
      <c r="I398" s="186"/>
      <c r="J398" s="187">
        <f>ROUND(I398*H398,2)</f>
        <v>0</v>
      </c>
      <c r="K398" s="183" t="s">
        <v>28</v>
      </c>
      <c r="L398" s="41"/>
      <c r="M398" s="188" t="s">
        <v>28</v>
      </c>
      <c r="N398" s="189" t="s">
        <v>46</v>
      </c>
      <c r="O398" s="67"/>
      <c r="P398" s="190">
        <f>O398*H398</f>
        <v>0</v>
      </c>
      <c r="Q398" s="190">
        <v>0</v>
      </c>
      <c r="R398" s="190">
        <f>Q398*H398</f>
        <v>0</v>
      </c>
      <c r="S398" s="190">
        <v>0</v>
      </c>
      <c r="T398" s="191">
        <f>S398*H398</f>
        <v>0</v>
      </c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R398" s="192" t="s">
        <v>142</v>
      </c>
      <c r="AT398" s="192" t="s">
        <v>138</v>
      </c>
      <c r="AU398" s="192" t="s">
        <v>83</v>
      </c>
      <c r="AY398" s="19" t="s">
        <v>136</v>
      </c>
      <c r="BE398" s="193">
        <f>IF(N398="základní",J398,0)</f>
        <v>0</v>
      </c>
      <c r="BF398" s="193">
        <f>IF(N398="snížená",J398,0)</f>
        <v>0</v>
      </c>
      <c r="BG398" s="193">
        <f>IF(N398="zákl. přenesená",J398,0)</f>
        <v>0</v>
      </c>
      <c r="BH398" s="193">
        <f>IF(N398="sníž. přenesená",J398,0)</f>
        <v>0</v>
      </c>
      <c r="BI398" s="193">
        <f>IF(N398="nulová",J398,0)</f>
        <v>0</v>
      </c>
      <c r="BJ398" s="19" t="s">
        <v>142</v>
      </c>
      <c r="BK398" s="193">
        <f>ROUND(I398*H398,2)</f>
        <v>0</v>
      </c>
      <c r="BL398" s="19" t="s">
        <v>142</v>
      </c>
      <c r="BM398" s="192" t="s">
        <v>523</v>
      </c>
    </row>
    <row r="399" spans="1:47" s="2" customFormat="1" ht="11.25">
      <c r="A399" s="36"/>
      <c r="B399" s="37"/>
      <c r="C399" s="38"/>
      <c r="D399" s="194" t="s">
        <v>144</v>
      </c>
      <c r="E399" s="38"/>
      <c r="F399" s="195" t="s">
        <v>524</v>
      </c>
      <c r="G399" s="38"/>
      <c r="H399" s="38"/>
      <c r="I399" s="196"/>
      <c r="J399" s="38"/>
      <c r="K399" s="38"/>
      <c r="L399" s="41"/>
      <c r="M399" s="197"/>
      <c r="N399" s="198"/>
      <c r="O399" s="67"/>
      <c r="P399" s="67"/>
      <c r="Q399" s="67"/>
      <c r="R399" s="67"/>
      <c r="S399" s="67"/>
      <c r="T399" s="68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T399" s="19" t="s">
        <v>144</v>
      </c>
      <c r="AU399" s="19" t="s">
        <v>83</v>
      </c>
    </row>
    <row r="400" spans="2:51" s="13" customFormat="1" ht="11.25">
      <c r="B400" s="199"/>
      <c r="C400" s="200"/>
      <c r="D400" s="194" t="s">
        <v>146</v>
      </c>
      <c r="E400" s="201" t="s">
        <v>28</v>
      </c>
      <c r="F400" s="202" t="s">
        <v>525</v>
      </c>
      <c r="G400" s="200"/>
      <c r="H400" s="201" t="s">
        <v>28</v>
      </c>
      <c r="I400" s="203"/>
      <c r="J400" s="200"/>
      <c r="K400" s="200"/>
      <c r="L400" s="204"/>
      <c r="M400" s="205"/>
      <c r="N400" s="206"/>
      <c r="O400" s="206"/>
      <c r="P400" s="206"/>
      <c r="Q400" s="206"/>
      <c r="R400" s="206"/>
      <c r="S400" s="206"/>
      <c r="T400" s="207"/>
      <c r="AT400" s="208" t="s">
        <v>146</v>
      </c>
      <c r="AU400" s="208" t="s">
        <v>83</v>
      </c>
      <c r="AV400" s="13" t="s">
        <v>81</v>
      </c>
      <c r="AW400" s="13" t="s">
        <v>34</v>
      </c>
      <c r="AX400" s="13" t="s">
        <v>73</v>
      </c>
      <c r="AY400" s="208" t="s">
        <v>136</v>
      </c>
    </row>
    <row r="401" spans="2:51" s="13" customFormat="1" ht="11.25">
      <c r="B401" s="199"/>
      <c r="C401" s="200"/>
      <c r="D401" s="194" t="s">
        <v>146</v>
      </c>
      <c r="E401" s="201" t="s">
        <v>28</v>
      </c>
      <c r="F401" s="202" t="s">
        <v>526</v>
      </c>
      <c r="G401" s="200"/>
      <c r="H401" s="201" t="s">
        <v>28</v>
      </c>
      <c r="I401" s="203"/>
      <c r="J401" s="200"/>
      <c r="K401" s="200"/>
      <c r="L401" s="204"/>
      <c r="M401" s="205"/>
      <c r="N401" s="206"/>
      <c r="O401" s="206"/>
      <c r="P401" s="206"/>
      <c r="Q401" s="206"/>
      <c r="R401" s="206"/>
      <c r="S401" s="206"/>
      <c r="T401" s="207"/>
      <c r="AT401" s="208" t="s">
        <v>146</v>
      </c>
      <c r="AU401" s="208" t="s">
        <v>83</v>
      </c>
      <c r="AV401" s="13" t="s">
        <v>81</v>
      </c>
      <c r="AW401" s="13" t="s">
        <v>34</v>
      </c>
      <c r="AX401" s="13" t="s">
        <v>73</v>
      </c>
      <c r="AY401" s="208" t="s">
        <v>136</v>
      </c>
    </row>
    <row r="402" spans="2:51" s="14" customFormat="1" ht="11.25">
      <c r="B402" s="209"/>
      <c r="C402" s="210"/>
      <c r="D402" s="194" t="s">
        <v>146</v>
      </c>
      <c r="E402" s="211" t="s">
        <v>28</v>
      </c>
      <c r="F402" s="212" t="s">
        <v>527</v>
      </c>
      <c r="G402" s="210"/>
      <c r="H402" s="213">
        <v>0.22</v>
      </c>
      <c r="I402" s="214"/>
      <c r="J402" s="210"/>
      <c r="K402" s="210"/>
      <c r="L402" s="215"/>
      <c r="M402" s="216"/>
      <c r="N402" s="217"/>
      <c r="O402" s="217"/>
      <c r="P402" s="217"/>
      <c r="Q402" s="217"/>
      <c r="R402" s="217"/>
      <c r="S402" s="217"/>
      <c r="T402" s="218"/>
      <c r="AT402" s="219" t="s">
        <v>146</v>
      </c>
      <c r="AU402" s="219" t="s">
        <v>83</v>
      </c>
      <c r="AV402" s="14" t="s">
        <v>83</v>
      </c>
      <c r="AW402" s="14" t="s">
        <v>34</v>
      </c>
      <c r="AX402" s="14" t="s">
        <v>73</v>
      </c>
      <c r="AY402" s="219" t="s">
        <v>136</v>
      </c>
    </row>
    <row r="403" spans="2:51" s="14" customFormat="1" ht="11.25">
      <c r="B403" s="209"/>
      <c r="C403" s="210"/>
      <c r="D403" s="194" t="s">
        <v>146</v>
      </c>
      <c r="E403" s="211" t="s">
        <v>28</v>
      </c>
      <c r="F403" s="212" t="s">
        <v>528</v>
      </c>
      <c r="G403" s="210"/>
      <c r="H403" s="213">
        <v>0.28</v>
      </c>
      <c r="I403" s="214"/>
      <c r="J403" s="210"/>
      <c r="K403" s="210"/>
      <c r="L403" s="215"/>
      <c r="M403" s="216"/>
      <c r="N403" s="217"/>
      <c r="O403" s="217"/>
      <c r="P403" s="217"/>
      <c r="Q403" s="217"/>
      <c r="R403" s="217"/>
      <c r="S403" s="217"/>
      <c r="T403" s="218"/>
      <c r="AT403" s="219" t="s">
        <v>146</v>
      </c>
      <c r="AU403" s="219" t="s">
        <v>83</v>
      </c>
      <c r="AV403" s="14" t="s">
        <v>83</v>
      </c>
      <c r="AW403" s="14" t="s">
        <v>34</v>
      </c>
      <c r="AX403" s="14" t="s">
        <v>73</v>
      </c>
      <c r="AY403" s="219" t="s">
        <v>136</v>
      </c>
    </row>
    <row r="404" spans="2:51" s="13" customFormat="1" ht="11.25">
      <c r="B404" s="199"/>
      <c r="C404" s="200"/>
      <c r="D404" s="194" t="s">
        <v>146</v>
      </c>
      <c r="E404" s="201" t="s">
        <v>28</v>
      </c>
      <c r="F404" s="202" t="s">
        <v>529</v>
      </c>
      <c r="G404" s="200"/>
      <c r="H404" s="201" t="s">
        <v>28</v>
      </c>
      <c r="I404" s="203"/>
      <c r="J404" s="200"/>
      <c r="K404" s="200"/>
      <c r="L404" s="204"/>
      <c r="M404" s="205"/>
      <c r="N404" s="206"/>
      <c r="O404" s="206"/>
      <c r="P404" s="206"/>
      <c r="Q404" s="206"/>
      <c r="R404" s="206"/>
      <c r="S404" s="206"/>
      <c r="T404" s="207"/>
      <c r="AT404" s="208" t="s">
        <v>146</v>
      </c>
      <c r="AU404" s="208" t="s">
        <v>83</v>
      </c>
      <c r="AV404" s="13" t="s">
        <v>81</v>
      </c>
      <c r="AW404" s="13" t="s">
        <v>34</v>
      </c>
      <c r="AX404" s="13" t="s">
        <v>73</v>
      </c>
      <c r="AY404" s="208" t="s">
        <v>136</v>
      </c>
    </row>
    <row r="405" spans="2:51" s="14" customFormat="1" ht="11.25">
      <c r="B405" s="209"/>
      <c r="C405" s="210"/>
      <c r="D405" s="194" t="s">
        <v>146</v>
      </c>
      <c r="E405" s="211" t="s">
        <v>28</v>
      </c>
      <c r="F405" s="212" t="s">
        <v>530</v>
      </c>
      <c r="G405" s="210"/>
      <c r="H405" s="213">
        <v>0.2</v>
      </c>
      <c r="I405" s="214"/>
      <c r="J405" s="210"/>
      <c r="K405" s="210"/>
      <c r="L405" s="215"/>
      <c r="M405" s="216"/>
      <c r="N405" s="217"/>
      <c r="O405" s="217"/>
      <c r="P405" s="217"/>
      <c r="Q405" s="217"/>
      <c r="R405" s="217"/>
      <c r="S405" s="217"/>
      <c r="T405" s="218"/>
      <c r="AT405" s="219" t="s">
        <v>146</v>
      </c>
      <c r="AU405" s="219" t="s">
        <v>83</v>
      </c>
      <c r="AV405" s="14" t="s">
        <v>83</v>
      </c>
      <c r="AW405" s="14" t="s">
        <v>34</v>
      </c>
      <c r="AX405" s="14" t="s">
        <v>73</v>
      </c>
      <c r="AY405" s="219" t="s">
        <v>136</v>
      </c>
    </row>
    <row r="406" spans="2:51" s="13" customFormat="1" ht="11.25">
      <c r="B406" s="199"/>
      <c r="C406" s="200"/>
      <c r="D406" s="194" t="s">
        <v>146</v>
      </c>
      <c r="E406" s="201" t="s">
        <v>28</v>
      </c>
      <c r="F406" s="202" t="s">
        <v>531</v>
      </c>
      <c r="G406" s="200"/>
      <c r="H406" s="201" t="s">
        <v>28</v>
      </c>
      <c r="I406" s="203"/>
      <c r="J406" s="200"/>
      <c r="K406" s="200"/>
      <c r="L406" s="204"/>
      <c r="M406" s="205"/>
      <c r="N406" s="206"/>
      <c r="O406" s="206"/>
      <c r="P406" s="206"/>
      <c r="Q406" s="206"/>
      <c r="R406" s="206"/>
      <c r="S406" s="206"/>
      <c r="T406" s="207"/>
      <c r="AT406" s="208" t="s">
        <v>146</v>
      </c>
      <c r="AU406" s="208" t="s">
        <v>83</v>
      </c>
      <c r="AV406" s="13" t="s">
        <v>81</v>
      </c>
      <c r="AW406" s="13" t="s">
        <v>34</v>
      </c>
      <c r="AX406" s="13" t="s">
        <v>73</v>
      </c>
      <c r="AY406" s="208" t="s">
        <v>136</v>
      </c>
    </row>
    <row r="407" spans="2:51" s="14" customFormat="1" ht="11.25">
      <c r="B407" s="209"/>
      <c r="C407" s="210"/>
      <c r="D407" s="194" t="s">
        <v>146</v>
      </c>
      <c r="E407" s="211" t="s">
        <v>28</v>
      </c>
      <c r="F407" s="212" t="s">
        <v>532</v>
      </c>
      <c r="G407" s="210"/>
      <c r="H407" s="213">
        <v>0.02</v>
      </c>
      <c r="I407" s="214"/>
      <c r="J407" s="210"/>
      <c r="K407" s="210"/>
      <c r="L407" s="215"/>
      <c r="M407" s="216"/>
      <c r="N407" s="217"/>
      <c r="O407" s="217"/>
      <c r="P407" s="217"/>
      <c r="Q407" s="217"/>
      <c r="R407" s="217"/>
      <c r="S407" s="217"/>
      <c r="T407" s="218"/>
      <c r="AT407" s="219" t="s">
        <v>146</v>
      </c>
      <c r="AU407" s="219" t="s">
        <v>83</v>
      </c>
      <c r="AV407" s="14" t="s">
        <v>83</v>
      </c>
      <c r="AW407" s="14" t="s">
        <v>34</v>
      </c>
      <c r="AX407" s="14" t="s">
        <v>73</v>
      </c>
      <c r="AY407" s="219" t="s">
        <v>136</v>
      </c>
    </row>
    <row r="408" spans="2:51" s="15" customFormat="1" ht="11.25">
      <c r="B408" s="222"/>
      <c r="C408" s="223"/>
      <c r="D408" s="194" t="s">
        <v>146</v>
      </c>
      <c r="E408" s="224" t="s">
        <v>28</v>
      </c>
      <c r="F408" s="225" t="s">
        <v>166</v>
      </c>
      <c r="G408" s="223"/>
      <c r="H408" s="226">
        <v>0.72</v>
      </c>
      <c r="I408" s="227"/>
      <c r="J408" s="223"/>
      <c r="K408" s="223"/>
      <c r="L408" s="228"/>
      <c r="M408" s="229"/>
      <c r="N408" s="230"/>
      <c r="O408" s="230"/>
      <c r="P408" s="230"/>
      <c r="Q408" s="230"/>
      <c r="R408" s="230"/>
      <c r="S408" s="230"/>
      <c r="T408" s="231"/>
      <c r="AT408" s="232" t="s">
        <v>146</v>
      </c>
      <c r="AU408" s="232" t="s">
        <v>83</v>
      </c>
      <c r="AV408" s="15" t="s">
        <v>142</v>
      </c>
      <c r="AW408" s="15" t="s">
        <v>34</v>
      </c>
      <c r="AX408" s="15" t="s">
        <v>81</v>
      </c>
      <c r="AY408" s="232" t="s">
        <v>136</v>
      </c>
    </row>
    <row r="409" spans="1:65" s="2" customFormat="1" ht="16.5" customHeight="1">
      <c r="A409" s="36"/>
      <c r="B409" s="37"/>
      <c r="C409" s="181" t="s">
        <v>533</v>
      </c>
      <c r="D409" s="181" t="s">
        <v>138</v>
      </c>
      <c r="E409" s="182" t="s">
        <v>534</v>
      </c>
      <c r="F409" s="183" t="s">
        <v>535</v>
      </c>
      <c r="G409" s="184" t="s">
        <v>155</v>
      </c>
      <c r="H409" s="185">
        <v>33.899</v>
      </c>
      <c r="I409" s="186"/>
      <c r="J409" s="187">
        <f>ROUND(I409*H409,2)</f>
        <v>0</v>
      </c>
      <c r="K409" s="183" t="s">
        <v>156</v>
      </c>
      <c r="L409" s="41"/>
      <c r="M409" s="188" t="s">
        <v>28</v>
      </c>
      <c r="N409" s="189" t="s">
        <v>46</v>
      </c>
      <c r="O409" s="67"/>
      <c r="P409" s="190">
        <f>O409*H409</f>
        <v>0</v>
      </c>
      <c r="Q409" s="190">
        <v>0</v>
      </c>
      <c r="R409" s="190">
        <f>Q409*H409</f>
        <v>0</v>
      </c>
      <c r="S409" s="190">
        <v>2</v>
      </c>
      <c r="T409" s="191">
        <f>S409*H409</f>
        <v>67.798</v>
      </c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R409" s="192" t="s">
        <v>142</v>
      </c>
      <c r="AT409" s="192" t="s">
        <v>138</v>
      </c>
      <c r="AU409" s="192" t="s">
        <v>83</v>
      </c>
      <c r="AY409" s="19" t="s">
        <v>136</v>
      </c>
      <c r="BE409" s="193">
        <f>IF(N409="základní",J409,0)</f>
        <v>0</v>
      </c>
      <c r="BF409" s="193">
        <f>IF(N409="snížená",J409,0)</f>
        <v>0</v>
      </c>
      <c r="BG409" s="193">
        <f>IF(N409="zákl. přenesená",J409,0)</f>
        <v>0</v>
      </c>
      <c r="BH409" s="193">
        <f>IF(N409="sníž. přenesená",J409,0)</f>
        <v>0</v>
      </c>
      <c r="BI409" s="193">
        <f>IF(N409="nulová",J409,0)</f>
        <v>0</v>
      </c>
      <c r="BJ409" s="19" t="s">
        <v>142</v>
      </c>
      <c r="BK409" s="193">
        <f>ROUND(I409*H409,2)</f>
        <v>0</v>
      </c>
      <c r="BL409" s="19" t="s">
        <v>142</v>
      </c>
      <c r="BM409" s="192" t="s">
        <v>536</v>
      </c>
    </row>
    <row r="410" spans="1:47" s="2" customFormat="1" ht="11.25">
      <c r="A410" s="36"/>
      <c r="B410" s="37"/>
      <c r="C410" s="38"/>
      <c r="D410" s="194" t="s">
        <v>144</v>
      </c>
      <c r="E410" s="38"/>
      <c r="F410" s="195" t="s">
        <v>537</v>
      </c>
      <c r="G410" s="38"/>
      <c r="H410" s="38"/>
      <c r="I410" s="196"/>
      <c r="J410" s="38"/>
      <c r="K410" s="38"/>
      <c r="L410" s="41"/>
      <c r="M410" s="197"/>
      <c r="N410" s="198"/>
      <c r="O410" s="67"/>
      <c r="P410" s="67"/>
      <c r="Q410" s="67"/>
      <c r="R410" s="67"/>
      <c r="S410" s="67"/>
      <c r="T410" s="68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T410" s="19" t="s">
        <v>144</v>
      </c>
      <c r="AU410" s="19" t="s">
        <v>83</v>
      </c>
    </row>
    <row r="411" spans="1:47" s="2" customFormat="1" ht="11.25">
      <c r="A411" s="36"/>
      <c r="B411" s="37"/>
      <c r="C411" s="38"/>
      <c r="D411" s="220" t="s">
        <v>159</v>
      </c>
      <c r="E411" s="38"/>
      <c r="F411" s="221" t="s">
        <v>538</v>
      </c>
      <c r="G411" s="38"/>
      <c r="H411" s="38"/>
      <c r="I411" s="196"/>
      <c r="J411" s="38"/>
      <c r="K411" s="38"/>
      <c r="L411" s="41"/>
      <c r="M411" s="197"/>
      <c r="N411" s="198"/>
      <c r="O411" s="67"/>
      <c r="P411" s="67"/>
      <c r="Q411" s="67"/>
      <c r="R411" s="67"/>
      <c r="S411" s="67"/>
      <c r="T411" s="68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T411" s="19" t="s">
        <v>159</v>
      </c>
      <c r="AU411" s="19" t="s">
        <v>83</v>
      </c>
    </row>
    <row r="412" spans="2:51" s="13" customFormat="1" ht="11.25">
      <c r="B412" s="199"/>
      <c r="C412" s="200"/>
      <c r="D412" s="194" t="s">
        <v>146</v>
      </c>
      <c r="E412" s="201" t="s">
        <v>28</v>
      </c>
      <c r="F412" s="202" t="s">
        <v>539</v>
      </c>
      <c r="G412" s="200"/>
      <c r="H412" s="201" t="s">
        <v>28</v>
      </c>
      <c r="I412" s="203"/>
      <c r="J412" s="200"/>
      <c r="K412" s="200"/>
      <c r="L412" s="204"/>
      <c r="M412" s="205"/>
      <c r="N412" s="206"/>
      <c r="O412" s="206"/>
      <c r="P412" s="206"/>
      <c r="Q412" s="206"/>
      <c r="R412" s="206"/>
      <c r="S412" s="206"/>
      <c r="T412" s="207"/>
      <c r="AT412" s="208" t="s">
        <v>146</v>
      </c>
      <c r="AU412" s="208" t="s">
        <v>83</v>
      </c>
      <c r="AV412" s="13" t="s">
        <v>81</v>
      </c>
      <c r="AW412" s="13" t="s">
        <v>34</v>
      </c>
      <c r="AX412" s="13" t="s">
        <v>73</v>
      </c>
      <c r="AY412" s="208" t="s">
        <v>136</v>
      </c>
    </row>
    <row r="413" spans="2:51" s="13" customFormat="1" ht="11.25">
      <c r="B413" s="199"/>
      <c r="C413" s="200"/>
      <c r="D413" s="194" t="s">
        <v>146</v>
      </c>
      <c r="E413" s="201" t="s">
        <v>28</v>
      </c>
      <c r="F413" s="202" t="s">
        <v>315</v>
      </c>
      <c r="G413" s="200"/>
      <c r="H413" s="201" t="s">
        <v>28</v>
      </c>
      <c r="I413" s="203"/>
      <c r="J413" s="200"/>
      <c r="K413" s="200"/>
      <c r="L413" s="204"/>
      <c r="M413" s="205"/>
      <c r="N413" s="206"/>
      <c r="O413" s="206"/>
      <c r="P413" s="206"/>
      <c r="Q413" s="206"/>
      <c r="R413" s="206"/>
      <c r="S413" s="206"/>
      <c r="T413" s="207"/>
      <c r="AT413" s="208" t="s">
        <v>146</v>
      </c>
      <c r="AU413" s="208" t="s">
        <v>83</v>
      </c>
      <c r="AV413" s="13" t="s">
        <v>81</v>
      </c>
      <c r="AW413" s="13" t="s">
        <v>34</v>
      </c>
      <c r="AX413" s="13" t="s">
        <v>73</v>
      </c>
      <c r="AY413" s="208" t="s">
        <v>136</v>
      </c>
    </row>
    <row r="414" spans="2:51" s="14" customFormat="1" ht="11.25">
      <c r="B414" s="209"/>
      <c r="C414" s="210"/>
      <c r="D414" s="194" t="s">
        <v>146</v>
      </c>
      <c r="E414" s="211" t="s">
        <v>28</v>
      </c>
      <c r="F414" s="212" t="s">
        <v>316</v>
      </c>
      <c r="G414" s="210"/>
      <c r="H414" s="213">
        <v>7.48</v>
      </c>
      <c r="I414" s="214"/>
      <c r="J414" s="210"/>
      <c r="K414" s="210"/>
      <c r="L414" s="215"/>
      <c r="M414" s="216"/>
      <c r="N414" s="217"/>
      <c r="O414" s="217"/>
      <c r="P414" s="217"/>
      <c r="Q414" s="217"/>
      <c r="R414" s="217"/>
      <c r="S414" s="217"/>
      <c r="T414" s="218"/>
      <c r="AT414" s="219" t="s">
        <v>146</v>
      </c>
      <c r="AU414" s="219" t="s">
        <v>83</v>
      </c>
      <c r="AV414" s="14" t="s">
        <v>83</v>
      </c>
      <c r="AW414" s="14" t="s">
        <v>34</v>
      </c>
      <c r="AX414" s="14" t="s">
        <v>73</v>
      </c>
      <c r="AY414" s="219" t="s">
        <v>136</v>
      </c>
    </row>
    <row r="415" spans="2:51" s="14" customFormat="1" ht="11.25">
      <c r="B415" s="209"/>
      <c r="C415" s="210"/>
      <c r="D415" s="194" t="s">
        <v>146</v>
      </c>
      <c r="E415" s="211" t="s">
        <v>28</v>
      </c>
      <c r="F415" s="212" t="s">
        <v>317</v>
      </c>
      <c r="G415" s="210"/>
      <c r="H415" s="213">
        <v>9.864</v>
      </c>
      <c r="I415" s="214"/>
      <c r="J415" s="210"/>
      <c r="K415" s="210"/>
      <c r="L415" s="215"/>
      <c r="M415" s="216"/>
      <c r="N415" s="217"/>
      <c r="O415" s="217"/>
      <c r="P415" s="217"/>
      <c r="Q415" s="217"/>
      <c r="R415" s="217"/>
      <c r="S415" s="217"/>
      <c r="T415" s="218"/>
      <c r="AT415" s="219" t="s">
        <v>146</v>
      </c>
      <c r="AU415" s="219" t="s">
        <v>83</v>
      </c>
      <c r="AV415" s="14" t="s">
        <v>83</v>
      </c>
      <c r="AW415" s="14" t="s">
        <v>34</v>
      </c>
      <c r="AX415" s="14" t="s">
        <v>73</v>
      </c>
      <c r="AY415" s="219" t="s">
        <v>136</v>
      </c>
    </row>
    <row r="416" spans="2:51" s="13" customFormat="1" ht="11.25">
      <c r="B416" s="199"/>
      <c r="C416" s="200"/>
      <c r="D416" s="194" t="s">
        <v>146</v>
      </c>
      <c r="E416" s="201" t="s">
        <v>28</v>
      </c>
      <c r="F416" s="202" t="s">
        <v>318</v>
      </c>
      <c r="G416" s="200"/>
      <c r="H416" s="201" t="s">
        <v>28</v>
      </c>
      <c r="I416" s="203"/>
      <c r="J416" s="200"/>
      <c r="K416" s="200"/>
      <c r="L416" s="204"/>
      <c r="M416" s="205"/>
      <c r="N416" s="206"/>
      <c r="O416" s="206"/>
      <c r="P416" s="206"/>
      <c r="Q416" s="206"/>
      <c r="R416" s="206"/>
      <c r="S416" s="206"/>
      <c r="T416" s="207"/>
      <c r="AT416" s="208" t="s">
        <v>146</v>
      </c>
      <c r="AU416" s="208" t="s">
        <v>83</v>
      </c>
      <c r="AV416" s="13" t="s">
        <v>81</v>
      </c>
      <c r="AW416" s="13" t="s">
        <v>34</v>
      </c>
      <c r="AX416" s="13" t="s">
        <v>73</v>
      </c>
      <c r="AY416" s="208" t="s">
        <v>136</v>
      </c>
    </row>
    <row r="417" spans="2:51" s="14" customFormat="1" ht="11.25">
      <c r="B417" s="209"/>
      <c r="C417" s="210"/>
      <c r="D417" s="194" t="s">
        <v>146</v>
      </c>
      <c r="E417" s="211" t="s">
        <v>28</v>
      </c>
      <c r="F417" s="212" t="s">
        <v>540</v>
      </c>
      <c r="G417" s="210"/>
      <c r="H417" s="213">
        <v>5.141</v>
      </c>
      <c r="I417" s="214"/>
      <c r="J417" s="210"/>
      <c r="K417" s="210"/>
      <c r="L417" s="215"/>
      <c r="M417" s="216"/>
      <c r="N417" s="217"/>
      <c r="O417" s="217"/>
      <c r="P417" s="217"/>
      <c r="Q417" s="217"/>
      <c r="R417" s="217"/>
      <c r="S417" s="217"/>
      <c r="T417" s="218"/>
      <c r="AT417" s="219" t="s">
        <v>146</v>
      </c>
      <c r="AU417" s="219" t="s">
        <v>83</v>
      </c>
      <c r="AV417" s="14" t="s">
        <v>83</v>
      </c>
      <c r="AW417" s="14" t="s">
        <v>34</v>
      </c>
      <c r="AX417" s="14" t="s">
        <v>73</v>
      </c>
      <c r="AY417" s="219" t="s">
        <v>136</v>
      </c>
    </row>
    <row r="418" spans="2:51" s="13" customFormat="1" ht="11.25">
      <c r="B418" s="199"/>
      <c r="C418" s="200"/>
      <c r="D418" s="194" t="s">
        <v>146</v>
      </c>
      <c r="E418" s="201" t="s">
        <v>28</v>
      </c>
      <c r="F418" s="202" t="s">
        <v>320</v>
      </c>
      <c r="G418" s="200"/>
      <c r="H418" s="201" t="s">
        <v>28</v>
      </c>
      <c r="I418" s="203"/>
      <c r="J418" s="200"/>
      <c r="K418" s="200"/>
      <c r="L418" s="204"/>
      <c r="M418" s="205"/>
      <c r="N418" s="206"/>
      <c r="O418" s="206"/>
      <c r="P418" s="206"/>
      <c r="Q418" s="206"/>
      <c r="R418" s="206"/>
      <c r="S418" s="206"/>
      <c r="T418" s="207"/>
      <c r="AT418" s="208" t="s">
        <v>146</v>
      </c>
      <c r="AU418" s="208" t="s">
        <v>83</v>
      </c>
      <c r="AV418" s="13" t="s">
        <v>81</v>
      </c>
      <c r="AW418" s="13" t="s">
        <v>34</v>
      </c>
      <c r="AX418" s="13" t="s">
        <v>73</v>
      </c>
      <c r="AY418" s="208" t="s">
        <v>136</v>
      </c>
    </row>
    <row r="419" spans="2:51" s="14" customFormat="1" ht="11.25">
      <c r="B419" s="209"/>
      <c r="C419" s="210"/>
      <c r="D419" s="194" t="s">
        <v>146</v>
      </c>
      <c r="E419" s="211" t="s">
        <v>28</v>
      </c>
      <c r="F419" s="212" t="s">
        <v>541</v>
      </c>
      <c r="G419" s="210"/>
      <c r="H419" s="213">
        <v>4.11</v>
      </c>
      <c r="I419" s="214"/>
      <c r="J419" s="210"/>
      <c r="K419" s="210"/>
      <c r="L419" s="215"/>
      <c r="M419" s="216"/>
      <c r="N419" s="217"/>
      <c r="O419" s="217"/>
      <c r="P419" s="217"/>
      <c r="Q419" s="217"/>
      <c r="R419" s="217"/>
      <c r="S419" s="217"/>
      <c r="T419" s="218"/>
      <c r="AT419" s="219" t="s">
        <v>146</v>
      </c>
      <c r="AU419" s="219" t="s">
        <v>83</v>
      </c>
      <c r="AV419" s="14" t="s">
        <v>83</v>
      </c>
      <c r="AW419" s="14" t="s">
        <v>34</v>
      </c>
      <c r="AX419" s="14" t="s">
        <v>73</v>
      </c>
      <c r="AY419" s="219" t="s">
        <v>136</v>
      </c>
    </row>
    <row r="420" spans="2:51" s="13" customFormat="1" ht="11.25">
      <c r="B420" s="199"/>
      <c r="C420" s="200"/>
      <c r="D420" s="194" t="s">
        <v>146</v>
      </c>
      <c r="E420" s="201" t="s">
        <v>28</v>
      </c>
      <c r="F420" s="202" t="s">
        <v>382</v>
      </c>
      <c r="G420" s="200"/>
      <c r="H420" s="201" t="s">
        <v>28</v>
      </c>
      <c r="I420" s="203"/>
      <c r="J420" s="200"/>
      <c r="K420" s="200"/>
      <c r="L420" s="204"/>
      <c r="M420" s="205"/>
      <c r="N420" s="206"/>
      <c r="O420" s="206"/>
      <c r="P420" s="206"/>
      <c r="Q420" s="206"/>
      <c r="R420" s="206"/>
      <c r="S420" s="206"/>
      <c r="T420" s="207"/>
      <c r="AT420" s="208" t="s">
        <v>146</v>
      </c>
      <c r="AU420" s="208" t="s">
        <v>83</v>
      </c>
      <c r="AV420" s="13" t="s">
        <v>81</v>
      </c>
      <c r="AW420" s="13" t="s">
        <v>34</v>
      </c>
      <c r="AX420" s="13" t="s">
        <v>73</v>
      </c>
      <c r="AY420" s="208" t="s">
        <v>136</v>
      </c>
    </row>
    <row r="421" spans="2:51" s="14" customFormat="1" ht="11.25">
      <c r="B421" s="209"/>
      <c r="C421" s="210"/>
      <c r="D421" s="194" t="s">
        <v>146</v>
      </c>
      <c r="E421" s="211" t="s">
        <v>28</v>
      </c>
      <c r="F421" s="212" t="s">
        <v>542</v>
      </c>
      <c r="G421" s="210"/>
      <c r="H421" s="213">
        <v>7.304</v>
      </c>
      <c r="I421" s="214"/>
      <c r="J421" s="210"/>
      <c r="K421" s="210"/>
      <c r="L421" s="215"/>
      <c r="M421" s="216"/>
      <c r="N421" s="217"/>
      <c r="O421" s="217"/>
      <c r="P421" s="217"/>
      <c r="Q421" s="217"/>
      <c r="R421" s="217"/>
      <c r="S421" s="217"/>
      <c r="T421" s="218"/>
      <c r="AT421" s="219" t="s">
        <v>146</v>
      </c>
      <c r="AU421" s="219" t="s">
        <v>83</v>
      </c>
      <c r="AV421" s="14" t="s">
        <v>83</v>
      </c>
      <c r="AW421" s="14" t="s">
        <v>34</v>
      </c>
      <c r="AX421" s="14" t="s">
        <v>73</v>
      </c>
      <c r="AY421" s="219" t="s">
        <v>136</v>
      </c>
    </row>
    <row r="422" spans="2:51" s="15" customFormat="1" ht="11.25">
      <c r="B422" s="222"/>
      <c r="C422" s="223"/>
      <c r="D422" s="194" t="s">
        <v>146</v>
      </c>
      <c r="E422" s="224" t="s">
        <v>28</v>
      </c>
      <c r="F422" s="225" t="s">
        <v>166</v>
      </c>
      <c r="G422" s="223"/>
      <c r="H422" s="226">
        <v>33.899</v>
      </c>
      <c r="I422" s="227"/>
      <c r="J422" s="223"/>
      <c r="K422" s="223"/>
      <c r="L422" s="228"/>
      <c r="M422" s="229"/>
      <c r="N422" s="230"/>
      <c r="O422" s="230"/>
      <c r="P422" s="230"/>
      <c r="Q422" s="230"/>
      <c r="R422" s="230"/>
      <c r="S422" s="230"/>
      <c r="T422" s="231"/>
      <c r="AT422" s="232" t="s">
        <v>146</v>
      </c>
      <c r="AU422" s="232" t="s">
        <v>83</v>
      </c>
      <c r="AV422" s="15" t="s">
        <v>142</v>
      </c>
      <c r="AW422" s="15" t="s">
        <v>34</v>
      </c>
      <c r="AX422" s="15" t="s">
        <v>81</v>
      </c>
      <c r="AY422" s="232" t="s">
        <v>136</v>
      </c>
    </row>
    <row r="423" spans="1:65" s="2" customFormat="1" ht="16.5" customHeight="1">
      <c r="A423" s="36"/>
      <c r="B423" s="37"/>
      <c r="C423" s="181" t="s">
        <v>543</v>
      </c>
      <c r="D423" s="181" t="s">
        <v>138</v>
      </c>
      <c r="E423" s="182" t="s">
        <v>544</v>
      </c>
      <c r="F423" s="183" t="s">
        <v>545</v>
      </c>
      <c r="G423" s="184" t="s">
        <v>155</v>
      </c>
      <c r="H423" s="185">
        <v>5</v>
      </c>
      <c r="I423" s="186"/>
      <c r="J423" s="187">
        <f>ROUND(I423*H423,2)</f>
        <v>0</v>
      </c>
      <c r="K423" s="183" t="s">
        <v>156</v>
      </c>
      <c r="L423" s="41"/>
      <c r="M423" s="188" t="s">
        <v>28</v>
      </c>
      <c r="N423" s="189" t="s">
        <v>46</v>
      </c>
      <c r="O423" s="67"/>
      <c r="P423" s="190">
        <f>O423*H423</f>
        <v>0</v>
      </c>
      <c r="Q423" s="190">
        <v>0</v>
      </c>
      <c r="R423" s="190">
        <f>Q423*H423</f>
        <v>0</v>
      </c>
      <c r="S423" s="190">
        <v>0.55</v>
      </c>
      <c r="T423" s="191">
        <f>S423*H423</f>
        <v>2.75</v>
      </c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R423" s="192" t="s">
        <v>142</v>
      </c>
      <c r="AT423" s="192" t="s">
        <v>138</v>
      </c>
      <c r="AU423" s="192" t="s">
        <v>83</v>
      </c>
      <c r="AY423" s="19" t="s">
        <v>136</v>
      </c>
      <c r="BE423" s="193">
        <f>IF(N423="základní",J423,0)</f>
        <v>0</v>
      </c>
      <c r="BF423" s="193">
        <f>IF(N423="snížená",J423,0)</f>
        <v>0</v>
      </c>
      <c r="BG423" s="193">
        <f>IF(N423="zákl. přenesená",J423,0)</f>
        <v>0</v>
      </c>
      <c r="BH423" s="193">
        <f>IF(N423="sníž. přenesená",J423,0)</f>
        <v>0</v>
      </c>
      <c r="BI423" s="193">
        <f>IF(N423="nulová",J423,0)</f>
        <v>0</v>
      </c>
      <c r="BJ423" s="19" t="s">
        <v>142</v>
      </c>
      <c r="BK423" s="193">
        <f>ROUND(I423*H423,2)</f>
        <v>0</v>
      </c>
      <c r="BL423" s="19" t="s">
        <v>142</v>
      </c>
      <c r="BM423" s="192" t="s">
        <v>546</v>
      </c>
    </row>
    <row r="424" spans="1:47" s="2" customFormat="1" ht="19.5">
      <c r="A424" s="36"/>
      <c r="B424" s="37"/>
      <c r="C424" s="38"/>
      <c r="D424" s="194" t="s">
        <v>144</v>
      </c>
      <c r="E424" s="38"/>
      <c r="F424" s="195" t="s">
        <v>547</v>
      </c>
      <c r="G424" s="38"/>
      <c r="H424" s="38"/>
      <c r="I424" s="196"/>
      <c r="J424" s="38"/>
      <c r="K424" s="38"/>
      <c r="L424" s="41"/>
      <c r="M424" s="197"/>
      <c r="N424" s="198"/>
      <c r="O424" s="67"/>
      <c r="P424" s="67"/>
      <c r="Q424" s="67"/>
      <c r="R424" s="67"/>
      <c r="S424" s="67"/>
      <c r="T424" s="68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T424" s="19" t="s">
        <v>144</v>
      </c>
      <c r="AU424" s="19" t="s">
        <v>83</v>
      </c>
    </row>
    <row r="425" spans="1:47" s="2" customFormat="1" ht="11.25">
      <c r="A425" s="36"/>
      <c r="B425" s="37"/>
      <c r="C425" s="38"/>
      <c r="D425" s="220" t="s">
        <v>159</v>
      </c>
      <c r="E425" s="38"/>
      <c r="F425" s="221" t="s">
        <v>548</v>
      </c>
      <c r="G425" s="38"/>
      <c r="H425" s="38"/>
      <c r="I425" s="196"/>
      <c r="J425" s="38"/>
      <c r="K425" s="38"/>
      <c r="L425" s="41"/>
      <c r="M425" s="197"/>
      <c r="N425" s="198"/>
      <c r="O425" s="67"/>
      <c r="P425" s="67"/>
      <c r="Q425" s="67"/>
      <c r="R425" s="67"/>
      <c r="S425" s="67"/>
      <c r="T425" s="68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T425" s="19" t="s">
        <v>159</v>
      </c>
      <c r="AU425" s="19" t="s">
        <v>83</v>
      </c>
    </row>
    <row r="426" spans="2:51" s="13" customFormat="1" ht="11.25">
      <c r="B426" s="199"/>
      <c r="C426" s="200"/>
      <c r="D426" s="194" t="s">
        <v>146</v>
      </c>
      <c r="E426" s="201" t="s">
        <v>28</v>
      </c>
      <c r="F426" s="202" t="s">
        <v>549</v>
      </c>
      <c r="G426" s="200"/>
      <c r="H426" s="201" t="s">
        <v>28</v>
      </c>
      <c r="I426" s="203"/>
      <c r="J426" s="200"/>
      <c r="K426" s="200"/>
      <c r="L426" s="204"/>
      <c r="M426" s="205"/>
      <c r="N426" s="206"/>
      <c r="O426" s="206"/>
      <c r="P426" s="206"/>
      <c r="Q426" s="206"/>
      <c r="R426" s="206"/>
      <c r="S426" s="206"/>
      <c r="T426" s="207"/>
      <c r="AT426" s="208" t="s">
        <v>146</v>
      </c>
      <c r="AU426" s="208" t="s">
        <v>83</v>
      </c>
      <c r="AV426" s="13" t="s">
        <v>81</v>
      </c>
      <c r="AW426" s="13" t="s">
        <v>34</v>
      </c>
      <c r="AX426" s="13" t="s">
        <v>73</v>
      </c>
      <c r="AY426" s="208" t="s">
        <v>136</v>
      </c>
    </row>
    <row r="427" spans="2:51" s="14" customFormat="1" ht="11.25">
      <c r="B427" s="209"/>
      <c r="C427" s="210"/>
      <c r="D427" s="194" t="s">
        <v>146</v>
      </c>
      <c r="E427" s="211" t="s">
        <v>28</v>
      </c>
      <c r="F427" s="212" t="s">
        <v>550</v>
      </c>
      <c r="G427" s="210"/>
      <c r="H427" s="213">
        <v>5</v>
      </c>
      <c r="I427" s="214"/>
      <c r="J427" s="210"/>
      <c r="K427" s="210"/>
      <c r="L427" s="215"/>
      <c r="M427" s="216"/>
      <c r="N427" s="217"/>
      <c r="O427" s="217"/>
      <c r="P427" s="217"/>
      <c r="Q427" s="217"/>
      <c r="R427" s="217"/>
      <c r="S427" s="217"/>
      <c r="T427" s="218"/>
      <c r="AT427" s="219" t="s">
        <v>146</v>
      </c>
      <c r="AU427" s="219" t="s">
        <v>83</v>
      </c>
      <c r="AV427" s="14" t="s">
        <v>83</v>
      </c>
      <c r="AW427" s="14" t="s">
        <v>34</v>
      </c>
      <c r="AX427" s="14" t="s">
        <v>81</v>
      </c>
      <c r="AY427" s="219" t="s">
        <v>136</v>
      </c>
    </row>
    <row r="428" spans="1:65" s="2" customFormat="1" ht="16.5" customHeight="1">
      <c r="A428" s="36"/>
      <c r="B428" s="37"/>
      <c r="C428" s="181" t="s">
        <v>551</v>
      </c>
      <c r="D428" s="181" t="s">
        <v>138</v>
      </c>
      <c r="E428" s="182" t="s">
        <v>552</v>
      </c>
      <c r="F428" s="183" t="s">
        <v>553</v>
      </c>
      <c r="G428" s="184" t="s">
        <v>213</v>
      </c>
      <c r="H428" s="185">
        <v>0.563</v>
      </c>
      <c r="I428" s="186"/>
      <c r="J428" s="187">
        <f>ROUND(I428*H428,2)</f>
        <v>0</v>
      </c>
      <c r="K428" s="183" t="s">
        <v>156</v>
      </c>
      <c r="L428" s="41"/>
      <c r="M428" s="188" t="s">
        <v>28</v>
      </c>
      <c r="N428" s="189" t="s">
        <v>46</v>
      </c>
      <c r="O428" s="67"/>
      <c r="P428" s="190">
        <f>O428*H428</f>
        <v>0</v>
      </c>
      <c r="Q428" s="190">
        <v>0</v>
      </c>
      <c r="R428" s="190">
        <f>Q428*H428</f>
        <v>0</v>
      </c>
      <c r="S428" s="190">
        <v>0.405</v>
      </c>
      <c r="T428" s="191">
        <f>S428*H428</f>
        <v>0.228015</v>
      </c>
      <c r="U428" s="36"/>
      <c r="V428" s="36"/>
      <c r="W428" s="36"/>
      <c r="X428" s="36"/>
      <c r="Y428" s="36"/>
      <c r="Z428" s="36"/>
      <c r="AA428" s="36"/>
      <c r="AB428" s="36"/>
      <c r="AC428" s="36"/>
      <c r="AD428" s="36"/>
      <c r="AE428" s="36"/>
      <c r="AR428" s="192" t="s">
        <v>142</v>
      </c>
      <c r="AT428" s="192" t="s">
        <v>138</v>
      </c>
      <c r="AU428" s="192" t="s">
        <v>83</v>
      </c>
      <c r="AY428" s="19" t="s">
        <v>136</v>
      </c>
      <c r="BE428" s="193">
        <f>IF(N428="základní",J428,0)</f>
        <v>0</v>
      </c>
      <c r="BF428" s="193">
        <f>IF(N428="snížená",J428,0)</f>
        <v>0</v>
      </c>
      <c r="BG428" s="193">
        <f>IF(N428="zákl. přenesená",J428,0)</f>
        <v>0</v>
      </c>
      <c r="BH428" s="193">
        <f>IF(N428="sníž. přenesená",J428,0)</f>
        <v>0</v>
      </c>
      <c r="BI428" s="193">
        <f>IF(N428="nulová",J428,0)</f>
        <v>0</v>
      </c>
      <c r="BJ428" s="19" t="s">
        <v>142</v>
      </c>
      <c r="BK428" s="193">
        <f>ROUND(I428*H428,2)</f>
        <v>0</v>
      </c>
      <c r="BL428" s="19" t="s">
        <v>142</v>
      </c>
      <c r="BM428" s="192" t="s">
        <v>554</v>
      </c>
    </row>
    <row r="429" spans="1:47" s="2" customFormat="1" ht="11.25">
      <c r="A429" s="36"/>
      <c r="B429" s="37"/>
      <c r="C429" s="38"/>
      <c r="D429" s="194" t="s">
        <v>144</v>
      </c>
      <c r="E429" s="38"/>
      <c r="F429" s="195" t="s">
        <v>555</v>
      </c>
      <c r="G429" s="38"/>
      <c r="H429" s="38"/>
      <c r="I429" s="196"/>
      <c r="J429" s="38"/>
      <c r="K429" s="38"/>
      <c r="L429" s="41"/>
      <c r="M429" s="197"/>
      <c r="N429" s="198"/>
      <c r="O429" s="67"/>
      <c r="P429" s="67"/>
      <c r="Q429" s="67"/>
      <c r="R429" s="67"/>
      <c r="S429" s="67"/>
      <c r="T429" s="68"/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T429" s="19" t="s">
        <v>144</v>
      </c>
      <c r="AU429" s="19" t="s">
        <v>83</v>
      </c>
    </row>
    <row r="430" spans="1:47" s="2" customFormat="1" ht="11.25">
      <c r="A430" s="36"/>
      <c r="B430" s="37"/>
      <c r="C430" s="38"/>
      <c r="D430" s="220" t="s">
        <v>159</v>
      </c>
      <c r="E430" s="38"/>
      <c r="F430" s="221" t="s">
        <v>556</v>
      </c>
      <c r="G430" s="38"/>
      <c r="H430" s="38"/>
      <c r="I430" s="196"/>
      <c r="J430" s="38"/>
      <c r="K430" s="38"/>
      <c r="L430" s="41"/>
      <c r="M430" s="197"/>
      <c r="N430" s="198"/>
      <c r="O430" s="67"/>
      <c r="P430" s="67"/>
      <c r="Q430" s="67"/>
      <c r="R430" s="67"/>
      <c r="S430" s="67"/>
      <c r="T430" s="68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T430" s="19" t="s">
        <v>159</v>
      </c>
      <c r="AU430" s="19" t="s">
        <v>83</v>
      </c>
    </row>
    <row r="431" spans="2:51" s="13" customFormat="1" ht="11.25">
      <c r="B431" s="199"/>
      <c r="C431" s="200"/>
      <c r="D431" s="194" t="s">
        <v>146</v>
      </c>
      <c r="E431" s="201" t="s">
        <v>28</v>
      </c>
      <c r="F431" s="202" t="s">
        <v>557</v>
      </c>
      <c r="G431" s="200"/>
      <c r="H431" s="201" t="s">
        <v>28</v>
      </c>
      <c r="I431" s="203"/>
      <c r="J431" s="200"/>
      <c r="K431" s="200"/>
      <c r="L431" s="204"/>
      <c r="M431" s="205"/>
      <c r="N431" s="206"/>
      <c r="O431" s="206"/>
      <c r="P431" s="206"/>
      <c r="Q431" s="206"/>
      <c r="R431" s="206"/>
      <c r="S431" s="206"/>
      <c r="T431" s="207"/>
      <c r="AT431" s="208" t="s">
        <v>146</v>
      </c>
      <c r="AU431" s="208" t="s">
        <v>83</v>
      </c>
      <c r="AV431" s="13" t="s">
        <v>81</v>
      </c>
      <c r="AW431" s="13" t="s">
        <v>34</v>
      </c>
      <c r="AX431" s="13" t="s">
        <v>73</v>
      </c>
      <c r="AY431" s="208" t="s">
        <v>136</v>
      </c>
    </row>
    <row r="432" spans="2:51" s="14" customFormat="1" ht="11.25">
      <c r="B432" s="209"/>
      <c r="C432" s="210"/>
      <c r="D432" s="194" t="s">
        <v>146</v>
      </c>
      <c r="E432" s="211" t="s">
        <v>28</v>
      </c>
      <c r="F432" s="212" t="s">
        <v>558</v>
      </c>
      <c r="G432" s="210"/>
      <c r="H432" s="213">
        <v>0.563</v>
      </c>
      <c r="I432" s="214"/>
      <c r="J432" s="210"/>
      <c r="K432" s="210"/>
      <c r="L432" s="215"/>
      <c r="M432" s="216"/>
      <c r="N432" s="217"/>
      <c r="O432" s="217"/>
      <c r="P432" s="217"/>
      <c r="Q432" s="217"/>
      <c r="R432" s="217"/>
      <c r="S432" s="217"/>
      <c r="T432" s="218"/>
      <c r="AT432" s="219" t="s">
        <v>146</v>
      </c>
      <c r="AU432" s="219" t="s">
        <v>83</v>
      </c>
      <c r="AV432" s="14" t="s">
        <v>83</v>
      </c>
      <c r="AW432" s="14" t="s">
        <v>34</v>
      </c>
      <c r="AX432" s="14" t="s">
        <v>81</v>
      </c>
      <c r="AY432" s="219" t="s">
        <v>136</v>
      </c>
    </row>
    <row r="433" spans="1:65" s="2" customFormat="1" ht="16.5" customHeight="1">
      <c r="A433" s="36"/>
      <c r="B433" s="37"/>
      <c r="C433" s="181" t="s">
        <v>559</v>
      </c>
      <c r="D433" s="181" t="s">
        <v>138</v>
      </c>
      <c r="E433" s="182" t="s">
        <v>560</v>
      </c>
      <c r="F433" s="183" t="s">
        <v>561</v>
      </c>
      <c r="G433" s="184" t="s">
        <v>477</v>
      </c>
      <c r="H433" s="185">
        <v>45.6</v>
      </c>
      <c r="I433" s="186"/>
      <c r="J433" s="187">
        <f>ROUND(I433*H433,2)</f>
        <v>0</v>
      </c>
      <c r="K433" s="183" t="s">
        <v>156</v>
      </c>
      <c r="L433" s="41"/>
      <c r="M433" s="188" t="s">
        <v>28</v>
      </c>
      <c r="N433" s="189" t="s">
        <v>46</v>
      </c>
      <c r="O433" s="67"/>
      <c r="P433" s="190">
        <f>O433*H433</f>
        <v>0</v>
      </c>
      <c r="Q433" s="190">
        <v>4E-05</v>
      </c>
      <c r="R433" s="190">
        <f>Q433*H433</f>
        <v>0.001824</v>
      </c>
      <c r="S433" s="190">
        <v>0.001</v>
      </c>
      <c r="T433" s="191">
        <f>S433*H433</f>
        <v>0.0456</v>
      </c>
      <c r="U433" s="36"/>
      <c r="V433" s="36"/>
      <c r="W433" s="36"/>
      <c r="X433" s="36"/>
      <c r="Y433" s="36"/>
      <c r="Z433" s="36"/>
      <c r="AA433" s="36"/>
      <c r="AB433" s="36"/>
      <c r="AC433" s="36"/>
      <c r="AD433" s="36"/>
      <c r="AE433" s="36"/>
      <c r="AR433" s="192" t="s">
        <v>142</v>
      </c>
      <c r="AT433" s="192" t="s">
        <v>138</v>
      </c>
      <c r="AU433" s="192" t="s">
        <v>83</v>
      </c>
      <c r="AY433" s="19" t="s">
        <v>136</v>
      </c>
      <c r="BE433" s="193">
        <f>IF(N433="základní",J433,0)</f>
        <v>0</v>
      </c>
      <c r="BF433" s="193">
        <f>IF(N433="snížená",J433,0)</f>
        <v>0</v>
      </c>
      <c r="BG433" s="193">
        <f>IF(N433="zákl. přenesená",J433,0)</f>
        <v>0</v>
      </c>
      <c r="BH433" s="193">
        <f>IF(N433="sníž. přenesená",J433,0)</f>
        <v>0</v>
      </c>
      <c r="BI433" s="193">
        <f>IF(N433="nulová",J433,0)</f>
        <v>0</v>
      </c>
      <c r="BJ433" s="19" t="s">
        <v>142</v>
      </c>
      <c r="BK433" s="193">
        <f>ROUND(I433*H433,2)</f>
        <v>0</v>
      </c>
      <c r="BL433" s="19" t="s">
        <v>142</v>
      </c>
      <c r="BM433" s="192" t="s">
        <v>562</v>
      </c>
    </row>
    <row r="434" spans="1:47" s="2" customFormat="1" ht="11.25">
      <c r="A434" s="36"/>
      <c r="B434" s="37"/>
      <c r="C434" s="38"/>
      <c r="D434" s="194" t="s">
        <v>144</v>
      </c>
      <c r="E434" s="38"/>
      <c r="F434" s="195" t="s">
        <v>563</v>
      </c>
      <c r="G434" s="38"/>
      <c r="H434" s="38"/>
      <c r="I434" s="196"/>
      <c r="J434" s="38"/>
      <c r="K434" s="38"/>
      <c r="L434" s="41"/>
      <c r="M434" s="197"/>
      <c r="N434" s="198"/>
      <c r="O434" s="67"/>
      <c r="P434" s="67"/>
      <c r="Q434" s="67"/>
      <c r="R434" s="67"/>
      <c r="S434" s="67"/>
      <c r="T434" s="68"/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T434" s="19" t="s">
        <v>144</v>
      </c>
      <c r="AU434" s="19" t="s">
        <v>83</v>
      </c>
    </row>
    <row r="435" spans="1:47" s="2" customFormat="1" ht="11.25">
      <c r="A435" s="36"/>
      <c r="B435" s="37"/>
      <c r="C435" s="38"/>
      <c r="D435" s="220" t="s">
        <v>159</v>
      </c>
      <c r="E435" s="38"/>
      <c r="F435" s="221" t="s">
        <v>564</v>
      </c>
      <c r="G435" s="38"/>
      <c r="H435" s="38"/>
      <c r="I435" s="196"/>
      <c r="J435" s="38"/>
      <c r="K435" s="38"/>
      <c r="L435" s="41"/>
      <c r="M435" s="197"/>
      <c r="N435" s="198"/>
      <c r="O435" s="67"/>
      <c r="P435" s="67"/>
      <c r="Q435" s="67"/>
      <c r="R435" s="67"/>
      <c r="S435" s="67"/>
      <c r="T435" s="68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T435" s="19" t="s">
        <v>159</v>
      </c>
      <c r="AU435" s="19" t="s">
        <v>83</v>
      </c>
    </row>
    <row r="436" spans="2:51" s="13" customFormat="1" ht="11.25">
      <c r="B436" s="199"/>
      <c r="C436" s="200"/>
      <c r="D436" s="194" t="s">
        <v>146</v>
      </c>
      <c r="E436" s="201" t="s">
        <v>28</v>
      </c>
      <c r="F436" s="202" t="s">
        <v>565</v>
      </c>
      <c r="G436" s="200"/>
      <c r="H436" s="201" t="s">
        <v>28</v>
      </c>
      <c r="I436" s="203"/>
      <c r="J436" s="200"/>
      <c r="K436" s="200"/>
      <c r="L436" s="204"/>
      <c r="M436" s="205"/>
      <c r="N436" s="206"/>
      <c r="O436" s="206"/>
      <c r="P436" s="206"/>
      <c r="Q436" s="206"/>
      <c r="R436" s="206"/>
      <c r="S436" s="206"/>
      <c r="T436" s="207"/>
      <c r="AT436" s="208" t="s">
        <v>146</v>
      </c>
      <c r="AU436" s="208" t="s">
        <v>83</v>
      </c>
      <c r="AV436" s="13" t="s">
        <v>81</v>
      </c>
      <c r="AW436" s="13" t="s">
        <v>34</v>
      </c>
      <c r="AX436" s="13" t="s">
        <v>73</v>
      </c>
      <c r="AY436" s="208" t="s">
        <v>136</v>
      </c>
    </row>
    <row r="437" spans="2:51" s="14" customFormat="1" ht="11.25">
      <c r="B437" s="209"/>
      <c r="C437" s="210"/>
      <c r="D437" s="194" t="s">
        <v>146</v>
      </c>
      <c r="E437" s="211" t="s">
        <v>28</v>
      </c>
      <c r="F437" s="212" t="s">
        <v>566</v>
      </c>
      <c r="G437" s="210"/>
      <c r="H437" s="213">
        <v>45.6</v>
      </c>
      <c r="I437" s="214"/>
      <c r="J437" s="210"/>
      <c r="K437" s="210"/>
      <c r="L437" s="215"/>
      <c r="M437" s="216"/>
      <c r="N437" s="217"/>
      <c r="O437" s="217"/>
      <c r="P437" s="217"/>
      <c r="Q437" s="217"/>
      <c r="R437" s="217"/>
      <c r="S437" s="217"/>
      <c r="T437" s="218"/>
      <c r="AT437" s="219" t="s">
        <v>146</v>
      </c>
      <c r="AU437" s="219" t="s">
        <v>83</v>
      </c>
      <c r="AV437" s="14" t="s">
        <v>83</v>
      </c>
      <c r="AW437" s="14" t="s">
        <v>34</v>
      </c>
      <c r="AX437" s="14" t="s">
        <v>81</v>
      </c>
      <c r="AY437" s="219" t="s">
        <v>136</v>
      </c>
    </row>
    <row r="438" spans="1:65" s="2" customFormat="1" ht="16.5" customHeight="1">
      <c r="A438" s="36"/>
      <c r="B438" s="37"/>
      <c r="C438" s="181" t="s">
        <v>567</v>
      </c>
      <c r="D438" s="181" t="s">
        <v>138</v>
      </c>
      <c r="E438" s="182" t="s">
        <v>568</v>
      </c>
      <c r="F438" s="183" t="s">
        <v>569</v>
      </c>
      <c r="G438" s="184" t="s">
        <v>477</v>
      </c>
      <c r="H438" s="185">
        <v>5.45</v>
      </c>
      <c r="I438" s="186"/>
      <c r="J438" s="187">
        <f>ROUND(I438*H438,2)</f>
        <v>0</v>
      </c>
      <c r="K438" s="183" t="s">
        <v>156</v>
      </c>
      <c r="L438" s="41"/>
      <c r="M438" s="188" t="s">
        <v>28</v>
      </c>
      <c r="N438" s="189" t="s">
        <v>46</v>
      </c>
      <c r="O438" s="67"/>
      <c r="P438" s="190">
        <f>O438*H438</f>
        <v>0</v>
      </c>
      <c r="Q438" s="190">
        <v>6E-05</v>
      </c>
      <c r="R438" s="190">
        <f>Q438*H438</f>
        <v>0.00032700000000000003</v>
      </c>
      <c r="S438" s="190">
        <v>0.002</v>
      </c>
      <c r="T438" s="191">
        <f>S438*H438</f>
        <v>0.0109</v>
      </c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R438" s="192" t="s">
        <v>142</v>
      </c>
      <c r="AT438" s="192" t="s">
        <v>138</v>
      </c>
      <c r="AU438" s="192" t="s">
        <v>83</v>
      </c>
      <c r="AY438" s="19" t="s">
        <v>136</v>
      </c>
      <c r="BE438" s="193">
        <f>IF(N438="základní",J438,0)</f>
        <v>0</v>
      </c>
      <c r="BF438" s="193">
        <f>IF(N438="snížená",J438,0)</f>
        <v>0</v>
      </c>
      <c r="BG438" s="193">
        <f>IF(N438="zákl. přenesená",J438,0)</f>
        <v>0</v>
      </c>
      <c r="BH438" s="193">
        <f>IF(N438="sníž. přenesená",J438,0)</f>
        <v>0</v>
      </c>
      <c r="BI438" s="193">
        <f>IF(N438="nulová",J438,0)</f>
        <v>0</v>
      </c>
      <c r="BJ438" s="19" t="s">
        <v>142</v>
      </c>
      <c r="BK438" s="193">
        <f>ROUND(I438*H438,2)</f>
        <v>0</v>
      </c>
      <c r="BL438" s="19" t="s">
        <v>142</v>
      </c>
      <c r="BM438" s="192" t="s">
        <v>570</v>
      </c>
    </row>
    <row r="439" spans="1:47" s="2" customFormat="1" ht="11.25">
      <c r="A439" s="36"/>
      <c r="B439" s="37"/>
      <c r="C439" s="38"/>
      <c r="D439" s="194" t="s">
        <v>144</v>
      </c>
      <c r="E439" s="38"/>
      <c r="F439" s="195" t="s">
        <v>571</v>
      </c>
      <c r="G439" s="38"/>
      <c r="H439" s="38"/>
      <c r="I439" s="196"/>
      <c r="J439" s="38"/>
      <c r="K439" s="38"/>
      <c r="L439" s="41"/>
      <c r="M439" s="197"/>
      <c r="N439" s="198"/>
      <c r="O439" s="67"/>
      <c r="P439" s="67"/>
      <c r="Q439" s="67"/>
      <c r="R439" s="67"/>
      <c r="S439" s="67"/>
      <c r="T439" s="68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T439" s="19" t="s">
        <v>144</v>
      </c>
      <c r="AU439" s="19" t="s">
        <v>83</v>
      </c>
    </row>
    <row r="440" spans="1:47" s="2" customFormat="1" ht="11.25">
      <c r="A440" s="36"/>
      <c r="B440" s="37"/>
      <c r="C440" s="38"/>
      <c r="D440" s="220" t="s">
        <v>159</v>
      </c>
      <c r="E440" s="38"/>
      <c r="F440" s="221" t="s">
        <v>572</v>
      </c>
      <c r="G440" s="38"/>
      <c r="H440" s="38"/>
      <c r="I440" s="196"/>
      <c r="J440" s="38"/>
      <c r="K440" s="38"/>
      <c r="L440" s="41"/>
      <c r="M440" s="197"/>
      <c r="N440" s="198"/>
      <c r="O440" s="67"/>
      <c r="P440" s="67"/>
      <c r="Q440" s="67"/>
      <c r="R440" s="67"/>
      <c r="S440" s="67"/>
      <c r="T440" s="68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T440" s="19" t="s">
        <v>159</v>
      </c>
      <c r="AU440" s="19" t="s">
        <v>83</v>
      </c>
    </row>
    <row r="441" spans="2:51" s="13" customFormat="1" ht="11.25">
      <c r="B441" s="199"/>
      <c r="C441" s="200"/>
      <c r="D441" s="194" t="s">
        <v>146</v>
      </c>
      <c r="E441" s="201" t="s">
        <v>28</v>
      </c>
      <c r="F441" s="202" t="s">
        <v>573</v>
      </c>
      <c r="G441" s="200"/>
      <c r="H441" s="201" t="s">
        <v>28</v>
      </c>
      <c r="I441" s="203"/>
      <c r="J441" s="200"/>
      <c r="K441" s="200"/>
      <c r="L441" s="204"/>
      <c r="M441" s="205"/>
      <c r="N441" s="206"/>
      <c r="O441" s="206"/>
      <c r="P441" s="206"/>
      <c r="Q441" s="206"/>
      <c r="R441" s="206"/>
      <c r="S441" s="206"/>
      <c r="T441" s="207"/>
      <c r="AT441" s="208" t="s">
        <v>146</v>
      </c>
      <c r="AU441" s="208" t="s">
        <v>83</v>
      </c>
      <c r="AV441" s="13" t="s">
        <v>81</v>
      </c>
      <c r="AW441" s="13" t="s">
        <v>34</v>
      </c>
      <c r="AX441" s="13" t="s">
        <v>73</v>
      </c>
      <c r="AY441" s="208" t="s">
        <v>136</v>
      </c>
    </row>
    <row r="442" spans="2:51" s="14" customFormat="1" ht="11.25">
      <c r="B442" s="209"/>
      <c r="C442" s="210"/>
      <c r="D442" s="194" t="s">
        <v>146</v>
      </c>
      <c r="E442" s="211" t="s">
        <v>28</v>
      </c>
      <c r="F442" s="212" t="s">
        <v>574</v>
      </c>
      <c r="G442" s="210"/>
      <c r="H442" s="213">
        <v>4.55</v>
      </c>
      <c r="I442" s="214"/>
      <c r="J442" s="210"/>
      <c r="K442" s="210"/>
      <c r="L442" s="215"/>
      <c r="M442" s="216"/>
      <c r="N442" s="217"/>
      <c r="O442" s="217"/>
      <c r="P442" s="217"/>
      <c r="Q442" s="217"/>
      <c r="R442" s="217"/>
      <c r="S442" s="217"/>
      <c r="T442" s="218"/>
      <c r="AT442" s="219" t="s">
        <v>146</v>
      </c>
      <c r="AU442" s="219" t="s">
        <v>83</v>
      </c>
      <c r="AV442" s="14" t="s">
        <v>83</v>
      </c>
      <c r="AW442" s="14" t="s">
        <v>34</v>
      </c>
      <c r="AX442" s="14" t="s">
        <v>73</v>
      </c>
      <c r="AY442" s="219" t="s">
        <v>136</v>
      </c>
    </row>
    <row r="443" spans="2:51" s="13" customFormat="1" ht="11.25">
      <c r="B443" s="199"/>
      <c r="C443" s="200"/>
      <c r="D443" s="194" t="s">
        <v>146</v>
      </c>
      <c r="E443" s="201" t="s">
        <v>28</v>
      </c>
      <c r="F443" s="202" t="s">
        <v>575</v>
      </c>
      <c r="G443" s="200"/>
      <c r="H443" s="201" t="s">
        <v>28</v>
      </c>
      <c r="I443" s="203"/>
      <c r="J443" s="200"/>
      <c r="K443" s="200"/>
      <c r="L443" s="204"/>
      <c r="M443" s="205"/>
      <c r="N443" s="206"/>
      <c r="O443" s="206"/>
      <c r="P443" s="206"/>
      <c r="Q443" s="206"/>
      <c r="R443" s="206"/>
      <c r="S443" s="206"/>
      <c r="T443" s="207"/>
      <c r="AT443" s="208" t="s">
        <v>146</v>
      </c>
      <c r="AU443" s="208" t="s">
        <v>83</v>
      </c>
      <c r="AV443" s="13" t="s">
        <v>81</v>
      </c>
      <c r="AW443" s="13" t="s">
        <v>34</v>
      </c>
      <c r="AX443" s="13" t="s">
        <v>73</v>
      </c>
      <c r="AY443" s="208" t="s">
        <v>136</v>
      </c>
    </row>
    <row r="444" spans="2:51" s="14" customFormat="1" ht="11.25">
      <c r="B444" s="209"/>
      <c r="C444" s="210"/>
      <c r="D444" s="194" t="s">
        <v>146</v>
      </c>
      <c r="E444" s="211" t="s">
        <v>28</v>
      </c>
      <c r="F444" s="212" t="s">
        <v>576</v>
      </c>
      <c r="G444" s="210"/>
      <c r="H444" s="213">
        <v>0.9</v>
      </c>
      <c r="I444" s="214"/>
      <c r="J444" s="210"/>
      <c r="K444" s="210"/>
      <c r="L444" s="215"/>
      <c r="M444" s="216"/>
      <c r="N444" s="217"/>
      <c r="O444" s="217"/>
      <c r="P444" s="217"/>
      <c r="Q444" s="217"/>
      <c r="R444" s="217"/>
      <c r="S444" s="217"/>
      <c r="T444" s="218"/>
      <c r="AT444" s="219" t="s">
        <v>146</v>
      </c>
      <c r="AU444" s="219" t="s">
        <v>83</v>
      </c>
      <c r="AV444" s="14" t="s">
        <v>83</v>
      </c>
      <c r="AW444" s="14" t="s">
        <v>34</v>
      </c>
      <c r="AX444" s="14" t="s">
        <v>73</v>
      </c>
      <c r="AY444" s="219" t="s">
        <v>136</v>
      </c>
    </row>
    <row r="445" spans="2:51" s="15" customFormat="1" ht="11.25">
      <c r="B445" s="222"/>
      <c r="C445" s="223"/>
      <c r="D445" s="194" t="s">
        <v>146</v>
      </c>
      <c r="E445" s="224" t="s">
        <v>28</v>
      </c>
      <c r="F445" s="225" t="s">
        <v>166</v>
      </c>
      <c r="G445" s="223"/>
      <c r="H445" s="226">
        <v>5.45</v>
      </c>
      <c r="I445" s="227"/>
      <c r="J445" s="223"/>
      <c r="K445" s="223"/>
      <c r="L445" s="228"/>
      <c r="M445" s="229"/>
      <c r="N445" s="230"/>
      <c r="O445" s="230"/>
      <c r="P445" s="230"/>
      <c r="Q445" s="230"/>
      <c r="R445" s="230"/>
      <c r="S445" s="230"/>
      <c r="T445" s="231"/>
      <c r="AT445" s="232" t="s">
        <v>146</v>
      </c>
      <c r="AU445" s="232" t="s">
        <v>83</v>
      </c>
      <c r="AV445" s="15" t="s">
        <v>142</v>
      </c>
      <c r="AW445" s="15" t="s">
        <v>34</v>
      </c>
      <c r="AX445" s="15" t="s">
        <v>81</v>
      </c>
      <c r="AY445" s="232" t="s">
        <v>136</v>
      </c>
    </row>
    <row r="446" spans="1:65" s="2" customFormat="1" ht="16.5" customHeight="1">
      <c r="A446" s="36"/>
      <c r="B446" s="37"/>
      <c r="C446" s="181" t="s">
        <v>577</v>
      </c>
      <c r="D446" s="181" t="s">
        <v>138</v>
      </c>
      <c r="E446" s="182" t="s">
        <v>578</v>
      </c>
      <c r="F446" s="183" t="s">
        <v>579</v>
      </c>
      <c r="G446" s="184" t="s">
        <v>477</v>
      </c>
      <c r="H446" s="185">
        <v>87.5</v>
      </c>
      <c r="I446" s="186"/>
      <c r="J446" s="187">
        <f>ROUND(I446*H446,2)</f>
        <v>0</v>
      </c>
      <c r="K446" s="183" t="s">
        <v>156</v>
      </c>
      <c r="L446" s="41"/>
      <c r="M446" s="188" t="s">
        <v>28</v>
      </c>
      <c r="N446" s="189" t="s">
        <v>46</v>
      </c>
      <c r="O446" s="67"/>
      <c r="P446" s="190">
        <f>O446*H446</f>
        <v>0</v>
      </c>
      <c r="Q446" s="190">
        <v>8E-05</v>
      </c>
      <c r="R446" s="190">
        <f>Q446*H446</f>
        <v>0.007</v>
      </c>
      <c r="S446" s="190">
        <v>0.002</v>
      </c>
      <c r="T446" s="191">
        <f>S446*H446</f>
        <v>0.17500000000000002</v>
      </c>
      <c r="U446" s="36"/>
      <c r="V446" s="36"/>
      <c r="W446" s="36"/>
      <c r="X446" s="36"/>
      <c r="Y446" s="36"/>
      <c r="Z446" s="36"/>
      <c r="AA446" s="36"/>
      <c r="AB446" s="36"/>
      <c r="AC446" s="36"/>
      <c r="AD446" s="36"/>
      <c r="AE446" s="36"/>
      <c r="AR446" s="192" t="s">
        <v>142</v>
      </c>
      <c r="AT446" s="192" t="s">
        <v>138</v>
      </c>
      <c r="AU446" s="192" t="s">
        <v>83</v>
      </c>
      <c r="AY446" s="19" t="s">
        <v>136</v>
      </c>
      <c r="BE446" s="193">
        <f>IF(N446="základní",J446,0)</f>
        <v>0</v>
      </c>
      <c r="BF446" s="193">
        <f>IF(N446="snížená",J446,0)</f>
        <v>0</v>
      </c>
      <c r="BG446" s="193">
        <f>IF(N446="zákl. přenesená",J446,0)</f>
        <v>0</v>
      </c>
      <c r="BH446" s="193">
        <f>IF(N446="sníž. přenesená",J446,0)</f>
        <v>0</v>
      </c>
      <c r="BI446" s="193">
        <f>IF(N446="nulová",J446,0)</f>
        <v>0</v>
      </c>
      <c r="BJ446" s="19" t="s">
        <v>142</v>
      </c>
      <c r="BK446" s="193">
        <f>ROUND(I446*H446,2)</f>
        <v>0</v>
      </c>
      <c r="BL446" s="19" t="s">
        <v>142</v>
      </c>
      <c r="BM446" s="192" t="s">
        <v>580</v>
      </c>
    </row>
    <row r="447" spans="1:47" s="2" customFormat="1" ht="11.25">
      <c r="A447" s="36"/>
      <c r="B447" s="37"/>
      <c r="C447" s="38"/>
      <c r="D447" s="194" t="s">
        <v>144</v>
      </c>
      <c r="E447" s="38"/>
      <c r="F447" s="195" t="s">
        <v>581</v>
      </c>
      <c r="G447" s="38"/>
      <c r="H447" s="38"/>
      <c r="I447" s="196"/>
      <c r="J447" s="38"/>
      <c r="K447" s="38"/>
      <c r="L447" s="41"/>
      <c r="M447" s="197"/>
      <c r="N447" s="198"/>
      <c r="O447" s="67"/>
      <c r="P447" s="67"/>
      <c r="Q447" s="67"/>
      <c r="R447" s="67"/>
      <c r="S447" s="67"/>
      <c r="T447" s="68"/>
      <c r="U447" s="36"/>
      <c r="V447" s="36"/>
      <c r="W447" s="36"/>
      <c r="X447" s="36"/>
      <c r="Y447" s="36"/>
      <c r="Z447" s="36"/>
      <c r="AA447" s="36"/>
      <c r="AB447" s="36"/>
      <c r="AC447" s="36"/>
      <c r="AD447" s="36"/>
      <c r="AE447" s="36"/>
      <c r="AT447" s="19" t="s">
        <v>144</v>
      </c>
      <c r="AU447" s="19" t="s">
        <v>83</v>
      </c>
    </row>
    <row r="448" spans="1:47" s="2" customFormat="1" ht="11.25">
      <c r="A448" s="36"/>
      <c r="B448" s="37"/>
      <c r="C448" s="38"/>
      <c r="D448" s="220" t="s">
        <v>159</v>
      </c>
      <c r="E448" s="38"/>
      <c r="F448" s="221" t="s">
        <v>582</v>
      </c>
      <c r="G448" s="38"/>
      <c r="H448" s="38"/>
      <c r="I448" s="196"/>
      <c r="J448" s="38"/>
      <c r="K448" s="38"/>
      <c r="L448" s="41"/>
      <c r="M448" s="197"/>
      <c r="N448" s="198"/>
      <c r="O448" s="67"/>
      <c r="P448" s="67"/>
      <c r="Q448" s="67"/>
      <c r="R448" s="67"/>
      <c r="S448" s="67"/>
      <c r="T448" s="68"/>
      <c r="U448" s="36"/>
      <c r="V448" s="36"/>
      <c r="W448" s="36"/>
      <c r="X448" s="36"/>
      <c r="Y448" s="36"/>
      <c r="Z448" s="36"/>
      <c r="AA448" s="36"/>
      <c r="AB448" s="36"/>
      <c r="AC448" s="36"/>
      <c r="AD448" s="36"/>
      <c r="AE448" s="36"/>
      <c r="AT448" s="19" t="s">
        <v>159</v>
      </c>
      <c r="AU448" s="19" t="s">
        <v>83</v>
      </c>
    </row>
    <row r="449" spans="2:51" s="13" customFormat="1" ht="11.25">
      <c r="B449" s="199"/>
      <c r="C449" s="200"/>
      <c r="D449" s="194" t="s">
        <v>146</v>
      </c>
      <c r="E449" s="201" t="s">
        <v>28</v>
      </c>
      <c r="F449" s="202" t="s">
        <v>583</v>
      </c>
      <c r="G449" s="200"/>
      <c r="H449" s="201" t="s">
        <v>28</v>
      </c>
      <c r="I449" s="203"/>
      <c r="J449" s="200"/>
      <c r="K449" s="200"/>
      <c r="L449" s="204"/>
      <c r="M449" s="205"/>
      <c r="N449" s="206"/>
      <c r="O449" s="206"/>
      <c r="P449" s="206"/>
      <c r="Q449" s="206"/>
      <c r="R449" s="206"/>
      <c r="S449" s="206"/>
      <c r="T449" s="207"/>
      <c r="AT449" s="208" t="s">
        <v>146</v>
      </c>
      <c r="AU449" s="208" t="s">
        <v>83</v>
      </c>
      <c r="AV449" s="13" t="s">
        <v>81</v>
      </c>
      <c r="AW449" s="13" t="s">
        <v>34</v>
      </c>
      <c r="AX449" s="13" t="s">
        <v>73</v>
      </c>
      <c r="AY449" s="208" t="s">
        <v>136</v>
      </c>
    </row>
    <row r="450" spans="2:51" s="13" customFormat="1" ht="11.25">
      <c r="B450" s="199"/>
      <c r="C450" s="200"/>
      <c r="D450" s="194" t="s">
        <v>146</v>
      </c>
      <c r="E450" s="201" t="s">
        <v>28</v>
      </c>
      <c r="F450" s="202" t="s">
        <v>584</v>
      </c>
      <c r="G450" s="200"/>
      <c r="H450" s="201" t="s">
        <v>28</v>
      </c>
      <c r="I450" s="203"/>
      <c r="J450" s="200"/>
      <c r="K450" s="200"/>
      <c r="L450" s="204"/>
      <c r="M450" s="205"/>
      <c r="N450" s="206"/>
      <c r="O450" s="206"/>
      <c r="P450" s="206"/>
      <c r="Q450" s="206"/>
      <c r="R450" s="206"/>
      <c r="S450" s="206"/>
      <c r="T450" s="207"/>
      <c r="AT450" s="208" t="s">
        <v>146</v>
      </c>
      <c r="AU450" s="208" t="s">
        <v>83</v>
      </c>
      <c r="AV450" s="13" t="s">
        <v>81</v>
      </c>
      <c r="AW450" s="13" t="s">
        <v>34</v>
      </c>
      <c r="AX450" s="13" t="s">
        <v>73</v>
      </c>
      <c r="AY450" s="208" t="s">
        <v>136</v>
      </c>
    </row>
    <row r="451" spans="2:51" s="14" customFormat="1" ht="11.25">
      <c r="B451" s="209"/>
      <c r="C451" s="210"/>
      <c r="D451" s="194" t="s">
        <v>146</v>
      </c>
      <c r="E451" s="211" t="s">
        <v>28</v>
      </c>
      <c r="F451" s="212" t="s">
        <v>585</v>
      </c>
      <c r="G451" s="210"/>
      <c r="H451" s="213">
        <v>27.5</v>
      </c>
      <c r="I451" s="214"/>
      <c r="J451" s="210"/>
      <c r="K451" s="210"/>
      <c r="L451" s="215"/>
      <c r="M451" s="216"/>
      <c r="N451" s="217"/>
      <c r="O451" s="217"/>
      <c r="P451" s="217"/>
      <c r="Q451" s="217"/>
      <c r="R451" s="217"/>
      <c r="S451" s="217"/>
      <c r="T451" s="218"/>
      <c r="AT451" s="219" t="s">
        <v>146</v>
      </c>
      <c r="AU451" s="219" t="s">
        <v>83</v>
      </c>
      <c r="AV451" s="14" t="s">
        <v>83</v>
      </c>
      <c r="AW451" s="14" t="s">
        <v>34</v>
      </c>
      <c r="AX451" s="14" t="s">
        <v>73</v>
      </c>
      <c r="AY451" s="219" t="s">
        <v>136</v>
      </c>
    </row>
    <row r="452" spans="2:51" s="14" customFormat="1" ht="11.25">
      <c r="B452" s="209"/>
      <c r="C452" s="210"/>
      <c r="D452" s="194" t="s">
        <v>146</v>
      </c>
      <c r="E452" s="211" t="s">
        <v>28</v>
      </c>
      <c r="F452" s="212" t="s">
        <v>586</v>
      </c>
      <c r="G452" s="210"/>
      <c r="H452" s="213">
        <v>35</v>
      </c>
      <c r="I452" s="214"/>
      <c r="J452" s="210"/>
      <c r="K452" s="210"/>
      <c r="L452" s="215"/>
      <c r="M452" s="216"/>
      <c r="N452" s="217"/>
      <c r="O452" s="217"/>
      <c r="P452" s="217"/>
      <c r="Q452" s="217"/>
      <c r="R452" s="217"/>
      <c r="S452" s="217"/>
      <c r="T452" s="218"/>
      <c r="AT452" s="219" t="s">
        <v>146</v>
      </c>
      <c r="AU452" s="219" t="s">
        <v>83</v>
      </c>
      <c r="AV452" s="14" t="s">
        <v>83</v>
      </c>
      <c r="AW452" s="14" t="s">
        <v>34</v>
      </c>
      <c r="AX452" s="14" t="s">
        <v>73</v>
      </c>
      <c r="AY452" s="219" t="s">
        <v>136</v>
      </c>
    </row>
    <row r="453" spans="2:51" s="13" customFormat="1" ht="11.25">
      <c r="B453" s="199"/>
      <c r="C453" s="200"/>
      <c r="D453" s="194" t="s">
        <v>146</v>
      </c>
      <c r="E453" s="201" t="s">
        <v>28</v>
      </c>
      <c r="F453" s="202" t="s">
        <v>587</v>
      </c>
      <c r="G453" s="200"/>
      <c r="H453" s="201" t="s">
        <v>28</v>
      </c>
      <c r="I453" s="203"/>
      <c r="J453" s="200"/>
      <c r="K453" s="200"/>
      <c r="L453" s="204"/>
      <c r="M453" s="205"/>
      <c r="N453" s="206"/>
      <c r="O453" s="206"/>
      <c r="P453" s="206"/>
      <c r="Q453" s="206"/>
      <c r="R453" s="206"/>
      <c r="S453" s="206"/>
      <c r="T453" s="207"/>
      <c r="AT453" s="208" t="s">
        <v>146</v>
      </c>
      <c r="AU453" s="208" t="s">
        <v>83</v>
      </c>
      <c r="AV453" s="13" t="s">
        <v>81</v>
      </c>
      <c r="AW453" s="13" t="s">
        <v>34</v>
      </c>
      <c r="AX453" s="13" t="s">
        <v>73</v>
      </c>
      <c r="AY453" s="208" t="s">
        <v>136</v>
      </c>
    </row>
    <row r="454" spans="2:51" s="14" customFormat="1" ht="11.25">
      <c r="B454" s="209"/>
      <c r="C454" s="210"/>
      <c r="D454" s="194" t="s">
        <v>146</v>
      </c>
      <c r="E454" s="211" t="s">
        <v>28</v>
      </c>
      <c r="F454" s="212" t="s">
        <v>588</v>
      </c>
      <c r="G454" s="210"/>
      <c r="H454" s="213">
        <v>25</v>
      </c>
      <c r="I454" s="214"/>
      <c r="J454" s="210"/>
      <c r="K454" s="210"/>
      <c r="L454" s="215"/>
      <c r="M454" s="216"/>
      <c r="N454" s="217"/>
      <c r="O454" s="217"/>
      <c r="P454" s="217"/>
      <c r="Q454" s="217"/>
      <c r="R454" s="217"/>
      <c r="S454" s="217"/>
      <c r="T454" s="218"/>
      <c r="AT454" s="219" t="s">
        <v>146</v>
      </c>
      <c r="AU454" s="219" t="s">
        <v>83</v>
      </c>
      <c r="AV454" s="14" t="s">
        <v>83</v>
      </c>
      <c r="AW454" s="14" t="s">
        <v>34</v>
      </c>
      <c r="AX454" s="14" t="s">
        <v>73</v>
      </c>
      <c r="AY454" s="219" t="s">
        <v>136</v>
      </c>
    </row>
    <row r="455" spans="2:51" s="15" customFormat="1" ht="11.25">
      <c r="B455" s="222"/>
      <c r="C455" s="223"/>
      <c r="D455" s="194" t="s">
        <v>146</v>
      </c>
      <c r="E455" s="224" t="s">
        <v>28</v>
      </c>
      <c r="F455" s="225" t="s">
        <v>166</v>
      </c>
      <c r="G455" s="223"/>
      <c r="H455" s="226">
        <v>87.5</v>
      </c>
      <c r="I455" s="227"/>
      <c r="J455" s="223"/>
      <c r="K455" s="223"/>
      <c r="L455" s="228"/>
      <c r="M455" s="229"/>
      <c r="N455" s="230"/>
      <c r="O455" s="230"/>
      <c r="P455" s="230"/>
      <c r="Q455" s="230"/>
      <c r="R455" s="230"/>
      <c r="S455" s="230"/>
      <c r="T455" s="231"/>
      <c r="AT455" s="232" t="s">
        <v>146</v>
      </c>
      <c r="AU455" s="232" t="s">
        <v>83</v>
      </c>
      <c r="AV455" s="15" t="s">
        <v>142</v>
      </c>
      <c r="AW455" s="15" t="s">
        <v>34</v>
      </c>
      <c r="AX455" s="15" t="s">
        <v>81</v>
      </c>
      <c r="AY455" s="232" t="s">
        <v>136</v>
      </c>
    </row>
    <row r="456" spans="1:65" s="2" customFormat="1" ht="16.5" customHeight="1">
      <c r="A456" s="36"/>
      <c r="B456" s="37"/>
      <c r="C456" s="233" t="s">
        <v>589</v>
      </c>
      <c r="D456" s="233" t="s">
        <v>234</v>
      </c>
      <c r="E456" s="234" t="s">
        <v>590</v>
      </c>
      <c r="F456" s="235" t="s">
        <v>591</v>
      </c>
      <c r="G456" s="236" t="s">
        <v>348</v>
      </c>
      <c r="H456" s="237">
        <v>0.302</v>
      </c>
      <c r="I456" s="238"/>
      <c r="J456" s="239">
        <f>ROUND(I456*H456,2)</f>
        <v>0</v>
      </c>
      <c r="K456" s="235" t="s">
        <v>156</v>
      </c>
      <c r="L456" s="240"/>
      <c r="M456" s="241" t="s">
        <v>28</v>
      </c>
      <c r="N456" s="242" t="s">
        <v>46</v>
      </c>
      <c r="O456" s="67"/>
      <c r="P456" s="190">
        <f>O456*H456</f>
        <v>0</v>
      </c>
      <c r="Q456" s="190">
        <v>1</v>
      </c>
      <c r="R456" s="190">
        <f>Q456*H456</f>
        <v>0.302</v>
      </c>
      <c r="S456" s="190">
        <v>0</v>
      </c>
      <c r="T456" s="191">
        <f>S456*H456</f>
        <v>0</v>
      </c>
      <c r="U456" s="36"/>
      <c r="V456" s="36"/>
      <c r="W456" s="36"/>
      <c r="X456" s="36"/>
      <c r="Y456" s="36"/>
      <c r="Z456" s="36"/>
      <c r="AA456" s="36"/>
      <c r="AB456" s="36"/>
      <c r="AC456" s="36"/>
      <c r="AD456" s="36"/>
      <c r="AE456" s="36"/>
      <c r="AR456" s="192" t="s">
        <v>201</v>
      </c>
      <c r="AT456" s="192" t="s">
        <v>234</v>
      </c>
      <c r="AU456" s="192" t="s">
        <v>83</v>
      </c>
      <c r="AY456" s="19" t="s">
        <v>136</v>
      </c>
      <c r="BE456" s="193">
        <f>IF(N456="základní",J456,0)</f>
        <v>0</v>
      </c>
      <c r="BF456" s="193">
        <f>IF(N456="snížená",J456,0)</f>
        <v>0</v>
      </c>
      <c r="BG456" s="193">
        <f>IF(N456="zákl. přenesená",J456,0)</f>
        <v>0</v>
      </c>
      <c r="BH456" s="193">
        <f>IF(N456="sníž. přenesená",J456,0)</f>
        <v>0</v>
      </c>
      <c r="BI456" s="193">
        <f>IF(N456="nulová",J456,0)</f>
        <v>0</v>
      </c>
      <c r="BJ456" s="19" t="s">
        <v>142</v>
      </c>
      <c r="BK456" s="193">
        <f>ROUND(I456*H456,2)</f>
        <v>0</v>
      </c>
      <c r="BL456" s="19" t="s">
        <v>142</v>
      </c>
      <c r="BM456" s="192" t="s">
        <v>592</v>
      </c>
    </row>
    <row r="457" spans="1:47" s="2" customFormat="1" ht="11.25">
      <c r="A457" s="36"/>
      <c r="B457" s="37"/>
      <c r="C457" s="38"/>
      <c r="D457" s="194" t="s">
        <v>144</v>
      </c>
      <c r="E457" s="38"/>
      <c r="F457" s="195" t="s">
        <v>591</v>
      </c>
      <c r="G457" s="38"/>
      <c r="H457" s="38"/>
      <c r="I457" s="196"/>
      <c r="J457" s="38"/>
      <c r="K457" s="38"/>
      <c r="L457" s="41"/>
      <c r="M457" s="197"/>
      <c r="N457" s="198"/>
      <c r="O457" s="67"/>
      <c r="P457" s="67"/>
      <c r="Q457" s="67"/>
      <c r="R457" s="67"/>
      <c r="S457" s="67"/>
      <c r="T457" s="68"/>
      <c r="U457" s="36"/>
      <c r="V457" s="36"/>
      <c r="W457" s="36"/>
      <c r="X457" s="36"/>
      <c r="Y457" s="36"/>
      <c r="Z457" s="36"/>
      <c r="AA457" s="36"/>
      <c r="AB457" s="36"/>
      <c r="AC457" s="36"/>
      <c r="AD457" s="36"/>
      <c r="AE457" s="36"/>
      <c r="AT457" s="19" t="s">
        <v>144</v>
      </c>
      <c r="AU457" s="19" t="s">
        <v>83</v>
      </c>
    </row>
    <row r="458" spans="2:51" s="13" customFormat="1" ht="11.25">
      <c r="B458" s="199"/>
      <c r="C458" s="200"/>
      <c r="D458" s="194" t="s">
        <v>146</v>
      </c>
      <c r="E458" s="201" t="s">
        <v>28</v>
      </c>
      <c r="F458" s="202" t="s">
        <v>583</v>
      </c>
      <c r="G458" s="200"/>
      <c r="H458" s="201" t="s">
        <v>28</v>
      </c>
      <c r="I458" s="203"/>
      <c r="J458" s="200"/>
      <c r="K458" s="200"/>
      <c r="L458" s="204"/>
      <c r="M458" s="205"/>
      <c r="N458" s="206"/>
      <c r="O458" s="206"/>
      <c r="P458" s="206"/>
      <c r="Q458" s="206"/>
      <c r="R458" s="206"/>
      <c r="S458" s="206"/>
      <c r="T458" s="207"/>
      <c r="AT458" s="208" t="s">
        <v>146</v>
      </c>
      <c r="AU458" s="208" t="s">
        <v>83</v>
      </c>
      <c r="AV458" s="13" t="s">
        <v>81</v>
      </c>
      <c r="AW458" s="13" t="s">
        <v>34</v>
      </c>
      <c r="AX458" s="13" t="s">
        <v>73</v>
      </c>
      <c r="AY458" s="208" t="s">
        <v>136</v>
      </c>
    </row>
    <row r="459" spans="2:51" s="13" customFormat="1" ht="11.25">
      <c r="B459" s="199"/>
      <c r="C459" s="200"/>
      <c r="D459" s="194" t="s">
        <v>146</v>
      </c>
      <c r="E459" s="201" t="s">
        <v>28</v>
      </c>
      <c r="F459" s="202" t="s">
        <v>593</v>
      </c>
      <c r="G459" s="200"/>
      <c r="H459" s="201" t="s">
        <v>28</v>
      </c>
      <c r="I459" s="203"/>
      <c r="J459" s="200"/>
      <c r="K459" s="200"/>
      <c r="L459" s="204"/>
      <c r="M459" s="205"/>
      <c r="N459" s="206"/>
      <c r="O459" s="206"/>
      <c r="P459" s="206"/>
      <c r="Q459" s="206"/>
      <c r="R459" s="206"/>
      <c r="S459" s="206"/>
      <c r="T459" s="207"/>
      <c r="AT459" s="208" t="s">
        <v>146</v>
      </c>
      <c r="AU459" s="208" t="s">
        <v>83</v>
      </c>
      <c r="AV459" s="13" t="s">
        <v>81</v>
      </c>
      <c r="AW459" s="13" t="s">
        <v>34</v>
      </c>
      <c r="AX459" s="13" t="s">
        <v>73</v>
      </c>
      <c r="AY459" s="208" t="s">
        <v>136</v>
      </c>
    </row>
    <row r="460" spans="2:51" s="14" customFormat="1" ht="11.25">
      <c r="B460" s="209"/>
      <c r="C460" s="210"/>
      <c r="D460" s="194" t="s">
        <v>146</v>
      </c>
      <c r="E460" s="211" t="s">
        <v>28</v>
      </c>
      <c r="F460" s="212" t="s">
        <v>594</v>
      </c>
      <c r="G460" s="210"/>
      <c r="H460" s="213">
        <v>0.095</v>
      </c>
      <c r="I460" s="214"/>
      <c r="J460" s="210"/>
      <c r="K460" s="210"/>
      <c r="L460" s="215"/>
      <c r="M460" s="216"/>
      <c r="N460" s="217"/>
      <c r="O460" s="217"/>
      <c r="P460" s="217"/>
      <c r="Q460" s="217"/>
      <c r="R460" s="217"/>
      <c r="S460" s="217"/>
      <c r="T460" s="218"/>
      <c r="AT460" s="219" t="s">
        <v>146</v>
      </c>
      <c r="AU460" s="219" t="s">
        <v>83</v>
      </c>
      <c r="AV460" s="14" t="s">
        <v>83</v>
      </c>
      <c r="AW460" s="14" t="s">
        <v>34</v>
      </c>
      <c r="AX460" s="14" t="s">
        <v>73</v>
      </c>
      <c r="AY460" s="219" t="s">
        <v>136</v>
      </c>
    </row>
    <row r="461" spans="2:51" s="14" customFormat="1" ht="11.25">
      <c r="B461" s="209"/>
      <c r="C461" s="210"/>
      <c r="D461" s="194" t="s">
        <v>146</v>
      </c>
      <c r="E461" s="211" t="s">
        <v>28</v>
      </c>
      <c r="F461" s="212" t="s">
        <v>595</v>
      </c>
      <c r="G461" s="210"/>
      <c r="H461" s="213">
        <v>0.121</v>
      </c>
      <c r="I461" s="214"/>
      <c r="J461" s="210"/>
      <c r="K461" s="210"/>
      <c r="L461" s="215"/>
      <c r="M461" s="216"/>
      <c r="N461" s="217"/>
      <c r="O461" s="217"/>
      <c r="P461" s="217"/>
      <c r="Q461" s="217"/>
      <c r="R461" s="217"/>
      <c r="S461" s="217"/>
      <c r="T461" s="218"/>
      <c r="AT461" s="219" t="s">
        <v>146</v>
      </c>
      <c r="AU461" s="219" t="s">
        <v>83</v>
      </c>
      <c r="AV461" s="14" t="s">
        <v>83</v>
      </c>
      <c r="AW461" s="14" t="s">
        <v>34</v>
      </c>
      <c r="AX461" s="14" t="s">
        <v>73</v>
      </c>
      <c r="AY461" s="219" t="s">
        <v>136</v>
      </c>
    </row>
    <row r="462" spans="2:51" s="13" customFormat="1" ht="11.25">
      <c r="B462" s="199"/>
      <c r="C462" s="200"/>
      <c r="D462" s="194" t="s">
        <v>146</v>
      </c>
      <c r="E462" s="201" t="s">
        <v>28</v>
      </c>
      <c r="F462" s="202" t="s">
        <v>596</v>
      </c>
      <c r="G462" s="200"/>
      <c r="H462" s="201" t="s">
        <v>28</v>
      </c>
      <c r="I462" s="203"/>
      <c r="J462" s="200"/>
      <c r="K462" s="200"/>
      <c r="L462" s="204"/>
      <c r="M462" s="205"/>
      <c r="N462" s="206"/>
      <c r="O462" s="206"/>
      <c r="P462" s="206"/>
      <c r="Q462" s="206"/>
      <c r="R462" s="206"/>
      <c r="S462" s="206"/>
      <c r="T462" s="207"/>
      <c r="AT462" s="208" t="s">
        <v>146</v>
      </c>
      <c r="AU462" s="208" t="s">
        <v>83</v>
      </c>
      <c r="AV462" s="13" t="s">
        <v>81</v>
      </c>
      <c r="AW462" s="13" t="s">
        <v>34</v>
      </c>
      <c r="AX462" s="13" t="s">
        <v>73</v>
      </c>
      <c r="AY462" s="208" t="s">
        <v>136</v>
      </c>
    </row>
    <row r="463" spans="2:51" s="14" customFormat="1" ht="11.25">
      <c r="B463" s="209"/>
      <c r="C463" s="210"/>
      <c r="D463" s="194" t="s">
        <v>146</v>
      </c>
      <c r="E463" s="211" t="s">
        <v>28</v>
      </c>
      <c r="F463" s="212" t="s">
        <v>597</v>
      </c>
      <c r="G463" s="210"/>
      <c r="H463" s="213">
        <v>0.086</v>
      </c>
      <c r="I463" s="214"/>
      <c r="J463" s="210"/>
      <c r="K463" s="210"/>
      <c r="L463" s="215"/>
      <c r="M463" s="216"/>
      <c r="N463" s="217"/>
      <c r="O463" s="217"/>
      <c r="P463" s="217"/>
      <c r="Q463" s="217"/>
      <c r="R463" s="217"/>
      <c r="S463" s="217"/>
      <c r="T463" s="218"/>
      <c r="AT463" s="219" t="s">
        <v>146</v>
      </c>
      <c r="AU463" s="219" t="s">
        <v>83</v>
      </c>
      <c r="AV463" s="14" t="s">
        <v>83</v>
      </c>
      <c r="AW463" s="14" t="s">
        <v>34</v>
      </c>
      <c r="AX463" s="14" t="s">
        <v>73</v>
      </c>
      <c r="AY463" s="219" t="s">
        <v>136</v>
      </c>
    </row>
    <row r="464" spans="2:51" s="15" customFormat="1" ht="11.25">
      <c r="B464" s="222"/>
      <c r="C464" s="223"/>
      <c r="D464" s="194" t="s">
        <v>146</v>
      </c>
      <c r="E464" s="224" t="s">
        <v>28</v>
      </c>
      <c r="F464" s="225" t="s">
        <v>166</v>
      </c>
      <c r="G464" s="223"/>
      <c r="H464" s="226">
        <v>0.302</v>
      </c>
      <c r="I464" s="227"/>
      <c r="J464" s="223"/>
      <c r="K464" s="223"/>
      <c r="L464" s="228"/>
      <c r="M464" s="229"/>
      <c r="N464" s="230"/>
      <c r="O464" s="230"/>
      <c r="P464" s="230"/>
      <c r="Q464" s="230"/>
      <c r="R464" s="230"/>
      <c r="S464" s="230"/>
      <c r="T464" s="231"/>
      <c r="AT464" s="232" t="s">
        <v>146</v>
      </c>
      <c r="AU464" s="232" t="s">
        <v>83</v>
      </c>
      <c r="AV464" s="15" t="s">
        <v>142</v>
      </c>
      <c r="AW464" s="15" t="s">
        <v>34</v>
      </c>
      <c r="AX464" s="15" t="s">
        <v>81</v>
      </c>
      <c r="AY464" s="232" t="s">
        <v>136</v>
      </c>
    </row>
    <row r="465" spans="1:65" s="2" customFormat="1" ht="16.5" customHeight="1">
      <c r="A465" s="36"/>
      <c r="B465" s="37"/>
      <c r="C465" s="181" t="s">
        <v>598</v>
      </c>
      <c r="D465" s="181" t="s">
        <v>138</v>
      </c>
      <c r="E465" s="182" t="s">
        <v>599</v>
      </c>
      <c r="F465" s="183" t="s">
        <v>600</v>
      </c>
      <c r="G465" s="184" t="s">
        <v>477</v>
      </c>
      <c r="H465" s="185">
        <v>5.85</v>
      </c>
      <c r="I465" s="186"/>
      <c r="J465" s="187">
        <f>ROUND(I465*H465,2)</f>
        <v>0</v>
      </c>
      <c r="K465" s="183" t="s">
        <v>156</v>
      </c>
      <c r="L465" s="41"/>
      <c r="M465" s="188" t="s">
        <v>28</v>
      </c>
      <c r="N465" s="189" t="s">
        <v>46</v>
      </c>
      <c r="O465" s="67"/>
      <c r="P465" s="190">
        <f>O465*H465</f>
        <v>0</v>
      </c>
      <c r="Q465" s="190">
        <v>0.00076</v>
      </c>
      <c r="R465" s="190">
        <f>Q465*H465</f>
        <v>0.004446</v>
      </c>
      <c r="S465" s="190">
        <v>0.0021</v>
      </c>
      <c r="T465" s="191">
        <f>S465*H465</f>
        <v>0.012284999999999999</v>
      </c>
      <c r="U465" s="36"/>
      <c r="V465" s="36"/>
      <c r="W465" s="36"/>
      <c r="X465" s="36"/>
      <c r="Y465" s="36"/>
      <c r="Z465" s="36"/>
      <c r="AA465" s="36"/>
      <c r="AB465" s="36"/>
      <c r="AC465" s="36"/>
      <c r="AD465" s="36"/>
      <c r="AE465" s="36"/>
      <c r="AR465" s="192" t="s">
        <v>142</v>
      </c>
      <c r="AT465" s="192" t="s">
        <v>138</v>
      </c>
      <c r="AU465" s="192" t="s">
        <v>83</v>
      </c>
      <c r="AY465" s="19" t="s">
        <v>136</v>
      </c>
      <c r="BE465" s="193">
        <f>IF(N465="základní",J465,0)</f>
        <v>0</v>
      </c>
      <c r="BF465" s="193">
        <f>IF(N465="snížená",J465,0)</f>
        <v>0</v>
      </c>
      <c r="BG465" s="193">
        <f>IF(N465="zákl. přenesená",J465,0)</f>
        <v>0</v>
      </c>
      <c r="BH465" s="193">
        <f>IF(N465="sníž. přenesená",J465,0)</f>
        <v>0</v>
      </c>
      <c r="BI465" s="193">
        <f>IF(N465="nulová",J465,0)</f>
        <v>0</v>
      </c>
      <c r="BJ465" s="19" t="s">
        <v>142</v>
      </c>
      <c r="BK465" s="193">
        <f>ROUND(I465*H465,2)</f>
        <v>0</v>
      </c>
      <c r="BL465" s="19" t="s">
        <v>142</v>
      </c>
      <c r="BM465" s="192" t="s">
        <v>601</v>
      </c>
    </row>
    <row r="466" spans="1:47" s="2" customFormat="1" ht="19.5">
      <c r="A466" s="36"/>
      <c r="B466" s="37"/>
      <c r="C466" s="38"/>
      <c r="D466" s="194" t="s">
        <v>144</v>
      </c>
      <c r="E466" s="38"/>
      <c r="F466" s="195" t="s">
        <v>602</v>
      </c>
      <c r="G466" s="38"/>
      <c r="H466" s="38"/>
      <c r="I466" s="196"/>
      <c r="J466" s="38"/>
      <c r="K466" s="38"/>
      <c r="L466" s="41"/>
      <c r="M466" s="197"/>
      <c r="N466" s="198"/>
      <c r="O466" s="67"/>
      <c r="P466" s="67"/>
      <c r="Q466" s="67"/>
      <c r="R466" s="67"/>
      <c r="S466" s="67"/>
      <c r="T466" s="68"/>
      <c r="U466" s="36"/>
      <c r="V466" s="36"/>
      <c r="W466" s="36"/>
      <c r="X466" s="36"/>
      <c r="Y466" s="36"/>
      <c r="Z466" s="36"/>
      <c r="AA466" s="36"/>
      <c r="AB466" s="36"/>
      <c r="AC466" s="36"/>
      <c r="AD466" s="36"/>
      <c r="AE466" s="36"/>
      <c r="AT466" s="19" t="s">
        <v>144</v>
      </c>
      <c r="AU466" s="19" t="s">
        <v>83</v>
      </c>
    </row>
    <row r="467" spans="1:47" s="2" customFormat="1" ht="11.25">
      <c r="A467" s="36"/>
      <c r="B467" s="37"/>
      <c r="C467" s="38"/>
      <c r="D467" s="220" t="s">
        <v>159</v>
      </c>
      <c r="E467" s="38"/>
      <c r="F467" s="221" t="s">
        <v>603</v>
      </c>
      <c r="G467" s="38"/>
      <c r="H467" s="38"/>
      <c r="I467" s="196"/>
      <c r="J467" s="38"/>
      <c r="K467" s="38"/>
      <c r="L467" s="41"/>
      <c r="M467" s="197"/>
      <c r="N467" s="198"/>
      <c r="O467" s="67"/>
      <c r="P467" s="67"/>
      <c r="Q467" s="67"/>
      <c r="R467" s="67"/>
      <c r="S467" s="67"/>
      <c r="T467" s="68"/>
      <c r="U467" s="36"/>
      <c r="V467" s="36"/>
      <c r="W467" s="36"/>
      <c r="X467" s="36"/>
      <c r="Y467" s="36"/>
      <c r="Z467" s="36"/>
      <c r="AA467" s="36"/>
      <c r="AB467" s="36"/>
      <c r="AC467" s="36"/>
      <c r="AD467" s="36"/>
      <c r="AE467" s="36"/>
      <c r="AT467" s="19" t="s">
        <v>159</v>
      </c>
      <c r="AU467" s="19" t="s">
        <v>83</v>
      </c>
    </row>
    <row r="468" spans="2:51" s="13" customFormat="1" ht="11.25">
      <c r="B468" s="199"/>
      <c r="C468" s="200"/>
      <c r="D468" s="194" t="s">
        <v>146</v>
      </c>
      <c r="E468" s="201" t="s">
        <v>28</v>
      </c>
      <c r="F468" s="202" t="s">
        <v>604</v>
      </c>
      <c r="G468" s="200"/>
      <c r="H468" s="201" t="s">
        <v>28</v>
      </c>
      <c r="I468" s="203"/>
      <c r="J468" s="200"/>
      <c r="K468" s="200"/>
      <c r="L468" s="204"/>
      <c r="M468" s="205"/>
      <c r="N468" s="206"/>
      <c r="O468" s="206"/>
      <c r="P468" s="206"/>
      <c r="Q468" s="206"/>
      <c r="R468" s="206"/>
      <c r="S468" s="206"/>
      <c r="T468" s="207"/>
      <c r="AT468" s="208" t="s">
        <v>146</v>
      </c>
      <c r="AU468" s="208" t="s">
        <v>83</v>
      </c>
      <c r="AV468" s="13" t="s">
        <v>81</v>
      </c>
      <c r="AW468" s="13" t="s">
        <v>34</v>
      </c>
      <c r="AX468" s="13" t="s">
        <v>73</v>
      </c>
      <c r="AY468" s="208" t="s">
        <v>136</v>
      </c>
    </row>
    <row r="469" spans="2:51" s="14" customFormat="1" ht="11.25">
      <c r="B469" s="209"/>
      <c r="C469" s="210"/>
      <c r="D469" s="194" t="s">
        <v>146</v>
      </c>
      <c r="E469" s="211" t="s">
        <v>28</v>
      </c>
      <c r="F469" s="212" t="s">
        <v>605</v>
      </c>
      <c r="G469" s="210"/>
      <c r="H469" s="213">
        <v>5.85</v>
      </c>
      <c r="I469" s="214"/>
      <c r="J469" s="210"/>
      <c r="K469" s="210"/>
      <c r="L469" s="215"/>
      <c r="M469" s="216"/>
      <c r="N469" s="217"/>
      <c r="O469" s="217"/>
      <c r="P469" s="217"/>
      <c r="Q469" s="217"/>
      <c r="R469" s="217"/>
      <c r="S469" s="217"/>
      <c r="T469" s="218"/>
      <c r="AT469" s="219" t="s">
        <v>146</v>
      </c>
      <c r="AU469" s="219" t="s">
        <v>83</v>
      </c>
      <c r="AV469" s="14" t="s">
        <v>83</v>
      </c>
      <c r="AW469" s="14" t="s">
        <v>34</v>
      </c>
      <c r="AX469" s="14" t="s">
        <v>81</v>
      </c>
      <c r="AY469" s="219" t="s">
        <v>136</v>
      </c>
    </row>
    <row r="470" spans="1:65" s="2" customFormat="1" ht="16.5" customHeight="1">
      <c r="A470" s="36"/>
      <c r="B470" s="37"/>
      <c r="C470" s="233" t="s">
        <v>606</v>
      </c>
      <c r="D470" s="233" t="s">
        <v>234</v>
      </c>
      <c r="E470" s="234" t="s">
        <v>607</v>
      </c>
      <c r="F470" s="235" t="s">
        <v>608</v>
      </c>
      <c r="G470" s="236" t="s">
        <v>477</v>
      </c>
      <c r="H470" s="237">
        <v>23.075</v>
      </c>
      <c r="I470" s="238"/>
      <c r="J470" s="239">
        <f>ROUND(I470*H470,2)</f>
        <v>0</v>
      </c>
      <c r="K470" s="235" t="s">
        <v>28</v>
      </c>
      <c r="L470" s="240"/>
      <c r="M470" s="241" t="s">
        <v>28</v>
      </c>
      <c r="N470" s="242" t="s">
        <v>46</v>
      </c>
      <c r="O470" s="67"/>
      <c r="P470" s="190">
        <f>O470*H470</f>
        <v>0</v>
      </c>
      <c r="Q470" s="190">
        <v>0.00247</v>
      </c>
      <c r="R470" s="190">
        <f>Q470*H470</f>
        <v>0.05699525</v>
      </c>
      <c r="S470" s="190">
        <v>0</v>
      </c>
      <c r="T470" s="191">
        <f>S470*H470</f>
        <v>0</v>
      </c>
      <c r="U470" s="36"/>
      <c r="V470" s="36"/>
      <c r="W470" s="36"/>
      <c r="X470" s="36"/>
      <c r="Y470" s="36"/>
      <c r="Z470" s="36"/>
      <c r="AA470" s="36"/>
      <c r="AB470" s="36"/>
      <c r="AC470" s="36"/>
      <c r="AD470" s="36"/>
      <c r="AE470" s="36"/>
      <c r="AR470" s="192" t="s">
        <v>201</v>
      </c>
      <c r="AT470" s="192" t="s">
        <v>234</v>
      </c>
      <c r="AU470" s="192" t="s">
        <v>83</v>
      </c>
      <c r="AY470" s="19" t="s">
        <v>136</v>
      </c>
      <c r="BE470" s="193">
        <f>IF(N470="základní",J470,0)</f>
        <v>0</v>
      </c>
      <c r="BF470" s="193">
        <f>IF(N470="snížená",J470,0)</f>
        <v>0</v>
      </c>
      <c r="BG470" s="193">
        <f>IF(N470="zákl. přenesená",J470,0)</f>
        <v>0</v>
      </c>
      <c r="BH470" s="193">
        <f>IF(N470="sníž. přenesená",J470,0)</f>
        <v>0</v>
      </c>
      <c r="BI470" s="193">
        <f>IF(N470="nulová",J470,0)</f>
        <v>0</v>
      </c>
      <c r="BJ470" s="19" t="s">
        <v>142</v>
      </c>
      <c r="BK470" s="193">
        <f>ROUND(I470*H470,2)</f>
        <v>0</v>
      </c>
      <c r="BL470" s="19" t="s">
        <v>142</v>
      </c>
      <c r="BM470" s="192" t="s">
        <v>609</v>
      </c>
    </row>
    <row r="471" spans="1:47" s="2" customFormat="1" ht="11.25">
      <c r="A471" s="36"/>
      <c r="B471" s="37"/>
      <c r="C471" s="38"/>
      <c r="D471" s="194" t="s">
        <v>144</v>
      </c>
      <c r="E471" s="38"/>
      <c r="F471" s="195" t="s">
        <v>608</v>
      </c>
      <c r="G471" s="38"/>
      <c r="H471" s="38"/>
      <c r="I471" s="196"/>
      <c r="J471" s="38"/>
      <c r="K471" s="38"/>
      <c r="L471" s="41"/>
      <c r="M471" s="197"/>
      <c r="N471" s="198"/>
      <c r="O471" s="67"/>
      <c r="P471" s="67"/>
      <c r="Q471" s="67"/>
      <c r="R471" s="67"/>
      <c r="S471" s="67"/>
      <c r="T471" s="68"/>
      <c r="U471" s="36"/>
      <c r="V471" s="36"/>
      <c r="W471" s="36"/>
      <c r="X471" s="36"/>
      <c r="Y471" s="36"/>
      <c r="Z471" s="36"/>
      <c r="AA471" s="36"/>
      <c r="AB471" s="36"/>
      <c r="AC471" s="36"/>
      <c r="AD471" s="36"/>
      <c r="AE471" s="36"/>
      <c r="AT471" s="19" t="s">
        <v>144</v>
      </c>
      <c r="AU471" s="19" t="s">
        <v>83</v>
      </c>
    </row>
    <row r="472" spans="2:51" s="13" customFormat="1" ht="11.25">
      <c r="B472" s="199"/>
      <c r="C472" s="200"/>
      <c r="D472" s="194" t="s">
        <v>146</v>
      </c>
      <c r="E472" s="201" t="s">
        <v>28</v>
      </c>
      <c r="F472" s="202" t="s">
        <v>610</v>
      </c>
      <c r="G472" s="200"/>
      <c r="H472" s="201" t="s">
        <v>28</v>
      </c>
      <c r="I472" s="203"/>
      <c r="J472" s="200"/>
      <c r="K472" s="200"/>
      <c r="L472" s="204"/>
      <c r="M472" s="205"/>
      <c r="N472" s="206"/>
      <c r="O472" s="206"/>
      <c r="P472" s="206"/>
      <c r="Q472" s="206"/>
      <c r="R472" s="206"/>
      <c r="S472" s="206"/>
      <c r="T472" s="207"/>
      <c r="AT472" s="208" t="s">
        <v>146</v>
      </c>
      <c r="AU472" s="208" t="s">
        <v>83</v>
      </c>
      <c r="AV472" s="13" t="s">
        <v>81</v>
      </c>
      <c r="AW472" s="13" t="s">
        <v>34</v>
      </c>
      <c r="AX472" s="13" t="s">
        <v>73</v>
      </c>
      <c r="AY472" s="208" t="s">
        <v>136</v>
      </c>
    </row>
    <row r="473" spans="2:51" s="14" customFormat="1" ht="11.25">
      <c r="B473" s="209"/>
      <c r="C473" s="210"/>
      <c r="D473" s="194" t="s">
        <v>146</v>
      </c>
      <c r="E473" s="211" t="s">
        <v>28</v>
      </c>
      <c r="F473" s="212" t="s">
        <v>611</v>
      </c>
      <c r="G473" s="210"/>
      <c r="H473" s="213">
        <v>23.075</v>
      </c>
      <c r="I473" s="214"/>
      <c r="J473" s="210"/>
      <c r="K473" s="210"/>
      <c r="L473" s="215"/>
      <c r="M473" s="216"/>
      <c r="N473" s="217"/>
      <c r="O473" s="217"/>
      <c r="P473" s="217"/>
      <c r="Q473" s="217"/>
      <c r="R473" s="217"/>
      <c r="S473" s="217"/>
      <c r="T473" s="218"/>
      <c r="AT473" s="219" t="s">
        <v>146</v>
      </c>
      <c r="AU473" s="219" t="s">
        <v>83</v>
      </c>
      <c r="AV473" s="14" t="s">
        <v>83</v>
      </c>
      <c r="AW473" s="14" t="s">
        <v>34</v>
      </c>
      <c r="AX473" s="14" t="s">
        <v>81</v>
      </c>
      <c r="AY473" s="219" t="s">
        <v>136</v>
      </c>
    </row>
    <row r="474" spans="1:65" s="2" customFormat="1" ht="16.5" customHeight="1">
      <c r="A474" s="36"/>
      <c r="B474" s="37"/>
      <c r="C474" s="181" t="s">
        <v>612</v>
      </c>
      <c r="D474" s="181" t="s">
        <v>138</v>
      </c>
      <c r="E474" s="182" t="s">
        <v>613</v>
      </c>
      <c r="F474" s="183" t="s">
        <v>614</v>
      </c>
      <c r="G474" s="184" t="s">
        <v>477</v>
      </c>
      <c r="H474" s="185">
        <v>0.5</v>
      </c>
      <c r="I474" s="186"/>
      <c r="J474" s="187">
        <f>ROUND(I474*H474,2)</f>
        <v>0</v>
      </c>
      <c r="K474" s="183" t="s">
        <v>156</v>
      </c>
      <c r="L474" s="41"/>
      <c r="M474" s="188" t="s">
        <v>28</v>
      </c>
      <c r="N474" s="189" t="s">
        <v>46</v>
      </c>
      <c r="O474" s="67"/>
      <c r="P474" s="190">
        <f>O474*H474</f>
        <v>0</v>
      </c>
      <c r="Q474" s="190">
        <v>0.00123</v>
      </c>
      <c r="R474" s="190">
        <f>Q474*H474</f>
        <v>0.000615</v>
      </c>
      <c r="S474" s="190">
        <v>0.017</v>
      </c>
      <c r="T474" s="191">
        <f>S474*H474</f>
        <v>0.0085</v>
      </c>
      <c r="U474" s="36"/>
      <c r="V474" s="36"/>
      <c r="W474" s="36"/>
      <c r="X474" s="36"/>
      <c r="Y474" s="36"/>
      <c r="Z474" s="36"/>
      <c r="AA474" s="36"/>
      <c r="AB474" s="36"/>
      <c r="AC474" s="36"/>
      <c r="AD474" s="36"/>
      <c r="AE474" s="36"/>
      <c r="AR474" s="192" t="s">
        <v>142</v>
      </c>
      <c r="AT474" s="192" t="s">
        <v>138</v>
      </c>
      <c r="AU474" s="192" t="s">
        <v>83</v>
      </c>
      <c r="AY474" s="19" t="s">
        <v>136</v>
      </c>
      <c r="BE474" s="193">
        <f>IF(N474="základní",J474,0)</f>
        <v>0</v>
      </c>
      <c r="BF474" s="193">
        <f>IF(N474="snížená",J474,0)</f>
        <v>0</v>
      </c>
      <c r="BG474" s="193">
        <f>IF(N474="zákl. přenesená",J474,0)</f>
        <v>0</v>
      </c>
      <c r="BH474" s="193">
        <f>IF(N474="sníž. přenesená",J474,0)</f>
        <v>0</v>
      </c>
      <c r="BI474" s="193">
        <f>IF(N474="nulová",J474,0)</f>
        <v>0</v>
      </c>
      <c r="BJ474" s="19" t="s">
        <v>142</v>
      </c>
      <c r="BK474" s="193">
        <f>ROUND(I474*H474,2)</f>
        <v>0</v>
      </c>
      <c r="BL474" s="19" t="s">
        <v>142</v>
      </c>
      <c r="BM474" s="192" t="s">
        <v>615</v>
      </c>
    </row>
    <row r="475" spans="1:47" s="2" customFormat="1" ht="19.5">
      <c r="A475" s="36"/>
      <c r="B475" s="37"/>
      <c r="C475" s="38"/>
      <c r="D475" s="194" t="s">
        <v>144</v>
      </c>
      <c r="E475" s="38"/>
      <c r="F475" s="195" t="s">
        <v>616</v>
      </c>
      <c r="G475" s="38"/>
      <c r="H475" s="38"/>
      <c r="I475" s="196"/>
      <c r="J475" s="38"/>
      <c r="K475" s="38"/>
      <c r="L475" s="41"/>
      <c r="M475" s="197"/>
      <c r="N475" s="198"/>
      <c r="O475" s="67"/>
      <c r="P475" s="67"/>
      <c r="Q475" s="67"/>
      <c r="R475" s="67"/>
      <c r="S475" s="67"/>
      <c r="T475" s="68"/>
      <c r="U475" s="36"/>
      <c r="V475" s="36"/>
      <c r="W475" s="36"/>
      <c r="X475" s="36"/>
      <c r="Y475" s="36"/>
      <c r="Z475" s="36"/>
      <c r="AA475" s="36"/>
      <c r="AB475" s="36"/>
      <c r="AC475" s="36"/>
      <c r="AD475" s="36"/>
      <c r="AE475" s="36"/>
      <c r="AT475" s="19" t="s">
        <v>144</v>
      </c>
      <c r="AU475" s="19" t="s">
        <v>83</v>
      </c>
    </row>
    <row r="476" spans="1:47" s="2" customFormat="1" ht="11.25">
      <c r="A476" s="36"/>
      <c r="B476" s="37"/>
      <c r="C476" s="38"/>
      <c r="D476" s="220" t="s">
        <v>159</v>
      </c>
      <c r="E476" s="38"/>
      <c r="F476" s="221" t="s">
        <v>617</v>
      </c>
      <c r="G476" s="38"/>
      <c r="H476" s="38"/>
      <c r="I476" s="196"/>
      <c r="J476" s="38"/>
      <c r="K476" s="38"/>
      <c r="L476" s="41"/>
      <c r="M476" s="197"/>
      <c r="N476" s="198"/>
      <c r="O476" s="67"/>
      <c r="P476" s="67"/>
      <c r="Q476" s="67"/>
      <c r="R476" s="67"/>
      <c r="S476" s="67"/>
      <c r="T476" s="68"/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T476" s="19" t="s">
        <v>159</v>
      </c>
      <c r="AU476" s="19" t="s">
        <v>83</v>
      </c>
    </row>
    <row r="477" spans="2:51" s="13" customFormat="1" ht="11.25">
      <c r="B477" s="199"/>
      <c r="C477" s="200"/>
      <c r="D477" s="194" t="s">
        <v>146</v>
      </c>
      <c r="E477" s="201" t="s">
        <v>28</v>
      </c>
      <c r="F477" s="202" t="s">
        <v>531</v>
      </c>
      <c r="G477" s="200"/>
      <c r="H477" s="201" t="s">
        <v>28</v>
      </c>
      <c r="I477" s="203"/>
      <c r="J477" s="200"/>
      <c r="K477" s="200"/>
      <c r="L477" s="204"/>
      <c r="M477" s="205"/>
      <c r="N477" s="206"/>
      <c r="O477" s="206"/>
      <c r="P477" s="206"/>
      <c r="Q477" s="206"/>
      <c r="R477" s="206"/>
      <c r="S477" s="206"/>
      <c r="T477" s="207"/>
      <c r="AT477" s="208" t="s">
        <v>146</v>
      </c>
      <c r="AU477" s="208" t="s">
        <v>83</v>
      </c>
      <c r="AV477" s="13" t="s">
        <v>81</v>
      </c>
      <c r="AW477" s="13" t="s">
        <v>34</v>
      </c>
      <c r="AX477" s="13" t="s">
        <v>73</v>
      </c>
      <c r="AY477" s="208" t="s">
        <v>136</v>
      </c>
    </row>
    <row r="478" spans="2:51" s="14" customFormat="1" ht="11.25">
      <c r="B478" s="209"/>
      <c r="C478" s="210"/>
      <c r="D478" s="194" t="s">
        <v>146</v>
      </c>
      <c r="E478" s="211" t="s">
        <v>28</v>
      </c>
      <c r="F478" s="212" t="s">
        <v>618</v>
      </c>
      <c r="G478" s="210"/>
      <c r="H478" s="213">
        <v>0.5</v>
      </c>
      <c r="I478" s="214"/>
      <c r="J478" s="210"/>
      <c r="K478" s="210"/>
      <c r="L478" s="215"/>
      <c r="M478" s="216"/>
      <c r="N478" s="217"/>
      <c r="O478" s="217"/>
      <c r="P478" s="217"/>
      <c r="Q478" s="217"/>
      <c r="R478" s="217"/>
      <c r="S478" s="217"/>
      <c r="T478" s="218"/>
      <c r="AT478" s="219" t="s">
        <v>146</v>
      </c>
      <c r="AU478" s="219" t="s">
        <v>83</v>
      </c>
      <c r="AV478" s="14" t="s">
        <v>83</v>
      </c>
      <c r="AW478" s="14" t="s">
        <v>34</v>
      </c>
      <c r="AX478" s="14" t="s">
        <v>81</v>
      </c>
      <c r="AY478" s="219" t="s">
        <v>136</v>
      </c>
    </row>
    <row r="479" spans="1:65" s="2" customFormat="1" ht="16.5" customHeight="1">
      <c r="A479" s="36"/>
      <c r="B479" s="37"/>
      <c r="C479" s="181" t="s">
        <v>619</v>
      </c>
      <c r="D479" s="181" t="s">
        <v>138</v>
      </c>
      <c r="E479" s="182" t="s">
        <v>620</v>
      </c>
      <c r="F479" s="183" t="s">
        <v>621</v>
      </c>
      <c r="G479" s="184" t="s">
        <v>477</v>
      </c>
      <c r="H479" s="185">
        <v>60.85</v>
      </c>
      <c r="I479" s="186"/>
      <c r="J479" s="187">
        <f>ROUND(I479*H479,2)</f>
        <v>0</v>
      </c>
      <c r="K479" s="183" t="s">
        <v>156</v>
      </c>
      <c r="L479" s="41"/>
      <c r="M479" s="188" t="s">
        <v>28</v>
      </c>
      <c r="N479" s="189" t="s">
        <v>46</v>
      </c>
      <c r="O479" s="67"/>
      <c r="P479" s="190">
        <f>O479*H479</f>
        <v>0</v>
      </c>
      <c r="Q479" s="190">
        <v>0.00147</v>
      </c>
      <c r="R479" s="190">
        <f>Q479*H479</f>
        <v>0.0894495</v>
      </c>
      <c r="S479" s="190">
        <v>0.039</v>
      </c>
      <c r="T479" s="191">
        <f>S479*H479</f>
        <v>2.37315</v>
      </c>
      <c r="U479" s="36"/>
      <c r="V479" s="36"/>
      <c r="W479" s="36"/>
      <c r="X479" s="36"/>
      <c r="Y479" s="36"/>
      <c r="Z479" s="36"/>
      <c r="AA479" s="36"/>
      <c r="AB479" s="36"/>
      <c r="AC479" s="36"/>
      <c r="AD479" s="36"/>
      <c r="AE479" s="36"/>
      <c r="AR479" s="192" t="s">
        <v>142</v>
      </c>
      <c r="AT479" s="192" t="s">
        <v>138</v>
      </c>
      <c r="AU479" s="192" t="s">
        <v>83</v>
      </c>
      <c r="AY479" s="19" t="s">
        <v>136</v>
      </c>
      <c r="BE479" s="193">
        <f>IF(N479="základní",J479,0)</f>
        <v>0</v>
      </c>
      <c r="BF479" s="193">
        <f>IF(N479="snížená",J479,0)</f>
        <v>0</v>
      </c>
      <c r="BG479" s="193">
        <f>IF(N479="zákl. přenesená",J479,0)</f>
        <v>0</v>
      </c>
      <c r="BH479" s="193">
        <f>IF(N479="sníž. přenesená",J479,0)</f>
        <v>0</v>
      </c>
      <c r="BI479" s="193">
        <f>IF(N479="nulová",J479,0)</f>
        <v>0</v>
      </c>
      <c r="BJ479" s="19" t="s">
        <v>142</v>
      </c>
      <c r="BK479" s="193">
        <f>ROUND(I479*H479,2)</f>
        <v>0</v>
      </c>
      <c r="BL479" s="19" t="s">
        <v>142</v>
      </c>
      <c r="BM479" s="192" t="s">
        <v>622</v>
      </c>
    </row>
    <row r="480" spans="1:47" s="2" customFormat="1" ht="19.5">
      <c r="A480" s="36"/>
      <c r="B480" s="37"/>
      <c r="C480" s="38"/>
      <c r="D480" s="194" t="s">
        <v>144</v>
      </c>
      <c r="E480" s="38"/>
      <c r="F480" s="195" t="s">
        <v>623</v>
      </c>
      <c r="G480" s="38"/>
      <c r="H480" s="38"/>
      <c r="I480" s="196"/>
      <c r="J480" s="38"/>
      <c r="K480" s="38"/>
      <c r="L480" s="41"/>
      <c r="M480" s="197"/>
      <c r="N480" s="198"/>
      <c r="O480" s="67"/>
      <c r="P480" s="67"/>
      <c r="Q480" s="67"/>
      <c r="R480" s="67"/>
      <c r="S480" s="67"/>
      <c r="T480" s="68"/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T480" s="19" t="s">
        <v>144</v>
      </c>
      <c r="AU480" s="19" t="s">
        <v>83</v>
      </c>
    </row>
    <row r="481" spans="1:47" s="2" customFormat="1" ht="11.25">
      <c r="A481" s="36"/>
      <c r="B481" s="37"/>
      <c r="C481" s="38"/>
      <c r="D481" s="220" t="s">
        <v>159</v>
      </c>
      <c r="E481" s="38"/>
      <c r="F481" s="221" t="s">
        <v>624</v>
      </c>
      <c r="G481" s="38"/>
      <c r="H481" s="38"/>
      <c r="I481" s="196"/>
      <c r="J481" s="38"/>
      <c r="K481" s="38"/>
      <c r="L481" s="41"/>
      <c r="M481" s="197"/>
      <c r="N481" s="198"/>
      <c r="O481" s="67"/>
      <c r="P481" s="67"/>
      <c r="Q481" s="67"/>
      <c r="R481" s="67"/>
      <c r="S481" s="67"/>
      <c r="T481" s="68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T481" s="19" t="s">
        <v>159</v>
      </c>
      <c r="AU481" s="19" t="s">
        <v>83</v>
      </c>
    </row>
    <row r="482" spans="2:51" s="13" customFormat="1" ht="22.5">
      <c r="B482" s="199"/>
      <c r="C482" s="200"/>
      <c r="D482" s="194" t="s">
        <v>146</v>
      </c>
      <c r="E482" s="201" t="s">
        <v>28</v>
      </c>
      <c r="F482" s="202" t="s">
        <v>625</v>
      </c>
      <c r="G482" s="200"/>
      <c r="H482" s="201" t="s">
        <v>28</v>
      </c>
      <c r="I482" s="203"/>
      <c r="J482" s="200"/>
      <c r="K482" s="200"/>
      <c r="L482" s="204"/>
      <c r="M482" s="205"/>
      <c r="N482" s="206"/>
      <c r="O482" s="206"/>
      <c r="P482" s="206"/>
      <c r="Q482" s="206"/>
      <c r="R482" s="206"/>
      <c r="S482" s="206"/>
      <c r="T482" s="207"/>
      <c r="AT482" s="208" t="s">
        <v>146</v>
      </c>
      <c r="AU482" s="208" t="s">
        <v>83</v>
      </c>
      <c r="AV482" s="13" t="s">
        <v>81</v>
      </c>
      <c r="AW482" s="13" t="s">
        <v>34</v>
      </c>
      <c r="AX482" s="13" t="s">
        <v>73</v>
      </c>
      <c r="AY482" s="208" t="s">
        <v>136</v>
      </c>
    </row>
    <row r="483" spans="2:51" s="13" customFormat="1" ht="11.25">
      <c r="B483" s="199"/>
      <c r="C483" s="200"/>
      <c r="D483" s="194" t="s">
        <v>146</v>
      </c>
      <c r="E483" s="201" t="s">
        <v>28</v>
      </c>
      <c r="F483" s="202" t="s">
        <v>315</v>
      </c>
      <c r="G483" s="200"/>
      <c r="H483" s="201" t="s">
        <v>28</v>
      </c>
      <c r="I483" s="203"/>
      <c r="J483" s="200"/>
      <c r="K483" s="200"/>
      <c r="L483" s="204"/>
      <c r="M483" s="205"/>
      <c r="N483" s="206"/>
      <c r="O483" s="206"/>
      <c r="P483" s="206"/>
      <c r="Q483" s="206"/>
      <c r="R483" s="206"/>
      <c r="S483" s="206"/>
      <c r="T483" s="207"/>
      <c r="AT483" s="208" t="s">
        <v>146</v>
      </c>
      <c r="AU483" s="208" t="s">
        <v>83</v>
      </c>
      <c r="AV483" s="13" t="s">
        <v>81</v>
      </c>
      <c r="AW483" s="13" t="s">
        <v>34</v>
      </c>
      <c r="AX483" s="13" t="s">
        <v>73</v>
      </c>
      <c r="AY483" s="208" t="s">
        <v>136</v>
      </c>
    </row>
    <row r="484" spans="2:51" s="14" customFormat="1" ht="11.25">
      <c r="B484" s="209"/>
      <c r="C484" s="210"/>
      <c r="D484" s="194" t="s">
        <v>146</v>
      </c>
      <c r="E484" s="211" t="s">
        <v>28</v>
      </c>
      <c r="F484" s="212" t="s">
        <v>626</v>
      </c>
      <c r="G484" s="210"/>
      <c r="H484" s="213">
        <v>24</v>
      </c>
      <c r="I484" s="214"/>
      <c r="J484" s="210"/>
      <c r="K484" s="210"/>
      <c r="L484" s="215"/>
      <c r="M484" s="216"/>
      <c r="N484" s="217"/>
      <c r="O484" s="217"/>
      <c r="P484" s="217"/>
      <c r="Q484" s="217"/>
      <c r="R484" s="217"/>
      <c r="S484" s="217"/>
      <c r="T484" s="218"/>
      <c r="AT484" s="219" t="s">
        <v>146</v>
      </c>
      <c r="AU484" s="219" t="s">
        <v>83</v>
      </c>
      <c r="AV484" s="14" t="s">
        <v>83</v>
      </c>
      <c r="AW484" s="14" t="s">
        <v>34</v>
      </c>
      <c r="AX484" s="14" t="s">
        <v>73</v>
      </c>
      <c r="AY484" s="219" t="s">
        <v>136</v>
      </c>
    </row>
    <row r="485" spans="2:51" s="13" customFormat="1" ht="11.25">
      <c r="B485" s="199"/>
      <c r="C485" s="200"/>
      <c r="D485" s="194" t="s">
        <v>146</v>
      </c>
      <c r="E485" s="201" t="s">
        <v>28</v>
      </c>
      <c r="F485" s="202" t="s">
        <v>318</v>
      </c>
      <c r="G485" s="200"/>
      <c r="H485" s="201" t="s">
        <v>28</v>
      </c>
      <c r="I485" s="203"/>
      <c r="J485" s="200"/>
      <c r="K485" s="200"/>
      <c r="L485" s="204"/>
      <c r="M485" s="205"/>
      <c r="N485" s="206"/>
      <c r="O485" s="206"/>
      <c r="P485" s="206"/>
      <c r="Q485" s="206"/>
      <c r="R485" s="206"/>
      <c r="S485" s="206"/>
      <c r="T485" s="207"/>
      <c r="AT485" s="208" t="s">
        <v>146</v>
      </c>
      <c r="AU485" s="208" t="s">
        <v>83</v>
      </c>
      <c r="AV485" s="13" t="s">
        <v>81</v>
      </c>
      <c r="AW485" s="13" t="s">
        <v>34</v>
      </c>
      <c r="AX485" s="13" t="s">
        <v>73</v>
      </c>
      <c r="AY485" s="208" t="s">
        <v>136</v>
      </c>
    </row>
    <row r="486" spans="2:51" s="14" customFormat="1" ht="11.25">
      <c r="B486" s="209"/>
      <c r="C486" s="210"/>
      <c r="D486" s="194" t="s">
        <v>146</v>
      </c>
      <c r="E486" s="211" t="s">
        <v>28</v>
      </c>
      <c r="F486" s="212" t="s">
        <v>627</v>
      </c>
      <c r="G486" s="210"/>
      <c r="H486" s="213">
        <v>29.35</v>
      </c>
      <c r="I486" s="214"/>
      <c r="J486" s="210"/>
      <c r="K486" s="210"/>
      <c r="L486" s="215"/>
      <c r="M486" s="216"/>
      <c r="N486" s="217"/>
      <c r="O486" s="217"/>
      <c r="P486" s="217"/>
      <c r="Q486" s="217"/>
      <c r="R486" s="217"/>
      <c r="S486" s="217"/>
      <c r="T486" s="218"/>
      <c r="AT486" s="219" t="s">
        <v>146</v>
      </c>
      <c r="AU486" s="219" t="s">
        <v>83</v>
      </c>
      <c r="AV486" s="14" t="s">
        <v>83</v>
      </c>
      <c r="AW486" s="14" t="s">
        <v>34</v>
      </c>
      <c r="AX486" s="14" t="s">
        <v>73</v>
      </c>
      <c r="AY486" s="219" t="s">
        <v>136</v>
      </c>
    </row>
    <row r="487" spans="2:51" s="13" customFormat="1" ht="11.25">
      <c r="B487" s="199"/>
      <c r="C487" s="200"/>
      <c r="D487" s="194" t="s">
        <v>146</v>
      </c>
      <c r="E487" s="201" t="s">
        <v>28</v>
      </c>
      <c r="F487" s="202" t="s">
        <v>628</v>
      </c>
      <c r="G487" s="200"/>
      <c r="H487" s="201" t="s">
        <v>28</v>
      </c>
      <c r="I487" s="203"/>
      <c r="J487" s="200"/>
      <c r="K487" s="200"/>
      <c r="L487" s="204"/>
      <c r="M487" s="205"/>
      <c r="N487" s="206"/>
      <c r="O487" s="206"/>
      <c r="P487" s="206"/>
      <c r="Q487" s="206"/>
      <c r="R487" s="206"/>
      <c r="S487" s="206"/>
      <c r="T487" s="207"/>
      <c r="AT487" s="208" t="s">
        <v>146</v>
      </c>
      <c r="AU487" s="208" t="s">
        <v>83</v>
      </c>
      <c r="AV487" s="13" t="s">
        <v>81</v>
      </c>
      <c r="AW487" s="13" t="s">
        <v>34</v>
      </c>
      <c r="AX487" s="13" t="s">
        <v>73</v>
      </c>
      <c r="AY487" s="208" t="s">
        <v>136</v>
      </c>
    </row>
    <row r="488" spans="2:51" s="13" customFormat="1" ht="11.25">
      <c r="B488" s="199"/>
      <c r="C488" s="200"/>
      <c r="D488" s="194" t="s">
        <v>146</v>
      </c>
      <c r="E488" s="201" t="s">
        <v>28</v>
      </c>
      <c r="F488" s="202" t="s">
        <v>315</v>
      </c>
      <c r="G488" s="200"/>
      <c r="H488" s="201" t="s">
        <v>28</v>
      </c>
      <c r="I488" s="203"/>
      <c r="J488" s="200"/>
      <c r="K488" s="200"/>
      <c r="L488" s="204"/>
      <c r="M488" s="205"/>
      <c r="N488" s="206"/>
      <c r="O488" s="206"/>
      <c r="P488" s="206"/>
      <c r="Q488" s="206"/>
      <c r="R488" s="206"/>
      <c r="S488" s="206"/>
      <c r="T488" s="207"/>
      <c r="AT488" s="208" t="s">
        <v>146</v>
      </c>
      <c r="AU488" s="208" t="s">
        <v>83</v>
      </c>
      <c r="AV488" s="13" t="s">
        <v>81</v>
      </c>
      <c r="AW488" s="13" t="s">
        <v>34</v>
      </c>
      <c r="AX488" s="13" t="s">
        <v>73</v>
      </c>
      <c r="AY488" s="208" t="s">
        <v>136</v>
      </c>
    </row>
    <row r="489" spans="2:51" s="14" customFormat="1" ht="11.25">
      <c r="B489" s="209"/>
      <c r="C489" s="210"/>
      <c r="D489" s="194" t="s">
        <v>146</v>
      </c>
      <c r="E489" s="211" t="s">
        <v>28</v>
      </c>
      <c r="F489" s="212" t="s">
        <v>629</v>
      </c>
      <c r="G489" s="210"/>
      <c r="H489" s="213">
        <v>0.5</v>
      </c>
      <c r="I489" s="214"/>
      <c r="J489" s="210"/>
      <c r="K489" s="210"/>
      <c r="L489" s="215"/>
      <c r="M489" s="216"/>
      <c r="N489" s="217"/>
      <c r="O489" s="217"/>
      <c r="P489" s="217"/>
      <c r="Q489" s="217"/>
      <c r="R489" s="217"/>
      <c r="S489" s="217"/>
      <c r="T489" s="218"/>
      <c r="AT489" s="219" t="s">
        <v>146</v>
      </c>
      <c r="AU489" s="219" t="s">
        <v>83</v>
      </c>
      <c r="AV489" s="14" t="s">
        <v>83</v>
      </c>
      <c r="AW489" s="14" t="s">
        <v>34</v>
      </c>
      <c r="AX489" s="14" t="s">
        <v>73</v>
      </c>
      <c r="AY489" s="219" t="s">
        <v>136</v>
      </c>
    </row>
    <row r="490" spans="2:51" s="13" customFormat="1" ht="11.25">
      <c r="B490" s="199"/>
      <c r="C490" s="200"/>
      <c r="D490" s="194" t="s">
        <v>146</v>
      </c>
      <c r="E490" s="201" t="s">
        <v>28</v>
      </c>
      <c r="F490" s="202" t="s">
        <v>318</v>
      </c>
      <c r="G490" s="200"/>
      <c r="H490" s="201" t="s">
        <v>28</v>
      </c>
      <c r="I490" s="203"/>
      <c r="J490" s="200"/>
      <c r="K490" s="200"/>
      <c r="L490" s="204"/>
      <c r="M490" s="205"/>
      <c r="N490" s="206"/>
      <c r="O490" s="206"/>
      <c r="P490" s="206"/>
      <c r="Q490" s="206"/>
      <c r="R490" s="206"/>
      <c r="S490" s="206"/>
      <c r="T490" s="207"/>
      <c r="AT490" s="208" t="s">
        <v>146</v>
      </c>
      <c r="AU490" s="208" t="s">
        <v>83</v>
      </c>
      <c r="AV490" s="13" t="s">
        <v>81</v>
      </c>
      <c r="AW490" s="13" t="s">
        <v>34</v>
      </c>
      <c r="AX490" s="13" t="s">
        <v>73</v>
      </c>
      <c r="AY490" s="208" t="s">
        <v>136</v>
      </c>
    </row>
    <row r="491" spans="2:51" s="14" customFormat="1" ht="11.25">
      <c r="B491" s="209"/>
      <c r="C491" s="210"/>
      <c r="D491" s="194" t="s">
        <v>146</v>
      </c>
      <c r="E491" s="211" t="s">
        <v>28</v>
      </c>
      <c r="F491" s="212" t="s">
        <v>630</v>
      </c>
      <c r="G491" s="210"/>
      <c r="H491" s="213">
        <v>7</v>
      </c>
      <c r="I491" s="214"/>
      <c r="J491" s="210"/>
      <c r="K491" s="210"/>
      <c r="L491" s="215"/>
      <c r="M491" s="216"/>
      <c r="N491" s="217"/>
      <c r="O491" s="217"/>
      <c r="P491" s="217"/>
      <c r="Q491" s="217"/>
      <c r="R491" s="217"/>
      <c r="S491" s="217"/>
      <c r="T491" s="218"/>
      <c r="AT491" s="219" t="s">
        <v>146</v>
      </c>
      <c r="AU491" s="219" t="s">
        <v>83</v>
      </c>
      <c r="AV491" s="14" t="s">
        <v>83</v>
      </c>
      <c r="AW491" s="14" t="s">
        <v>34</v>
      </c>
      <c r="AX491" s="14" t="s">
        <v>73</v>
      </c>
      <c r="AY491" s="219" t="s">
        <v>136</v>
      </c>
    </row>
    <row r="492" spans="2:51" s="15" customFormat="1" ht="11.25">
      <c r="B492" s="222"/>
      <c r="C492" s="223"/>
      <c r="D492" s="194" t="s">
        <v>146</v>
      </c>
      <c r="E492" s="224" t="s">
        <v>28</v>
      </c>
      <c r="F492" s="225" t="s">
        <v>166</v>
      </c>
      <c r="G492" s="223"/>
      <c r="H492" s="226">
        <v>60.85</v>
      </c>
      <c r="I492" s="227"/>
      <c r="J492" s="223"/>
      <c r="K492" s="223"/>
      <c r="L492" s="228"/>
      <c r="M492" s="229"/>
      <c r="N492" s="230"/>
      <c r="O492" s="230"/>
      <c r="P492" s="230"/>
      <c r="Q492" s="230"/>
      <c r="R492" s="230"/>
      <c r="S492" s="230"/>
      <c r="T492" s="231"/>
      <c r="AT492" s="232" t="s">
        <v>146</v>
      </c>
      <c r="AU492" s="232" t="s">
        <v>83</v>
      </c>
      <c r="AV492" s="15" t="s">
        <v>142</v>
      </c>
      <c r="AW492" s="15" t="s">
        <v>34</v>
      </c>
      <c r="AX492" s="15" t="s">
        <v>81</v>
      </c>
      <c r="AY492" s="232" t="s">
        <v>136</v>
      </c>
    </row>
    <row r="493" spans="1:65" s="2" customFormat="1" ht="16.5" customHeight="1">
      <c r="A493" s="36"/>
      <c r="B493" s="37"/>
      <c r="C493" s="181" t="s">
        <v>631</v>
      </c>
      <c r="D493" s="181" t="s">
        <v>138</v>
      </c>
      <c r="E493" s="182" t="s">
        <v>632</v>
      </c>
      <c r="F493" s="183" t="s">
        <v>633</v>
      </c>
      <c r="G493" s="184" t="s">
        <v>213</v>
      </c>
      <c r="H493" s="185">
        <v>96.8</v>
      </c>
      <c r="I493" s="186"/>
      <c r="J493" s="187">
        <f>ROUND(I493*H493,2)</f>
        <v>0</v>
      </c>
      <c r="K493" s="183" t="s">
        <v>156</v>
      </c>
      <c r="L493" s="41"/>
      <c r="M493" s="188" t="s">
        <v>28</v>
      </c>
      <c r="N493" s="189" t="s">
        <v>46</v>
      </c>
      <c r="O493" s="67"/>
      <c r="P493" s="190">
        <f>O493*H493</f>
        <v>0</v>
      </c>
      <c r="Q493" s="190">
        <v>0</v>
      </c>
      <c r="R493" s="190">
        <f>Q493*H493</f>
        <v>0</v>
      </c>
      <c r="S493" s="190">
        <v>0.188</v>
      </c>
      <c r="T493" s="191">
        <f>S493*H493</f>
        <v>18.1984</v>
      </c>
      <c r="U493" s="36"/>
      <c r="V493" s="36"/>
      <c r="W493" s="36"/>
      <c r="X493" s="36"/>
      <c r="Y493" s="36"/>
      <c r="Z493" s="36"/>
      <c r="AA493" s="36"/>
      <c r="AB493" s="36"/>
      <c r="AC493" s="36"/>
      <c r="AD493" s="36"/>
      <c r="AE493" s="36"/>
      <c r="AR493" s="192" t="s">
        <v>142</v>
      </c>
      <c r="AT493" s="192" t="s">
        <v>138</v>
      </c>
      <c r="AU493" s="192" t="s">
        <v>83</v>
      </c>
      <c r="AY493" s="19" t="s">
        <v>136</v>
      </c>
      <c r="BE493" s="193">
        <f>IF(N493="základní",J493,0)</f>
        <v>0</v>
      </c>
      <c r="BF493" s="193">
        <f>IF(N493="snížená",J493,0)</f>
        <v>0</v>
      </c>
      <c r="BG493" s="193">
        <f>IF(N493="zákl. přenesená",J493,0)</f>
        <v>0</v>
      </c>
      <c r="BH493" s="193">
        <f>IF(N493="sníž. přenesená",J493,0)</f>
        <v>0</v>
      </c>
      <c r="BI493" s="193">
        <f>IF(N493="nulová",J493,0)</f>
        <v>0</v>
      </c>
      <c r="BJ493" s="19" t="s">
        <v>142</v>
      </c>
      <c r="BK493" s="193">
        <f>ROUND(I493*H493,2)</f>
        <v>0</v>
      </c>
      <c r="BL493" s="19" t="s">
        <v>142</v>
      </c>
      <c r="BM493" s="192" t="s">
        <v>634</v>
      </c>
    </row>
    <row r="494" spans="1:47" s="2" customFormat="1" ht="11.25">
      <c r="A494" s="36"/>
      <c r="B494" s="37"/>
      <c r="C494" s="38"/>
      <c r="D494" s="194" t="s">
        <v>144</v>
      </c>
      <c r="E494" s="38"/>
      <c r="F494" s="195" t="s">
        <v>635</v>
      </c>
      <c r="G494" s="38"/>
      <c r="H494" s="38"/>
      <c r="I494" s="196"/>
      <c r="J494" s="38"/>
      <c r="K494" s="38"/>
      <c r="L494" s="41"/>
      <c r="M494" s="197"/>
      <c r="N494" s="198"/>
      <c r="O494" s="67"/>
      <c r="P494" s="67"/>
      <c r="Q494" s="67"/>
      <c r="R494" s="67"/>
      <c r="S494" s="67"/>
      <c r="T494" s="68"/>
      <c r="U494" s="36"/>
      <c r="V494" s="36"/>
      <c r="W494" s="36"/>
      <c r="X494" s="36"/>
      <c r="Y494" s="36"/>
      <c r="Z494" s="36"/>
      <c r="AA494" s="36"/>
      <c r="AB494" s="36"/>
      <c r="AC494" s="36"/>
      <c r="AD494" s="36"/>
      <c r="AE494" s="36"/>
      <c r="AT494" s="19" t="s">
        <v>144</v>
      </c>
      <c r="AU494" s="19" t="s">
        <v>83</v>
      </c>
    </row>
    <row r="495" spans="1:47" s="2" customFormat="1" ht="11.25">
      <c r="A495" s="36"/>
      <c r="B495" s="37"/>
      <c r="C495" s="38"/>
      <c r="D495" s="220" t="s">
        <v>159</v>
      </c>
      <c r="E495" s="38"/>
      <c r="F495" s="221" t="s">
        <v>636</v>
      </c>
      <c r="G495" s="38"/>
      <c r="H495" s="38"/>
      <c r="I495" s="196"/>
      <c r="J495" s="38"/>
      <c r="K495" s="38"/>
      <c r="L495" s="41"/>
      <c r="M495" s="197"/>
      <c r="N495" s="198"/>
      <c r="O495" s="67"/>
      <c r="P495" s="67"/>
      <c r="Q495" s="67"/>
      <c r="R495" s="67"/>
      <c r="S495" s="67"/>
      <c r="T495" s="68"/>
      <c r="U495" s="36"/>
      <c r="V495" s="36"/>
      <c r="W495" s="36"/>
      <c r="X495" s="36"/>
      <c r="Y495" s="36"/>
      <c r="Z495" s="36"/>
      <c r="AA495" s="36"/>
      <c r="AB495" s="36"/>
      <c r="AC495" s="36"/>
      <c r="AD495" s="36"/>
      <c r="AE495" s="36"/>
      <c r="AT495" s="19" t="s">
        <v>159</v>
      </c>
      <c r="AU495" s="19" t="s">
        <v>83</v>
      </c>
    </row>
    <row r="496" spans="2:51" s="13" customFormat="1" ht="11.25">
      <c r="B496" s="199"/>
      <c r="C496" s="200"/>
      <c r="D496" s="194" t="s">
        <v>146</v>
      </c>
      <c r="E496" s="201" t="s">
        <v>28</v>
      </c>
      <c r="F496" s="202" t="s">
        <v>637</v>
      </c>
      <c r="G496" s="200"/>
      <c r="H496" s="201" t="s">
        <v>28</v>
      </c>
      <c r="I496" s="203"/>
      <c r="J496" s="200"/>
      <c r="K496" s="200"/>
      <c r="L496" s="204"/>
      <c r="M496" s="205"/>
      <c r="N496" s="206"/>
      <c r="O496" s="206"/>
      <c r="P496" s="206"/>
      <c r="Q496" s="206"/>
      <c r="R496" s="206"/>
      <c r="S496" s="206"/>
      <c r="T496" s="207"/>
      <c r="AT496" s="208" t="s">
        <v>146</v>
      </c>
      <c r="AU496" s="208" t="s">
        <v>83</v>
      </c>
      <c r="AV496" s="13" t="s">
        <v>81</v>
      </c>
      <c r="AW496" s="13" t="s">
        <v>34</v>
      </c>
      <c r="AX496" s="13" t="s">
        <v>73</v>
      </c>
      <c r="AY496" s="208" t="s">
        <v>136</v>
      </c>
    </row>
    <row r="497" spans="2:51" s="14" customFormat="1" ht="11.25">
      <c r="B497" s="209"/>
      <c r="C497" s="210"/>
      <c r="D497" s="194" t="s">
        <v>146</v>
      </c>
      <c r="E497" s="211" t="s">
        <v>28</v>
      </c>
      <c r="F497" s="212" t="s">
        <v>638</v>
      </c>
      <c r="G497" s="210"/>
      <c r="H497" s="213">
        <v>96.8</v>
      </c>
      <c r="I497" s="214"/>
      <c r="J497" s="210"/>
      <c r="K497" s="210"/>
      <c r="L497" s="215"/>
      <c r="M497" s="216"/>
      <c r="N497" s="217"/>
      <c r="O497" s="217"/>
      <c r="P497" s="217"/>
      <c r="Q497" s="217"/>
      <c r="R497" s="217"/>
      <c r="S497" s="217"/>
      <c r="T497" s="218"/>
      <c r="AT497" s="219" t="s">
        <v>146</v>
      </c>
      <c r="AU497" s="219" t="s">
        <v>83</v>
      </c>
      <c r="AV497" s="14" t="s">
        <v>83</v>
      </c>
      <c r="AW497" s="14" t="s">
        <v>34</v>
      </c>
      <c r="AX497" s="14" t="s">
        <v>81</v>
      </c>
      <c r="AY497" s="219" t="s">
        <v>136</v>
      </c>
    </row>
    <row r="498" spans="1:65" s="2" customFormat="1" ht="16.5" customHeight="1">
      <c r="A498" s="36"/>
      <c r="B498" s="37"/>
      <c r="C498" s="181" t="s">
        <v>639</v>
      </c>
      <c r="D498" s="181" t="s">
        <v>138</v>
      </c>
      <c r="E498" s="182" t="s">
        <v>640</v>
      </c>
      <c r="F498" s="183" t="s">
        <v>641</v>
      </c>
      <c r="G498" s="184" t="s">
        <v>213</v>
      </c>
      <c r="H498" s="185">
        <v>116.16</v>
      </c>
      <c r="I498" s="186"/>
      <c r="J498" s="187">
        <f>ROUND(I498*H498,2)</f>
        <v>0</v>
      </c>
      <c r="K498" s="183" t="s">
        <v>156</v>
      </c>
      <c r="L498" s="41"/>
      <c r="M498" s="188" t="s">
        <v>28</v>
      </c>
      <c r="N498" s="189" t="s">
        <v>46</v>
      </c>
      <c r="O498" s="67"/>
      <c r="P498" s="190">
        <f>O498*H498</f>
        <v>0</v>
      </c>
      <c r="Q498" s="190">
        <v>0</v>
      </c>
      <c r="R498" s="190">
        <f>Q498*H498</f>
        <v>0</v>
      </c>
      <c r="S498" s="190">
        <v>0</v>
      </c>
      <c r="T498" s="191">
        <f>S498*H498</f>
        <v>0</v>
      </c>
      <c r="U498" s="36"/>
      <c r="V498" s="36"/>
      <c r="W498" s="36"/>
      <c r="X498" s="36"/>
      <c r="Y498" s="36"/>
      <c r="Z498" s="36"/>
      <c r="AA498" s="36"/>
      <c r="AB498" s="36"/>
      <c r="AC498" s="36"/>
      <c r="AD498" s="36"/>
      <c r="AE498" s="36"/>
      <c r="AR498" s="192" t="s">
        <v>142</v>
      </c>
      <c r="AT498" s="192" t="s">
        <v>138</v>
      </c>
      <c r="AU498" s="192" t="s">
        <v>83</v>
      </c>
      <c r="AY498" s="19" t="s">
        <v>136</v>
      </c>
      <c r="BE498" s="193">
        <f>IF(N498="základní",J498,0)</f>
        <v>0</v>
      </c>
      <c r="BF498" s="193">
        <f>IF(N498="snížená",J498,0)</f>
        <v>0</v>
      </c>
      <c r="BG498" s="193">
        <f>IF(N498="zákl. přenesená",J498,0)</f>
        <v>0</v>
      </c>
      <c r="BH498" s="193">
        <f>IF(N498="sníž. přenesená",J498,0)</f>
        <v>0</v>
      </c>
      <c r="BI498" s="193">
        <f>IF(N498="nulová",J498,0)</f>
        <v>0</v>
      </c>
      <c r="BJ498" s="19" t="s">
        <v>142</v>
      </c>
      <c r="BK498" s="193">
        <f>ROUND(I498*H498,2)</f>
        <v>0</v>
      </c>
      <c r="BL498" s="19" t="s">
        <v>142</v>
      </c>
      <c r="BM498" s="192" t="s">
        <v>642</v>
      </c>
    </row>
    <row r="499" spans="1:47" s="2" customFormat="1" ht="11.25">
      <c r="A499" s="36"/>
      <c r="B499" s="37"/>
      <c r="C499" s="38"/>
      <c r="D499" s="194" t="s">
        <v>144</v>
      </c>
      <c r="E499" s="38"/>
      <c r="F499" s="195" t="s">
        <v>643</v>
      </c>
      <c r="G499" s="38"/>
      <c r="H499" s="38"/>
      <c r="I499" s="196"/>
      <c r="J499" s="38"/>
      <c r="K499" s="38"/>
      <c r="L499" s="41"/>
      <c r="M499" s="197"/>
      <c r="N499" s="198"/>
      <c r="O499" s="67"/>
      <c r="P499" s="67"/>
      <c r="Q499" s="67"/>
      <c r="R499" s="67"/>
      <c r="S499" s="67"/>
      <c r="T499" s="68"/>
      <c r="U499" s="36"/>
      <c r="V499" s="36"/>
      <c r="W499" s="36"/>
      <c r="X499" s="36"/>
      <c r="Y499" s="36"/>
      <c r="Z499" s="36"/>
      <c r="AA499" s="36"/>
      <c r="AB499" s="36"/>
      <c r="AC499" s="36"/>
      <c r="AD499" s="36"/>
      <c r="AE499" s="36"/>
      <c r="AT499" s="19" t="s">
        <v>144</v>
      </c>
      <c r="AU499" s="19" t="s">
        <v>83</v>
      </c>
    </row>
    <row r="500" spans="1:47" s="2" customFormat="1" ht="11.25">
      <c r="A500" s="36"/>
      <c r="B500" s="37"/>
      <c r="C500" s="38"/>
      <c r="D500" s="220" t="s">
        <v>159</v>
      </c>
      <c r="E500" s="38"/>
      <c r="F500" s="221" t="s">
        <v>644</v>
      </c>
      <c r="G500" s="38"/>
      <c r="H500" s="38"/>
      <c r="I500" s="196"/>
      <c r="J500" s="38"/>
      <c r="K500" s="38"/>
      <c r="L500" s="41"/>
      <c r="M500" s="197"/>
      <c r="N500" s="198"/>
      <c r="O500" s="67"/>
      <c r="P500" s="67"/>
      <c r="Q500" s="67"/>
      <c r="R500" s="67"/>
      <c r="S500" s="67"/>
      <c r="T500" s="68"/>
      <c r="U500" s="36"/>
      <c r="V500" s="36"/>
      <c r="W500" s="36"/>
      <c r="X500" s="36"/>
      <c r="Y500" s="36"/>
      <c r="Z500" s="36"/>
      <c r="AA500" s="36"/>
      <c r="AB500" s="36"/>
      <c r="AC500" s="36"/>
      <c r="AD500" s="36"/>
      <c r="AE500" s="36"/>
      <c r="AT500" s="19" t="s">
        <v>159</v>
      </c>
      <c r="AU500" s="19" t="s">
        <v>83</v>
      </c>
    </row>
    <row r="501" spans="2:51" s="13" customFormat="1" ht="11.25">
      <c r="B501" s="199"/>
      <c r="C501" s="200"/>
      <c r="D501" s="194" t="s">
        <v>146</v>
      </c>
      <c r="E501" s="201" t="s">
        <v>28</v>
      </c>
      <c r="F501" s="202" t="s">
        <v>645</v>
      </c>
      <c r="G501" s="200"/>
      <c r="H501" s="201" t="s">
        <v>28</v>
      </c>
      <c r="I501" s="203"/>
      <c r="J501" s="200"/>
      <c r="K501" s="200"/>
      <c r="L501" s="204"/>
      <c r="M501" s="205"/>
      <c r="N501" s="206"/>
      <c r="O501" s="206"/>
      <c r="P501" s="206"/>
      <c r="Q501" s="206"/>
      <c r="R501" s="206"/>
      <c r="S501" s="206"/>
      <c r="T501" s="207"/>
      <c r="AT501" s="208" t="s">
        <v>146</v>
      </c>
      <c r="AU501" s="208" t="s">
        <v>83</v>
      </c>
      <c r="AV501" s="13" t="s">
        <v>81</v>
      </c>
      <c r="AW501" s="13" t="s">
        <v>34</v>
      </c>
      <c r="AX501" s="13" t="s">
        <v>73</v>
      </c>
      <c r="AY501" s="208" t="s">
        <v>136</v>
      </c>
    </row>
    <row r="502" spans="2:51" s="14" customFormat="1" ht="11.25">
      <c r="B502" s="209"/>
      <c r="C502" s="210"/>
      <c r="D502" s="194" t="s">
        <v>146</v>
      </c>
      <c r="E502" s="211" t="s">
        <v>28</v>
      </c>
      <c r="F502" s="212" t="s">
        <v>646</v>
      </c>
      <c r="G502" s="210"/>
      <c r="H502" s="213">
        <v>116.16</v>
      </c>
      <c r="I502" s="214"/>
      <c r="J502" s="210"/>
      <c r="K502" s="210"/>
      <c r="L502" s="215"/>
      <c r="M502" s="216"/>
      <c r="N502" s="217"/>
      <c r="O502" s="217"/>
      <c r="P502" s="217"/>
      <c r="Q502" s="217"/>
      <c r="R502" s="217"/>
      <c r="S502" s="217"/>
      <c r="T502" s="218"/>
      <c r="AT502" s="219" t="s">
        <v>146</v>
      </c>
      <c r="AU502" s="219" t="s">
        <v>83</v>
      </c>
      <c r="AV502" s="14" t="s">
        <v>83</v>
      </c>
      <c r="AW502" s="14" t="s">
        <v>34</v>
      </c>
      <c r="AX502" s="14" t="s">
        <v>81</v>
      </c>
      <c r="AY502" s="219" t="s">
        <v>136</v>
      </c>
    </row>
    <row r="503" spans="1:65" s="2" customFormat="1" ht="16.5" customHeight="1">
      <c r="A503" s="36"/>
      <c r="B503" s="37"/>
      <c r="C503" s="181" t="s">
        <v>647</v>
      </c>
      <c r="D503" s="181" t="s">
        <v>138</v>
      </c>
      <c r="E503" s="182" t="s">
        <v>648</v>
      </c>
      <c r="F503" s="183" t="s">
        <v>649</v>
      </c>
      <c r="G503" s="184" t="s">
        <v>213</v>
      </c>
      <c r="H503" s="185">
        <v>0.563</v>
      </c>
      <c r="I503" s="186"/>
      <c r="J503" s="187">
        <f>ROUND(I503*H503,2)</f>
        <v>0</v>
      </c>
      <c r="K503" s="183" t="s">
        <v>156</v>
      </c>
      <c r="L503" s="41"/>
      <c r="M503" s="188" t="s">
        <v>28</v>
      </c>
      <c r="N503" s="189" t="s">
        <v>46</v>
      </c>
      <c r="O503" s="67"/>
      <c r="P503" s="190">
        <f>O503*H503</f>
        <v>0</v>
      </c>
      <c r="Q503" s="190">
        <v>0</v>
      </c>
      <c r="R503" s="190">
        <f>Q503*H503</f>
        <v>0</v>
      </c>
      <c r="S503" s="190">
        <v>0.066</v>
      </c>
      <c r="T503" s="191">
        <f>S503*H503</f>
        <v>0.037158</v>
      </c>
      <c r="U503" s="36"/>
      <c r="V503" s="36"/>
      <c r="W503" s="36"/>
      <c r="X503" s="36"/>
      <c r="Y503" s="36"/>
      <c r="Z503" s="36"/>
      <c r="AA503" s="36"/>
      <c r="AB503" s="36"/>
      <c r="AC503" s="36"/>
      <c r="AD503" s="36"/>
      <c r="AE503" s="36"/>
      <c r="AR503" s="192" t="s">
        <v>142</v>
      </c>
      <c r="AT503" s="192" t="s">
        <v>138</v>
      </c>
      <c r="AU503" s="192" t="s">
        <v>83</v>
      </c>
      <c r="AY503" s="19" t="s">
        <v>136</v>
      </c>
      <c r="BE503" s="193">
        <f>IF(N503="základní",J503,0)</f>
        <v>0</v>
      </c>
      <c r="BF503" s="193">
        <f>IF(N503="snížená",J503,0)</f>
        <v>0</v>
      </c>
      <c r="BG503" s="193">
        <f>IF(N503="zákl. přenesená",J503,0)</f>
        <v>0</v>
      </c>
      <c r="BH503" s="193">
        <f>IF(N503="sníž. přenesená",J503,0)</f>
        <v>0</v>
      </c>
      <c r="BI503" s="193">
        <f>IF(N503="nulová",J503,0)</f>
        <v>0</v>
      </c>
      <c r="BJ503" s="19" t="s">
        <v>142</v>
      </c>
      <c r="BK503" s="193">
        <f>ROUND(I503*H503,2)</f>
        <v>0</v>
      </c>
      <c r="BL503" s="19" t="s">
        <v>142</v>
      </c>
      <c r="BM503" s="192" t="s">
        <v>650</v>
      </c>
    </row>
    <row r="504" spans="1:47" s="2" customFormat="1" ht="11.25">
      <c r="A504" s="36"/>
      <c r="B504" s="37"/>
      <c r="C504" s="38"/>
      <c r="D504" s="194" t="s">
        <v>144</v>
      </c>
      <c r="E504" s="38"/>
      <c r="F504" s="195" t="s">
        <v>651</v>
      </c>
      <c r="G504" s="38"/>
      <c r="H504" s="38"/>
      <c r="I504" s="196"/>
      <c r="J504" s="38"/>
      <c r="K504" s="38"/>
      <c r="L504" s="41"/>
      <c r="M504" s="197"/>
      <c r="N504" s="198"/>
      <c r="O504" s="67"/>
      <c r="P504" s="67"/>
      <c r="Q504" s="67"/>
      <c r="R504" s="67"/>
      <c r="S504" s="67"/>
      <c r="T504" s="68"/>
      <c r="U504" s="36"/>
      <c r="V504" s="36"/>
      <c r="W504" s="36"/>
      <c r="X504" s="36"/>
      <c r="Y504" s="36"/>
      <c r="Z504" s="36"/>
      <c r="AA504" s="36"/>
      <c r="AB504" s="36"/>
      <c r="AC504" s="36"/>
      <c r="AD504" s="36"/>
      <c r="AE504" s="36"/>
      <c r="AT504" s="19" t="s">
        <v>144</v>
      </c>
      <c r="AU504" s="19" t="s">
        <v>83</v>
      </c>
    </row>
    <row r="505" spans="1:47" s="2" customFormat="1" ht="11.25">
      <c r="A505" s="36"/>
      <c r="B505" s="37"/>
      <c r="C505" s="38"/>
      <c r="D505" s="220" t="s">
        <v>159</v>
      </c>
      <c r="E505" s="38"/>
      <c r="F505" s="221" t="s">
        <v>652</v>
      </c>
      <c r="G505" s="38"/>
      <c r="H505" s="38"/>
      <c r="I505" s="196"/>
      <c r="J505" s="38"/>
      <c r="K505" s="38"/>
      <c r="L505" s="41"/>
      <c r="M505" s="197"/>
      <c r="N505" s="198"/>
      <c r="O505" s="67"/>
      <c r="P505" s="67"/>
      <c r="Q505" s="67"/>
      <c r="R505" s="67"/>
      <c r="S505" s="67"/>
      <c r="T505" s="68"/>
      <c r="U505" s="36"/>
      <c r="V505" s="36"/>
      <c r="W505" s="36"/>
      <c r="X505" s="36"/>
      <c r="Y505" s="36"/>
      <c r="Z505" s="36"/>
      <c r="AA505" s="36"/>
      <c r="AB505" s="36"/>
      <c r="AC505" s="36"/>
      <c r="AD505" s="36"/>
      <c r="AE505" s="36"/>
      <c r="AT505" s="19" t="s">
        <v>159</v>
      </c>
      <c r="AU505" s="19" t="s">
        <v>83</v>
      </c>
    </row>
    <row r="506" spans="2:51" s="13" customFormat="1" ht="11.25">
      <c r="B506" s="199"/>
      <c r="C506" s="200"/>
      <c r="D506" s="194" t="s">
        <v>146</v>
      </c>
      <c r="E506" s="201" t="s">
        <v>28</v>
      </c>
      <c r="F506" s="202" t="s">
        <v>653</v>
      </c>
      <c r="G506" s="200"/>
      <c r="H506" s="201" t="s">
        <v>28</v>
      </c>
      <c r="I506" s="203"/>
      <c r="J506" s="200"/>
      <c r="K506" s="200"/>
      <c r="L506" s="204"/>
      <c r="M506" s="205"/>
      <c r="N506" s="206"/>
      <c r="O506" s="206"/>
      <c r="P506" s="206"/>
      <c r="Q506" s="206"/>
      <c r="R506" s="206"/>
      <c r="S506" s="206"/>
      <c r="T506" s="207"/>
      <c r="AT506" s="208" t="s">
        <v>146</v>
      </c>
      <c r="AU506" s="208" t="s">
        <v>83</v>
      </c>
      <c r="AV506" s="13" t="s">
        <v>81</v>
      </c>
      <c r="AW506" s="13" t="s">
        <v>34</v>
      </c>
      <c r="AX506" s="13" t="s">
        <v>73</v>
      </c>
      <c r="AY506" s="208" t="s">
        <v>136</v>
      </c>
    </row>
    <row r="507" spans="2:51" s="14" customFormat="1" ht="11.25">
      <c r="B507" s="209"/>
      <c r="C507" s="210"/>
      <c r="D507" s="194" t="s">
        <v>146</v>
      </c>
      <c r="E507" s="211" t="s">
        <v>28</v>
      </c>
      <c r="F507" s="212" t="s">
        <v>558</v>
      </c>
      <c r="G507" s="210"/>
      <c r="H507" s="213">
        <v>0.563</v>
      </c>
      <c r="I507" s="214"/>
      <c r="J507" s="210"/>
      <c r="K507" s="210"/>
      <c r="L507" s="215"/>
      <c r="M507" s="216"/>
      <c r="N507" s="217"/>
      <c r="O507" s="217"/>
      <c r="P507" s="217"/>
      <c r="Q507" s="217"/>
      <c r="R507" s="217"/>
      <c r="S507" s="217"/>
      <c r="T507" s="218"/>
      <c r="AT507" s="219" t="s">
        <v>146</v>
      </c>
      <c r="AU507" s="219" t="s">
        <v>83</v>
      </c>
      <c r="AV507" s="14" t="s">
        <v>83</v>
      </c>
      <c r="AW507" s="14" t="s">
        <v>34</v>
      </c>
      <c r="AX507" s="14" t="s">
        <v>81</v>
      </c>
      <c r="AY507" s="219" t="s">
        <v>136</v>
      </c>
    </row>
    <row r="508" spans="1:65" s="2" customFormat="1" ht="16.5" customHeight="1">
      <c r="A508" s="36"/>
      <c r="B508" s="37"/>
      <c r="C508" s="181" t="s">
        <v>654</v>
      </c>
      <c r="D508" s="181" t="s">
        <v>138</v>
      </c>
      <c r="E508" s="182" t="s">
        <v>655</v>
      </c>
      <c r="F508" s="183" t="s">
        <v>656</v>
      </c>
      <c r="G508" s="184" t="s">
        <v>213</v>
      </c>
      <c r="H508" s="185">
        <v>24.08</v>
      </c>
      <c r="I508" s="186"/>
      <c r="J508" s="187">
        <f>ROUND(I508*H508,2)</f>
        <v>0</v>
      </c>
      <c r="K508" s="183" t="s">
        <v>156</v>
      </c>
      <c r="L508" s="41"/>
      <c r="M508" s="188" t="s">
        <v>28</v>
      </c>
      <c r="N508" s="189" t="s">
        <v>46</v>
      </c>
      <c r="O508" s="67"/>
      <c r="P508" s="190">
        <f>O508*H508</f>
        <v>0</v>
      </c>
      <c r="Q508" s="190">
        <v>0</v>
      </c>
      <c r="R508" s="190">
        <f>Q508*H508</f>
        <v>0</v>
      </c>
      <c r="S508" s="190">
        <v>0.11</v>
      </c>
      <c r="T508" s="191">
        <f>S508*H508</f>
        <v>2.6488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192" t="s">
        <v>142</v>
      </c>
      <c r="AT508" s="192" t="s">
        <v>138</v>
      </c>
      <c r="AU508" s="192" t="s">
        <v>83</v>
      </c>
      <c r="AY508" s="19" t="s">
        <v>136</v>
      </c>
      <c r="BE508" s="193">
        <f>IF(N508="základní",J508,0)</f>
        <v>0</v>
      </c>
      <c r="BF508" s="193">
        <f>IF(N508="snížená",J508,0)</f>
        <v>0</v>
      </c>
      <c r="BG508" s="193">
        <f>IF(N508="zákl. přenesená",J508,0)</f>
        <v>0</v>
      </c>
      <c r="BH508" s="193">
        <f>IF(N508="sníž. přenesená",J508,0)</f>
        <v>0</v>
      </c>
      <c r="BI508" s="193">
        <f>IF(N508="nulová",J508,0)</f>
        <v>0</v>
      </c>
      <c r="BJ508" s="19" t="s">
        <v>142</v>
      </c>
      <c r="BK508" s="193">
        <f>ROUND(I508*H508,2)</f>
        <v>0</v>
      </c>
      <c r="BL508" s="19" t="s">
        <v>142</v>
      </c>
      <c r="BM508" s="192" t="s">
        <v>657</v>
      </c>
    </row>
    <row r="509" spans="1:47" s="2" customFormat="1" ht="11.25">
      <c r="A509" s="36"/>
      <c r="B509" s="37"/>
      <c r="C509" s="38"/>
      <c r="D509" s="194" t="s">
        <v>144</v>
      </c>
      <c r="E509" s="38"/>
      <c r="F509" s="195" t="s">
        <v>658</v>
      </c>
      <c r="G509" s="38"/>
      <c r="H509" s="38"/>
      <c r="I509" s="196"/>
      <c r="J509" s="38"/>
      <c r="K509" s="38"/>
      <c r="L509" s="41"/>
      <c r="M509" s="197"/>
      <c r="N509" s="198"/>
      <c r="O509" s="67"/>
      <c r="P509" s="67"/>
      <c r="Q509" s="67"/>
      <c r="R509" s="67"/>
      <c r="S509" s="67"/>
      <c r="T509" s="68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T509" s="19" t="s">
        <v>144</v>
      </c>
      <c r="AU509" s="19" t="s">
        <v>83</v>
      </c>
    </row>
    <row r="510" spans="1:47" s="2" customFormat="1" ht="11.25">
      <c r="A510" s="36"/>
      <c r="B510" s="37"/>
      <c r="C510" s="38"/>
      <c r="D510" s="220" t="s">
        <v>159</v>
      </c>
      <c r="E510" s="38"/>
      <c r="F510" s="221" t="s">
        <v>659</v>
      </c>
      <c r="G510" s="38"/>
      <c r="H510" s="38"/>
      <c r="I510" s="196"/>
      <c r="J510" s="38"/>
      <c r="K510" s="38"/>
      <c r="L510" s="41"/>
      <c r="M510" s="197"/>
      <c r="N510" s="198"/>
      <c r="O510" s="67"/>
      <c r="P510" s="67"/>
      <c r="Q510" s="67"/>
      <c r="R510" s="67"/>
      <c r="S510" s="67"/>
      <c r="T510" s="68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T510" s="19" t="s">
        <v>159</v>
      </c>
      <c r="AU510" s="19" t="s">
        <v>83</v>
      </c>
    </row>
    <row r="511" spans="2:51" s="13" customFormat="1" ht="11.25">
      <c r="B511" s="199"/>
      <c r="C511" s="200"/>
      <c r="D511" s="194" t="s">
        <v>146</v>
      </c>
      <c r="E511" s="201" t="s">
        <v>28</v>
      </c>
      <c r="F511" s="202" t="s">
        <v>660</v>
      </c>
      <c r="G511" s="200"/>
      <c r="H511" s="201" t="s">
        <v>28</v>
      </c>
      <c r="I511" s="203"/>
      <c r="J511" s="200"/>
      <c r="K511" s="200"/>
      <c r="L511" s="204"/>
      <c r="M511" s="205"/>
      <c r="N511" s="206"/>
      <c r="O511" s="206"/>
      <c r="P511" s="206"/>
      <c r="Q511" s="206"/>
      <c r="R511" s="206"/>
      <c r="S511" s="206"/>
      <c r="T511" s="207"/>
      <c r="AT511" s="208" t="s">
        <v>146</v>
      </c>
      <c r="AU511" s="208" t="s">
        <v>83</v>
      </c>
      <c r="AV511" s="13" t="s">
        <v>81</v>
      </c>
      <c r="AW511" s="13" t="s">
        <v>34</v>
      </c>
      <c r="AX511" s="13" t="s">
        <v>73</v>
      </c>
      <c r="AY511" s="208" t="s">
        <v>136</v>
      </c>
    </row>
    <row r="512" spans="2:51" s="13" customFormat="1" ht="11.25">
      <c r="B512" s="199"/>
      <c r="C512" s="200"/>
      <c r="D512" s="194" t="s">
        <v>146</v>
      </c>
      <c r="E512" s="201" t="s">
        <v>28</v>
      </c>
      <c r="F512" s="202" t="s">
        <v>661</v>
      </c>
      <c r="G512" s="200"/>
      <c r="H512" s="201" t="s">
        <v>28</v>
      </c>
      <c r="I512" s="203"/>
      <c r="J512" s="200"/>
      <c r="K512" s="200"/>
      <c r="L512" s="204"/>
      <c r="M512" s="205"/>
      <c r="N512" s="206"/>
      <c r="O512" s="206"/>
      <c r="P512" s="206"/>
      <c r="Q512" s="206"/>
      <c r="R512" s="206"/>
      <c r="S512" s="206"/>
      <c r="T512" s="207"/>
      <c r="AT512" s="208" t="s">
        <v>146</v>
      </c>
      <c r="AU512" s="208" t="s">
        <v>83</v>
      </c>
      <c r="AV512" s="13" t="s">
        <v>81</v>
      </c>
      <c r="AW512" s="13" t="s">
        <v>34</v>
      </c>
      <c r="AX512" s="13" t="s">
        <v>73</v>
      </c>
      <c r="AY512" s="208" t="s">
        <v>136</v>
      </c>
    </row>
    <row r="513" spans="2:51" s="14" customFormat="1" ht="11.25">
      <c r="B513" s="209"/>
      <c r="C513" s="210"/>
      <c r="D513" s="194" t="s">
        <v>146</v>
      </c>
      <c r="E513" s="211" t="s">
        <v>28</v>
      </c>
      <c r="F513" s="212" t="s">
        <v>662</v>
      </c>
      <c r="G513" s="210"/>
      <c r="H513" s="213">
        <v>17.29</v>
      </c>
      <c r="I513" s="214"/>
      <c r="J513" s="210"/>
      <c r="K513" s="210"/>
      <c r="L513" s="215"/>
      <c r="M513" s="216"/>
      <c r="N513" s="217"/>
      <c r="O513" s="217"/>
      <c r="P513" s="217"/>
      <c r="Q513" s="217"/>
      <c r="R513" s="217"/>
      <c r="S513" s="217"/>
      <c r="T513" s="218"/>
      <c r="AT513" s="219" t="s">
        <v>146</v>
      </c>
      <c r="AU513" s="219" t="s">
        <v>83</v>
      </c>
      <c r="AV513" s="14" t="s">
        <v>83</v>
      </c>
      <c r="AW513" s="14" t="s">
        <v>34</v>
      </c>
      <c r="AX513" s="14" t="s">
        <v>73</v>
      </c>
      <c r="AY513" s="219" t="s">
        <v>136</v>
      </c>
    </row>
    <row r="514" spans="2:51" s="13" customFormat="1" ht="11.25">
      <c r="B514" s="199"/>
      <c r="C514" s="200"/>
      <c r="D514" s="194" t="s">
        <v>146</v>
      </c>
      <c r="E514" s="201" t="s">
        <v>28</v>
      </c>
      <c r="F514" s="202" t="s">
        <v>661</v>
      </c>
      <c r="G514" s="200"/>
      <c r="H514" s="201" t="s">
        <v>28</v>
      </c>
      <c r="I514" s="203"/>
      <c r="J514" s="200"/>
      <c r="K514" s="200"/>
      <c r="L514" s="204"/>
      <c r="M514" s="205"/>
      <c r="N514" s="206"/>
      <c r="O514" s="206"/>
      <c r="P514" s="206"/>
      <c r="Q514" s="206"/>
      <c r="R514" s="206"/>
      <c r="S514" s="206"/>
      <c r="T514" s="207"/>
      <c r="AT514" s="208" t="s">
        <v>146</v>
      </c>
      <c r="AU514" s="208" t="s">
        <v>83</v>
      </c>
      <c r="AV514" s="13" t="s">
        <v>81</v>
      </c>
      <c r="AW514" s="13" t="s">
        <v>34</v>
      </c>
      <c r="AX514" s="13" t="s">
        <v>73</v>
      </c>
      <c r="AY514" s="208" t="s">
        <v>136</v>
      </c>
    </row>
    <row r="515" spans="2:51" s="14" customFormat="1" ht="11.25">
      <c r="B515" s="209"/>
      <c r="C515" s="210"/>
      <c r="D515" s="194" t="s">
        <v>146</v>
      </c>
      <c r="E515" s="211" t="s">
        <v>28</v>
      </c>
      <c r="F515" s="212" t="s">
        <v>663</v>
      </c>
      <c r="G515" s="210"/>
      <c r="H515" s="213">
        <v>6.79</v>
      </c>
      <c r="I515" s="214"/>
      <c r="J515" s="210"/>
      <c r="K515" s="210"/>
      <c r="L515" s="215"/>
      <c r="M515" s="216"/>
      <c r="N515" s="217"/>
      <c r="O515" s="217"/>
      <c r="P515" s="217"/>
      <c r="Q515" s="217"/>
      <c r="R515" s="217"/>
      <c r="S515" s="217"/>
      <c r="T515" s="218"/>
      <c r="AT515" s="219" t="s">
        <v>146</v>
      </c>
      <c r="AU515" s="219" t="s">
        <v>83</v>
      </c>
      <c r="AV515" s="14" t="s">
        <v>83</v>
      </c>
      <c r="AW515" s="14" t="s">
        <v>34</v>
      </c>
      <c r="AX515" s="14" t="s">
        <v>73</v>
      </c>
      <c r="AY515" s="219" t="s">
        <v>136</v>
      </c>
    </row>
    <row r="516" spans="2:51" s="15" customFormat="1" ht="11.25">
      <c r="B516" s="222"/>
      <c r="C516" s="223"/>
      <c r="D516" s="194" t="s">
        <v>146</v>
      </c>
      <c r="E516" s="224" t="s">
        <v>28</v>
      </c>
      <c r="F516" s="225" t="s">
        <v>166</v>
      </c>
      <c r="G516" s="223"/>
      <c r="H516" s="226">
        <v>24.08</v>
      </c>
      <c r="I516" s="227"/>
      <c r="J516" s="223"/>
      <c r="K516" s="223"/>
      <c r="L516" s="228"/>
      <c r="M516" s="229"/>
      <c r="N516" s="230"/>
      <c r="O516" s="230"/>
      <c r="P516" s="230"/>
      <c r="Q516" s="230"/>
      <c r="R516" s="230"/>
      <c r="S516" s="230"/>
      <c r="T516" s="231"/>
      <c r="AT516" s="232" t="s">
        <v>146</v>
      </c>
      <c r="AU516" s="232" t="s">
        <v>83</v>
      </c>
      <c r="AV516" s="15" t="s">
        <v>142</v>
      </c>
      <c r="AW516" s="15" t="s">
        <v>34</v>
      </c>
      <c r="AX516" s="15" t="s">
        <v>81</v>
      </c>
      <c r="AY516" s="232" t="s">
        <v>136</v>
      </c>
    </row>
    <row r="517" spans="1:65" s="2" customFormat="1" ht="16.5" customHeight="1">
      <c r="A517" s="36"/>
      <c r="B517" s="37"/>
      <c r="C517" s="181" t="s">
        <v>664</v>
      </c>
      <c r="D517" s="181" t="s">
        <v>138</v>
      </c>
      <c r="E517" s="182" t="s">
        <v>665</v>
      </c>
      <c r="F517" s="183" t="s">
        <v>666</v>
      </c>
      <c r="G517" s="184" t="s">
        <v>213</v>
      </c>
      <c r="H517" s="185">
        <v>1.205</v>
      </c>
      <c r="I517" s="186"/>
      <c r="J517" s="187">
        <f>ROUND(I517*H517,2)</f>
        <v>0</v>
      </c>
      <c r="K517" s="183" t="s">
        <v>156</v>
      </c>
      <c r="L517" s="41"/>
      <c r="M517" s="188" t="s">
        <v>28</v>
      </c>
      <c r="N517" s="189" t="s">
        <v>46</v>
      </c>
      <c r="O517" s="67"/>
      <c r="P517" s="190">
        <f>O517*H517</f>
        <v>0</v>
      </c>
      <c r="Q517" s="190">
        <v>0</v>
      </c>
      <c r="R517" s="190">
        <f>Q517*H517</f>
        <v>0</v>
      </c>
      <c r="S517" s="190">
        <v>0</v>
      </c>
      <c r="T517" s="191">
        <f>S517*H517</f>
        <v>0</v>
      </c>
      <c r="U517" s="36"/>
      <c r="V517" s="36"/>
      <c r="W517" s="36"/>
      <c r="X517" s="36"/>
      <c r="Y517" s="36"/>
      <c r="Z517" s="36"/>
      <c r="AA517" s="36"/>
      <c r="AB517" s="36"/>
      <c r="AC517" s="36"/>
      <c r="AD517" s="36"/>
      <c r="AE517" s="36"/>
      <c r="AR517" s="192" t="s">
        <v>142</v>
      </c>
      <c r="AT517" s="192" t="s">
        <v>138</v>
      </c>
      <c r="AU517" s="192" t="s">
        <v>83</v>
      </c>
      <c r="AY517" s="19" t="s">
        <v>136</v>
      </c>
      <c r="BE517" s="193">
        <f>IF(N517="základní",J517,0)</f>
        <v>0</v>
      </c>
      <c r="BF517" s="193">
        <f>IF(N517="snížená",J517,0)</f>
        <v>0</v>
      </c>
      <c r="BG517" s="193">
        <f>IF(N517="zákl. přenesená",J517,0)</f>
        <v>0</v>
      </c>
      <c r="BH517" s="193">
        <f>IF(N517="sníž. přenesená",J517,0)</f>
        <v>0</v>
      </c>
      <c r="BI517" s="193">
        <f>IF(N517="nulová",J517,0)</f>
        <v>0</v>
      </c>
      <c r="BJ517" s="19" t="s">
        <v>142</v>
      </c>
      <c r="BK517" s="193">
        <f>ROUND(I517*H517,2)</f>
        <v>0</v>
      </c>
      <c r="BL517" s="19" t="s">
        <v>142</v>
      </c>
      <c r="BM517" s="192" t="s">
        <v>667</v>
      </c>
    </row>
    <row r="518" spans="1:47" s="2" customFormat="1" ht="11.25">
      <c r="A518" s="36"/>
      <c r="B518" s="37"/>
      <c r="C518" s="38"/>
      <c r="D518" s="194" t="s">
        <v>144</v>
      </c>
      <c r="E518" s="38"/>
      <c r="F518" s="195" t="s">
        <v>668</v>
      </c>
      <c r="G518" s="38"/>
      <c r="H518" s="38"/>
      <c r="I518" s="196"/>
      <c r="J518" s="38"/>
      <c r="K518" s="38"/>
      <c r="L518" s="41"/>
      <c r="M518" s="197"/>
      <c r="N518" s="198"/>
      <c r="O518" s="67"/>
      <c r="P518" s="67"/>
      <c r="Q518" s="67"/>
      <c r="R518" s="67"/>
      <c r="S518" s="67"/>
      <c r="T518" s="68"/>
      <c r="U518" s="36"/>
      <c r="V518" s="36"/>
      <c r="W518" s="36"/>
      <c r="X518" s="36"/>
      <c r="Y518" s="36"/>
      <c r="Z518" s="36"/>
      <c r="AA518" s="36"/>
      <c r="AB518" s="36"/>
      <c r="AC518" s="36"/>
      <c r="AD518" s="36"/>
      <c r="AE518" s="36"/>
      <c r="AT518" s="19" t="s">
        <v>144</v>
      </c>
      <c r="AU518" s="19" t="s">
        <v>83</v>
      </c>
    </row>
    <row r="519" spans="1:47" s="2" customFormat="1" ht="11.25">
      <c r="A519" s="36"/>
      <c r="B519" s="37"/>
      <c r="C519" s="38"/>
      <c r="D519" s="220" t="s">
        <v>159</v>
      </c>
      <c r="E519" s="38"/>
      <c r="F519" s="221" t="s">
        <v>669</v>
      </c>
      <c r="G519" s="38"/>
      <c r="H519" s="38"/>
      <c r="I519" s="196"/>
      <c r="J519" s="38"/>
      <c r="K519" s="38"/>
      <c r="L519" s="41"/>
      <c r="M519" s="197"/>
      <c r="N519" s="198"/>
      <c r="O519" s="67"/>
      <c r="P519" s="67"/>
      <c r="Q519" s="67"/>
      <c r="R519" s="67"/>
      <c r="S519" s="67"/>
      <c r="T519" s="68"/>
      <c r="U519" s="36"/>
      <c r="V519" s="36"/>
      <c r="W519" s="36"/>
      <c r="X519" s="36"/>
      <c r="Y519" s="36"/>
      <c r="Z519" s="36"/>
      <c r="AA519" s="36"/>
      <c r="AB519" s="36"/>
      <c r="AC519" s="36"/>
      <c r="AD519" s="36"/>
      <c r="AE519" s="36"/>
      <c r="AT519" s="19" t="s">
        <v>159</v>
      </c>
      <c r="AU519" s="19" t="s">
        <v>83</v>
      </c>
    </row>
    <row r="520" spans="2:51" s="13" customFormat="1" ht="11.25">
      <c r="B520" s="199"/>
      <c r="C520" s="200"/>
      <c r="D520" s="194" t="s">
        <v>146</v>
      </c>
      <c r="E520" s="201" t="s">
        <v>28</v>
      </c>
      <c r="F520" s="202" t="s">
        <v>670</v>
      </c>
      <c r="G520" s="200"/>
      <c r="H520" s="201" t="s">
        <v>28</v>
      </c>
      <c r="I520" s="203"/>
      <c r="J520" s="200"/>
      <c r="K520" s="200"/>
      <c r="L520" s="204"/>
      <c r="M520" s="205"/>
      <c r="N520" s="206"/>
      <c r="O520" s="206"/>
      <c r="P520" s="206"/>
      <c r="Q520" s="206"/>
      <c r="R520" s="206"/>
      <c r="S520" s="206"/>
      <c r="T520" s="207"/>
      <c r="AT520" s="208" t="s">
        <v>146</v>
      </c>
      <c r="AU520" s="208" t="s">
        <v>83</v>
      </c>
      <c r="AV520" s="13" t="s">
        <v>81</v>
      </c>
      <c r="AW520" s="13" t="s">
        <v>34</v>
      </c>
      <c r="AX520" s="13" t="s">
        <v>73</v>
      </c>
      <c r="AY520" s="208" t="s">
        <v>136</v>
      </c>
    </row>
    <row r="521" spans="2:51" s="13" customFormat="1" ht="11.25">
      <c r="B521" s="199"/>
      <c r="C521" s="200"/>
      <c r="D521" s="194" t="s">
        <v>146</v>
      </c>
      <c r="E521" s="201" t="s">
        <v>28</v>
      </c>
      <c r="F521" s="202" t="s">
        <v>661</v>
      </c>
      <c r="G521" s="200"/>
      <c r="H521" s="201" t="s">
        <v>28</v>
      </c>
      <c r="I521" s="203"/>
      <c r="J521" s="200"/>
      <c r="K521" s="200"/>
      <c r="L521" s="204"/>
      <c r="M521" s="205"/>
      <c r="N521" s="206"/>
      <c r="O521" s="206"/>
      <c r="P521" s="206"/>
      <c r="Q521" s="206"/>
      <c r="R521" s="206"/>
      <c r="S521" s="206"/>
      <c r="T521" s="207"/>
      <c r="AT521" s="208" t="s">
        <v>146</v>
      </c>
      <c r="AU521" s="208" t="s">
        <v>83</v>
      </c>
      <c r="AV521" s="13" t="s">
        <v>81</v>
      </c>
      <c r="AW521" s="13" t="s">
        <v>34</v>
      </c>
      <c r="AX521" s="13" t="s">
        <v>73</v>
      </c>
      <c r="AY521" s="208" t="s">
        <v>136</v>
      </c>
    </row>
    <row r="522" spans="2:51" s="14" customFormat="1" ht="11.25">
      <c r="B522" s="209"/>
      <c r="C522" s="210"/>
      <c r="D522" s="194" t="s">
        <v>146</v>
      </c>
      <c r="E522" s="211" t="s">
        <v>28</v>
      </c>
      <c r="F522" s="212" t="s">
        <v>671</v>
      </c>
      <c r="G522" s="210"/>
      <c r="H522" s="213">
        <v>0.865</v>
      </c>
      <c r="I522" s="214"/>
      <c r="J522" s="210"/>
      <c r="K522" s="210"/>
      <c r="L522" s="215"/>
      <c r="M522" s="216"/>
      <c r="N522" s="217"/>
      <c r="O522" s="217"/>
      <c r="P522" s="217"/>
      <c r="Q522" s="217"/>
      <c r="R522" s="217"/>
      <c r="S522" s="217"/>
      <c r="T522" s="218"/>
      <c r="AT522" s="219" t="s">
        <v>146</v>
      </c>
      <c r="AU522" s="219" t="s">
        <v>83</v>
      </c>
      <c r="AV522" s="14" t="s">
        <v>83</v>
      </c>
      <c r="AW522" s="14" t="s">
        <v>34</v>
      </c>
      <c r="AX522" s="14" t="s">
        <v>73</v>
      </c>
      <c r="AY522" s="219" t="s">
        <v>136</v>
      </c>
    </row>
    <row r="523" spans="2:51" s="13" customFormat="1" ht="11.25">
      <c r="B523" s="199"/>
      <c r="C523" s="200"/>
      <c r="D523" s="194" t="s">
        <v>146</v>
      </c>
      <c r="E523" s="201" t="s">
        <v>28</v>
      </c>
      <c r="F523" s="202" t="s">
        <v>661</v>
      </c>
      <c r="G523" s="200"/>
      <c r="H523" s="201" t="s">
        <v>28</v>
      </c>
      <c r="I523" s="203"/>
      <c r="J523" s="200"/>
      <c r="K523" s="200"/>
      <c r="L523" s="204"/>
      <c r="M523" s="205"/>
      <c r="N523" s="206"/>
      <c r="O523" s="206"/>
      <c r="P523" s="206"/>
      <c r="Q523" s="206"/>
      <c r="R523" s="206"/>
      <c r="S523" s="206"/>
      <c r="T523" s="207"/>
      <c r="AT523" s="208" t="s">
        <v>146</v>
      </c>
      <c r="AU523" s="208" t="s">
        <v>83</v>
      </c>
      <c r="AV523" s="13" t="s">
        <v>81</v>
      </c>
      <c r="AW523" s="13" t="s">
        <v>34</v>
      </c>
      <c r="AX523" s="13" t="s">
        <v>73</v>
      </c>
      <c r="AY523" s="208" t="s">
        <v>136</v>
      </c>
    </row>
    <row r="524" spans="2:51" s="14" customFormat="1" ht="11.25">
      <c r="B524" s="209"/>
      <c r="C524" s="210"/>
      <c r="D524" s="194" t="s">
        <v>146</v>
      </c>
      <c r="E524" s="211" t="s">
        <v>28</v>
      </c>
      <c r="F524" s="212" t="s">
        <v>672</v>
      </c>
      <c r="G524" s="210"/>
      <c r="H524" s="213">
        <v>0.34</v>
      </c>
      <c r="I524" s="214"/>
      <c r="J524" s="210"/>
      <c r="K524" s="210"/>
      <c r="L524" s="215"/>
      <c r="M524" s="216"/>
      <c r="N524" s="217"/>
      <c r="O524" s="217"/>
      <c r="P524" s="217"/>
      <c r="Q524" s="217"/>
      <c r="R524" s="217"/>
      <c r="S524" s="217"/>
      <c r="T524" s="218"/>
      <c r="AT524" s="219" t="s">
        <v>146</v>
      </c>
      <c r="AU524" s="219" t="s">
        <v>83</v>
      </c>
      <c r="AV524" s="14" t="s">
        <v>83</v>
      </c>
      <c r="AW524" s="14" t="s">
        <v>34</v>
      </c>
      <c r="AX524" s="14" t="s">
        <v>73</v>
      </c>
      <c r="AY524" s="219" t="s">
        <v>136</v>
      </c>
    </row>
    <row r="525" spans="2:51" s="15" customFormat="1" ht="11.25">
      <c r="B525" s="222"/>
      <c r="C525" s="223"/>
      <c r="D525" s="194" t="s">
        <v>146</v>
      </c>
      <c r="E525" s="224" t="s">
        <v>28</v>
      </c>
      <c r="F525" s="225" t="s">
        <v>166</v>
      </c>
      <c r="G525" s="223"/>
      <c r="H525" s="226">
        <v>1.205</v>
      </c>
      <c r="I525" s="227"/>
      <c r="J525" s="223"/>
      <c r="K525" s="223"/>
      <c r="L525" s="228"/>
      <c r="M525" s="229"/>
      <c r="N525" s="230"/>
      <c r="O525" s="230"/>
      <c r="P525" s="230"/>
      <c r="Q525" s="230"/>
      <c r="R525" s="230"/>
      <c r="S525" s="230"/>
      <c r="T525" s="231"/>
      <c r="AT525" s="232" t="s">
        <v>146</v>
      </c>
      <c r="AU525" s="232" t="s">
        <v>83</v>
      </c>
      <c r="AV525" s="15" t="s">
        <v>142</v>
      </c>
      <c r="AW525" s="15" t="s">
        <v>34</v>
      </c>
      <c r="AX525" s="15" t="s">
        <v>81</v>
      </c>
      <c r="AY525" s="232" t="s">
        <v>136</v>
      </c>
    </row>
    <row r="526" spans="1:65" s="2" customFormat="1" ht="16.5" customHeight="1">
      <c r="A526" s="36"/>
      <c r="B526" s="37"/>
      <c r="C526" s="181" t="s">
        <v>673</v>
      </c>
      <c r="D526" s="181" t="s">
        <v>138</v>
      </c>
      <c r="E526" s="182" t="s">
        <v>674</v>
      </c>
      <c r="F526" s="183" t="s">
        <v>675</v>
      </c>
      <c r="G526" s="184" t="s">
        <v>213</v>
      </c>
      <c r="H526" s="185">
        <v>235.169</v>
      </c>
      <c r="I526" s="186"/>
      <c r="J526" s="187">
        <f>ROUND(I526*H526,2)</f>
        <v>0</v>
      </c>
      <c r="K526" s="183" t="s">
        <v>156</v>
      </c>
      <c r="L526" s="41"/>
      <c r="M526" s="188" t="s">
        <v>28</v>
      </c>
      <c r="N526" s="189" t="s">
        <v>46</v>
      </c>
      <c r="O526" s="67"/>
      <c r="P526" s="190">
        <f>O526*H526</f>
        <v>0</v>
      </c>
      <c r="Q526" s="190">
        <v>0</v>
      </c>
      <c r="R526" s="190">
        <f>Q526*H526</f>
        <v>0</v>
      </c>
      <c r="S526" s="190">
        <v>0</v>
      </c>
      <c r="T526" s="191">
        <f>S526*H526</f>
        <v>0</v>
      </c>
      <c r="U526" s="36"/>
      <c r="V526" s="36"/>
      <c r="W526" s="36"/>
      <c r="X526" s="36"/>
      <c r="Y526" s="36"/>
      <c r="Z526" s="36"/>
      <c r="AA526" s="36"/>
      <c r="AB526" s="36"/>
      <c r="AC526" s="36"/>
      <c r="AD526" s="36"/>
      <c r="AE526" s="36"/>
      <c r="AR526" s="192" t="s">
        <v>142</v>
      </c>
      <c r="AT526" s="192" t="s">
        <v>138</v>
      </c>
      <c r="AU526" s="192" t="s">
        <v>83</v>
      </c>
      <c r="AY526" s="19" t="s">
        <v>136</v>
      </c>
      <c r="BE526" s="193">
        <f>IF(N526="základní",J526,0)</f>
        <v>0</v>
      </c>
      <c r="BF526" s="193">
        <f>IF(N526="snížená",J526,0)</f>
        <v>0</v>
      </c>
      <c r="BG526" s="193">
        <f>IF(N526="zákl. přenesená",J526,0)</f>
        <v>0</v>
      </c>
      <c r="BH526" s="193">
        <f>IF(N526="sníž. přenesená",J526,0)</f>
        <v>0</v>
      </c>
      <c r="BI526" s="193">
        <f>IF(N526="nulová",J526,0)</f>
        <v>0</v>
      </c>
      <c r="BJ526" s="19" t="s">
        <v>142</v>
      </c>
      <c r="BK526" s="193">
        <f>ROUND(I526*H526,2)</f>
        <v>0</v>
      </c>
      <c r="BL526" s="19" t="s">
        <v>142</v>
      </c>
      <c r="BM526" s="192" t="s">
        <v>676</v>
      </c>
    </row>
    <row r="527" spans="1:47" s="2" customFormat="1" ht="11.25">
      <c r="A527" s="36"/>
      <c r="B527" s="37"/>
      <c r="C527" s="38"/>
      <c r="D527" s="194" t="s">
        <v>144</v>
      </c>
      <c r="E527" s="38"/>
      <c r="F527" s="195" t="s">
        <v>675</v>
      </c>
      <c r="G527" s="38"/>
      <c r="H527" s="38"/>
      <c r="I527" s="196"/>
      <c r="J527" s="38"/>
      <c r="K527" s="38"/>
      <c r="L527" s="41"/>
      <c r="M527" s="197"/>
      <c r="N527" s="198"/>
      <c r="O527" s="67"/>
      <c r="P527" s="67"/>
      <c r="Q527" s="67"/>
      <c r="R527" s="67"/>
      <c r="S527" s="67"/>
      <c r="T527" s="68"/>
      <c r="U527" s="36"/>
      <c r="V527" s="36"/>
      <c r="W527" s="36"/>
      <c r="X527" s="36"/>
      <c r="Y527" s="36"/>
      <c r="Z527" s="36"/>
      <c r="AA527" s="36"/>
      <c r="AB527" s="36"/>
      <c r="AC527" s="36"/>
      <c r="AD527" s="36"/>
      <c r="AE527" s="36"/>
      <c r="AT527" s="19" t="s">
        <v>144</v>
      </c>
      <c r="AU527" s="19" t="s">
        <v>83</v>
      </c>
    </row>
    <row r="528" spans="1:47" s="2" customFormat="1" ht="11.25">
      <c r="A528" s="36"/>
      <c r="B528" s="37"/>
      <c r="C528" s="38"/>
      <c r="D528" s="220" t="s">
        <v>159</v>
      </c>
      <c r="E528" s="38"/>
      <c r="F528" s="221" t="s">
        <v>677</v>
      </c>
      <c r="G528" s="38"/>
      <c r="H528" s="38"/>
      <c r="I528" s="196"/>
      <c r="J528" s="38"/>
      <c r="K528" s="38"/>
      <c r="L528" s="41"/>
      <c r="M528" s="197"/>
      <c r="N528" s="198"/>
      <c r="O528" s="67"/>
      <c r="P528" s="67"/>
      <c r="Q528" s="67"/>
      <c r="R528" s="67"/>
      <c r="S528" s="67"/>
      <c r="T528" s="68"/>
      <c r="U528" s="36"/>
      <c r="V528" s="36"/>
      <c r="W528" s="36"/>
      <c r="X528" s="36"/>
      <c r="Y528" s="36"/>
      <c r="Z528" s="36"/>
      <c r="AA528" s="36"/>
      <c r="AB528" s="36"/>
      <c r="AC528" s="36"/>
      <c r="AD528" s="36"/>
      <c r="AE528" s="36"/>
      <c r="AT528" s="19" t="s">
        <v>159</v>
      </c>
      <c r="AU528" s="19" t="s">
        <v>83</v>
      </c>
    </row>
    <row r="529" spans="2:51" s="13" customFormat="1" ht="11.25">
      <c r="B529" s="199"/>
      <c r="C529" s="200"/>
      <c r="D529" s="194" t="s">
        <v>146</v>
      </c>
      <c r="E529" s="201" t="s">
        <v>28</v>
      </c>
      <c r="F529" s="202" t="s">
        <v>678</v>
      </c>
      <c r="G529" s="200"/>
      <c r="H529" s="201" t="s">
        <v>28</v>
      </c>
      <c r="I529" s="203"/>
      <c r="J529" s="200"/>
      <c r="K529" s="200"/>
      <c r="L529" s="204"/>
      <c r="M529" s="205"/>
      <c r="N529" s="206"/>
      <c r="O529" s="206"/>
      <c r="P529" s="206"/>
      <c r="Q529" s="206"/>
      <c r="R529" s="206"/>
      <c r="S529" s="206"/>
      <c r="T529" s="207"/>
      <c r="AT529" s="208" t="s">
        <v>146</v>
      </c>
      <c r="AU529" s="208" t="s">
        <v>83</v>
      </c>
      <c r="AV529" s="13" t="s">
        <v>81</v>
      </c>
      <c r="AW529" s="13" t="s">
        <v>34</v>
      </c>
      <c r="AX529" s="13" t="s">
        <v>73</v>
      </c>
      <c r="AY529" s="208" t="s">
        <v>136</v>
      </c>
    </row>
    <row r="530" spans="2:51" s="13" customFormat="1" ht="11.25">
      <c r="B530" s="199"/>
      <c r="C530" s="200"/>
      <c r="D530" s="194" t="s">
        <v>146</v>
      </c>
      <c r="E530" s="201" t="s">
        <v>28</v>
      </c>
      <c r="F530" s="202" t="s">
        <v>679</v>
      </c>
      <c r="G530" s="200"/>
      <c r="H530" s="201" t="s">
        <v>28</v>
      </c>
      <c r="I530" s="203"/>
      <c r="J530" s="200"/>
      <c r="K530" s="200"/>
      <c r="L530" s="204"/>
      <c r="M530" s="205"/>
      <c r="N530" s="206"/>
      <c r="O530" s="206"/>
      <c r="P530" s="206"/>
      <c r="Q530" s="206"/>
      <c r="R530" s="206"/>
      <c r="S530" s="206"/>
      <c r="T530" s="207"/>
      <c r="AT530" s="208" t="s">
        <v>146</v>
      </c>
      <c r="AU530" s="208" t="s">
        <v>83</v>
      </c>
      <c r="AV530" s="13" t="s">
        <v>81</v>
      </c>
      <c r="AW530" s="13" t="s">
        <v>34</v>
      </c>
      <c r="AX530" s="13" t="s">
        <v>73</v>
      </c>
      <c r="AY530" s="208" t="s">
        <v>136</v>
      </c>
    </row>
    <row r="531" spans="2:51" s="14" customFormat="1" ht="11.25">
      <c r="B531" s="209"/>
      <c r="C531" s="210"/>
      <c r="D531" s="194" t="s">
        <v>146</v>
      </c>
      <c r="E531" s="211" t="s">
        <v>28</v>
      </c>
      <c r="F531" s="212" t="s">
        <v>638</v>
      </c>
      <c r="G531" s="210"/>
      <c r="H531" s="213">
        <v>96.8</v>
      </c>
      <c r="I531" s="214"/>
      <c r="J531" s="210"/>
      <c r="K531" s="210"/>
      <c r="L531" s="215"/>
      <c r="M531" s="216"/>
      <c r="N531" s="217"/>
      <c r="O531" s="217"/>
      <c r="P531" s="217"/>
      <c r="Q531" s="217"/>
      <c r="R531" s="217"/>
      <c r="S531" s="217"/>
      <c r="T531" s="218"/>
      <c r="AT531" s="219" t="s">
        <v>146</v>
      </c>
      <c r="AU531" s="219" t="s">
        <v>83</v>
      </c>
      <c r="AV531" s="14" t="s">
        <v>83</v>
      </c>
      <c r="AW531" s="14" t="s">
        <v>34</v>
      </c>
      <c r="AX531" s="14" t="s">
        <v>73</v>
      </c>
      <c r="AY531" s="219" t="s">
        <v>136</v>
      </c>
    </row>
    <row r="532" spans="2:51" s="13" customFormat="1" ht="11.25">
      <c r="B532" s="199"/>
      <c r="C532" s="200"/>
      <c r="D532" s="194" t="s">
        <v>146</v>
      </c>
      <c r="E532" s="201" t="s">
        <v>28</v>
      </c>
      <c r="F532" s="202" t="s">
        <v>680</v>
      </c>
      <c r="G532" s="200"/>
      <c r="H532" s="201" t="s">
        <v>28</v>
      </c>
      <c r="I532" s="203"/>
      <c r="J532" s="200"/>
      <c r="K532" s="200"/>
      <c r="L532" s="204"/>
      <c r="M532" s="205"/>
      <c r="N532" s="206"/>
      <c r="O532" s="206"/>
      <c r="P532" s="206"/>
      <c r="Q532" s="206"/>
      <c r="R532" s="206"/>
      <c r="S532" s="206"/>
      <c r="T532" s="207"/>
      <c r="AT532" s="208" t="s">
        <v>146</v>
      </c>
      <c r="AU532" s="208" t="s">
        <v>83</v>
      </c>
      <c r="AV532" s="13" t="s">
        <v>81</v>
      </c>
      <c r="AW532" s="13" t="s">
        <v>34</v>
      </c>
      <c r="AX532" s="13" t="s">
        <v>73</v>
      </c>
      <c r="AY532" s="208" t="s">
        <v>136</v>
      </c>
    </row>
    <row r="533" spans="2:51" s="14" customFormat="1" ht="11.25">
      <c r="B533" s="209"/>
      <c r="C533" s="210"/>
      <c r="D533" s="194" t="s">
        <v>146</v>
      </c>
      <c r="E533" s="211" t="s">
        <v>28</v>
      </c>
      <c r="F533" s="212" t="s">
        <v>681</v>
      </c>
      <c r="G533" s="210"/>
      <c r="H533" s="213">
        <v>22.75</v>
      </c>
      <c r="I533" s="214"/>
      <c r="J533" s="210"/>
      <c r="K533" s="210"/>
      <c r="L533" s="215"/>
      <c r="M533" s="216"/>
      <c r="N533" s="217"/>
      <c r="O533" s="217"/>
      <c r="P533" s="217"/>
      <c r="Q533" s="217"/>
      <c r="R533" s="217"/>
      <c r="S533" s="217"/>
      <c r="T533" s="218"/>
      <c r="AT533" s="219" t="s">
        <v>146</v>
      </c>
      <c r="AU533" s="219" t="s">
        <v>83</v>
      </c>
      <c r="AV533" s="14" t="s">
        <v>83</v>
      </c>
      <c r="AW533" s="14" t="s">
        <v>34</v>
      </c>
      <c r="AX533" s="14" t="s">
        <v>73</v>
      </c>
      <c r="AY533" s="219" t="s">
        <v>136</v>
      </c>
    </row>
    <row r="534" spans="2:51" s="13" customFormat="1" ht="11.25">
      <c r="B534" s="199"/>
      <c r="C534" s="200"/>
      <c r="D534" s="194" t="s">
        <v>146</v>
      </c>
      <c r="E534" s="201" t="s">
        <v>28</v>
      </c>
      <c r="F534" s="202" t="s">
        <v>682</v>
      </c>
      <c r="G534" s="200"/>
      <c r="H534" s="201" t="s">
        <v>28</v>
      </c>
      <c r="I534" s="203"/>
      <c r="J534" s="200"/>
      <c r="K534" s="200"/>
      <c r="L534" s="204"/>
      <c r="M534" s="205"/>
      <c r="N534" s="206"/>
      <c r="O534" s="206"/>
      <c r="P534" s="206"/>
      <c r="Q534" s="206"/>
      <c r="R534" s="206"/>
      <c r="S534" s="206"/>
      <c r="T534" s="207"/>
      <c r="AT534" s="208" t="s">
        <v>146</v>
      </c>
      <c r="AU534" s="208" t="s">
        <v>83</v>
      </c>
      <c r="AV534" s="13" t="s">
        <v>81</v>
      </c>
      <c r="AW534" s="13" t="s">
        <v>34</v>
      </c>
      <c r="AX534" s="13" t="s">
        <v>73</v>
      </c>
      <c r="AY534" s="208" t="s">
        <v>136</v>
      </c>
    </row>
    <row r="535" spans="2:51" s="14" customFormat="1" ht="11.25">
      <c r="B535" s="209"/>
      <c r="C535" s="210"/>
      <c r="D535" s="194" t="s">
        <v>146</v>
      </c>
      <c r="E535" s="211" t="s">
        <v>28</v>
      </c>
      <c r="F535" s="212" t="s">
        <v>683</v>
      </c>
      <c r="G535" s="210"/>
      <c r="H535" s="213">
        <v>53.194</v>
      </c>
      <c r="I535" s="214"/>
      <c r="J535" s="210"/>
      <c r="K535" s="210"/>
      <c r="L535" s="215"/>
      <c r="M535" s="216"/>
      <c r="N535" s="217"/>
      <c r="O535" s="217"/>
      <c r="P535" s="217"/>
      <c r="Q535" s="217"/>
      <c r="R535" s="217"/>
      <c r="S535" s="217"/>
      <c r="T535" s="218"/>
      <c r="AT535" s="219" t="s">
        <v>146</v>
      </c>
      <c r="AU535" s="219" t="s">
        <v>83</v>
      </c>
      <c r="AV535" s="14" t="s">
        <v>83</v>
      </c>
      <c r="AW535" s="14" t="s">
        <v>34</v>
      </c>
      <c r="AX535" s="14" t="s">
        <v>73</v>
      </c>
      <c r="AY535" s="219" t="s">
        <v>136</v>
      </c>
    </row>
    <row r="536" spans="2:51" s="13" customFormat="1" ht="11.25">
      <c r="B536" s="199"/>
      <c r="C536" s="200"/>
      <c r="D536" s="194" t="s">
        <v>146</v>
      </c>
      <c r="E536" s="201" t="s">
        <v>28</v>
      </c>
      <c r="F536" s="202" t="s">
        <v>682</v>
      </c>
      <c r="G536" s="200"/>
      <c r="H536" s="201" t="s">
        <v>28</v>
      </c>
      <c r="I536" s="203"/>
      <c r="J536" s="200"/>
      <c r="K536" s="200"/>
      <c r="L536" s="204"/>
      <c r="M536" s="205"/>
      <c r="N536" s="206"/>
      <c r="O536" s="206"/>
      <c r="P536" s="206"/>
      <c r="Q536" s="206"/>
      <c r="R536" s="206"/>
      <c r="S536" s="206"/>
      <c r="T536" s="207"/>
      <c r="AT536" s="208" t="s">
        <v>146</v>
      </c>
      <c r="AU536" s="208" t="s">
        <v>83</v>
      </c>
      <c r="AV536" s="13" t="s">
        <v>81</v>
      </c>
      <c r="AW536" s="13" t="s">
        <v>34</v>
      </c>
      <c r="AX536" s="13" t="s">
        <v>73</v>
      </c>
      <c r="AY536" s="208" t="s">
        <v>136</v>
      </c>
    </row>
    <row r="537" spans="2:51" s="14" customFormat="1" ht="11.25">
      <c r="B537" s="209"/>
      <c r="C537" s="210"/>
      <c r="D537" s="194" t="s">
        <v>146</v>
      </c>
      <c r="E537" s="211" t="s">
        <v>28</v>
      </c>
      <c r="F537" s="212" t="s">
        <v>684</v>
      </c>
      <c r="G537" s="210"/>
      <c r="H537" s="213">
        <v>54.175</v>
      </c>
      <c r="I537" s="214"/>
      <c r="J537" s="210"/>
      <c r="K537" s="210"/>
      <c r="L537" s="215"/>
      <c r="M537" s="216"/>
      <c r="N537" s="217"/>
      <c r="O537" s="217"/>
      <c r="P537" s="217"/>
      <c r="Q537" s="217"/>
      <c r="R537" s="217"/>
      <c r="S537" s="217"/>
      <c r="T537" s="218"/>
      <c r="AT537" s="219" t="s">
        <v>146</v>
      </c>
      <c r="AU537" s="219" t="s">
        <v>83</v>
      </c>
      <c r="AV537" s="14" t="s">
        <v>83</v>
      </c>
      <c r="AW537" s="14" t="s">
        <v>34</v>
      </c>
      <c r="AX537" s="14" t="s">
        <v>73</v>
      </c>
      <c r="AY537" s="219" t="s">
        <v>136</v>
      </c>
    </row>
    <row r="538" spans="2:51" s="13" customFormat="1" ht="11.25">
      <c r="B538" s="199"/>
      <c r="C538" s="200"/>
      <c r="D538" s="194" t="s">
        <v>146</v>
      </c>
      <c r="E538" s="201" t="s">
        <v>28</v>
      </c>
      <c r="F538" s="202" t="s">
        <v>685</v>
      </c>
      <c r="G538" s="200"/>
      <c r="H538" s="201" t="s">
        <v>28</v>
      </c>
      <c r="I538" s="203"/>
      <c r="J538" s="200"/>
      <c r="K538" s="200"/>
      <c r="L538" s="204"/>
      <c r="M538" s="205"/>
      <c r="N538" s="206"/>
      <c r="O538" s="206"/>
      <c r="P538" s="206"/>
      <c r="Q538" s="206"/>
      <c r="R538" s="206"/>
      <c r="S538" s="206"/>
      <c r="T538" s="207"/>
      <c r="AT538" s="208" t="s">
        <v>146</v>
      </c>
      <c r="AU538" s="208" t="s">
        <v>83</v>
      </c>
      <c r="AV538" s="13" t="s">
        <v>81</v>
      </c>
      <c r="AW538" s="13" t="s">
        <v>34</v>
      </c>
      <c r="AX538" s="13" t="s">
        <v>73</v>
      </c>
      <c r="AY538" s="208" t="s">
        <v>136</v>
      </c>
    </row>
    <row r="539" spans="2:51" s="14" customFormat="1" ht="11.25">
      <c r="B539" s="209"/>
      <c r="C539" s="210"/>
      <c r="D539" s="194" t="s">
        <v>146</v>
      </c>
      <c r="E539" s="211" t="s">
        <v>28</v>
      </c>
      <c r="F539" s="212" t="s">
        <v>686</v>
      </c>
      <c r="G539" s="210"/>
      <c r="H539" s="213">
        <v>8.25</v>
      </c>
      <c r="I539" s="214"/>
      <c r="J539" s="210"/>
      <c r="K539" s="210"/>
      <c r="L539" s="215"/>
      <c r="M539" s="216"/>
      <c r="N539" s="217"/>
      <c r="O539" s="217"/>
      <c r="P539" s="217"/>
      <c r="Q539" s="217"/>
      <c r="R539" s="217"/>
      <c r="S539" s="217"/>
      <c r="T539" s="218"/>
      <c r="AT539" s="219" t="s">
        <v>146</v>
      </c>
      <c r="AU539" s="219" t="s">
        <v>83</v>
      </c>
      <c r="AV539" s="14" t="s">
        <v>83</v>
      </c>
      <c r="AW539" s="14" t="s">
        <v>34</v>
      </c>
      <c r="AX539" s="14" t="s">
        <v>73</v>
      </c>
      <c r="AY539" s="219" t="s">
        <v>136</v>
      </c>
    </row>
    <row r="540" spans="2:51" s="15" customFormat="1" ht="11.25">
      <c r="B540" s="222"/>
      <c r="C540" s="223"/>
      <c r="D540" s="194" t="s">
        <v>146</v>
      </c>
      <c r="E540" s="224" t="s">
        <v>28</v>
      </c>
      <c r="F540" s="225" t="s">
        <v>166</v>
      </c>
      <c r="G540" s="223"/>
      <c r="H540" s="226">
        <v>235.169</v>
      </c>
      <c r="I540" s="227"/>
      <c r="J540" s="223"/>
      <c r="K540" s="223"/>
      <c r="L540" s="228"/>
      <c r="M540" s="229"/>
      <c r="N540" s="230"/>
      <c r="O540" s="230"/>
      <c r="P540" s="230"/>
      <c r="Q540" s="230"/>
      <c r="R540" s="230"/>
      <c r="S540" s="230"/>
      <c r="T540" s="231"/>
      <c r="AT540" s="232" t="s">
        <v>146</v>
      </c>
      <c r="AU540" s="232" t="s">
        <v>83</v>
      </c>
      <c r="AV540" s="15" t="s">
        <v>142</v>
      </c>
      <c r="AW540" s="15" t="s">
        <v>34</v>
      </c>
      <c r="AX540" s="15" t="s">
        <v>81</v>
      </c>
      <c r="AY540" s="232" t="s">
        <v>136</v>
      </c>
    </row>
    <row r="541" spans="1:65" s="2" customFormat="1" ht="16.5" customHeight="1">
      <c r="A541" s="36"/>
      <c r="B541" s="37"/>
      <c r="C541" s="181" t="s">
        <v>687</v>
      </c>
      <c r="D541" s="181" t="s">
        <v>138</v>
      </c>
      <c r="E541" s="182" t="s">
        <v>688</v>
      </c>
      <c r="F541" s="183" t="s">
        <v>689</v>
      </c>
      <c r="G541" s="184" t="s">
        <v>213</v>
      </c>
      <c r="H541" s="185">
        <v>22.75</v>
      </c>
      <c r="I541" s="186"/>
      <c r="J541" s="187">
        <f>ROUND(I541*H541,2)</f>
        <v>0</v>
      </c>
      <c r="K541" s="183" t="s">
        <v>156</v>
      </c>
      <c r="L541" s="41"/>
      <c r="M541" s="188" t="s">
        <v>28</v>
      </c>
      <c r="N541" s="189" t="s">
        <v>46</v>
      </c>
      <c r="O541" s="67"/>
      <c r="P541" s="190">
        <f>O541*H541</f>
        <v>0</v>
      </c>
      <c r="Q541" s="190">
        <v>0</v>
      </c>
      <c r="R541" s="190">
        <f>Q541*H541</f>
        <v>0</v>
      </c>
      <c r="S541" s="190">
        <v>0</v>
      </c>
      <c r="T541" s="191">
        <f>S541*H541</f>
        <v>0</v>
      </c>
      <c r="U541" s="36"/>
      <c r="V541" s="36"/>
      <c r="W541" s="36"/>
      <c r="X541" s="36"/>
      <c r="Y541" s="36"/>
      <c r="Z541" s="36"/>
      <c r="AA541" s="36"/>
      <c r="AB541" s="36"/>
      <c r="AC541" s="36"/>
      <c r="AD541" s="36"/>
      <c r="AE541" s="36"/>
      <c r="AR541" s="192" t="s">
        <v>142</v>
      </c>
      <c r="AT541" s="192" t="s">
        <v>138</v>
      </c>
      <c r="AU541" s="192" t="s">
        <v>83</v>
      </c>
      <c r="AY541" s="19" t="s">
        <v>136</v>
      </c>
      <c r="BE541" s="193">
        <f>IF(N541="základní",J541,0)</f>
        <v>0</v>
      </c>
      <c r="BF541" s="193">
        <f>IF(N541="snížená",J541,0)</f>
        <v>0</v>
      </c>
      <c r="BG541" s="193">
        <f>IF(N541="zákl. přenesená",J541,0)</f>
        <v>0</v>
      </c>
      <c r="BH541" s="193">
        <f>IF(N541="sníž. přenesená",J541,0)</f>
        <v>0</v>
      </c>
      <c r="BI541" s="193">
        <f>IF(N541="nulová",J541,0)</f>
        <v>0</v>
      </c>
      <c r="BJ541" s="19" t="s">
        <v>142</v>
      </c>
      <c r="BK541" s="193">
        <f>ROUND(I541*H541,2)</f>
        <v>0</v>
      </c>
      <c r="BL541" s="19" t="s">
        <v>142</v>
      </c>
      <c r="BM541" s="192" t="s">
        <v>690</v>
      </c>
    </row>
    <row r="542" spans="1:47" s="2" customFormat="1" ht="11.25">
      <c r="A542" s="36"/>
      <c r="B542" s="37"/>
      <c r="C542" s="38"/>
      <c r="D542" s="194" t="s">
        <v>144</v>
      </c>
      <c r="E542" s="38"/>
      <c r="F542" s="195" t="s">
        <v>691</v>
      </c>
      <c r="G542" s="38"/>
      <c r="H542" s="38"/>
      <c r="I542" s="196"/>
      <c r="J542" s="38"/>
      <c r="K542" s="38"/>
      <c r="L542" s="41"/>
      <c r="M542" s="197"/>
      <c r="N542" s="198"/>
      <c r="O542" s="67"/>
      <c r="P542" s="67"/>
      <c r="Q542" s="67"/>
      <c r="R542" s="67"/>
      <c r="S542" s="67"/>
      <c r="T542" s="68"/>
      <c r="U542" s="36"/>
      <c r="V542" s="36"/>
      <c r="W542" s="36"/>
      <c r="X542" s="36"/>
      <c r="Y542" s="36"/>
      <c r="Z542" s="36"/>
      <c r="AA542" s="36"/>
      <c r="AB542" s="36"/>
      <c r="AC542" s="36"/>
      <c r="AD542" s="36"/>
      <c r="AE542" s="36"/>
      <c r="AT542" s="19" t="s">
        <v>144</v>
      </c>
      <c r="AU542" s="19" t="s">
        <v>83</v>
      </c>
    </row>
    <row r="543" spans="1:47" s="2" customFormat="1" ht="11.25">
      <c r="A543" s="36"/>
      <c r="B543" s="37"/>
      <c r="C543" s="38"/>
      <c r="D543" s="220" t="s">
        <v>159</v>
      </c>
      <c r="E543" s="38"/>
      <c r="F543" s="221" t="s">
        <v>692</v>
      </c>
      <c r="G543" s="38"/>
      <c r="H543" s="38"/>
      <c r="I543" s="196"/>
      <c r="J543" s="38"/>
      <c r="K543" s="38"/>
      <c r="L543" s="41"/>
      <c r="M543" s="197"/>
      <c r="N543" s="198"/>
      <c r="O543" s="67"/>
      <c r="P543" s="67"/>
      <c r="Q543" s="67"/>
      <c r="R543" s="67"/>
      <c r="S543" s="67"/>
      <c r="T543" s="68"/>
      <c r="U543" s="36"/>
      <c r="V543" s="36"/>
      <c r="W543" s="36"/>
      <c r="X543" s="36"/>
      <c r="Y543" s="36"/>
      <c r="Z543" s="36"/>
      <c r="AA543" s="36"/>
      <c r="AB543" s="36"/>
      <c r="AC543" s="36"/>
      <c r="AD543" s="36"/>
      <c r="AE543" s="36"/>
      <c r="AT543" s="19" t="s">
        <v>159</v>
      </c>
      <c r="AU543" s="19" t="s">
        <v>83</v>
      </c>
    </row>
    <row r="544" spans="2:51" s="13" customFormat="1" ht="11.25">
      <c r="B544" s="199"/>
      <c r="C544" s="200"/>
      <c r="D544" s="194" t="s">
        <v>146</v>
      </c>
      <c r="E544" s="201" t="s">
        <v>28</v>
      </c>
      <c r="F544" s="202" t="s">
        <v>693</v>
      </c>
      <c r="G544" s="200"/>
      <c r="H544" s="201" t="s">
        <v>28</v>
      </c>
      <c r="I544" s="203"/>
      <c r="J544" s="200"/>
      <c r="K544" s="200"/>
      <c r="L544" s="204"/>
      <c r="M544" s="205"/>
      <c r="N544" s="206"/>
      <c r="O544" s="206"/>
      <c r="P544" s="206"/>
      <c r="Q544" s="206"/>
      <c r="R544" s="206"/>
      <c r="S544" s="206"/>
      <c r="T544" s="207"/>
      <c r="AT544" s="208" t="s">
        <v>146</v>
      </c>
      <c r="AU544" s="208" t="s">
        <v>83</v>
      </c>
      <c r="AV544" s="13" t="s">
        <v>81</v>
      </c>
      <c r="AW544" s="13" t="s">
        <v>34</v>
      </c>
      <c r="AX544" s="13" t="s">
        <v>73</v>
      </c>
      <c r="AY544" s="208" t="s">
        <v>136</v>
      </c>
    </row>
    <row r="545" spans="2:51" s="14" customFormat="1" ht="11.25">
      <c r="B545" s="209"/>
      <c r="C545" s="210"/>
      <c r="D545" s="194" t="s">
        <v>146</v>
      </c>
      <c r="E545" s="211" t="s">
        <v>28</v>
      </c>
      <c r="F545" s="212" t="s">
        <v>681</v>
      </c>
      <c r="G545" s="210"/>
      <c r="H545" s="213">
        <v>22.75</v>
      </c>
      <c r="I545" s="214"/>
      <c r="J545" s="210"/>
      <c r="K545" s="210"/>
      <c r="L545" s="215"/>
      <c r="M545" s="216"/>
      <c r="N545" s="217"/>
      <c r="O545" s="217"/>
      <c r="P545" s="217"/>
      <c r="Q545" s="217"/>
      <c r="R545" s="217"/>
      <c r="S545" s="217"/>
      <c r="T545" s="218"/>
      <c r="AT545" s="219" t="s">
        <v>146</v>
      </c>
      <c r="AU545" s="219" t="s">
        <v>83</v>
      </c>
      <c r="AV545" s="14" t="s">
        <v>83</v>
      </c>
      <c r="AW545" s="14" t="s">
        <v>34</v>
      </c>
      <c r="AX545" s="14" t="s">
        <v>81</v>
      </c>
      <c r="AY545" s="219" t="s">
        <v>136</v>
      </c>
    </row>
    <row r="546" spans="1:65" s="2" customFormat="1" ht="21.75" customHeight="1">
      <c r="A546" s="36"/>
      <c r="B546" s="37"/>
      <c r="C546" s="181" t="s">
        <v>694</v>
      </c>
      <c r="D546" s="181" t="s">
        <v>138</v>
      </c>
      <c r="E546" s="182" t="s">
        <v>695</v>
      </c>
      <c r="F546" s="183" t="s">
        <v>696</v>
      </c>
      <c r="G546" s="184" t="s">
        <v>477</v>
      </c>
      <c r="H546" s="185">
        <v>69.84</v>
      </c>
      <c r="I546" s="186"/>
      <c r="J546" s="187">
        <f>ROUND(I546*H546,2)</f>
        <v>0</v>
      </c>
      <c r="K546" s="183" t="s">
        <v>156</v>
      </c>
      <c r="L546" s="41"/>
      <c r="M546" s="188" t="s">
        <v>28</v>
      </c>
      <c r="N546" s="189" t="s">
        <v>46</v>
      </c>
      <c r="O546" s="67"/>
      <c r="P546" s="190">
        <f>O546*H546</f>
        <v>0</v>
      </c>
      <c r="Q546" s="190">
        <v>0.00052</v>
      </c>
      <c r="R546" s="190">
        <f>Q546*H546</f>
        <v>0.036316799999999996</v>
      </c>
      <c r="S546" s="190">
        <v>0</v>
      </c>
      <c r="T546" s="191">
        <f>S546*H546</f>
        <v>0</v>
      </c>
      <c r="U546" s="36"/>
      <c r="V546" s="36"/>
      <c r="W546" s="36"/>
      <c r="X546" s="36"/>
      <c r="Y546" s="36"/>
      <c r="Z546" s="36"/>
      <c r="AA546" s="36"/>
      <c r="AB546" s="36"/>
      <c r="AC546" s="36"/>
      <c r="AD546" s="36"/>
      <c r="AE546" s="36"/>
      <c r="AR546" s="192" t="s">
        <v>142</v>
      </c>
      <c r="AT546" s="192" t="s">
        <v>138</v>
      </c>
      <c r="AU546" s="192" t="s">
        <v>83</v>
      </c>
      <c r="AY546" s="19" t="s">
        <v>136</v>
      </c>
      <c r="BE546" s="193">
        <f>IF(N546="základní",J546,0)</f>
        <v>0</v>
      </c>
      <c r="BF546" s="193">
        <f>IF(N546="snížená",J546,0)</f>
        <v>0</v>
      </c>
      <c r="BG546" s="193">
        <f>IF(N546="zákl. přenesená",J546,0)</f>
        <v>0</v>
      </c>
      <c r="BH546" s="193">
        <f>IF(N546="sníž. přenesená",J546,0)</f>
        <v>0</v>
      </c>
      <c r="BI546" s="193">
        <f>IF(N546="nulová",J546,0)</f>
        <v>0</v>
      </c>
      <c r="BJ546" s="19" t="s">
        <v>142</v>
      </c>
      <c r="BK546" s="193">
        <f>ROUND(I546*H546,2)</f>
        <v>0</v>
      </c>
      <c r="BL546" s="19" t="s">
        <v>142</v>
      </c>
      <c r="BM546" s="192" t="s">
        <v>697</v>
      </c>
    </row>
    <row r="547" spans="1:47" s="2" customFormat="1" ht="11.25">
      <c r="A547" s="36"/>
      <c r="B547" s="37"/>
      <c r="C547" s="38"/>
      <c r="D547" s="194" t="s">
        <v>144</v>
      </c>
      <c r="E547" s="38"/>
      <c r="F547" s="195" t="s">
        <v>698</v>
      </c>
      <c r="G547" s="38"/>
      <c r="H547" s="38"/>
      <c r="I547" s="196"/>
      <c r="J547" s="38"/>
      <c r="K547" s="38"/>
      <c r="L547" s="41"/>
      <c r="M547" s="197"/>
      <c r="N547" s="198"/>
      <c r="O547" s="67"/>
      <c r="P547" s="67"/>
      <c r="Q547" s="67"/>
      <c r="R547" s="67"/>
      <c r="S547" s="67"/>
      <c r="T547" s="68"/>
      <c r="U547" s="36"/>
      <c r="V547" s="36"/>
      <c r="W547" s="36"/>
      <c r="X547" s="36"/>
      <c r="Y547" s="36"/>
      <c r="Z547" s="36"/>
      <c r="AA547" s="36"/>
      <c r="AB547" s="36"/>
      <c r="AC547" s="36"/>
      <c r="AD547" s="36"/>
      <c r="AE547" s="36"/>
      <c r="AT547" s="19" t="s">
        <v>144</v>
      </c>
      <c r="AU547" s="19" t="s">
        <v>83</v>
      </c>
    </row>
    <row r="548" spans="1:47" s="2" customFormat="1" ht="11.25">
      <c r="A548" s="36"/>
      <c r="B548" s="37"/>
      <c r="C548" s="38"/>
      <c r="D548" s="220" t="s">
        <v>159</v>
      </c>
      <c r="E548" s="38"/>
      <c r="F548" s="221" t="s">
        <v>699</v>
      </c>
      <c r="G548" s="38"/>
      <c r="H548" s="38"/>
      <c r="I548" s="196"/>
      <c r="J548" s="38"/>
      <c r="K548" s="38"/>
      <c r="L548" s="41"/>
      <c r="M548" s="197"/>
      <c r="N548" s="198"/>
      <c r="O548" s="67"/>
      <c r="P548" s="67"/>
      <c r="Q548" s="67"/>
      <c r="R548" s="67"/>
      <c r="S548" s="67"/>
      <c r="T548" s="68"/>
      <c r="U548" s="36"/>
      <c r="V548" s="36"/>
      <c r="W548" s="36"/>
      <c r="X548" s="36"/>
      <c r="Y548" s="36"/>
      <c r="Z548" s="36"/>
      <c r="AA548" s="36"/>
      <c r="AB548" s="36"/>
      <c r="AC548" s="36"/>
      <c r="AD548" s="36"/>
      <c r="AE548" s="36"/>
      <c r="AT548" s="19" t="s">
        <v>159</v>
      </c>
      <c r="AU548" s="19" t="s">
        <v>83</v>
      </c>
    </row>
    <row r="549" spans="2:51" s="13" customFormat="1" ht="11.25">
      <c r="B549" s="199"/>
      <c r="C549" s="200"/>
      <c r="D549" s="194" t="s">
        <v>146</v>
      </c>
      <c r="E549" s="201" t="s">
        <v>28</v>
      </c>
      <c r="F549" s="202" t="s">
        <v>700</v>
      </c>
      <c r="G549" s="200"/>
      <c r="H549" s="201" t="s">
        <v>28</v>
      </c>
      <c r="I549" s="203"/>
      <c r="J549" s="200"/>
      <c r="K549" s="200"/>
      <c r="L549" s="204"/>
      <c r="M549" s="205"/>
      <c r="N549" s="206"/>
      <c r="O549" s="206"/>
      <c r="P549" s="206"/>
      <c r="Q549" s="206"/>
      <c r="R549" s="206"/>
      <c r="S549" s="206"/>
      <c r="T549" s="207"/>
      <c r="AT549" s="208" t="s">
        <v>146</v>
      </c>
      <c r="AU549" s="208" t="s">
        <v>83</v>
      </c>
      <c r="AV549" s="13" t="s">
        <v>81</v>
      </c>
      <c r="AW549" s="13" t="s">
        <v>34</v>
      </c>
      <c r="AX549" s="13" t="s">
        <v>73</v>
      </c>
      <c r="AY549" s="208" t="s">
        <v>136</v>
      </c>
    </row>
    <row r="550" spans="2:51" s="14" customFormat="1" ht="11.25">
      <c r="B550" s="209"/>
      <c r="C550" s="210"/>
      <c r="D550" s="194" t="s">
        <v>146</v>
      </c>
      <c r="E550" s="211" t="s">
        <v>28</v>
      </c>
      <c r="F550" s="212" t="s">
        <v>701</v>
      </c>
      <c r="G550" s="210"/>
      <c r="H550" s="213">
        <v>69.84</v>
      </c>
      <c r="I550" s="214"/>
      <c r="J550" s="210"/>
      <c r="K550" s="210"/>
      <c r="L550" s="215"/>
      <c r="M550" s="216"/>
      <c r="N550" s="217"/>
      <c r="O550" s="217"/>
      <c r="P550" s="217"/>
      <c r="Q550" s="217"/>
      <c r="R550" s="217"/>
      <c r="S550" s="217"/>
      <c r="T550" s="218"/>
      <c r="AT550" s="219" t="s">
        <v>146</v>
      </c>
      <c r="AU550" s="219" t="s">
        <v>83</v>
      </c>
      <c r="AV550" s="14" t="s">
        <v>83</v>
      </c>
      <c r="AW550" s="14" t="s">
        <v>34</v>
      </c>
      <c r="AX550" s="14" t="s">
        <v>81</v>
      </c>
      <c r="AY550" s="219" t="s">
        <v>136</v>
      </c>
    </row>
    <row r="551" spans="1:65" s="2" customFormat="1" ht="16.5" customHeight="1">
      <c r="A551" s="36"/>
      <c r="B551" s="37"/>
      <c r="C551" s="233" t="s">
        <v>702</v>
      </c>
      <c r="D551" s="233" t="s">
        <v>234</v>
      </c>
      <c r="E551" s="234" t="s">
        <v>703</v>
      </c>
      <c r="F551" s="235" t="s">
        <v>704</v>
      </c>
      <c r="G551" s="236" t="s">
        <v>348</v>
      </c>
      <c r="H551" s="237">
        <v>0.086</v>
      </c>
      <c r="I551" s="238"/>
      <c r="J551" s="239">
        <f>ROUND(I551*H551,2)</f>
        <v>0</v>
      </c>
      <c r="K551" s="235" t="s">
        <v>156</v>
      </c>
      <c r="L551" s="240"/>
      <c r="M551" s="241" t="s">
        <v>28</v>
      </c>
      <c r="N551" s="242" t="s">
        <v>46</v>
      </c>
      <c r="O551" s="67"/>
      <c r="P551" s="190">
        <f>O551*H551</f>
        <v>0</v>
      </c>
      <c r="Q551" s="190">
        <v>1</v>
      </c>
      <c r="R551" s="190">
        <f>Q551*H551</f>
        <v>0.086</v>
      </c>
      <c r="S551" s="190">
        <v>0</v>
      </c>
      <c r="T551" s="191">
        <f>S551*H551</f>
        <v>0</v>
      </c>
      <c r="U551" s="36"/>
      <c r="V551" s="36"/>
      <c r="W551" s="36"/>
      <c r="X551" s="36"/>
      <c r="Y551" s="36"/>
      <c r="Z551" s="36"/>
      <c r="AA551" s="36"/>
      <c r="AB551" s="36"/>
      <c r="AC551" s="36"/>
      <c r="AD551" s="36"/>
      <c r="AE551" s="36"/>
      <c r="AR551" s="192" t="s">
        <v>201</v>
      </c>
      <c r="AT551" s="192" t="s">
        <v>234</v>
      </c>
      <c r="AU551" s="192" t="s">
        <v>83</v>
      </c>
      <c r="AY551" s="19" t="s">
        <v>136</v>
      </c>
      <c r="BE551" s="193">
        <f>IF(N551="základní",J551,0)</f>
        <v>0</v>
      </c>
      <c r="BF551" s="193">
        <f>IF(N551="snížená",J551,0)</f>
        <v>0</v>
      </c>
      <c r="BG551" s="193">
        <f>IF(N551="zákl. přenesená",J551,0)</f>
        <v>0</v>
      </c>
      <c r="BH551" s="193">
        <f>IF(N551="sníž. přenesená",J551,0)</f>
        <v>0</v>
      </c>
      <c r="BI551" s="193">
        <f>IF(N551="nulová",J551,0)</f>
        <v>0</v>
      </c>
      <c r="BJ551" s="19" t="s">
        <v>142</v>
      </c>
      <c r="BK551" s="193">
        <f>ROUND(I551*H551,2)</f>
        <v>0</v>
      </c>
      <c r="BL551" s="19" t="s">
        <v>142</v>
      </c>
      <c r="BM551" s="192" t="s">
        <v>705</v>
      </c>
    </row>
    <row r="552" spans="1:47" s="2" customFormat="1" ht="11.25">
      <c r="A552" s="36"/>
      <c r="B552" s="37"/>
      <c r="C552" s="38"/>
      <c r="D552" s="194" t="s">
        <v>144</v>
      </c>
      <c r="E552" s="38"/>
      <c r="F552" s="195" t="s">
        <v>704</v>
      </c>
      <c r="G552" s="38"/>
      <c r="H552" s="38"/>
      <c r="I552" s="196"/>
      <c r="J552" s="38"/>
      <c r="K552" s="38"/>
      <c r="L552" s="41"/>
      <c r="M552" s="197"/>
      <c r="N552" s="198"/>
      <c r="O552" s="67"/>
      <c r="P552" s="67"/>
      <c r="Q552" s="67"/>
      <c r="R552" s="67"/>
      <c r="S552" s="67"/>
      <c r="T552" s="68"/>
      <c r="U552" s="36"/>
      <c r="V552" s="36"/>
      <c r="W552" s="36"/>
      <c r="X552" s="36"/>
      <c r="Y552" s="36"/>
      <c r="Z552" s="36"/>
      <c r="AA552" s="36"/>
      <c r="AB552" s="36"/>
      <c r="AC552" s="36"/>
      <c r="AD552" s="36"/>
      <c r="AE552" s="36"/>
      <c r="AT552" s="19" t="s">
        <v>144</v>
      </c>
      <c r="AU552" s="19" t="s">
        <v>83</v>
      </c>
    </row>
    <row r="553" spans="2:51" s="13" customFormat="1" ht="11.25">
      <c r="B553" s="199"/>
      <c r="C553" s="200"/>
      <c r="D553" s="194" t="s">
        <v>146</v>
      </c>
      <c r="E553" s="201" t="s">
        <v>28</v>
      </c>
      <c r="F553" s="202" t="s">
        <v>706</v>
      </c>
      <c r="G553" s="200"/>
      <c r="H553" s="201" t="s">
        <v>28</v>
      </c>
      <c r="I553" s="203"/>
      <c r="J553" s="200"/>
      <c r="K553" s="200"/>
      <c r="L553" s="204"/>
      <c r="M553" s="205"/>
      <c r="N553" s="206"/>
      <c r="O553" s="206"/>
      <c r="P553" s="206"/>
      <c r="Q553" s="206"/>
      <c r="R553" s="206"/>
      <c r="S553" s="206"/>
      <c r="T553" s="207"/>
      <c r="AT553" s="208" t="s">
        <v>146</v>
      </c>
      <c r="AU553" s="208" t="s">
        <v>83</v>
      </c>
      <c r="AV553" s="13" t="s">
        <v>81</v>
      </c>
      <c r="AW553" s="13" t="s">
        <v>34</v>
      </c>
      <c r="AX553" s="13" t="s">
        <v>73</v>
      </c>
      <c r="AY553" s="208" t="s">
        <v>136</v>
      </c>
    </row>
    <row r="554" spans="2:51" s="14" customFormat="1" ht="11.25">
      <c r="B554" s="209"/>
      <c r="C554" s="210"/>
      <c r="D554" s="194" t="s">
        <v>146</v>
      </c>
      <c r="E554" s="211" t="s">
        <v>28</v>
      </c>
      <c r="F554" s="212" t="s">
        <v>707</v>
      </c>
      <c r="G554" s="210"/>
      <c r="H554" s="213">
        <v>0.086</v>
      </c>
      <c r="I554" s="214"/>
      <c r="J554" s="210"/>
      <c r="K554" s="210"/>
      <c r="L554" s="215"/>
      <c r="M554" s="216"/>
      <c r="N554" s="217"/>
      <c r="O554" s="217"/>
      <c r="P554" s="217"/>
      <c r="Q554" s="217"/>
      <c r="R554" s="217"/>
      <c r="S554" s="217"/>
      <c r="T554" s="218"/>
      <c r="AT554" s="219" t="s">
        <v>146</v>
      </c>
      <c r="AU554" s="219" t="s">
        <v>83</v>
      </c>
      <c r="AV554" s="14" t="s">
        <v>83</v>
      </c>
      <c r="AW554" s="14" t="s">
        <v>34</v>
      </c>
      <c r="AX554" s="14" t="s">
        <v>81</v>
      </c>
      <c r="AY554" s="219" t="s">
        <v>136</v>
      </c>
    </row>
    <row r="555" spans="1:65" s="2" customFormat="1" ht="16.5" customHeight="1">
      <c r="A555" s="36"/>
      <c r="B555" s="37"/>
      <c r="C555" s="181" t="s">
        <v>708</v>
      </c>
      <c r="D555" s="181" t="s">
        <v>138</v>
      </c>
      <c r="E555" s="182" t="s">
        <v>709</v>
      </c>
      <c r="F555" s="183" t="s">
        <v>710</v>
      </c>
      <c r="G555" s="184" t="s">
        <v>155</v>
      </c>
      <c r="H555" s="185">
        <v>12.12</v>
      </c>
      <c r="I555" s="186"/>
      <c r="J555" s="187">
        <f>ROUND(I555*H555,2)</f>
        <v>0</v>
      </c>
      <c r="K555" s="183" t="s">
        <v>156</v>
      </c>
      <c r="L555" s="41"/>
      <c r="M555" s="188" t="s">
        <v>28</v>
      </c>
      <c r="N555" s="189" t="s">
        <v>46</v>
      </c>
      <c r="O555" s="67"/>
      <c r="P555" s="190">
        <f>O555*H555</f>
        <v>0</v>
      </c>
      <c r="Q555" s="190">
        <v>1.63721</v>
      </c>
      <c r="R555" s="190">
        <f>Q555*H555</f>
        <v>19.8429852</v>
      </c>
      <c r="S555" s="190">
        <v>0</v>
      </c>
      <c r="T555" s="191">
        <f>S555*H555</f>
        <v>0</v>
      </c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R555" s="192" t="s">
        <v>142</v>
      </c>
      <c r="AT555" s="192" t="s">
        <v>138</v>
      </c>
      <c r="AU555" s="192" t="s">
        <v>83</v>
      </c>
      <c r="AY555" s="19" t="s">
        <v>136</v>
      </c>
      <c r="BE555" s="193">
        <f>IF(N555="základní",J555,0)</f>
        <v>0</v>
      </c>
      <c r="BF555" s="193">
        <f>IF(N555="snížená",J555,0)</f>
        <v>0</v>
      </c>
      <c r="BG555" s="193">
        <f>IF(N555="zákl. přenesená",J555,0)</f>
        <v>0</v>
      </c>
      <c r="BH555" s="193">
        <f>IF(N555="sníž. přenesená",J555,0)</f>
        <v>0</v>
      </c>
      <c r="BI555" s="193">
        <f>IF(N555="nulová",J555,0)</f>
        <v>0</v>
      </c>
      <c r="BJ555" s="19" t="s">
        <v>142</v>
      </c>
      <c r="BK555" s="193">
        <f>ROUND(I555*H555,2)</f>
        <v>0</v>
      </c>
      <c r="BL555" s="19" t="s">
        <v>142</v>
      </c>
      <c r="BM555" s="192" t="s">
        <v>711</v>
      </c>
    </row>
    <row r="556" spans="1:47" s="2" customFormat="1" ht="11.25">
      <c r="A556" s="36"/>
      <c r="B556" s="37"/>
      <c r="C556" s="38"/>
      <c r="D556" s="194" t="s">
        <v>144</v>
      </c>
      <c r="E556" s="38"/>
      <c r="F556" s="195" t="s">
        <v>712</v>
      </c>
      <c r="G556" s="38"/>
      <c r="H556" s="38"/>
      <c r="I556" s="196"/>
      <c r="J556" s="38"/>
      <c r="K556" s="38"/>
      <c r="L556" s="41"/>
      <c r="M556" s="197"/>
      <c r="N556" s="198"/>
      <c r="O556" s="67"/>
      <c r="P556" s="67"/>
      <c r="Q556" s="67"/>
      <c r="R556" s="67"/>
      <c r="S556" s="67"/>
      <c r="T556" s="68"/>
      <c r="U556" s="36"/>
      <c r="V556" s="36"/>
      <c r="W556" s="36"/>
      <c r="X556" s="36"/>
      <c r="Y556" s="36"/>
      <c r="Z556" s="36"/>
      <c r="AA556" s="36"/>
      <c r="AB556" s="36"/>
      <c r="AC556" s="36"/>
      <c r="AD556" s="36"/>
      <c r="AE556" s="36"/>
      <c r="AT556" s="19" t="s">
        <v>144</v>
      </c>
      <c r="AU556" s="19" t="s">
        <v>83</v>
      </c>
    </row>
    <row r="557" spans="1:47" s="2" customFormat="1" ht="11.25">
      <c r="A557" s="36"/>
      <c r="B557" s="37"/>
      <c r="C557" s="38"/>
      <c r="D557" s="220" t="s">
        <v>159</v>
      </c>
      <c r="E557" s="38"/>
      <c r="F557" s="221" t="s">
        <v>713</v>
      </c>
      <c r="G557" s="38"/>
      <c r="H557" s="38"/>
      <c r="I557" s="196"/>
      <c r="J557" s="38"/>
      <c r="K557" s="38"/>
      <c r="L557" s="41"/>
      <c r="M557" s="197"/>
      <c r="N557" s="198"/>
      <c r="O557" s="67"/>
      <c r="P557" s="67"/>
      <c r="Q557" s="67"/>
      <c r="R557" s="67"/>
      <c r="S557" s="67"/>
      <c r="T557" s="68"/>
      <c r="U557" s="36"/>
      <c r="V557" s="36"/>
      <c r="W557" s="36"/>
      <c r="X557" s="36"/>
      <c r="Y557" s="36"/>
      <c r="Z557" s="36"/>
      <c r="AA557" s="36"/>
      <c r="AB557" s="36"/>
      <c r="AC557" s="36"/>
      <c r="AD557" s="36"/>
      <c r="AE557" s="36"/>
      <c r="AT557" s="19" t="s">
        <v>159</v>
      </c>
      <c r="AU557" s="19" t="s">
        <v>83</v>
      </c>
    </row>
    <row r="558" spans="2:51" s="13" customFormat="1" ht="22.5">
      <c r="B558" s="199"/>
      <c r="C558" s="200"/>
      <c r="D558" s="194" t="s">
        <v>146</v>
      </c>
      <c r="E558" s="201" t="s">
        <v>28</v>
      </c>
      <c r="F558" s="202" t="s">
        <v>714</v>
      </c>
      <c r="G558" s="200"/>
      <c r="H558" s="201" t="s">
        <v>28</v>
      </c>
      <c r="I558" s="203"/>
      <c r="J558" s="200"/>
      <c r="K558" s="200"/>
      <c r="L558" s="204"/>
      <c r="M558" s="205"/>
      <c r="N558" s="206"/>
      <c r="O558" s="206"/>
      <c r="P558" s="206"/>
      <c r="Q558" s="206"/>
      <c r="R558" s="206"/>
      <c r="S558" s="206"/>
      <c r="T558" s="207"/>
      <c r="AT558" s="208" t="s">
        <v>146</v>
      </c>
      <c r="AU558" s="208" t="s">
        <v>83</v>
      </c>
      <c r="AV558" s="13" t="s">
        <v>81</v>
      </c>
      <c r="AW558" s="13" t="s">
        <v>34</v>
      </c>
      <c r="AX558" s="13" t="s">
        <v>73</v>
      </c>
      <c r="AY558" s="208" t="s">
        <v>136</v>
      </c>
    </row>
    <row r="559" spans="2:51" s="13" customFormat="1" ht="11.25">
      <c r="B559" s="199"/>
      <c r="C559" s="200"/>
      <c r="D559" s="194" t="s">
        <v>146</v>
      </c>
      <c r="E559" s="201" t="s">
        <v>28</v>
      </c>
      <c r="F559" s="202" t="s">
        <v>715</v>
      </c>
      <c r="G559" s="200"/>
      <c r="H559" s="201" t="s">
        <v>28</v>
      </c>
      <c r="I559" s="203"/>
      <c r="J559" s="200"/>
      <c r="K559" s="200"/>
      <c r="L559" s="204"/>
      <c r="M559" s="205"/>
      <c r="N559" s="206"/>
      <c r="O559" s="206"/>
      <c r="P559" s="206"/>
      <c r="Q559" s="206"/>
      <c r="R559" s="206"/>
      <c r="S559" s="206"/>
      <c r="T559" s="207"/>
      <c r="AT559" s="208" t="s">
        <v>146</v>
      </c>
      <c r="AU559" s="208" t="s">
        <v>83</v>
      </c>
      <c r="AV559" s="13" t="s">
        <v>81</v>
      </c>
      <c r="AW559" s="13" t="s">
        <v>34</v>
      </c>
      <c r="AX559" s="13" t="s">
        <v>73</v>
      </c>
      <c r="AY559" s="208" t="s">
        <v>136</v>
      </c>
    </row>
    <row r="560" spans="2:51" s="14" customFormat="1" ht="11.25">
      <c r="B560" s="209"/>
      <c r="C560" s="210"/>
      <c r="D560" s="194" t="s">
        <v>146</v>
      </c>
      <c r="E560" s="211" t="s">
        <v>28</v>
      </c>
      <c r="F560" s="212" t="s">
        <v>716</v>
      </c>
      <c r="G560" s="210"/>
      <c r="H560" s="213">
        <v>12.12</v>
      </c>
      <c r="I560" s="214"/>
      <c r="J560" s="210"/>
      <c r="K560" s="210"/>
      <c r="L560" s="215"/>
      <c r="M560" s="216"/>
      <c r="N560" s="217"/>
      <c r="O560" s="217"/>
      <c r="P560" s="217"/>
      <c r="Q560" s="217"/>
      <c r="R560" s="217"/>
      <c r="S560" s="217"/>
      <c r="T560" s="218"/>
      <c r="AT560" s="219" t="s">
        <v>146</v>
      </c>
      <c r="AU560" s="219" t="s">
        <v>83</v>
      </c>
      <c r="AV560" s="14" t="s">
        <v>83</v>
      </c>
      <c r="AW560" s="14" t="s">
        <v>34</v>
      </c>
      <c r="AX560" s="14" t="s">
        <v>81</v>
      </c>
      <c r="AY560" s="219" t="s">
        <v>136</v>
      </c>
    </row>
    <row r="561" spans="1:65" s="2" customFormat="1" ht="16.5" customHeight="1">
      <c r="A561" s="36"/>
      <c r="B561" s="37"/>
      <c r="C561" s="181" t="s">
        <v>717</v>
      </c>
      <c r="D561" s="181" t="s">
        <v>138</v>
      </c>
      <c r="E561" s="182" t="s">
        <v>718</v>
      </c>
      <c r="F561" s="183" t="s">
        <v>719</v>
      </c>
      <c r="G561" s="184" t="s">
        <v>155</v>
      </c>
      <c r="H561" s="185">
        <v>12.12</v>
      </c>
      <c r="I561" s="186"/>
      <c r="J561" s="187">
        <f>ROUND(I561*H561,2)</f>
        <v>0</v>
      </c>
      <c r="K561" s="183" t="s">
        <v>156</v>
      </c>
      <c r="L561" s="41"/>
      <c r="M561" s="188" t="s">
        <v>28</v>
      </c>
      <c r="N561" s="189" t="s">
        <v>46</v>
      </c>
      <c r="O561" s="67"/>
      <c r="P561" s="190">
        <f>O561*H561</f>
        <v>0</v>
      </c>
      <c r="Q561" s="190">
        <v>0</v>
      </c>
      <c r="R561" s="190">
        <f>Q561*H561</f>
        <v>0</v>
      </c>
      <c r="S561" s="190">
        <v>0</v>
      </c>
      <c r="T561" s="191">
        <f>S561*H561</f>
        <v>0</v>
      </c>
      <c r="U561" s="36"/>
      <c r="V561" s="36"/>
      <c r="W561" s="36"/>
      <c r="X561" s="36"/>
      <c r="Y561" s="36"/>
      <c r="Z561" s="36"/>
      <c r="AA561" s="36"/>
      <c r="AB561" s="36"/>
      <c r="AC561" s="36"/>
      <c r="AD561" s="36"/>
      <c r="AE561" s="36"/>
      <c r="AR561" s="192" t="s">
        <v>142</v>
      </c>
      <c r="AT561" s="192" t="s">
        <v>138</v>
      </c>
      <c r="AU561" s="192" t="s">
        <v>83</v>
      </c>
      <c r="AY561" s="19" t="s">
        <v>136</v>
      </c>
      <c r="BE561" s="193">
        <f>IF(N561="základní",J561,0)</f>
        <v>0</v>
      </c>
      <c r="BF561" s="193">
        <f>IF(N561="snížená",J561,0)</f>
        <v>0</v>
      </c>
      <c r="BG561" s="193">
        <f>IF(N561="zákl. přenesená",J561,0)</f>
        <v>0</v>
      </c>
      <c r="BH561" s="193">
        <f>IF(N561="sníž. přenesená",J561,0)</f>
        <v>0</v>
      </c>
      <c r="BI561" s="193">
        <f>IF(N561="nulová",J561,0)</f>
        <v>0</v>
      </c>
      <c r="BJ561" s="19" t="s">
        <v>142</v>
      </c>
      <c r="BK561" s="193">
        <f>ROUND(I561*H561,2)</f>
        <v>0</v>
      </c>
      <c r="BL561" s="19" t="s">
        <v>142</v>
      </c>
      <c r="BM561" s="192" t="s">
        <v>720</v>
      </c>
    </row>
    <row r="562" spans="1:47" s="2" customFormat="1" ht="11.25">
      <c r="A562" s="36"/>
      <c r="B562" s="37"/>
      <c r="C562" s="38"/>
      <c r="D562" s="194" t="s">
        <v>144</v>
      </c>
      <c r="E562" s="38"/>
      <c r="F562" s="195" t="s">
        <v>721</v>
      </c>
      <c r="G562" s="38"/>
      <c r="H562" s="38"/>
      <c r="I562" s="196"/>
      <c r="J562" s="38"/>
      <c r="K562" s="38"/>
      <c r="L562" s="41"/>
      <c r="M562" s="197"/>
      <c r="N562" s="198"/>
      <c r="O562" s="67"/>
      <c r="P562" s="67"/>
      <c r="Q562" s="67"/>
      <c r="R562" s="67"/>
      <c r="S562" s="67"/>
      <c r="T562" s="68"/>
      <c r="U562" s="36"/>
      <c r="V562" s="36"/>
      <c r="W562" s="36"/>
      <c r="X562" s="36"/>
      <c r="Y562" s="36"/>
      <c r="Z562" s="36"/>
      <c r="AA562" s="36"/>
      <c r="AB562" s="36"/>
      <c r="AC562" s="36"/>
      <c r="AD562" s="36"/>
      <c r="AE562" s="36"/>
      <c r="AT562" s="19" t="s">
        <v>144</v>
      </c>
      <c r="AU562" s="19" t="s">
        <v>83</v>
      </c>
    </row>
    <row r="563" spans="1:47" s="2" customFormat="1" ht="11.25">
      <c r="A563" s="36"/>
      <c r="B563" s="37"/>
      <c r="C563" s="38"/>
      <c r="D563" s="220" t="s">
        <v>159</v>
      </c>
      <c r="E563" s="38"/>
      <c r="F563" s="221" t="s">
        <v>722</v>
      </c>
      <c r="G563" s="38"/>
      <c r="H563" s="38"/>
      <c r="I563" s="196"/>
      <c r="J563" s="38"/>
      <c r="K563" s="38"/>
      <c r="L563" s="41"/>
      <c r="M563" s="197"/>
      <c r="N563" s="198"/>
      <c r="O563" s="67"/>
      <c r="P563" s="67"/>
      <c r="Q563" s="67"/>
      <c r="R563" s="67"/>
      <c r="S563" s="67"/>
      <c r="T563" s="68"/>
      <c r="U563" s="36"/>
      <c r="V563" s="36"/>
      <c r="W563" s="36"/>
      <c r="X563" s="36"/>
      <c r="Y563" s="36"/>
      <c r="Z563" s="36"/>
      <c r="AA563" s="36"/>
      <c r="AB563" s="36"/>
      <c r="AC563" s="36"/>
      <c r="AD563" s="36"/>
      <c r="AE563" s="36"/>
      <c r="AT563" s="19" t="s">
        <v>159</v>
      </c>
      <c r="AU563" s="19" t="s">
        <v>83</v>
      </c>
    </row>
    <row r="564" spans="2:51" s="13" customFormat="1" ht="11.25">
      <c r="B564" s="199"/>
      <c r="C564" s="200"/>
      <c r="D564" s="194" t="s">
        <v>146</v>
      </c>
      <c r="E564" s="201" t="s">
        <v>28</v>
      </c>
      <c r="F564" s="202" t="s">
        <v>723</v>
      </c>
      <c r="G564" s="200"/>
      <c r="H564" s="201" t="s">
        <v>28</v>
      </c>
      <c r="I564" s="203"/>
      <c r="J564" s="200"/>
      <c r="K564" s="200"/>
      <c r="L564" s="204"/>
      <c r="M564" s="205"/>
      <c r="N564" s="206"/>
      <c r="O564" s="206"/>
      <c r="P564" s="206"/>
      <c r="Q564" s="206"/>
      <c r="R564" s="206"/>
      <c r="S564" s="206"/>
      <c r="T564" s="207"/>
      <c r="AT564" s="208" t="s">
        <v>146</v>
      </c>
      <c r="AU564" s="208" t="s">
        <v>83</v>
      </c>
      <c r="AV564" s="13" t="s">
        <v>81</v>
      </c>
      <c r="AW564" s="13" t="s">
        <v>34</v>
      </c>
      <c r="AX564" s="13" t="s">
        <v>73</v>
      </c>
      <c r="AY564" s="208" t="s">
        <v>136</v>
      </c>
    </row>
    <row r="565" spans="2:51" s="14" customFormat="1" ht="11.25">
      <c r="B565" s="209"/>
      <c r="C565" s="210"/>
      <c r="D565" s="194" t="s">
        <v>146</v>
      </c>
      <c r="E565" s="211" t="s">
        <v>28</v>
      </c>
      <c r="F565" s="212" t="s">
        <v>724</v>
      </c>
      <c r="G565" s="210"/>
      <c r="H565" s="213">
        <v>12.12</v>
      </c>
      <c r="I565" s="214"/>
      <c r="J565" s="210"/>
      <c r="K565" s="210"/>
      <c r="L565" s="215"/>
      <c r="M565" s="216"/>
      <c r="N565" s="217"/>
      <c r="O565" s="217"/>
      <c r="P565" s="217"/>
      <c r="Q565" s="217"/>
      <c r="R565" s="217"/>
      <c r="S565" s="217"/>
      <c r="T565" s="218"/>
      <c r="AT565" s="219" t="s">
        <v>146</v>
      </c>
      <c r="AU565" s="219" t="s">
        <v>83</v>
      </c>
      <c r="AV565" s="14" t="s">
        <v>83</v>
      </c>
      <c r="AW565" s="14" t="s">
        <v>34</v>
      </c>
      <c r="AX565" s="14" t="s">
        <v>81</v>
      </c>
      <c r="AY565" s="219" t="s">
        <v>136</v>
      </c>
    </row>
    <row r="566" spans="2:63" s="12" customFormat="1" ht="22.9" customHeight="1">
      <c r="B566" s="165"/>
      <c r="C566" s="166"/>
      <c r="D566" s="167" t="s">
        <v>72</v>
      </c>
      <c r="E566" s="179" t="s">
        <v>725</v>
      </c>
      <c r="F566" s="179" t="s">
        <v>726</v>
      </c>
      <c r="G566" s="166"/>
      <c r="H566" s="166"/>
      <c r="I566" s="169"/>
      <c r="J566" s="180">
        <f>BK566</f>
        <v>0</v>
      </c>
      <c r="K566" s="166"/>
      <c r="L566" s="171"/>
      <c r="M566" s="172"/>
      <c r="N566" s="173"/>
      <c r="O566" s="173"/>
      <c r="P566" s="174">
        <f>SUM(P567:P608)</f>
        <v>0</v>
      </c>
      <c r="Q566" s="173"/>
      <c r="R566" s="174">
        <f>SUM(R567:R608)</f>
        <v>0</v>
      </c>
      <c r="S566" s="173"/>
      <c r="T566" s="175">
        <f>SUM(T567:T608)</f>
        <v>0</v>
      </c>
      <c r="AR566" s="176" t="s">
        <v>81</v>
      </c>
      <c r="AT566" s="177" t="s">
        <v>72</v>
      </c>
      <c r="AU566" s="177" t="s">
        <v>81</v>
      </c>
      <c r="AY566" s="176" t="s">
        <v>136</v>
      </c>
      <c r="BK566" s="178">
        <f>SUM(BK567:BK608)</f>
        <v>0</v>
      </c>
    </row>
    <row r="567" spans="1:65" s="2" customFormat="1" ht="16.5" customHeight="1">
      <c r="A567" s="36"/>
      <c r="B567" s="37"/>
      <c r="C567" s="181" t="s">
        <v>727</v>
      </c>
      <c r="D567" s="181" t="s">
        <v>138</v>
      </c>
      <c r="E567" s="182" t="s">
        <v>728</v>
      </c>
      <c r="F567" s="183" t="s">
        <v>729</v>
      </c>
      <c r="G567" s="184" t="s">
        <v>348</v>
      </c>
      <c r="H567" s="185">
        <v>0.216</v>
      </c>
      <c r="I567" s="186"/>
      <c r="J567" s="187">
        <f>ROUND(I567*H567,2)</f>
        <v>0</v>
      </c>
      <c r="K567" s="183" t="s">
        <v>156</v>
      </c>
      <c r="L567" s="41"/>
      <c r="M567" s="188" t="s">
        <v>28</v>
      </c>
      <c r="N567" s="189" t="s">
        <v>46</v>
      </c>
      <c r="O567" s="67"/>
      <c r="P567" s="190">
        <f>O567*H567</f>
        <v>0</v>
      </c>
      <c r="Q567" s="190">
        <v>0</v>
      </c>
      <c r="R567" s="190">
        <f>Q567*H567</f>
        <v>0</v>
      </c>
      <c r="S567" s="190">
        <v>0</v>
      </c>
      <c r="T567" s="191">
        <f>S567*H567</f>
        <v>0</v>
      </c>
      <c r="U567" s="36"/>
      <c r="V567" s="36"/>
      <c r="W567" s="36"/>
      <c r="X567" s="36"/>
      <c r="Y567" s="36"/>
      <c r="Z567" s="36"/>
      <c r="AA567" s="36"/>
      <c r="AB567" s="36"/>
      <c r="AC567" s="36"/>
      <c r="AD567" s="36"/>
      <c r="AE567" s="36"/>
      <c r="AR567" s="192" t="s">
        <v>142</v>
      </c>
      <c r="AT567" s="192" t="s">
        <v>138</v>
      </c>
      <c r="AU567" s="192" t="s">
        <v>83</v>
      </c>
      <c r="AY567" s="19" t="s">
        <v>136</v>
      </c>
      <c r="BE567" s="193">
        <f>IF(N567="základní",J567,0)</f>
        <v>0</v>
      </c>
      <c r="BF567" s="193">
        <f>IF(N567="snížená",J567,0)</f>
        <v>0</v>
      </c>
      <c r="BG567" s="193">
        <f>IF(N567="zákl. přenesená",J567,0)</f>
        <v>0</v>
      </c>
      <c r="BH567" s="193">
        <f>IF(N567="sníž. přenesená",J567,0)</f>
        <v>0</v>
      </c>
      <c r="BI567" s="193">
        <f>IF(N567="nulová",J567,0)</f>
        <v>0</v>
      </c>
      <c r="BJ567" s="19" t="s">
        <v>142</v>
      </c>
      <c r="BK567" s="193">
        <f>ROUND(I567*H567,2)</f>
        <v>0</v>
      </c>
      <c r="BL567" s="19" t="s">
        <v>142</v>
      </c>
      <c r="BM567" s="192" t="s">
        <v>730</v>
      </c>
    </row>
    <row r="568" spans="1:47" s="2" customFormat="1" ht="11.25">
      <c r="A568" s="36"/>
      <c r="B568" s="37"/>
      <c r="C568" s="38"/>
      <c r="D568" s="194" t="s">
        <v>144</v>
      </c>
      <c r="E568" s="38"/>
      <c r="F568" s="195" t="s">
        <v>731</v>
      </c>
      <c r="G568" s="38"/>
      <c r="H568" s="38"/>
      <c r="I568" s="196"/>
      <c r="J568" s="38"/>
      <c r="K568" s="38"/>
      <c r="L568" s="41"/>
      <c r="M568" s="197"/>
      <c r="N568" s="198"/>
      <c r="O568" s="67"/>
      <c r="P568" s="67"/>
      <c r="Q568" s="67"/>
      <c r="R568" s="67"/>
      <c r="S568" s="67"/>
      <c r="T568" s="68"/>
      <c r="U568" s="36"/>
      <c r="V568" s="36"/>
      <c r="W568" s="36"/>
      <c r="X568" s="36"/>
      <c r="Y568" s="36"/>
      <c r="Z568" s="36"/>
      <c r="AA568" s="36"/>
      <c r="AB568" s="36"/>
      <c r="AC568" s="36"/>
      <c r="AD568" s="36"/>
      <c r="AE568" s="36"/>
      <c r="AT568" s="19" t="s">
        <v>144</v>
      </c>
      <c r="AU568" s="19" t="s">
        <v>83</v>
      </c>
    </row>
    <row r="569" spans="1:47" s="2" customFormat="1" ht="11.25">
      <c r="A569" s="36"/>
      <c r="B569" s="37"/>
      <c r="C569" s="38"/>
      <c r="D569" s="220" t="s">
        <v>159</v>
      </c>
      <c r="E569" s="38"/>
      <c r="F569" s="221" t="s">
        <v>732</v>
      </c>
      <c r="G569" s="38"/>
      <c r="H569" s="38"/>
      <c r="I569" s="196"/>
      <c r="J569" s="38"/>
      <c r="K569" s="38"/>
      <c r="L569" s="41"/>
      <c r="M569" s="197"/>
      <c r="N569" s="198"/>
      <c r="O569" s="67"/>
      <c r="P569" s="67"/>
      <c r="Q569" s="67"/>
      <c r="R569" s="67"/>
      <c r="S569" s="67"/>
      <c r="T569" s="68"/>
      <c r="U569" s="36"/>
      <c r="V569" s="36"/>
      <c r="W569" s="36"/>
      <c r="X569" s="36"/>
      <c r="Y569" s="36"/>
      <c r="Z569" s="36"/>
      <c r="AA569" s="36"/>
      <c r="AB569" s="36"/>
      <c r="AC569" s="36"/>
      <c r="AD569" s="36"/>
      <c r="AE569" s="36"/>
      <c r="AT569" s="19" t="s">
        <v>159</v>
      </c>
      <c r="AU569" s="19" t="s">
        <v>83</v>
      </c>
    </row>
    <row r="570" spans="2:51" s="13" customFormat="1" ht="11.25">
      <c r="B570" s="199"/>
      <c r="C570" s="200"/>
      <c r="D570" s="194" t="s">
        <v>146</v>
      </c>
      <c r="E570" s="201" t="s">
        <v>28</v>
      </c>
      <c r="F570" s="202" t="s">
        <v>733</v>
      </c>
      <c r="G570" s="200"/>
      <c r="H570" s="201" t="s">
        <v>28</v>
      </c>
      <c r="I570" s="203"/>
      <c r="J570" s="200"/>
      <c r="K570" s="200"/>
      <c r="L570" s="204"/>
      <c r="M570" s="205"/>
      <c r="N570" s="206"/>
      <c r="O570" s="206"/>
      <c r="P570" s="206"/>
      <c r="Q570" s="206"/>
      <c r="R570" s="206"/>
      <c r="S570" s="206"/>
      <c r="T570" s="207"/>
      <c r="AT570" s="208" t="s">
        <v>146</v>
      </c>
      <c r="AU570" s="208" t="s">
        <v>83</v>
      </c>
      <c r="AV570" s="13" t="s">
        <v>81</v>
      </c>
      <c r="AW570" s="13" t="s">
        <v>34</v>
      </c>
      <c r="AX570" s="13" t="s">
        <v>73</v>
      </c>
      <c r="AY570" s="208" t="s">
        <v>136</v>
      </c>
    </row>
    <row r="571" spans="2:51" s="13" customFormat="1" ht="11.25">
      <c r="B571" s="199"/>
      <c r="C571" s="200"/>
      <c r="D571" s="194" t="s">
        <v>146</v>
      </c>
      <c r="E571" s="201" t="s">
        <v>28</v>
      </c>
      <c r="F571" s="202" t="s">
        <v>734</v>
      </c>
      <c r="G571" s="200"/>
      <c r="H571" s="201" t="s">
        <v>28</v>
      </c>
      <c r="I571" s="203"/>
      <c r="J571" s="200"/>
      <c r="K571" s="200"/>
      <c r="L571" s="204"/>
      <c r="M571" s="205"/>
      <c r="N571" s="206"/>
      <c r="O571" s="206"/>
      <c r="P571" s="206"/>
      <c r="Q571" s="206"/>
      <c r="R571" s="206"/>
      <c r="S571" s="206"/>
      <c r="T571" s="207"/>
      <c r="AT571" s="208" t="s">
        <v>146</v>
      </c>
      <c r="AU571" s="208" t="s">
        <v>83</v>
      </c>
      <c r="AV571" s="13" t="s">
        <v>81</v>
      </c>
      <c r="AW571" s="13" t="s">
        <v>34</v>
      </c>
      <c r="AX571" s="13" t="s">
        <v>73</v>
      </c>
      <c r="AY571" s="208" t="s">
        <v>136</v>
      </c>
    </row>
    <row r="572" spans="2:51" s="14" customFormat="1" ht="11.25">
      <c r="B572" s="209"/>
      <c r="C572" s="210"/>
      <c r="D572" s="194" t="s">
        <v>146</v>
      </c>
      <c r="E572" s="211" t="s">
        <v>28</v>
      </c>
      <c r="F572" s="212" t="s">
        <v>735</v>
      </c>
      <c r="G572" s="210"/>
      <c r="H572" s="213">
        <v>0.005</v>
      </c>
      <c r="I572" s="214"/>
      <c r="J572" s="210"/>
      <c r="K572" s="210"/>
      <c r="L572" s="215"/>
      <c r="M572" s="216"/>
      <c r="N572" s="217"/>
      <c r="O572" s="217"/>
      <c r="P572" s="217"/>
      <c r="Q572" s="217"/>
      <c r="R572" s="217"/>
      <c r="S572" s="217"/>
      <c r="T572" s="218"/>
      <c r="AT572" s="219" t="s">
        <v>146</v>
      </c>
      <c r="AU572" s="219" t="s">
        <v>83</v>
      </c>
      <c r="AV572" s="14" t="s">
        <v>83</v>
      </c>
      <c r="AW572" s="14" t="s">
        <v>34</v>
      </c>
      <c r="AX572" s="14" t="s">
        <v>73</v>
      </c>
      <c r="AY572" s="219" t="s">
        <v>136</v>
      </c>
    </row>
    <row r="573" spans="2:51" s="16" customFormat="1" ht="11.25">
      <c r="B573" s="243"/>
      <c r="C573" s="244"/>
      <c r="D573" s="194" t="s">
        <v>146</v>
      </c>
      <c r="E573" s="245" t="s">
        <v>28</v>
      </c>
      <c r="F573" s="246" t="s">
        <v>357</v>
      </c>
      <c r="G573" s="244"/>
      <c r="H573" s="247">
        <v>0.005</v>
      </c>
      <c r="I573" s="248"/>
      <c r="J573" s="244"/>
      <c r="K573" s="244"/>
      <c r="L573" s="249"/>
      <c r="M573" s="250"/>
      <c r="N573" s="251"/>
      <c r="O573" s="251"/>
      <c r="P573" s="251"/>
      <c r="Q573" s="251"/>
      <c r="R573" s="251"/>
      <c r="S573" s="251"/>
      <c r="T573" s="252"/>
      <c r="AT573" s="253" t="s">
        <v>146</v>
      </c>
      <c r="AU573" s="253" t="s">
        <v>83</v>
      </c>
      <c r="AV573" s="16" t="s">
        <v>152</v>
      </c>
      <c r="AW573" s="16" t="s">
        <v>34</v>
      </c>
      <c r="AX573" s="16" t="s">
        <v>73</v>
      </c>
      <c r="AY573" s="253" t="s">
        <v>136</v>
      </c>
    </row>
    <row r="574" spans="2:51" s="13" customFormat="1" ht="11.25">
      <c r="B574" s="199"/>
      <c r="C574" s="200"/>
      <c r="D574" s="194" t="s">
        <v>146</v>
      </c>
      <c r="E574" s="201" t="s">
        <v>28</v>
      </c>
      <c r="F574" s="202" t="s">
        <v>736</v>
      </c>
      <c r="G574" s="200"/>
      <c r="H574" s="201" t="s">
        <v>28</v>
      </c>
      <c r="I574" s="203"/>
      <c r="J574" s="200"/>
      <c r="K574" s="200"/>
      <c r="L574" s="204"/>
      <c r="M574" s="205"/>
      <c r="N574" s="206"/>
      <c r="O574" s="206"/>
      <c r="P574" s="206"/>
      <c r="Q574" s="206"/>
      <c r="R574" s="206"/>
      <c r="S574" s="206"/>
      <c r="T574" s="207"/>
      <c r="AT574" s="208" t="s">
        <v>146</v>
      </c>
      <c r="AU574" s="208" t="s">
        <v>83</v>
      </c>
      <c r="AV574" s="13" t="s">
        <v>81</v>
      </c>
      <c r="AW574" s="13" t="s">
        <v>34</v>
      </c>
      <c r="AX574" s="13" t="s">
        <v>73</v>
      </c>
      <c r="AY574" s="208" t="s">
        <v>136</v>
      </c>
    </row>
    <row r="575" spans="2:51" s="14" customFormat="1" ht="11.25">
      <c r="B575" s="209"/>
      <c r="C575" s="210"/>
      <c r="D575" s="194" t="s">
        <v>146</v>
      </c>
      <c r="E575" s="211" t="s">
        <v>28</v>
      </c>
      <c r="F575" s="212" t="s">
        <v>737</v>
      </c>
      <c r="G575" s="210"/>
      <c r="H575" s="213">
        <v>0.211</v>
      </c>
      <c r="I575" s="214"/>
      <c r="J575" s="210"/>
      <c r="K575" s="210"/>
      <c r="L575" s="215"/>
      <c r="M575" s="216"/>
      <c r="N575" s="217"/>
      <c r="O575" s="217"/>
      <c r="P575" s="217"/>
      <c r="Q575" s="217"/>
      <c r="R575" s="217"/>
      <c r="S575" s="217"/>
      <c r="T575" s="218"/>
      <c r="AT575" s="219" t="s">
        <v>146</v>
      </c>
      <c r="AU575" s="219" t="s">
        <v>83</v>
      </c>
      <c r="AV575" s="14" t="s">
        <v>83</v>
      </c>
      <c r="AW575" s="14" t="s">
        <v>34</v>
      </c>
      <c r="AX575" s="14" t="s">
        <v>73</v>
      </c>
      <c r="AY575" s="219" t="s">
        <v>136</v>
      </c>
    </row>
    <row r="576" spans="2:51" s="15" customFormat="1" ht="11.25">
      <c r="B576" s="222"/>
      <c r="C576" s="223"/>
      <c r="D576" s="194" t="s">
        <v>146</v>
      </c>
      <c r="E576" s="224" t="s">
        <v>28</v>
      </c>
      <c r="F576" s="225" t="s">
        <v>166</v>
      </c>
      <c r="G576" s="223"/>
      <c r="H576" s="226">
        <v>0.216</v>
      </c>
      <c r="I576" s="227"/>
      <c r="J576" s="223"/>
      <c r="K576" s="223"/>
      <c r="L576" s="228"/>
      <c r="M576" s="229"/>
      <c r="N576" s="230"/>
      <c r="O576" s="230"/>
      <c r="P576" s="230"/>
      <c r="Q576" s="230"/>
      <c r="R576" s="230"/>
      <c r="S576" s="230"/>
      <c r="T576" s="231"/>
      <c r="AT576" s="232" t="s">
        <v>146</v>
      </c>
      <c r="AU576" s="232" t="s">
        <v>83</v>
      </c>
      <c r="AV576" s="15" t="s">
        <v>142</v>
      </c>
      <c r="AW576" s="15" t="s">
        <v>34</v>
      </c>
      <c r="AX576" s="15" t="s">
        <v>81</v>
      </c>
      <c r="AY576" s="232" t="s">
        <v>136</v>
      </c>
    </row>
    <row r="577" spans="1:65" s="2" customFormat="1" ht="16.5" customHeight="1">
      <c r="A577" s="36"/>
      <c r="B577" s="37"/>
      <c r="C577" s="181" t="s">
        <v>738</v>
      </c>
      <c r="D577" s="181" t="s">
        <v>138</v>
      </c>
      <c r="E577" s="182" t="s">
        <v>739</v>
      </c>
      <c r="F577" s="183" t="s">
        <v>740</v>
      </c>
      <c r="G577" s="184" t="s">
        <v>348</v>
      </c>
      <c r="H577" s="185">
        <v>103.392</v>
      </c>
      <c r="I577" s="186"/>
      <c r="J577" s="187">
        <f>ROUND(I577*H577,2)</f>
        <v>0</v>
      </c>
      <c r="K577" s="183" t="s">
        <v>28</v>
      </c>
      <c r="L577" s="41"/>
      <c r="M577" s="188" t="s">
        <v>28</v>
      </c>
      <c r="N577" s="189" t="s">
        <v>46</v>
      </c>
      <c r="O577" s="67"/>
      <c r="P577" s="190">
        <f>O577*H577</f>
        <v>0</v>
      </c>
      <c r="Q577" s="190">
        <v>0</v>
      </c>
      <c r="R577" s="190">
        <f>Q577*H577</f>
        <v>0</v>
      </c>
      <c r="S577" s="190">
        <v>0</v>
      </c>
      <c r="T577" s="191">
        <f>S577*H577</f>
        <v>0</v>
      </c>
      <c r="U577" s="36"/>
      <c r="V577" s="36"/>
      <c r="W577" s="36"/>
      <c r="X577" s="36"/>
      <c r="Y577" s="36"/>
      <c r="Z577" s="36"/>
      <c r="AA577" s="36"/>
      <c r="AB577" s="36"/>
      <c r="AC577" s="36"/>
      <c r="AD577" s="36"/>
      <c r="AE577" s="36"/>
      <c r="AR577" s="192" t="s">
        <v>142</v>
      </c>
      <c r="AT577" s="192" t="s">
        <v>138</v>
      </c>
      <c r="AU577" s="192" t="s">
        <v>83</v>
      </c>
      <c r="AY577" s="19" t="s">
        <v>136</v>
      </c>
      <c r="BE577" s="193">
        <f>IF(N577="základní",J577,0)</f>
        <v>0</v>
      </c>
      <c r="BF577" s="193">
        <f>IF(N577="snížená",J577,0)</f>
        <v>0</v>
      </c>
      <c r="BG577" s="193">
        <f>IF(N577="zákl. přenesená",J577,0)</f>
        <v>0</v>
      </c>
      <c r="BH577" s="193">
        <f>IF(N577="sníž. přenesená",J577,0)</f>
        <v>0</v>
      </c>
      <c r="BI577" s="193">
        <f>IF(N577="nulová",J577,0)</f>
        <v>0</v>
      </c>
      <c r="BJ577" s="19" t="s">
        <v>142</v>
      </c>
      <c r="BK577" s="193">
        <f>ROUND(I577*H577,2)</f>
        <v>0</v>
      </c>
      <c r="BL577" s="19" t="s">
        <v>142</v>
      </c>
      <c r="BM577" s="192" t="s">
        <v>741</v>
      </c>
    </row>
    <row r="578" spans="1:47" s="2" customFormat="1" ht="11.25">
      <c r="A578" s="36"/>
      <c r="B578" s="37"/>
      <c r="C578" s="38"/>
      <c r="D578" s="194" t="s">
        <v>144</v>
      </c>
      <c r="E578" s="38"/>
      <c r="F578" s="195" t="s">
        <v>742</v>
      </c>
      <c r="G578" s="38"/>
      <c r="H578" s="38"/>
      <c r="I578" s="196"/>
      <c r="J578" s="38"/>
      <c r="K578" s="38"/>
      <c r="L578" s="41"/>
      <c r="M578" s="197"/>
      <c r="N578" s="198"/>
      <c r="O578" s="67"/>
      <c r="P578" s="67"/>
      <c r="Q578" s="67"/>
      <c r="R578" s="67"/>
      <c r="S578" s="67"/>
      <c r="T578" s="68"/>
      <c r="U578" s="36"/>
      <c r="V578" s="36"/>
      <c r="W578" s="36"/>
      <c r="X578" s="36"/>
      <c r="Y578" s="36"/>
      <c r="Z578" s="36"/>
      <c r="AA578" s="36"/>
      <c r="AB578" s="36"/>
      <c r="AC578" s="36"/>
      <c r="AD578" s="36"/>
      <c r="AE578" s="36"/>
      <c r="AT578" s="19" t="s">
        <v>144</v>
      </c>
      <c r="AU578" s="19" t="s">
        <v>83</v>
      </c>
    </row>
    <row r="579" spans="2:51" s="13" customFormat="1" ht="11.25">
      <c r="B579" s="199"/>
      <c r="C579" s="200"/>
      <c r="D579" s="194" t="s">
        <v>146</v>
      </c>
      <c r="E579" s="201" t="s">
        <v>28</v>
      </c>
      <c r="F579" s="202" t="s">
        <v>733</v>
      </c>
      <c r="G579" s="200"/>
      <c r="H579" s="201" t="s">
        <v>28</v>
      </c>
      <c r="I579" s="203"/>
      <c r="J579" s="200"/>
      <c r="K579" s="200"/>
      <c r="L579" s="204"/>
      <c r="M579" s="205"/>
      <c r="N579" s="206"/>
      <c r="O579" s="206"/>
      <c r="P579" s="206"/>
      <c r="Q579" s="206"/>
      <c r="R579" s="206"/>
      <c r="S579" s="206"/>
      <c r="T579" s="207"/>
      <c r="AT579" s="208" t="s">
        <v>146</v>
      </c>
      <c r="AU579" s="208" t="s">
        <v>83</v>
      </c>
      <c r="AV579" s="13" t="s">
        <v>81</v>
      </c>
      <c r="AW579" s="13" t="s">
        <v>34</v>
      </c>
      <c r="AX579" s="13" t="s">
        <v>73</v>
      </c>
      <c r="AY579" s="208" t="s">
        <v>136</v>
      </c>
    </row>
    <row r="580" spans="2:51" s="13" customFormat="1" ht="11.25">
      <c r="B580" s="199"/>
      <c r="C580" s="200"/>
      <c r="D580" s="194" t="s">
        <v>146</v>
      </c>
      <c r="E580" s="201" t="s">
        <v>28</v>
      </c>
      <c r="F580" s="202" t="s">
        <v>743</v>
      </c>
      <c r="G580" s="200"/>
      <c r="H580" s="201" t="s">
        <v>28</v>
      </c>
      <c r="I580" s="203"/>
      <c r="J580" s="200"/>
      <c r="K580" s="200"/>
      <c r="L580" s="204"/>
      <c r="M580" s="205"/>
      <c r="N580" s="206"/>
      <c r="O580" s="206"/>
      <c r="P580" s="206"/>
      <c r="Q580" s="206"/>
      <c r="R580" s="206"/>
      <c r="S580" s="206"/>
      <c r="T580" s="207"/>
      <c r="AT580" s="208" t="s">
        <v>146</v>
      </c>
      <c r="AU580" s="208" t="s">
        <v>83</v>
      </c>
      <c r="AV580" s="13" t="s">
        <v>81</v>
      </c>
      <c r="AW580" s="13" t="s">
        <v>34</v>
      </c>
      <c r="AX580" s="13" t="s">
        <v>73</v>
      </c>
      <c r="AY580" s="208" t="s">
        <v>136</v>
      </c>
    </row>
    <row r="581" spans="2:51" s="14" customFormat="1" ht="11.25">
      <c r="B581" s="209"/>
      <c r="C581" s="210"/>
      <c r="D581" s="194" t="s">
        <v>146</v>
      </c>
      <c r="E581" s="211" t="s">
        <v>28</v>
      </c>
      <c r="F581" s="212" t="s">
        <v>744</v>
      </c>
      <c r="G581" s="210"/>
      <c r="H581" s="213">
        <v>74.578</v>
      </c>
      <c r="I581" s="214"/>
      <c r="J581" s="210"/>
      <c r="K581" s="210"/>
      <c r="L581" s="215"/>
      <c r="M581" s="216"/>
      <c r="N581" s="217"/>
      <c r="O581" s="217"/>
      <c r="P581" s="217"/>
      <c r="Q581" s="217"/>
      <c r="R581" s="217"/>
      <c r="S581" s="217"/>
      <c r="T581" s="218"/>
      <c r="AT581" s="219" t="s">
        <v>146</v>
      </c>
      <c r="AU581" s="219" t="s">
        <v>83</v>
      </c>
      <c r="AV581" s="14" t="s">
        <v>83</v>
      </c>
      <c r="AW581" s="14" t="s">
        <v>34</v>
      </c>
      <c r="AX581" s="14" t="s">
        <v>73</v>
      </c>
      <c r="AY581" s="219" t="s">
        <v>136</v>
      </c>
    </row>
    <row r="582" spans="2:51" s="13" customFormat="1" ht="11.25">
      <c r="B582" s="199"/>
      <c r="C582" s="200"/>
      <c r="D582" s="194" t="s">
        <v>146</v>
      </c>
      <c r="E582" s="201" t="s">
        <v>28</v>
      </c>
      <c r="F582" s="202" t="s">
        <v>745</v>
      </c>
      <c r="G582" s="200"/>
      <c r="H582" s="201" t="s">
        <v>28</v>
      </c>
      <c r="I582" s="203"/>
      <c r="J582" s="200"/>
      <c r="K582" s="200"/>
      <c r="L582" s="204"/>
      <c r="M582" s="205"/>
      <c r="N582" s="206"/>
      <c r="O582" s="206"/>
      <c r="P582" s="206"/>
      <c r="Q582" s="206"/>
      <c r="R582" s="206"/>
      <c r="S582" s="206"/>
      <c r="T582" s="207"/>
      <c r="AT582" s="208" t="s">
        <v>146</v>
      </c>
      <c r="AU582" s="208" t="s">
        <v>83</v>
      </c>
      <c r="AV582" s="13" t="s">
        <v>81</v>
      </c>
      <c r="AW582" s="13" t="s">
        <v>34</v>
      </c>
      <c r="AX582" s="13" t="s">
        <v>73</v>
      </c>
      <c r="AY582" s="208" t="s">
        <v>136</v>
      </c>
    </row>
    <row r="583" spans="2:51" s="14" customFormat="1" ht="11.25">
      <c r="B583" s="209"/>
      <c r="C583" s="210"/>
      <c r="D583" s="194" t="s">
        <v>146</v>
      </c>
      <c r="E583" s="211" t="s">
        <v>28</v>
      </c>
      <c r="F583" s="212" t="s">
        <v>746</v>
      </c>
      <c r="G583" s="210"/>
      <c r="H583" s="213">
        <v>18.198</v>
      </c>
      <c r="I583" s="214"/>
      <c r="J583" s="210"/>
      <c r="K583" s="210"/>
      <c r="L583" s="215"/>
      <c r="M583" s="216"/>
      <c r="N583" s="217"/>
      <c r="O583" s="217"/>
      <c r="P583" s="217"/>
      <c r="Q583" s="217"/>
      <c r="R583" s="217"/>
      <c r="S583" s="217"/>
      <c r="T583" s="218"/>
      <c r="AT583" s="219" t="s">
        <v>146</v>
      </c>
      <c r="AU583" s="219" t="s">
        <v>83</v>
      </c>
      <c r="AV583" s="14" t="s">
        <v>83</v>
      </c>
      <c r="AW583" s="14" t="s">
        <v>34</v>
      </c>
      <c r="AX583" s="14" t="s">
        <v>73</v>
      </c>
      <c r="AY583" s="219" t="s">
        <v>136</v>
      </c>
    </row>
    <row r="584" spans="2:51" s="13" customFormat="1" ht="11.25">
      <c r="B584" s="199"/>
      <c r="C584" s="200"/>
      <c r="D584" s="194" t="s">
        <v>146</v>
      </c>
      <c r="E584" s="201" t="s">
        <v>28</v>
      </c>
      <c r="F584" s="202" t="s">
        <v>747</v>
      </c>
      <c r="G584" s="200"/>
      <c r="H584" s="201" t="s">
        <v>28</v>
      </c>
      <c r="I584" s="203"/>
      <c r="J584" s="200"/>
      <c r="K584" s="200"/>
      <c r="L584" s="204"/>
      <c r="M584" s="205"/>
      <c r="N584" s="206"/>
      <c r="O584" s="206"/>
      <c r="P584" s="206"/>
      <c r="Q584" s="206"/>
      <c r="R584" s="206"/>
      <c r="S584" s="206"/>
      <c r="T584" s="207"/>
      <c r="AT584" s="208" t="s">
        <v>146</v>
      </c>
      <c r="AU584" s="208" t="s">
        <v>83</v>
      </c>
      <c r="AV584" s="13" t="s">
        <v>81</v>
      </c>
      <c r="AW584" s="13" t="s">
        <v>34</v>
      </c>
      <c r="AX584" s="13" t="s">
        <v>73</v>
      </c>
      <c r="AY584" s="208" t="s">
        <v>136</v>
      </c>
    </row>
    <row r="585" spans="2:51" s="14" customFormat="1" ht="11.25">
      <c r="B585" s="209"/>
      <c r="C585" s="210"/>
      <c r="D585" s="194" t="s">
        <v>146</v>
      </c>
      <c r="E585" s="211" t="s">
        <v>28</v>
      </c>
      <c r="F585" s="212" t="s">
        <v>748</v>
      </c>
      <c r="G585" s="210"/>
      <c r="H585" s="213">
        <v>0.037</v>
      </c>
      <c r="I585" s="214"/>
      <c r="J585" s="210"/>
      <c r="K585" s="210"/>
      <c r="L585" s="215"/>
      <c r="M585" s="216"/>
      <c r="N585" s="217"/>
      <c r="O585" s="217"/>
      <c r="P585" s="217"/>
      <c r="Q585" s="217"/>
      <c r="R585" s="217"/>
      <c r="S585" s="217"/>
      <c r="T585" s="218"/>
      <c r="AT585" s="219" t="s">
        <v>146</v>
      </c>
      <c r="AU585" s="219" t="s">
        <v>83</v>
      </c>
      <c r="AV585" s="14" t="s">
        <v>83</v>
      </c>
      <c r="AW585" s="14" t="s">
        <v>34</v>
      </c>
      <c r="AX585" s="14" t="s">
        <v>73</v>
      </c>
      <c r="AY585" s="219" t="s">
        <v>136</v>
      </c>
    </row>
    <row r="586" spans="2:51" s="13" customFormat="1" ht="11.25">
      <c r="B586" s="199"/>
      <c r="C586" s="200"/>
      <c r="D586" s="194" t="s">
        <v>146</v>
      </c>
      <c r="E586" s="201" t="s">
        <v>28</v>
      </c>
      <c r="F586" s="202" t="s">
        <v>749</v>
      </c>
      <c r="G586" s="200"/>
      <c r="H586" s="201" t="s">
        <v>28</v>
      </c>
      <c r="I586" s="203"/>
      <c r="J586" s="200"/>
      <c r="K586" s="200"/>
      <c r="L586" s="204"/>
      <c r="M586" s="205"/>
      <c r="N586" s="206"/>
      <c r="O586" s="206"/>
      <c r="P586" s="206"/>
      <c r="Q586" s="206"/>
      <c r="R586" s="206"/>
      <c r="S586" s="206"/>
      <c r="T586" s="207"/>
      <c r="AT586" s="208" t="s">
        <v>146</v>
      </c>
      <c r="AU586" s="208" t="s">
        <v>83</v>
      </c>
      <c r="AV586" s="13" t="s">
        <v>81</v>
      </c>
      <c r="AW586" s="13" t="s">
        <v>34</v>
      </c>
      <c r="AX586" s="13" t="s">
        <v>73</v>
      </c>
      <c r="AY586" s="208" t="s">
        <v>136</v>
      </c>
    </row>
    <row r="587" spans="2:51" s="14" customFormat="1" ht="11.25">
      <c r="B587" s="209"/>
      <c r="C587" s="210"/>
      <c r="D587" s="194" t="s">
        <v>146</v>
      </c>
      <c r="E587" s="211" t="s">
        <v>28</v>
      </c>
      <c r="F587" s="212" t="s">
        <v>750</v>
      </c>
      <c r="G587" s="210"/>
      <c r="H587" s="213">
        <v>2.649</v>
      </c>
      <c r="I587" s="214"/>
      <c r="J587" s="210"/>
      <c r="K587" s="210"/>
      <c r="L587" s="215"/>
      <c r="M587" s="216"/>
      <c r="N587" s="217"/>
      <c r="O587" s="217"/>
      <c r="P587" s="217"/>
      <c r="Q587" s="217"/>
      <c r="R587" s="217"/>
      <c r="S587" s="217"/>
      <c r="T587" s="218"/>
      <c r="AT587" s="219" t="s">
        <v>146</v>
      </c>
      <c r="AU587" s="219" t="s">
        <v>83</v>
      </c>
      <c r="AV587" s="14" t="s">
        <v>83</v>
      </c>
      <c r="AW587" s="14" t="s">
        <v>34</v>
      </c>
      <c r="AX587" s="14" t="s">
        <v>73</v>
      </c>
      <c r="AY587" s="219" t="s">
        <v>136</v>
      </c>
    </row>
    <row r="588" spans="2:51" s="13" customFormat="1" ht="11.25">
      <c r="B588" s="199"/>
      <c r="C588" s="200"/>
      <c r="D588" s="194" t="s">
        <v>146</v>
      </c>
      <c r="E588" s="201" t="s">
        <v>28</v>
      </c>
      <c r="F588" s="202" t="s">
        <v>751</v>
      </c>
      <c r="G588" s="200"/>
      <c r="H588" s="201" t="s">
        <v>28</v>
      </c>
      <c r="I588" s="203"/>
      <c r="J588" s="200"/>
      <c r="K588" s="200"/>
      <c r="L588" s="204"/>
      <c r="M588" s="205"/>
      <c r="N588" s="206"/>
      <c r="O588" s="206"/>
      <c r="P588" s="206"/>
      <c r="Q588" s="206"/>
      <c r="R588" s="206"/>
      <c r="S588" s="206"/>
      <c r="T588" s="207"/>
      <c r="AT588" s="208" t="s">
        <v>146</v>
      </c>
      <c r="AU588" s="208" t="s">
        <v>83</v>
      </c>
      <c r="AV588" s="13" t="s">
        <v>81</v>
      </c>
      <c r="AW588" s="13" t="s">
        <v>34</v>
      </c>
      <c r="AX588" s="13" t="s">
        <v>73</v>
      </c>
      <c r="AY588" s="208" t="s">
        <v>136</v>
      </c>
    </row>
    <row r="589" spans="2:51" s="14" customFormat="1" ht="11.25">
      <c r="B589" s="209"/>
      <c r="C589" s="210"/>
      <c r="D589" s="194" t="s">
        <v>146</v>
      </c>
      <c r="E589" s="211" t="s">
        <v>28</v>
      </c>
      <c r="F589" s="212" t="s">
        <v>752</v>
      </c>
      <c r="G589" s="210"/>
      <c r="H589" s="213">
        <v>0.721</v>
      </c>
      <c r="I589" s="214"/>
      <c r="J589" s="210"/>
      <c r="K589" s="210"/>
      <c r="L589" s="215"/>
      <c r="M589" s="216"/>
      <c r="N589" s="217"/>
      <c r="O589" s="217"/>
      <c r="P589" s="217"/>
      <c r="Q589" s="217"/>
      <c r="R589" s="217"/>
      <c r="S589" s="217"/>
      <c r="T589" s="218"/>
      <c r="AT589" s="219" t="s">
        <v>146</v>
      </c>
      <c r="AU589" s="219" t="s">
        <v>83</v>
      </c>
      <c r="AV589" s="14" t="s">
        <v>83</v>
      </c>
      <c r="AW589" s="14" t="s">
        <v>34</v>
      </c>
      <c r="AX589" s="14" t="s">
        <v>73</v>
      </c>
      <c r="AY589" s="219" t="s">
        <v>136</v>
      </c>
    </row>
    <row r="590" spans="2:51" s="13" customFormat="1" ht="11.25">
      <c r="B590" s="199"/>
      <c r="C590" s="200"/>
      <c r="D590" s="194" t="s">
        <v>146</v>
      </c>
      <c r="E590" s="201" t="s">
        <v>28</v>
      </c>
      <c r="F590" s="202" t="s">
        <v>753</v>
      </c>
      <c r="G590" s="200"/>
      <c r="H590" s="201" t="s">
        <v>28</v>
      </c>
      <c r="I590" s="203"/>
      <c r="J590" s="200"/>
      <c r="K590" s="200"/>
      <c r="L590" s="204"/>
      <c r="M590" s="205"/>
      <c r="N590" s="206"/>
      <c r="O590" s="206"/>
      <c r="P590" s="206"/>
      <c r="Q590" s="206"/>
      <c r="R590" s="206"/>
      <c r="S590" s="206"/>
      <c r="T590" s="207"/>
      <c r="AT590" s="208" t="s">
        <v>146</v>
      </c>
      <c r="AU590" s="208" t="s">
        <v>83</v>
      </c>
      <c r="AV590" s="13" t="s">
        <v>81</v>
      </c>
      <c r="AW590" s="13" t="s">
        <v>34</v>
      </c>
      <c r="AX590" s="13" t="s">
        <v>73</v>
      </c>
      <c r="AY590" s="208" t="s">
        <v>136</v>
      </c>
    </row>
    <row r="591" spans="2:51" s="14" customFormat="1" ht="11.25">
      <c r="B591" s="209"/>
      <c r="C591" s="210"/>
      <c r="D591" s="194" t="s">
        <v>146</v>
      </c>
      <c r="E591" s="211" t="s">
        <v>28</v>
      </c>
      <c r="F591" s="212" t="s">
        <v>754</v>
      </c>
      <c r="G591" s="210"/>
      <c r="H591" s="213">
        <v>0.254</v>
      </c>
      <c r="I591" s="214"/>
      <c r="J591" s="210"/>
      <c r="K591" s="210"/>
      <c r="L591" s="215"/>
      <c r="M591" s="216"/>
      <c r="N591" s="217"/>
      <c r="O591" s="217"/>
      <c r="P591" s="217"/>
      <c r="Q591" s="217"/>
      <c r="R591" s="217"/>
      <c r="S591" s="217"/>
      <c r="T591" s="218"/>
      <c r="AT591" s="219" t="s">
        <v>146</v>
      </c>
      <c r="AU591" s="219" t="s">
        <v>83</v>
      </c>
      <c r="AV591" s="14" t="s">
        <v>83</v>
      </c>
      <c r="AW591" s="14" t="s">
        <v>34</v>
      </c>
      <c r="AX591" s="14" t="s">
        <v>73</v>
      </c>
      <c r="AY591" s="219" t="s">
        <v>136</v>
      </c>
    </row>
    <row r="592" spans="2:51" s="13" customFormat="1" ht="11.25">
      <c r="B592" s="199"/>
      <c r="C592" s="200"/>
      <c r="D592" s="194" t="s">
        <v>146</v>
      </c>
      <c r="E592" s="201" t="s">
        <v>28</v>
      </c>
      <c r="F592" s="202" t="s">
        <v>755</v>
      </c>
      <c r="G592" s="200"/>
      <c r="H592" s="201" t="s">
        <v>28</v>
      </c>
      <c r="I592" s="203"/>
      <c r="J592" s="200"/>
      <c r="K592" s="200"/>
      <c r="L592" s="204"/>
      <c r="M592" s="205"/>
      <c r="N592" s="206"/>
      <c r="O592" s="206"/>
      <c r="P592" s="206"/>
      <c r="Q592" s="206"/>
      <c r="R592" s="206"/>
      <c r="S592" s="206"/>
      <c r="T592" s="207"/>
      <c r="AT592" s="208" t="s">
        <v>146</v>
      </c>
      <c r="AU592" s="208" t="s">
        <v>83</v>
      </c>
      <c r="AV592" s="13" t="s">
        <v>81</v>
      </c>
      <c r="AW592" s="13" t="s">
        <v>34</v>
      </c>
      <c r="AX592" s="13" t="s">
        <v>73</v>
      </c>
      <c r="AY592" s="208" t="s">
        <v>136</v>
      </c>
    </row>
    <row r="593" spans="2:51" s="14" customFormat="1" ht="11.25">
      <c r="B593" s="209"/>
      <c r="C593" s="210"/>
      <c r="D593" s="194" t="s">
        <v>146</v>
      </c>
      <c r="E593" s="211" t="s">
        <v>28</v>
      </c>
      <c r="F593" s="212" t="s">
        <v>756</v>
      </c>
      <c r="G593" s="210"/>
      <c r="H593" s="213">
        <v>0.016</v>
      </c>
      <c r="I593" s="214"/>
      <c r="J593" s="210"/>
      <c r="K593" s="210"/>
      <c r="L593" s="215"/>
      <c r="M593" s="216"/>
      <c r="N593" s="217"/>
      <c r="O593" s="217"/>
      <c r="P593" s="217"/>
      <c r="Q593" s="217"/>
      <c r="R593" s="217"/>
      <c r="S593" s="217"/>
      <c r="T593" s="218"/>
      <c r="AT593" s="219" t="s">
        <v>146</v>
      </c>
      <c r="AU593" s="219" t="s">
        <v>83</v>
      </c>
      <c r="AV593" s="14" t="s">
        <v>83</v>
      </c>
      <c r="AW593" s="14" t="s">
        <v>34</v>
      </c>
      <c r="AX593" s="14" t="s">
        <v>73</v>
      </c>
      <c r="AY593" s="219" t="s">
        <v>136</v>
      </c>
    </row>
    <row r="594" spans="2:51" s="13" customFormat="1" ht="11.25">
      <c r="B594" s="199"/>
      <c r="C594" s="200"/>
      <c r="D594" s="194" t="s">
        <v>146</v>
      </c>
      <c r="E594" s="201" t="s">
        <v>28</v>
      </c>
      <c r="F594" s="202" t="s">
        <v>757</v>
      </c>
      <c r="G594" s="200"/>
      <c r="H594" s="201" t="s">
        <v>28</v>
      </c>
      <c r="I594" s="203"/>
      <c r="J594" s="200"/>
      <c r="K594" s="200"/>
      <c r="L594" s="204"/>
      <c r="M594" s="205"/>
      <c r="N594" s="206"/>
      <c r="O594" s="206"/>
      <c r="P594" s="206"/>
      <c r="Q594" s="206"/>
      <c r="R594" s="206"/>
      <c r="S594" s="206"/>
      <c r="T594" s="207"/>
      <c r="AT594" s="208" t="s">
        <v>146</v>
      </c>
      <c r="AU594" s="208" t="s">
        <v>83</v>
      </c>
      <c r="AV594" s="13" t="s">
        <v>81</v>
      </c>
      <c r="AW594" s="13" t="s">
        <v>34</v>
      </c>
      <c r="AX594" s="13" t="s">
        <v>73</v>
      </c>
      <c r="AY594" s="208" t="s">
        <v>136</v>
      </c>
    </row>
    <row r="595" spans="2:51" s="14" customFormat="1" ht="11.25">
      <c r="B595" s="209"/>
      <c r="C595" s="210"/>
      <c r="D595" s="194" t="s">
        <v>146</v>
      </c>
      <c r="E595" s="211" t="s">
        <v>28</v>
      </c>
      <c r="F595" s="212" t="s">
        <v>758</v>
      </c>
      <c r="G595" s="210"/>
      <c r="H595" s="213">
        <v>2.727</v>
      </c>
      <c r="I595" s="214"/>
      <c r="J595" s="210"/>
      <c r="K595" s="210"/>
      <c r="L595" s="215"/>
      <c r="M595" s="216"/>
      <c r="N595" s="217"/>
      <c r="O595" s="217"/>
      <c r="P595" s="217"/>
      <c r="Q595" s="217"/>
      <c r="R595" s="217"/>
      <c r="S595" s="217"/>
      <c r="T595" s="218"/>
      <c r="AT595" s="219" t="s">
        <v>146</v>
      </c>
      <c r="AU595" s="219" t="s">
        <v>83</v>
      </c>
      <c r="AV595" s="14" t="s">
        <v>83</v>
      </c>
      <c r="AW595" s="14" t="s">
        <v>34</v>
      </c>
      <c r="AX595" s="14" t="s">
        <v>73</v>
      </c>
      <c r="AY595" s="219" t="s">
        <v>136</v>
      </c>
    </row>
    <row r="596" spans="2:51" s="13" customFormat="1" ht="11.25">
      <c r="B596" s="199"/>
      <c r="C596" s="200"/>
      <c r="D596" s="194" t="s">
        <v>146</v>
      </c>
      <c r="E596" s="201" t="s">
        <v>28</v>
      </c>
      <c r="F596" s="202" t="s">
        <v>759</v>
      </c>
      <c r="G596" s="200"/>
      <c r="H596" s="201" t="s">
        <v>28</v>
      </c>
      <c r="I596" s="203"/>
      <c r="J596" s="200"/>
      <c r="K596" s="200"/>
      <c r="L596" s="204"/>
      <c r="M596" s="205"/>
      <c r="N596" s="206"/>
      <c r="O596" s="206"/>
      <c r="P596" s="206"/>
      <c r="Q596" s="206"/>
      <c r="R596" s="206"/>
      <c r="S596" s="206"/>
      <c r="T596" s="207"/>
      <c r="AT596" s="208" t="s">
        <v>146</v>
      </c>
      <c r="AU596" s="208" t="s">
        <v>83</v>
      </c>
      <c r="AV596" s="13" t="s">
        <v>81</v>
      </c>
      <c r="AW596" s="13" t="s">
        <v>34</v>
      </c>
      <c r="AX596" s="13" t="s">
        <v>73</v>
      </c>
      <c r="AY596" s="208" t="s">
        <v>136</v>
      </c>
    </row>
    <row r="597" spans="2:51" s="14" customFormat="1" ht="11.25">
      <c r="B597" s="209"/>
      <c r="C597" s="210"/>
      <c r="D597" s="194" t="s">
        <v>146</v>
      </c>
      <c r="E597" s="211" t="s">
        <v>28</v>
      </c>
      <c r="F597" s="212" t="s">
        <v>760</v>
      </c>
      <c r="G597" s="210"/>
      <c r="H597" s="213">
        <v>1.804</v>
      </c>
      <c r="I597" s="214"/>
      <c r="J597" s="210"/>
      <c r="K597" s="210"/>
      <c r="L597" s="215"/>
      <c r="M597" s="216"/>
      <c r="N597" s="217"/>
      <c r="O597" s="217"/>
      <c r="P597" s="217"/>
      <c r="Q597" s="217"/>
      <c r="R597" s="217"/>
      <c r="S597" s="217"/>
      <c r="T597" s="218"/>
      <c r="AT597" s="219" t="s">
        <v>146</v>
      </c>
      <c r="AU597" s="219" t="s">
        <v>83</v>
      </c>
      <c r="AV597" s="14" t="s">
        <v>83</v>
      </c>
      <c r="AW597" s="14" t="s">
        <v>34</v>
      </c>
      <c r="AX597" s="14" t="s">
        <v>73</v>
      </c>
      <c r="AY597" s="219" t="s">
        <v>136</v>
      </c>
    </row>
    <row r="598" spans="2:51" s="13" customFormat="1" ht="11.25">
      <c r="B598" s="199"/>
      <c r="C598" s="200"/>
      <c r="D598" s="194" t="s">
        <v>146</v>
      </c>
      <c r="E598" s="201" t="s">
        <v>28</v>
      </c>
      <c r="F598" s="202" t="s">
        <v>761</v>
      </c>
      <c r="G598" s="200"/>
      <c r="H598" s="201" t="s">
        <v>28</v>
      </c>
      <c r="I598" s="203"/>
      <c r="J598" s="200"/>
      <c r="K598" s="200"/>
      <c r="L598" s="204"/>
      <c r="M598" s="205"/>
      <c r="N598" s="206"/>
      <c r="O598" s="206"/>
      <c r="P598" s="206"/>
      <c r="Q598" s="206"/>
      <c r="R598" s="206"/>
      <c r="S598" s="206"/>
      <c r="T598" s="207"/>
      <c r="AT598" s="208" t="s">
        <v>146</v>
      </c>
      <c r="AU598" s="208" t="s">
        <v>83</v>
      </c>
      <c r="AV598" s="13" t="s">
        <v>81</v>
      </c>
      <c r="AW598" s="13" t="s">
        <v>34</v>
      </c>
      <c r="AX598" s="13" t="s">
        <v>73</v>
      </c>
      <c r="AY598" s="208" t="s">
        <v>136</v>
      </c>
    </row>
    <row r="599" spans="2:51" s="14" customFormat="1" ht="11.25">
      <c r="B599" s="209"/>
      <c r="C599" s="210"/>
      <c r="D599" s="194" t="s">
        <v>146</v>
      </c>
      <c r="E599" s="211" t="s">
        <v>28</v>
      </c>
      <c r="F599" s="212" t="s">
        <v>762</v>
      </c>
      <c r="G599" s="210"/>
      <c r="H599" s="213">
        <v>2.408</v>
      </c>
      <c r="I599" s="214"/>
      <c r="J599" s="210"/>
      <c r="K599" s="210"/>
      <c r="L599" s="215"/>
      <c r="M599" s="216"/>
      <c r="N599" s="217"/>
      <c r="O599" s="217"/>
      <c r="P599" s="217"/>
      <c r="Q599" s="217"/>
      <c r="R599" s="217"/>
      <c r="S599" s="217"/>
      <c r="T599" s="218"/>
      <c r="AT599" s="219" t="s">
        <v>146</v>
      </c>
      <c r="AU599" s="219" t="s">
        <v>83</v>
      </c>
      <c r="AV599" s="14" t="s">
        <v>83</v>
      </c>
      <c r="AW599" s="14" t="s">
        <v>34</v>
      </c>
      <c r="AX599" s="14" t="s">
        <v>73</v>
      </c>
      <c r="AY599" s="219" t="s">
        <v>136</v>
      </c>
    </row>
    <row r="600" spans="2:51" s="15" customFormat="1" ht="11.25">
      <c r="B600" s="222"/>
      <c r="C600" s="223"/>
      <c r="D600" s="194" t="s">
        <v>146</v>
      </c>
      <c r="E600" s="224" t="s">
        <v>28</v>
      </c>
      <c r="F600" s="225" t="s">
        <v>166</v>
      </c>
      <c r="G600" s="223"/>
      <c r="H600" s="226">
        <v>103.392</v>
      </c>
      <c r="I600" s="227"/>
      <c r="J600" s="223"/>
      <c r="K600" s="223"/>
      <c r="L600" s="228"/>
      <c r="M600" s="229"/>
      <c r="N600" s="230"/>
      <c r="O600" s="230"/>
      <c r="P600" s="230"/>
      <c r="Q600" s="230"/>
      <c r="R600" s="230"/>
      <c r="S600" s="230"/>
      <c r="T600" s="231"/>
      <c r="AT600" s="232" t="s">
        <v>146</v>
      </c>
      <c r="AU600" s="232" t="s">
        <v>83</v>
      </c>
      <c r="AV600" s="15" t="s">
        <v>142</v>
      </c>
      <c r="AW600" s="15" t="s">
        <v>34</v>
      </c>
      <c r="AX600" s="15" t="s">
        <v>81</v>
      </c>
      <c r="AY600" s="232" t="s">
        <v>136</v>
      </c>
    </row>
    <row r="601" spans="1:65" s="2" customFormat="1" ht="16.5" customHeight="1">
      <c r="A601" s="36"/>
      <c r="B601" s="37"/>
      <c r="C601" s="181" t="s">
        <v>763</v>
      </c>
      <c r="D601" s="181" t="s">
        <v>138</v>
      </c>
      <c r="E601" s="182" t="s">
        <v>764</v>
      </c>
      <c r="F601" s="183" t="s">
        <v>765</v>
      </c>
      <c r="G601" s="184" t="s">
        <v>348</v>
      </c>
      <c r="H601" s="185">
        <v>4.5</v>
      </c>
      <c r="I601" s="186"/>
      <c r="J601" s="187">
        <f>ROUND(I601*H601,2)</f>
        <v>0</v>
      </c>
      <c r="K601" s="183" t="s">
        <v>28</v>
      </c>
      <c r="L601" s="41"/>
      <c r="M601" s="188" t="s">
        <v>28</v>
      </c>
      <c r="N601" s="189" t="s">
        <v>46</v>
      </c>
      <c r="O601" s="67"/>
      <c r="P601" s="190">
        <f>O601*H601</f>
        <v>0</v>
      </c>
      <c r="Q601" s="190">
        <v>0</v>
      </c>
      <c r="R601" s="190">
        <f>Q601*H601</f>
        <v>0</v>
      </c>
      <c r="S601" s="190">
        <v>0</v>
      </c>
      <c r="T601" s="191">
        <f>S601*H601</f>
        <v>0</v>
      </c>
      <c r="U601" s="36"/>
      <c r="V601" s="36"/>
      <c r="W601" s="36"/>
      <c r="X601" s="36"/>
      <c r="Y601" s="36"/>
      <c r="Z601" s="36"/>
      <c r="AA601" s="36"/>
      <c r="AB601" s="36"/>
      <c r="AC601" s="36"/>
      <c r="AD601" s="36"/>
      <c r="AE601" s="36"/>
      <c r="AR601" s="192" t="s">
        <v>142</v>
      </c>
      <c r="AT601" s="192" t="s">
        <v>138</v>
      </c>
      <c r="AU601" s="192" t="s">
        <v>83</v>
      </c>
      <c r="AY601" s="19" t="s">
        <v>136</v>
      </c>
      <c r="BE601" s="193">
        <f>IF(N601="základní",J601,0)</f>
        <v>0</v>
      </c>
      <c r="BF601" s="193">
        <f>IF(N601="snížená",J601,0)</f>
        <v>0</v>
      </c>
      <c r="BG601" s="193">
        <f>IF(N601="zákl. přenesená",J601,0)</f>
        <v>0</v>
      </c>
      <c r="BH601" s="193">
        <f>IF(N601="sníž. přenesená",J601,0)</f>
        <v>0</v>
      </c>
      <c r="BI601" s="193">
        <f>IF(N601="nulová",J601,0)</f>
        <v>0</v>
      </c>
      <c r="BJ601" s="19" t="s">
        <v>142</v>
      </c>
      <c r="BK601" s="193">
        <f>ROUND(I601*H601,2)</f>
        <v>0</v>
      </c>
      <c r="BL601" s="19" t="s">
        <v>142</v>
      </c>
      <c r="BM601" s="192" t="s">
        <v>766</v>
      </c>
    </row>
    <row r="602" spans="1:47" s="2" customFormat="1" ht="11.25">
      <c r="A602" s="36"/>
      <c r="B602" s="37"/>
      <c r="C602" s="38"/>
      <c r="D602" s="194" t="s">
        <v>144</v>
      </c>
      <c r="E602" s="38"/>
      <c r="F602" s="195" t="s">
        <v>767</v>
      </c>
      <c r="G602" s="38"/>
      <c r="H602" s="38"/>
      <c r="I602" s="196"/>
      <c r="J602" s="38"/>
      <c r="K602" s="38"/>
      <c r="L602" s="41"/>
      <c r="M602" s="197"/>
      <c r="N602" s="198"/>
      <c r="O602" s="67"/>
      <c r="P602" s="67"/>
      <c r="Q602" s="67"/>
      <c r="R602" s="67"/>
      <c r="S602" s="67"/>
      <c r="T602" s="68"/>
      <c r="U602" s="36"/>
      <c r="V602" s="36"/>
      <c r="W602" s="36"/>
      <c r="X602" s="36"/>
      <c r="Y602" s="36"/>
      <c r="Z602" s="36"/>
      <c r="AA602" s="36"/>
      <c r="AB602" s="36"/>
      <c r="AC602" s="36"/>
      <c r="AD602" s="36"/>
      <c r="AE602" s="36"/>
      <c r="AT602" s="19" t="s">
        <v>144</v>
      </c>
      <c r="AU602" s="19" t="s">
        <v>83</v>
      </c>
    </row>
    <row r="603" spans="2:51" s="13" customFormat="1" ht="11.25">
      <c r="B603" s="199"/>
      <c r="C603" s="200"/>
      <c r="D603" s="194" t="s">
        <v>146</v>
      </c>
      <c r="E603" s="201" t="s">
        <v>28</v>
      </c>
      <c r="F603" s="202" t="s">
        <v>768</v>
      </c>
      <c r="G603" s="200"/>
      <c r="H603" s="201" t="s">
        <v>28</v>
      </c>
      <c r="I603" s="203"/>
      <c r="J603" s="200"/>
      <c r="K603" s="200"/>
      <c r="L603" s="204"/>
      <c r="M603" s="205"/>
      <c r="N603" s="206"/>
      <c r="O603" s="206"/>
      <c r="P603" s="206"/>
      <c r="Q603" s="206"/>
      <c r="R603" s="206"/>
      <c r="S603" s="206"/>
      <c r="T603" s="207"/>
      <c r="AT603" s="208" t="s">
        <v>146</v>
      </c>
      <c r="AU603" s="208" t="s">
        <v>83</v>
      </c>
      <c r="AV603" s="13" t="s">
        <v>81</v>
      </c>
      <c r="AW603" s="13" t="s">
        <v>34</v>
      </c>
      <c r="AX603" s="13" t="s">
        <v>73</v>
      </c>
      <c r="AY603" s="208" t="s">
        <v>136</v>
      </c>
    </row>
    <row r="604" spans="2:51" s="14" customFormat="1" ht="11.25">
      <c r="B604" s="209"/>
      <c r="C604" s="210"/>
      <c r="D604" s="194" t="s">
        <v>146</v>
      </c>
      <c r="E604" s="211" t="s">
        <v>28</v>
      </c>
      <c r="F604" s="212" t="s">
        <v>769</v>
      </c>
      <c r="G604" s="210"/>
      <c r="H604" s="213">
        <v>4.5</v>
      </c>
      <c r="I604" s="214"/>
      <c r="J604" s="210"/>
      <c r="K604" s="210"/>
      <c r="L604" s="215"/>
      <c r="M604" s="216"/>
      <c r="N604" s="217"/>
      <c r="O604" s="217"/>
      <c r="P604" s="217"/>
      <c r="Q604" s="217"/>
      <c r="R604" s="217"/>
      <c r="S604" s="217"/>
      <c r="T604" s="218"/>
      <c r="AT604" s="219" t="s">
        <v>146</v>
      </c>
      <c r="AU604" s="219" t="s">
        <v>83</v>
      </c>
      <c r="AV604" s="14" t="s">
        <v>83</v>
      </c>
      <c r="AW604" s="14" t="s">
        <v>34</v>
      </c>
      <c r="AX604" s="14" t="s">
        <v>81</v>
      </c>
      <c r="AY604" s="219" t="s">
        <v>136</v>
      </c>
    </row>
    <row r="605" spans="1:65" s="2" customFormat="1" ht="16.5" customHeight="1">
      <c r="A605" s="36"/>
      <c r="B605" s="37"/>
      <c r="C605" s="181" t="s">
        <v>770</v>
      </c>
      <c r="D605" s="181" t="s">
        <v>138</v>
      </c>
      <c r="E605" s="182" t="s">
        <v>771</v>
      </c>
      <c r="F605" s="183" t="s">
        <v>772</v>
      </c>
      <c r="G605" s="184" t="s">
        <v>348</v>
      </c>
      <c r="H605" s="185">
        <v>42.5</v>
      </c>
      <c r="I605" s="186"/>
      <c r="J605" s="187">
        <f>ROUND(I605*H605,2)</f>
        <v>0</v>
      </c>
      <c r="K605" s="183" t="s">
        <v>28</v>
      </c>
      <c r="L605" s="41"/>
      <c r="M605" s="188" t="s">
        <v>28</v>
      </c>
      <c r="N605" s="189" t="s">
        <v>46</v>
      </c>
      <c r="O605" s="67"/>
      <c r="P605" s="190">
        <f>O605*H605</f>
        <v>0</v>
      </c>
      <c r="Q605" s="190">
        <v>0</v>
      </c>
      <c r="R605" s="190">
        <f>Q605*H605</f>
        <v>0</v>
      </c>
      <c r="S605" s="190">
        <v>0</v>
      </c>
      <c r="T605" s="191">
        <f>S605*H605</f>
        <v>0</v>
      </c>
      <c r="U605" s="36"/>
      <c r="V605" s="36"/>
      <c r="W605" s="36"/>
      <c r="X605" s="36"/>
      <c r="Y605" s="36"/>
      <c r="Z605" s="36"/>
      <c r="AA605" s="36"/>
      <c r="AB605" s="36"/>
      <c r="AC605" s="36"/>
      <c r="AD605" s="36"/>
      <c r="AE605" s="36"/>
      <c r="AR605" s="192" t="s">
        <v>142</v>
      </c>
      <c r="AT605" s="192" t="s">
        <v>138</v>
      </c>
      <c r="AU605" s="192" t="s">
        <v>83</v>
      </c>
      <c r="AY605" s="19" t="s">
        <v>136</v>
      </c>
      <c r="BE605" s="193">
        <f>IF(N605="základní",J605,0)</f>
        <v>0</v>
      </c>
      <c r="BF605" s="193">
        <f>IF(N605="snížená",J605,0)</f>
        <v>0</v>
      </c>
      <c r="BG605" s="193">
        <f>IF(N605="zákl. přenesená",J605,0)</f>
        <v>0</v>
      </c>
      <c r="BH605" s="193">
        <f>IF(N605="sníž. přenesená",J605,0)</f>
        <v>0</v>
      </c>
      <c r="BI605" s="193">
        <f>IF(N605="nulová",J605,0)</f>
        <v>0</v>
      </c>
      <c r="BJ605" s="19" t="s">
        <v>142</v>
      </c>
      <c r="BK605" s="193">
        <f>ROUND(I605*H605,2)</f>
        <v>0</v>
      </c>
      <c r="BL605" s="19" t="s">
        <v>142</v>
      </c>
      <c r="BM605" s="192" t="s">
        <v>773</v>
      </c>
    </row>
    <row r="606" spans="1:47" s="2" customFormat="1" ht="11.25">
      <c r="A606" s="36"/>
      <c r="B606" s="37"/>
      <c r="C606" s="38"/>
      <c r="D606" s="194" t="s">
        <v>144</v>
      </c>
      <c r="E606" s="38"/>
      <c r="F606" s="195" t="s">
        <v>774</v>
      </c>
      <c r="G606" s="38"/>
      <c r="H606" s="38"/>
      <c r="I606" s="196"/>
      <c r="J606" s="38"/>
      <c r="K606" s="38"/>
      <c r="L606" s="41"/>
      <c r="M606" s="197"/>
      <c r="N606" s="198"/>
      <c r="O606" s="67"/>
      <c r="P606" s="67"/>
      <c r="Q606" s="67"/>
      <c r="R606" s="67"/>
      <c r="S606" s="67"/>
      <c r="T606" s="68"/>
      <c r="U606" s="36"/>
      <c r="V606" s="36"/>
      <c r="W606" s="36"/>
      <c r="X606" s="36"/>
      <c r="Y606" s="36"/>
      <c r="Z606" s="36"/>
      <c r="AA606" s="36"/>
      <c r="AB606" s="36"/>
      <c r="AC606" s="36"/>
      <c r="AD606" s="36"/>
      <c r="AE606" s="36"/>
      <c r="AT606" s="19" t="s">
        <v>144</v>
      </c>
      <c r="AU606" s="19" t="s">
        <v>83</v>
      </c>
    </row>
    <row r="607" spans="2:51" s="13" customFormat="1" ht="11.25">
      <c r="B607" s="199"/>
      <c r="C607" s="200"/>
      <c r="D607" s="194" t="s">
        <v>146</v>
      </c>
      <c r="E607" s="201" t="s">
        <v>28</v>
      </c>
      <c r="F607" s="202" t="s">
        <v>775</v>
      </c>
      <c r="G607" s="200"/>
      <c r="H607" s="201" t="s">
        <v>28</v>
      </c>
      <c r="I607" s="203"/>
      <c r="J607" s="200"/>
      <c r="K607" s="200"/>
      <c r="L607" s="204"/>
      <c r="M607" s="205"/>
      <c r="N607" s="206"/>
      <c r="O607" s="206"/>
      <c r="P607" s="206"/>
      <c r="Q607" s="206"/>
      <c r="R607" s="206"/>
      <c r="S607" s="206"/>
      <c r="T607" s="207"/>
      <c r="AT607" s="208" t="s">
        <v>146</v>
      </c>
      <c r="AU607" s="208" t="s">
        <v>83</v>
      </c>
      <c r="AV607" s="13" t="s">
        <v>81</v>
      </c>
      <c r="AW607" s="13" t="s">
        <v>34</v>
      </c>
      <c r="AX607" s="13" t="s">
        <v>73</v>
      </c>
      <c r="AY607" s="208" t="s">
        <v>136</v>
      </c>
    </row>
    <row r="608" spans="2:51" s="14" customFormat="1" ht="11.25">
      <c r="B608" s="209"/>
      <c r="C608" s="210"/>
      <c r="D608" s="194" t="s">
        <v>146</v>
      </c>
      <c r="E608" s="211" t="s">
        <v>28</v>
      </c>
      <c r="F608" s="212" t="s">
        <v>776</v>
      </c>
      <c r="G608" s="210"/>
      <c r="H608" s="213">
        <v>42.5</v>
      </c>
      <c r="I608" s="214"/>
      <c r="J608" s="210"/>
      <c r="K608" s="210"/>
      <c r="L608" s="215"/>
      <c r="M608" s="216"/>
      <c r="N608" s="217"/>
      <c r="O608" s="217"/>
      <c r="P608" s="217"/>
      <c r="Q608" s="217"/>
      <c r="R608" s="217"/>
      <c r="S608" s="217"/>
      <c r="T608" s="218"/>
      <c r="AT608" s="219" t="s">
        <v>146</v>
      </c>
      <c r="AU608" s="219" t="s">
        <v>83</v>
      </c>
      <c r="AV608" s="14" t="s">
        <v>83</v>
      </c>
      <c r="AW608" s="14" t="s">
        <v>34</v>
      </c>
      <c r="AX608" s="14" t="s">
        <v>81</v>
      </c>
      <c r="AY608" s="219" t="s">
        <v>136</v>
      </c>
    </row>
    <row r="609" spans="2:63" s="12" customFormat="1" ht="22.9" customHeight="1">
      <c r="B609" s="165"/>
      <c r="C609" s="166"/>
      <c r="D609" s="167" t="s">
        <v>72</v>
      </c>
      <c r="E609" s="179" t="s">
        <v>777</v>
      </c>
      <c r="F609" s="179" t="s">
        <v>778</v>
      </c>
      <c r="G609" s="166"/>
      <c r="H609" s="166"/>
      <c r="I609" s="169"/>
      <c r="J609" s="180">
        <f>BK609</f>
        <v>0</v>
      </c>
      <c r="K609" s="166"/>
      <c r="L609" s="171"/>
      <c r="M609" s="172"/>
      <c r="N609" s="173"/>
      <c r="O609" s="173"/>
      <c r="P609" s="174">
        <f>SUM(P610:P612)</f>
        <v>0</v>
      </c>
      <c r="Q609" s="173"/>
      <c r="R609" s="174">
        <f>SUM(R610:R612)</f>
        <v>0</v>
      </c>
      <c r="S609" s="173"/>
      <c r="T609" s="175">
        <f>SUM(T610:T612)</f>
        <v>0</v>
      </c>
      <c r="AR609" s="176" t="s">
        <v>81</v>
      </c>
      <c r="AT609" s="177" t="s">
        <v>72</v>
      </c>
      <c r="AU609" s="177" t="s">
        <v>81</v>
      </c>
      <c r="AY609" s="176" t="s">
        <v>136</v>
      </c>
      <c r="BK609" s="178">
        <f>SUM(BK610:BK612)</f>
        <v>0</v>
      </c>
    </row>
    <row r="610" spans="1:65" s="2" customFormat="1" ht="16.5" customHeight="1">
      <c r="A610" s="36"/>
      <c r="B610" s="37"/>
      <c r="C610" s="181" t="s">
        <v>779</v>
      </c>
      <c r="D610" s="181" t="s">
        <v>138</v>
      </c>
      <c r="E610" s="182" t="s">
        <v>780</v>
      </c>
      <c r="F610" s="183" t="s">
        <v>781</v>
      </c>
      <c r="G610" s="184" t="s">
        <v>348</v>
      </c>
      <c r="H610" s="185">
        <v>164.294</v>
      </c>
      <c r="I610" s="186"/>
      <c r="J610" s="187">
        <f>ROUND(I610*H610,2)</f>
        <v>0</v>
      </c>
      <c r="K610" s="183" t="s">
        <v>156</v>
      </c>
      <c r="L610" s="41"/>
      <c r="M610" s="188" t="s">
        <v>28</v>
      </c>
      <c r="N610" s="189" t="s">
        <v>46</v>
      </c>
      <c r="O610" s="67"/>
      <c r="P610" s="190">
        <f>O610*H610</f>
        <v>0</v>
      </c>
      <c r="Q610" s="190">
        <v>0</v>
      </c>
      <c r="R610" s="190">
        <f>Q610*H610</f>
        <v>0</v>
      </c>
      <c r="S610" s="190">
        <v>0</v>
      </c>
      <c r="T610" s="191">
        <f>S610*H610</f>
        <v>0</v>
      </c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R610" s="192" t="s">
        <v>142</v>
      </c>
      <c r="AT610" s="192" t="s">
        <v>138</v>
      </c>
      <c r="AU610" s="192" t="s">
        <v>83</v>
      </c>
      <c r="AY610" s="19" t="s">
        <v>136</v>
      </c>
      <c r="BE610" s="193">
        <f>IF(N610="základní",J610,0)</f>
        <v>0</v>
      </c>
      <c r="BF610" s="193">
        <f>IF(N610="snížená",J610,0)</f>
        <v>0</v>
      </c>
      <c r="BG610" s="193">
        <f>IF(N610="zákl. přenesená",J610,0)</f>
        <v>0</v>
      </c>
      <c r="BH610" s="193">
        <f>IF(N610="sníž. přenesená",J610,0)</f>
        <v>0</v>
      </c>
      <c r="BI610" s="193">
        <f>IF(N610="nulová",J610,0)</f>
        <v>0</v>
      </c>
      <c r="BJ610" s="19" t="s">
        <v>142</v>
      </c>
      <c r="BK610" s="193">
        <f>ROUND(I610*H610,2)</f>
        <v>0</v>
      </c>
      <c r="BL610" s="19" t="s">
        <v>142</v>
      </c>
      <c r="BM610" s="192" t="s">
        <v>782</v>
      </c>
    </row>
    <row r="611" spans="1:47" s="2" customFormat="1" ht="11.25">
      <c r="A611" s="36"/>
      <c r="B611" s="37"/>
      <c r="C611" s="38"/>
      <c r="D611" s="194" t="s">
        <v>144</v>
      </c>
      <c r="E611" s="38"/>
      <c r="F611" s="195" t="s">
        <v>783</v>
      </c>
      <c r="G611" s="38"/>
      <c r="H611" s="38"/>
      <c r="I611" s="196"/>
      <c r="J611" s="38"/>
      <c r="K611" s="38"/>
      <c r="L611" s="41"/>
      <c r="M611" s="197"/>
      <c r="N611" s="198"/>
      <c r="O611" s="67"/>
      <c r="P611" s="67"/>
      <c r="Q611" s="67"/>
      <c r="R611" s="67"/>
      <c r="S611" s="67"/>
      <c r="T611" s="68"/>
      <c r="U611" s="36"/>
      <c r="V611" s="36"/>
      <c r="W611" s="36"/>
      <c r="X611" s="36"/>
      <c r="Y611" s="36"/>
      <c r="Z611" s="36"/>
      <c r="AA611" s="36"/>
      <c r="AB611" s="36"/>
      <c r="AC611" s="36"/>
      <c r="AD611" s="36"/>
      <c r="AE611" s="36"/>
      <c r="AT611" s="19" t="s">
        <v>144</v>
      </c>
      <c r="AU611" s="19" t="s">
        <v>83</v>
      </c>
    </row>
    <row r="612" spans="1:47" s="2" customFormat="1" ht="11.25">
      <c r="A612" s="36"/>
      <c r="B612" s="37"/>
      <c r="C612" s="38"/>
      <c r="D612" s="220" t="s">
        <v>159</v>
      </c>
      <c r="E612" s="38"/>
      <c r="F612" s="221" t="s">
        <v>784</v>
      </c>
      <c r="G612" s="38"/>
      <c r="H612" s="38"/>
      <c r="I612" s="196"/>
      <c r="J612" s="38"/>
      <c r="K612" s="38"/>
      <c r="L612" s="41"/>
      <c r="M612" s="197"/>
      <c r="N612" s="198"/>
      <c r="O612" s="67"/>
      <c r="P612" s="67"/>
      <c r="Q612" s="67"/>
      <c r="R612" s="67"/>
      <c r="S612" s="67"/>
      <c r="T612" s="68"/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T612" s="19" t="s">
        <v>159</v>
      </c>
      <c r="AU612" s="19" t="s">
        <v>83</v>
      </c>
    </row>
    <row r="613" spans="2:63" s="12" customFormat="1" ht="25.9" customHeight="1">
      <c r="B613" s="165"/>
      <c r="C613" s="166"/>
      <c r="D613" s="167" t="s">
        <v>72</v>
      </c>
      <c r="E613" s="168" t="s">
        <v>785</v>
      </c>
      <c r="F613" s="168" t="s">
        <v>786</v>
      </c>
      <c r="G613" s="166"/>
      <c r="H613" s="166"/>
      <c r="I613" s="169"/>
      <c r="J613" s="170">
        <f>BK613</f>
        <v>0</v>
      </c>
      <c r="K613" s="166"/>
      <c r="L613" s="171"/>
      <c r="M613" s="172"/>
      <c r="N613" s="173"/>
      <c r="O613" s="173"/>
      <c r="P613" s="174">
        <f>P614+P648+P666</f>
        <v>0</v>
      </c>
      <c r="Q613" s="173"/>
      <c r="R613" s="174">
        <f>R614+R648+R666</f>
        <v>0.023884000000000002</v>
      </c>
      <c r="S613" s="173"/>
      <c r="T613" s="175">
        <f>T614+T648+T666</f>
        <v>0.00462</v>
      </c>
      <c r="AR613" s="176" t="s">
        <v>83</v>
      </c>
      <c r="AT613" s="177" t="s">
        <v>72</v>
      </c>
      <c r="AU613" s="177" t="s">
        <v>73</v>
      </c>
      <c r="AY613" s="176" t="s">
        <v>136</v>
      </c>
      <c r="BK613" s="178">
        <f>BK614+BK648+BK666</f>
        <v>0</v>
      </c>
    </row>
    <row r="614" spans="2:63" s="12" customFormat="1" ht="22.9" customHeight="1">
      <c r="B614" s="165"/>
      <c r="C614" s="166"/>
      <c r="D614" s="167" t="s">
        <v>72</v>
      </c>
      <c r="E614" s="179" t="s">
        <v>787</v>
      </c>
      <c r="F614" s="179" t="s">
        <v>788</v>
      </c>
      <c r="G614" s="166"/>
      <c r="H614" s="166"/>
      <c r="I614" s="169"/>
      <c r="J614" s="180">
        <f>BK614</f>
        <v>0</v>
      </c>
      <c r="K614" s="166"/>
      <c r="L614" s="171"/>
      <c r="M614" s="172"/>
      <c r="N614" s="173"/>
      <c r="O614" s="173"/>
      <c r="P614" s="174">
        <f>SUM(P615:P647)</f>
        <v>0</v>
      </c>
      <c r="Q614" s="173"/>
      <c r="R614" s="174">
        <f>SUM(R615:R647)</f>
        <v>0.016100000000000003</v>
      </c>
      <c r="S614" s="173"/>
      <c r="T614" s="175">
        <f>SUM(T615:T647)</f>
        <v>0</v>
      </c>
      <c r="AR614" s="176" t="s">
        <v>83</v>
      </c>
      <c r="AT614" s="177" t="s">
        <v>72</v>
      </c>
      <c r="AU614" s="177" t="s">
        <v>81</v>
      </c>
      <c r="AY614" s="176" t="s">
        <v>136</v>
      </c>
      <c r="BK614" s="178">
        <f>SUM(BK615:BK647)</f>
        <v>0</v>
      </c>
    </row>
    <row r="615" spans="1:65" s="2" customFormat="1" ht="16.5" customHeight="1">
      <c r="A615" s="36"/>
      <c r="B615" s="37"/>
      <c r="C615" s="181" t="s">
        <v>789</v>
      </c>
      <c r="D615" s="181" t="s">
        <v>138</v>
      </c>
      <c r="E615" s="182" t="s">
        <v>790</v>
      </c>
      <c r="F615" s="183" t="s">
        <v>791</v>
      </c>
      <c r="G615" s="184" t="s">
        <v>213</v>
      </c>
      <c r="H615" s="185">
        <v>118.175</v>
      </c>
      <c r="I615" s="186"/>
      <c r="J615" s="187">
        <f>ROUND(I615*H615,2)</f>
        <v>0</v>
      </c>
      <c r="K615" s="183" t="s">
        <v>156</v>
      </c>
      <c r="L615" s="41"/>
      <c r="M615" s="188" t="s">
        <v>28</v>
      </c>
      <c r="N615" s="189" t="s">
        <v>46</v>
      </c>
      <c r="O615" s="67"/>
      <c r="P615" s="190">
        <f>O615*H615</f>
        <v>0</v>
      </c>
      <c r="Q615" s="190">
        <v>0</v>
      </c>
      <c r="R615" s="190">
        <f>Q615*H615</f>
        <v>0</v>
      </c>
      <c r="S615" s="190">
        <v>0</v>
      </c>
      <c r="T615" s="191">
        <f>S615*H615</f>
        <v>0</v>
      </c>
      <c r="U615" s="36"/>
      <c r="V615" s="36"/>
      <c r="W615" s="36"/>
      <c r="X615" s="36"/>
      <c r="Y615" s="36"/>
      <c r="Z615" s="36"/>
      <c r="AA615" s="36"/>
      <c r="AB615" s="36"/>
      <c r="AC615" s="36"/>
      <c r="AD615" s="36"/>
      <c r="AE615" s="36"/>
      <c r="AR615" s="192" t="s">
        <v>262</v>
      </c>
      <c r="AT615" s="192" t="s">
        <v>138</v>
      </c>
      <c r="AU615" s="192" t="s">
        <v>83</v>
      </c>
      <c r="AY615" s="19" t="s">
        <v>136</v>
      </c>
      <c r="BE615" s="193">
        <f>IF(N615="základní",J615,0)</f>
        <v>0</v>
      </c>
      <c r="BF615" s="193">
        <f>IF(N615="snížená",J615,0)</f>
        <v>0</v>
      </c>
      <c r="BG615" s="193">
        <f>IF(N615="zákl. přenesená",J615,0)</f>
        <v>0</v>
      </c>
      <c r="BH615" s="193">
        <f>IF(N615="sníž. přenesená",J615,0)</f>
        <v>0</v>
      </c>
      <c r="BI615" s="193">
        <f>IF(N615="nulová",J615,0)</f>
        <v>0</v>
      </c>
      <c r="BJ615" s="19" t="s">
        <v>142</v>
      </c>
      <c r="BK615" s="193">
        <f>ROUND(I615*H615,2)</f>
        <v>0</v>
      </c>
      <c r="BL615" s="19" t="s">
        <v>262</v>
      </c>
      <c r="BM615" s="192" t="s">
        <v>792</v>
      </c>
    </row>
    <row r="616" spans="1:47" s="2" customFormat="1" ht="11.25">
      <c r="A616" s="36"/>
      <c r="B616" s="37"/>
      <c r="C616" s="38"/>
      <c r="D616" s="194" t="s">
        <v>144</v>
      </c>
      <c r="E616" s="38"/>
      <c r="F616" s="195" t="s">
        <v>793</v>
      </c>
      <c r="G616" s="38"/>
      <c r="H616" s="38"/>
      <c r="I616" s="196"/>
      <c r="J616" s="38"/>
      <c r="K616" s="38"/>
      <c r="L616" s="41"/>
      <c r="M616" s="197"/>
      <c r="N616" s="198"/>
      <c r="O616" s="67"/>
      <c r="P616" s="67"/>
      <c r="Q616" s="67"/>
      <c r="R616" s="67"/>
      <c r="S616" s="67"/>
      <c r="T616" s="68"/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T616" s="19" t="s">
        <v>144</v>
      </c>
      <c r="AU616" s="19" t="s">
        <v>83</v>
      </c>
    </row>
    <row r="617" spans="1:47" s="2" customFormat="1" ht="11.25">
      <c r="A617" s="36"/>
      <c r="B617" s="37"/>
      <c r="C617" s="38"/>
      <c r="D617" s="220" t="s">
        <v>159</v>
      </c>
      <c r="E617" s="38"/>
      <c r="F617" s="221" t="s">
        <v>794</v>
      </c>
      <c r="G617" s="38"/>
      <c r="H617" s="38"/>
      <c r="I617" s="196"/>
      <c r="J617" s="38"/>
      <c r="K617" s="38"/>
      <c r="L617" s="41"/>
      <c r="M617" s="197"/>
      <c r="N617" s="198"/>
      <c r="O617" s="67"/>
      <c r="P617" s="67"/>
      <c r="Q617" s="67"/>
      <c r="R617" s="67"/>
      <c r="S617" s="67"/>
      <c r="T617" s="68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T617" s="19" t="s">
        <v>159</v>
      </c>
      <c r="AU617" s="19" t="s">
        <v>83</v>
      </c>
    </row>
    <row r="618" spans="2:51" s="13" customFormat="1" ht="11.25">
      <c r="B618" s="199"/>
      <c r="C618" s="200"/>
      <c r="D618" s="194" t="s">
        <v>146</v>
      </c>
      <c r="E618" s="201" t="s">
        <v>28</v>
      </c>
      <c r="F618" s="202" t="s">
        <v>678</v>
      </c>
      <c r="G618" s="200"/>
      <c r="H618" s="201" t="s">
        <v>28</v>
      </c>
      <c r="I618" s="203"/>
      <c r="J618" s="200"/>
      <c r="K618" s="200"/>
      <c r="L618" s="204"/>
      <c r="M618" s="205"/>
      <c r="N618" s="206"/>
      <c r="O618" s="206"/>
      <c r="P618" s="206"/>
      <c r="Q618" s="206"/>
      <c r="R618" s="206"/>
      <c r="S618" s="206"/>
      <c r="T618" s="207"/>
      <c r="AT618" s="208" t="s">
        <v>146</v>
      </c>
      <c r="AU618" s="208" t="s">
        <v>83</v>
      </c>
      <c r="AV618" s="13" t="s">
        <v>81</v>
      </c>
      <c r="AW618" s="13" t="s">
        <v>34</v>
      </c>
      <c r="AX618" s="13" t="s">
        <v>73</v>
      </c>
      <c r="AY618" s="208" t="s">
        <v>136</v>
      </c>
    </row>
    <row r="619" spans="2:51" s="13" customFormat="1" ht="11.25">
      <c r="B619" s="199"/>
      <c r="C619" s="200"/>
      <c r="D619" s="194" t="s">
        <v>146</v>
      </c>
      <c r="E619" s="201" t="s">
        <v>28</v>
      </c>
      <c r="F619" s="202" t="s">
        <v>679</v>
      </c>
      <c r="G619" s="200"/>
      <c r="H619" s="201" t="s">
        <v>28</v>
      </c>
      <c r="I619" s="203"/>
      <c r="J619" s="200"/>
      <c r="K619" s="200"/>
      <c r="L619" s="204"/>
      <c r="M619" s="205"/>
      <c r="N619" s="206"/>
      <c r="O619" s="206"/>
      <c r="P619" s="206"/>
      <c r="Q619" s="206"/>
      <c r="R619" s="206"/>
      <c r="S619" s="206"/>
      <c r="T619" s="207"/>
      <c r="AT619" s="208" t="s">
        <v>146</v>
      </c>
      <c r="AU619" s="208" t="s">
        <v>83</v>
      </c>
      <c r="AV619" s="13" t="s">
        <v>81</v>
      </c>
      <c r="AW619" s="13" t="s">
        <v>34</v>
      </c>
      <c r="AX619" s="13" t="s">
        <v>73</v>
      </c>
      <c r="AY619" s="208" t="s">
        <v>136</v>
      </c>
    </row>
    <row r="620" spans="2:51" s="14" customFormat="1" ht="11.25">
      <c r="B620" s="209"/>
      <c r="C620" s="210"/>
      <c r="D620" s="194" t="s">
        <v>146</v>
      </c>
      <c r="E620" s="211" t="s">
        <v>28</v>
      </c>
      <c r="F620" s="212" t="s">
        <v>638</v>
      </c>
      <c r="G620" s="210"/>
      <c r="H620" s="213">
        <v>96.8</v>
      </c>
      <c r="I620" s="214"/>
      <c r="J620" s="210"/>
      <c r="K620" s="210"/>
      <c r="L620" s="215"/>
      <c r="M620" s="216"/>
      <c r="N620" s="217"/>
      <c r="O620" s="217"/>
      <c r="P620" s="217"/>
      <c r="Q620" s="217"/>
      <c r="R620" s="217"/>
      <c r="S620" s="217"/>
      <c r="T620" s="218"/>
      <c r="AT620" s="219" t="s">
        <v>146</v>
      </c>
      <c r="AU620" s="219" t="s">
        <v>83</v>
      </c>
      <c r="AV620" s="14" t="s">
        <v>83</v>
      </c>
      <c r="AW620" s="14" t="s">
        <v>34</v>
      </c>
      <c r="AX620" s="14" t="s">
        <v>73</v>
      </c>
      <c r="AY620" s="219" t="s">
        <v>136</v>
      </c>
    </row>
    <row r="621" spans="2:51" s="13" customFormat="1" ht="11.25">
      <c r="B621" s="199"/>
      <c r="C621" s="200"/>
      <c r="D621" s="194" t="s">
        <v>146</v>
      </c>
      <c r="E621" s="201" t="s">
        <v>28</v>
      </c>
      <c r="F621" s="202" t="s">
        <v>795</v>
      </c>
      <c r="G621" s="200"/>
      <c r="H621" s="201" t="s">
        <v>28</v>
      </c>
      <c r="I621" s="203"/>
      <c r="J621" s="200"/>
      <c r="K621" s="200"/>
      <c r="L621" s="204"/>
      <c r="M621" s="205"/>
      <c r="N621" s="206"/>
      <c r="O621" s="206"/>
      <c r="P621" s="206"/>
      <c r="Q621" s="206"/>
      <c r="R621" s="206"/>
      <c r="S621" s="206"/>
      <c r="T621" s="207"/>
      <c r="AT621" s="208" t="s">
        <v>146</v>
      </c>
      <c r="AU621" s="208" t="s">
        <v>83</v>
      </c>
      <c r="AV621" s="13" t="s">
        <v>81</v>
      </c>
      <c r="AW621" s="13" t="s">
        <v>34</v>
      </c>
      <c r="AX621" s="13" t="s">
        <v>73</v>
      </c>
      <c r="AY621" s="208" t="s">
        <v>136</v>
      </c>
    </row>
    <row r="622" spans="2:51" s="14" customFormat="1" ht="11.25">
      <c r="B622" s="209"/>
      <c r="C622" s="210"/>
      <c r="D622" s="194" t="s">
        <v>146</v>
      </c>
      <c r="E622" s="211" t="s">
        <v>28</v>
      </c>
      <c r="F622" s="212" t="s">
        <v>796</v>
      </c>
      <c r="G622" s="210"/>
      <c r="H622" s="213">
        <v>4.875</v>
      </c>
      <c r="I622" s="214"/>
      <c r="J622" s="210"/>
      <c r="K622" s="210"/>
      <c r="L622" s="215"/>
      <c r="M622" s="216"/>
      <c r="N622" s="217"/>
      <c r="O622" s="217"/>
      <c r="P622" s="217"/>
      <c r="Q622" s="217"/>
      <c r="R622" s="217"/>
      <c r="S622" s="217"/>
      <c r="T622" s="218"/>
      <c r="AT622" s="219" t="s">
        <v>146</v>
      </c>
      <c r="AU622" s="219" t="s">
        <v>83</v>
      </c>
      <c r="AV622" s="14" t="s">
        <v>83</v>
      </c>
      <c r="AW622" s="14" t="s">
        <v>34</v>
      </c>
      <c r="AX622" s="14" t="s">
        <v>73</v>
      </c>
      <c r="AY622" s="219" t="s">
        <v>136</v>
      </c>
    </row>
    <row r="623" spans="2:51" s="13" customFormat="1" ht="11.25">
      <c r="B623" s="199"/>
      <c r="C623" s="200"/>
      <c r="D623" s="194" t="s">
        <v>146</v>
      </c>
      <c r="E623" s="201" t="s">
        <v>28</v>
      </c>
      <c r="F623" s="202" t="s">
        <v>797</v>
      </c>
      <c r="G623" s="200"/>
      <c r="H623" s="201" t="s">
        <v>28</v>
      </c>
      <c r="I623" s="203"/>
      <c r="J623" s="200"/>
      <c r="K623" s="200"/>
      <c r="L623" s="204"/>
      <c r="M623" s="205"/>
      <c r="N623" s="206"/>
      <c r="O623" s="206"/>
      <c r="P623" s="206"/>
      <c r="Q623" s="206"/>
      <c r="R623" s="206"/>
      <c r="S623" s="206"/>
      <c r="T623" s="207"/>
      <c r="AT623" s="208" t="s">
        <v>146</v>
      </c>
      <c r="AU623" s="208" t="s">
        <v>83</v>
      </c>
      <c r="AV623" s="13" t="s">
        <v>81</v>
      </c>
      <c r="AW623" s="13" t="s">
        <v>34</v>
      </c>
      <c r="AX623" s="13" t="s">
        <v>73</v>
      </c>
      <c r="AY623" s="208" t="s">
        <v>136</v>
      </c>
    </row>
    <row r="624" spans="2:51" s="14" customFormat="1" ht="11.25">
      <c r="B624" s="209"/>
      <c r="C624" s="210"/>
      <c r="D624" s="194" t="s">
        <v>146</v>
      </c>
      <c r="E624" s="211" t="s">
        <v>28</v>
      </c>
      <c r="F624" s="212" t="s">
        <v>686</v>
      </c>
      <c r="G624" s="210"/>
      <c r="H624" s="213">
        <v>8.25</v>
      </c>
      <c r="I624" s="214"/>
      <c r="J624" s="210"/>
      <c r="K624" s="210"/>
      <c r="L624" s="215"/>
      <c r="M624" s="216"/>
      <c r="N624" s="217"/>
      <c r="O624" s="217"/>
      <c r="P624" s="217"/>
      <c r="Q624" s="217"/>
      <c r="R624" s="217"/>
      <c r="S624" s="217"/>
      <c r="T624" s="218"/>
      <c r="AT624" s="219" t="s">
        <v>146</v>
      </c>
      <c r="AU624" s="219" t="s">
        <v>83</v>
      </c>
      <c r="AV624" s="14" t="s">
        <v>83</v>
      </c>
      <c r="AW624" s="14" t="s">
        <v>34</v>
      </c>
      <c r="AX624" s="14" t="s">
        <v>73</v>
      </c>
      <c r="AY624" s="219" t="s">
        <v>136</v>
      </c>
    </row>
    <row r="625" spans="2:51" s="13" customFormat="1" ht="11.25">
      <c r="B625" s="199"/>
      <c r="C625" s="200"/>
      <c r="D625" s="194" t="s">
        <v>146</v>
      </c>
      <c r="E625" s="201" t="s">
        <v>28</v>
      </c>
      <c r="F625" s="202" t="s">
        <v>798</v>
      </c>
      <c r="G625" s="200"/>
      <c r="H625" s="201" t="s">
        <v>28</v>
      </c>
      <c r="I625" s="203"/>
      <c r="J625" s="200"/>
      <c r="K625" s="200"/>
      <c r="L625" s="204"/>
      <c r="M625" s="205"/>
      <c r="N625" s="206"/>
      <c r="O625" s="206"/>
      <c r="P625" s="206"/>
      <c r="Q625" s="206"/>
      <c r="R625" s="206"/>
      <c r="S625" s="206"/>
      <c r="T625" s="207"/>
      <c r="AT625" s="208" t="s">
        <v>146</v>
      </c>
      <c r="AU625" s="208" t="s">
        <v>83</v>
      </c>
      <c r="AV625" s="13" t="s">
        <v>81</v>
      </c>
      <c r="AW625" s="13" t="s">
        <v>34</v>
      </c>
      <c r="AX625" s="13" t="s">
        <v>73</v>
      </c>
      <c r="AY625" s="208" t="s">
        <v>136</v>
      </c>
    </row>
    <row r="626" spans="2:51" s="14" customFormat="1" ht="11.25">
      <c r="B626" s="209"/>
      <c r="C626" s="210"/>
      <c r="D626" s="194" t="s">
        <v>146</v>
      </c>
      <c r="E626" s="211" t="s">
        <v>28</v>
      </c>
      <c r="F626" s="212" t="s">
        <v>686</v>
      </c>
      <c r="G626" s="210"/>
      <c r="H626" s="213">
        <v>8.25</v>
      </c>
      <c r="I626" s="214"/>
      <c r="J626" s="210"/>
      <c r="K626" s="210"/>
      <c r="L626" s="215"/>
      <c r="M626" s="216"/>
      <c r="N626" s="217"/>
      <c r="O626" s="217"/>
      <c r="P626" s="217"/>
      <c r="Q626" s="217"/>
      <c r="R626" s="217"/>
      <c r="S626" s="217"/>
      <c r="T626" s="218"/>
      <c r="AT626" s="219" t="s">
        <v>146</v>
      </c>
      <c r="AU626" s="219" t="s">
        <v>83</v>
      </c>
      <c r="AV626" s="14" t="s">
        <v>83</v>
      </c>
      <c r="AW626" s="14" t="s">
        <v>34</v>
      </c>
      <c r="AX626" s="14" t="s">
        <v>73</v>
      </c>
      <c r="AY626" s="219" t="s">
        <v>136</v>
      </c>
    </row>
    <row r="627" spans="2:51" s="15" customFormat="1" ht="11.25">
      <c r="B627" s="222"/>
      <c r="C627" s="223"/>
      <c r="D627" s="194" t="s">
        <v>146</v>
      </c>
      <c r="E627" s="224" t="s">
        <v>28</v>
      </c>
      <c r="F627" s="225" t="s">
        <v>166</v>
      </c>
      <c r="G627" s="223"/>
      <c r="H627" s="226">
        <v>118.175</v>
      </c>
      <c r="I627" s="227"/>
      <c r="J627" s="223"/>
      <c r="K627" s="223"/>
      <c r="L627" s="228"/>
      <c r="M627" s="229"/>
      <c r="N627" s="230"/>
      <c r="O627" s="230"/>
      <c r="P627" s="230"/>
      <c r="Q627" s="230"/>
      <c r="R627" s="230"/>
      <c r="S627" s="230"/>
      <c r="T627" s="231"/>
      <c r="AT627" s="232" t="s">
        <v>146</v>
      </c>
      <c r="AU627" s="232" t="s">
        <v>83</v>
      </c>
      <c r="AV627" s="15" t="s">
        <v>142</v>
      </c>
      <c r="AW627" s="15" t="s">
        <v>34</v>
      </c>
      <c r="AX627" s="15" t="s">
        <v>81</v>
      </c>
      <c r="AY627" s="232" t="s">
        <v>136</v>
      </c>
    </row>
    <row r="628" spans="1:65" s="2" customFormat="1" ht="16.5" customHeight="1">
      <c r="A628" s="36"/>
      <c r="B628" s="37"/>
      <c r="C628" s="181" t="s">
        <v>799</v>
      </c>
      <c r="D628" s="181" t="s">
        <v>138</v>
      </c>
      <c r="E628" s="182" t="s">
        <v>800</v>
      </c>
      <c r="F628" s="183" t="s">
        <v>801</v>
      </c>
      <c r="G628" s="184" t="s">
        <v>213</v>
      </c>
      <c r="H628" s="185">
        <v>9.1</v>
      </c>
      <c r="I628" s="186"/>
      <c r="J628" s="187">
        <f>ROUND(I628*H628,2)</f>
        <v>0</v>
      </c>
      <c r="K628" s="183" t="s">
        <v>156</v>
      </c>
      <c r="L628" s="41"/>
      <c r="M628" s="188" t="s">
        <v>28</v>
      </c>
      <c r="N628" s="189" t="s">
        <v>46</v>
      </c>
      <c r="O628" s="67"/>
      <c r="P628" s="190">
        <f>O628*H628</f>
        <v>0</v>
      </c>
      <c r="Q628" s="190">
        <v>0</v>
      </c>
      <c r="R628" s="190">
        <f>Q628*H628</f>
        <v>0</v>
      </c>
      <c r="S628" s="190">
        <v>0</v>
      </c>
      <c r="T628" s="191">
        <f>S628*H628</f>
        <v>0</v>
      </c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R628" s="192" t="s">
        <v>262</v>
      </c>
      <c r="AT628" s="192" t="s">
        <v>138</v>
      </c>
      <c r="AU628" s="192" t="s">
        <v>83</v>
      </c>
      <c r="AY628" s="19" t="s">
        <v>136</v>
      </c>
      <c r="BE628" s="193">
        <f>IF(N628="základní",J628,0)</f>
        <v>0</v>
      </c>
      <c r="BF628" s="193">
        <f>IF(N628="snížená",J628,0)</f>
        <v>0</v>
      </c>
      <c r="BG628" s="193">
        <f>IF(N628="zákl. přenesená",J628,0)</f>
        <v>0</v>
      </c>
      <c r="BH628" s="193">
        <f>IF(N628="sníž. přenesená",J628,0)</f>
        <v>0</v>
      </c>
      <c r="BI628" s="193">
        <f>IF(N628="nulová",J628,0)</f>
        <v>0</v>
      </c>
      <c r="BJ628" s="19" t="s">
        <v>142</v>
      </c>
      <c r="BK628" s="193">
        <f>ROUND(I628*H628,2)</f>
        <v>0</v>
      </c>
      <c r="BL628" s="19" t="s">
        <v>262</v>
      </c>
      <c r="BM628" s="192" t="s">
        <v>802</v>
      </c>
    </row>
    <row r="629" spans="1:47" s="2" customFormat="1" ht="11.25">
      <c r="A629" s="36"/>
      <c r="B629" s="37"/>
      <c r="C629" s="38"/>
      <c r="D629" s="194" t="s">
        <v>144</v>
      </c>
      <c r="E629" s="38"/>
      <c r="F629" s="195" t="s">
        <v>803</v>
      </c>
      <c r="G629" s="38"/>
      <c r="H629" s="38"/>
      <c r="I629" s="196"/>
      <c r="J629" s="38"/>
      <c r="K629" s="38"/>
      <c r="L629" s="41"/>
      <c r="M629" s="197"/>
      <c r="N629" s="198"/>
      <c r="O629" s="67"/>
      <c r="P629" s="67"/>
      <c r="Q629" s="67"/>
      <c r="R629" s="67"/>
      <c r="S629" s="67"/>
      <c r="T629" s="68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T629" s="19" t="s">
        <v>144</v>
      </c>
      <c r="AU629" s="19" t="s">
        <v>83</v>
      </c>
    </row>
    <row r="630" spans="1:47" s="2" customFormat="1" ht="11.25">
      <c r="A630" s="36"/>
      <c r="B630" s="37"/>
      <c r="C630" s="38"/>
      <c r="D630" s="220" t="s">
        <v>159</v>
      </c>
      <c r="E630" s="38"/>
      <c r="F630" s="221" t="s">
        <v>804</v>
      </c>
      <c r="G630" s="38"/>
      <c r="H630" s="38"/>
      <c r="I630" s="196"/>
      <c r="J630" s="38"/>
      <c r="K630" s="38"/>
      <c r="L630" s="41"/>
      <c r="M630" s="197"/>
      <c r="N630" s="198"/>
      <c r="O630" s="67"/>
      <c r="P630" s="67"/>
      <c r="Q630" s="67"/>
      <c r="R630" s="67"/>
      <c r="S630" s="67"/>
      <c r="T630" s="68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T630" s="19" t="s">
        <v>159</v>
      </c>
      <c r="AU630" s="19" t="s">
        <v>83</v>
      </c>
    </row>
    <row r="631" spans="2:51" s="13" customFormat="1" ht="11.25">
      <c r="B631" s="199"/>
      <c r="C631" s="200"/>
      <c r="D631" s="194" t="s">
        <v>146</v>
      </c>
      <c r="E631" s="201" t="s">
        <v>28</v>
      </c>
      <c r="F631" s="202" t="s">
        <v>805</v>
      </c>
      <c r="G631" s="200"/>
      <c r="H631" s="201" t="s">
        <v>28</v>
      </c>
      <c r="I631" s="203"/>
      <c r="J631" s="200"/>
      <c r="K631" s="200"/>
      <c r="L631" s="204"/>
      <c r="M631" s="205"/>
      <c r="N631" s="206"/>
      <c r="O631" s="206"/>
      <c r="P631" s="206"/>
      <c r="Q631" s="206"/>
      <c r="R631" s="206"/>
      <c r="S631" s="206"/>
      <c r="T631" s="207"/>
      <c r="AT631" s="208" t="s">
        <v>146</v>
      </c>
      <c r="AU631" s="208" t="s">
        <v>83</v>
      </c>
      <c r="AV631" s="13" t="s">
        <v>81</v>
      </c>
      <c r="AW631" s="13" t="s">
        <v>34</v>
      </c>
      <c r="AX631" s="13" t="s">
        <v>73</v>
      </c>
      <c r="AY631" s="208" t="s">
        <v>136</v>
      </c>
    </row>
    <row r="632" spans="2:51" s="14" customFormat="1" ht="11.25">
      <c r="B632" s="209"/>
      <c r="C632" s="210"/>
      <c r="D632" s="194" t="s">
        <v>146</v>
      </c>
      <c r="E632" s="211" t="s">
        <v>28</v>
      </c>
      <c r="F632" s="212" t="s">
        <v>806</v>
      </c>
      <c r="G632" s="210"/>
      <c r="H632" s="213">
        <v>9.1</v>
      </c>
      <c r="I632" s="214"/>
      <c r="J632" s="210"/>
      <c r="K632" s="210"/>
      <c r="L632" s="215"/>
      <c r="M632" s="216"/>
      <c r="N632" s="217"/>
      <c r="O632" s="217"/>
      <c r="P632" s="217"/>
      <c r="Q632" s="217"/>
      <c r="R632" s="217"/>
      <c r="S632" s="217"/>
      <c r="T632" s="218"/>
      <c r="AT632" s="219" t="s">
        <v>146</v>
      </c>
      <c r="AU632" s="219" t="s">
        <v>83</v>
      </c>
      <c r="AV632" s="14" t="s">
        <v>83</v>
      </c>
      <c r="AW632" s="14" t="s">
        <v>34</v>
      </c>
      <c r="AX632" s="14" t="s">
        <v>81</v>
      </c>
      <c r="AY632" s="219" t="s">
        <v>136</v>
      </c>
    </row>
    <row r="633" spans="1:65" s="2" customFormat="1" ht="16.5" customHeight="1">
      <c r="A633" s="36"/>
      <c r="B633" s="37"/>
      <c r="C633" s="233" t="s">
        <v>807</v>
      </c>
      <c r="D633" s="233" t="s">
        <v>234</v>
      </c>
      <c r="E633" s="234" t="s">
        <v>808</v>
      </c>
      <c r="F633" s="235" t="s">
        <v>809</v>
      </c>
      <c r="G633" s="236" t="s">
        <v>237</v>
      </c>
      <c r="H633" s="237">
        <v>16.1</v>
      </c>
      <c r="I633" s="238"/>
      <c r="J633" s="239">
        <f>ROUND(I633*H633,2)</f>
        <v>0</v>
      </c>
      <c r="K633" s="235" t="s">
        <v>156</v>
      </c>
      <c r="L633" s="240"/>
      <c r="M633" s="241" t="s">
        <v>28</v>
      </c>
      <c r="N633" s="242" t="s">
        <v>46</v>
      </c>
      <c r="O633" s="67"/>
      <c r="P633" s="190">
        <f>O633*H633</f>
        <v>0</v>
      </c>
      <c r="Q633" s="190">
        <v>0.001</v>
      </c>
      <c r="R633" s="190">
        <f>Q633*H633</f>
        <v>0.016100000000000003</v>
      </c>
      <c r="S633" s="190">
        <v>0</v>
      </c>
      <c r="T633" s="191">
        <f>S633*H633</f>
        <v>0</v>
      </c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R633" s="192" t="s">
        <v>425</v>
      </c>
      <c r="AT633" s="192" t="s">
        <v>234</v>
      </c>
      <c r="AU633" s="192" t="s">
        <v>83</v>
      </c>
      <c r="AY633" s="19" t="s">
        <v>136</v>
      </c>
      <c r="BE633" s="193">
        <f>IF(N633="základní",J633,0)</f>
        <v>0</v>
      </c>
      <c r="BF633" s="193">
        <f>IF(N633="snížená",J633,0)</f>
        <v>0</v>
      </c>
      <c r="BG633" s="193">
        <f>IF(N633="zákl. přenesená",J633,0)</f>
        <v>0</v>
      </c>
      <c r="BH633" s="193">
        <f>IF(N633="sníž. přenesená",J633,0)</f>
        <v>0</v>
      </c>
      <c r="BI633" s="193">
        <f>IF(N633="nulová",J633,0)</f>
        <v>0</v>
      </c>
      <c r="BJ633" s="19" t="s">
        <v>142</v>
      </c>
      <c r="BK633" s="193">
        <f>ROUND(I633*H633,2)</f>
        <v>0</v>
      </c>
      <c r="BL633" s="19" t="s">
        <v>262</v>
      </c>
      <c r="BM633" s="192" t="s">
        <v>810</v>
      </c>
    </row>
    <row r="634" spans="1:47" s="2" customFormat="1" ht="11.25">
      <c r="A634" s="36"/>
      <c r="B634" s="37"/>
      <c r="C634" s="38"/>
      <c r="D634" s="194" t="s">
        <v>144</v>
      </c>
      <c r="E634" s="38"/>
      <c r="F634" s="195" t="s">
        <v>809</v>
      </c>
      <c r="G634" s="38"/>
      <c r="H634" s="38"/>
      <c r="I634" s="196"/>
      <c r="J634" s="38"/>
      <c r="K634" s="38"/>
      <c r="L634" s="41"/>
      <c r="M634" s="197"/>
      <c r="N634" s="198"/>
      <c r="O634" s="67"/>
      <c r="P634" s="67"/>
      <c r="Q634" s="67"/>
      <c r="R634" s="67"/>
      <c r="S634" s="67"/>
      <c r="T634" s="68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T634" s="19" t="s">
        <v>144</v>
      </c>
      <c r="AU634" s="19" t="s">
        <v>83</v>
      </c>
    </row>
    <row r="635" spans="2:51" s="13" customFormat="1" ht="11.25">
      <c r="B635" s="199"/>
      <c r="C635" s="200"/>
      <c r="D635" s="194" t="s">
        <v>146</v>
      </c>
      <c r="E635" s="201" t="s">
        <v>28</v>
      </c>
      <c r="F635" s="202" t="s">
        <v>678</v>
      </c>
      <c r="G635" s="200"/>
      <c r="H635" s="201" t="s">
        <v>28</v>
      </c>
      <c r="I635" s="203"/>
      <c r="J635" s="200"/>
      <c r="K635" s="200"/>
      <c r="L635" s="204"/>
      <c r="M635" s="205"/>
      <c r="N635" s="206"/>
      <c r="O635" s="206"/>
      <c r="P635" s="206"/>
      <c r="Q635" s="206"/>
      <c r="R635" s="206"/>
      <c r="S635" s="206"/>
      <c r="T635" s="207"/>
      <c r="AT635" s="208" t="s">
        <v>146</v>
      </c>
      <c r="AU635" s="208" t="s">
        <v>83</v>
      </c>
      <c r="AV635" s="13" t="s">
        <v>81</v>
      </c>
      <c r="AW635" s="13" t="s">
        <v>34</v>
      </c>
      <c r="AX635" s="13" t="s">
        <v>73</v>
      </c>
      <c r="AY635" s="208" t="s">
        <v>136</v>
      </c>
    </row>
    <row r="636" spans="2:51" s="13" customFormat="1" ht="11.25">
      <c r="B636" s="199"/>
      <c r="C636" s="200"/>
      <c r="D636" s="194" t="s">
        <v>146</v>
      </c>
      <c r="E636" s="201" t="s">
        <v>28</v>
      </c>
      <c r="F636" s="202" t="s">
        <v>679</v>
      </c>
      <c r="G636" s="200"/>
      <c r="H636" s="201" t="s">
        <v>28</v>
      </c>
      <c r="I636" s="203"/>
      <c r="J636" s="200"/>
      <c r="K636" s="200"/>
      <c r="L636" s="204"/>
      <c r="M636" s="205"/>
      <c r="N636" s="206"/>
      <c r="O636" s="206"/>
      <c r="P636" s="206"/>
      <c r="Q636" s="206"/>
      <c r="R636" s="206"/>
      <c r="S636" s="206"/>
      <c r="T636" s="207"/>
      <c r="AT636" s="208" t="s">
        <v>146</v>
      </c>
      <c r="AU636" s="208" t="s">
        <v>83</v>
      </c>
      <c r="AV636" s="13" t="s">
        <v>81</v>
      </c>
      <c r="AW636" s="13" t="s">
        <v>34</v>
      </c>
      <c r="AX636" s="13" t="s">
        <v>73</v>
      </c>
      <c r="AY636" s="208" t="s">
        <v>136</v>
      </c>
    </row>
    <row r="637" spans="2:51" s="14" customFormat="1" ht="11.25">
      <c r="B637" s="209"/>
      <c r="C637" s="210"/>
      <c r="D637" s="194" t="s">
        <v>146</v>
      </c>
      <c r="E637" s="211" t="s">
        <v>28</v>
      </c>
      <c r="F637" s="212" t="s">
        <v>638</v>
      </c>
      <c r="G637" s="210"/>
      <c r="H637" s="213">
        <v>96.8</v>
      </c>
      <c r="I637" s="214"/>
      <c r="J637" s="210"/>
      <c r="K637" s="210"/>
      <c r="L637" s="215"/>
      <c r="M637" s="216"/>
      <c r="N637" s="217"/>
      <c r="O637" s="217"/>
      <c r="P637" s="217"/>
      <c r="Q637" s="217"/>
      <c r="R637" s="217"/>
      <c r="S637" s="217"/>
      <c r="T637" s="218"/>
      <c r="AT637" s="219" t="s">
        <v>146</v>
      </c>
      <c r="AU637" s="219" t="s">
        <v>83</v>
      </c>
      <c r="AV637" s="14" t="s">
        <v>83</v>
      </c>
      <c r="AW637" s="14" t="s">
        <v>34</v>
      </c>
      <c r="AX637" s="14" t="s">
        <v>73</v>
      </c>
      <c r="AY637" s="219" t="s">
        <v>136</v>
      </c>
    </row>
    <row r="638" spans="2:51" s="13" customFormat="1" ht="11.25">
      <c r="B638" s="199"/>
      <c r="C638" s="200"/>
      <c r="D638" s="194" t="s">
        <v>146</v>
      </c>
      <c r="E638" s="201" t="s">
        <v>28</v>
      </c>
      <c r="F638" s="202" t="s">
        <v>795</v>
      </c>
      <c r="G638" s="200"/>
      <c r="H638" s="201" t="s">
        <v>28</v>
      </c>
      <c r="I638" s="203"/>
      <c r="J638" s="200"/>
      <c r="K638" s="200"/>
      <c r="L638" s="204"/>
      <c r="M638" s="205"/>
      <c r="N638" s="206"/>
      <c r="O638" s="206"/>
      <c r="P638" s="206"/>
      <c r="Q638" s="206"/>
      <c r="R638" s="206"/>
      <c r="S638" s="206"/>
      <c r="T638" s="207"/>
      <c r="AT638" s="208" t="s">
        <v>146</v>
      </c>
      <c r="AU638" s="208" t="s">
        <v>83</v>
      </c>
      <c r="AV638" s="13" t="s">
        <v>81</v>
      </c>
      <c r="AW638" s="13" t="s">
        <v>34</v>
      </c>
      <c r="AX638" s="13" t="s">
        <v>73</v>
      </c>
      <c r="AY638" s="208" t="s">
        <v>136</v>
      </c>
    </row>
    <row r="639" spans="2:51" s="14" customFormat="1" ht="11.25">
      <c r="B639" s="209"/>
      <c r="C639" s="210"/>
      <c r="D639" s="194" t="s">
        <v>146</v>
      </c>
      <c r="E639" s="211" t="s">
        <v>28</v>
      </c>
      <c r="F639" s="212" t="s">
        <v>796</v>
      </c>
      <c r="G639" s="210"/>
      <c r="H639" s="213">
        <v>4.875</v>
      </c>
      <c r="I639" s="214"/>
      <c r="J639" s="210"/>
      <c r="K639" s="210"/>
      <c r="L639" s="215"/>
      <c r="M639" s="216"/>
      <c r="N639" s="217"/>
      <c r="O639" s="217"/>
      <c r="P639" s="217"/>
      <c r="Q639" s="217"/>
      <c r="R639" s="217"/>
      <c r="S639" s="217"/>
      <c r="T639" s="218"/>
      <c r="AT639" s="219" t="s">
        <v>146</v>
      </c>
      <c r="AU639" s="219" t="s">
        <v>83</v>
      </c>
      <c r="AV639" s="14" t="s">
        <v>83</v>
      </c>
      <c r="AW639" s="14" t="s">
        <v>34</v>
      </c>
      <c r="AX639" s="14" t="s">
        <v>73</v>
      </c>
      <c r="AY639" s="219" t="s">
        <v>136</v>
      </c>
    </row>
    <row r="640" spans="2:51" s="13" customFormat="1" ht="11.25">
      <c r="B640" s="199"/>
      <c r="C640" s="200"/>
      <c r="D640" s="194" t="s">
        <v>146</v>
      </c>
      <c r="E640" s="201" t="s">
        <v>28</v>
      </c>
      <c r="F640" s="202" t="s">
        <v>797</v>
      </c>
      <c r="G640" s="200"/>
      <c r="H640" s="201" t="s">
        <v>28</v>
      </c>
      <c r="I640" s="203"/>
      <c r="J640" s="200"/>
      <c r="K640" s="200"/>
      <c r="L640" s="204"/>
      <c r="M640" s="205"/>
      <c r="N640" s="206"/>
      <c r="O640" s="206"/>
      <c r="P640" s="206"/>
      <c r="Q640" s="206"/>
      <c r="R640" s="206"/>
      <c r="S640" s="206"/>
      <c r="T640" s="207"/>
      <c r="AT640" s="208" t="s">
        <v>146</v>
      </c>
      <c r="AU640" s="208" t="s">
        <v>83</v>
      </c>
      <c r="AV640" s="13" t="s">
        <v>81</v>
      </c>
      <c r="AW640" s="13" t="s">
        <v>34</v>
      </c>
      <c r="AX640" s="13" t="s">
        <v>73</v>
      </c>
      <c r="AY640" s="208" t="s">
        <v>136</v>
      </c>
    </row>
    <row r="641" spans="2:51" s="14" customFormat="1" ht="11.25">
      <c r="B641" s="209"/>
      <c r="C641" s="210"/>
      <c r="D641" s="194" t="s">
        <v>146</v>
      </c>
      <c r="E641" s="211" t="s">
        <v>28</v>
      </c>
      <c r="F641" s="212" t="s">
        <v>686</v>
      </c>
      <c r="G641" s="210"/>
      <c r="H641" s="213">
        <v>8.25</v>
      </c>
      <c r="I641" s="214"/>
      <c r="J641" s="210"/>
      <c r="K641" s="210"/>
      <c r="L641" s="215"/>
      <c r="M641" s="216"/>
      <c r="N641" s="217"/>
      <c r="O641" s="217"/>
      <c r="P641" s="217"/>
      <c r="Q641" s="217"/>
      <c r="R641" s="217"/>
      <c r="S641" s="217"/>
      <c r="T641" s="218"/>
      <c r="AT641" s="219" t="s">
        <v>146</v>
      </c>
      <c r="AU641" s="219" t="s">
        <v>83</v>
      </c>
      <c r="AV641" s="14" t="s">
        <v>83</v>
      </c>
      <c r="AW641" s="14" t="s">
        <v>34</v>
      </c>
      <c r="AX641" s="14" t="s">
        <v>73</v>
      </c>
      <c r="AY641" s="219" t="s">
        <v>136</v>
      </c>
    </row>
    <row r="642" spans="2:51" s="13" customFormat="1" ht="11.25">
      <c r="B642" s="199"/>
      <c r="C642" s="200"/>
      <c r="D642" s="194" t="s">
        <v>146</v>
      </c>
      <c r="E642" s="201" t="s">
        <v>28</v>
      </c>
      <c r="F642" s="202" t="s">
        <v>798</v>
      </c>
      <c r="G642" s="200"/>
      <c r="H642" s="201" t="s">
        <v>28</v>
      </c>
      <c r="I642" s="203"/>
      <c r="J642" s="200"/>
      <c r="K642" s="200"/>
      <c r="L642" s="204"/>
      <c r="M642" s="205"/>
      <c r="N642" s="206"/>
      <c r="O642" s="206"/>
      <c r="P642" s="206"/>
      <c r="Q642" s="206"/>
      <c r="R642" s="206"/>
      <c r="S642" s="206"/>
      <c r="T642" s="207"/>
      <c r="AT642" s="208" t="s">
        <v>146</v>
      </c>
      <c r="AU642" s="208" t="s">
        <v>83</v>
      </c>
      <c r="AV642" s="13" t="s">
        <v>81</v>
      </c>
      <c r="AW642" s="13" t="s">
        <v>34</v>
      </c>
      <c r="AX642" s="13" t="s">
        <v>73</v>
      </c>
      <c r="AY642" s="208" t="s">
        <v>136</v>
      </c>
    </row>
    <row r="643" spans="2:51" s="14" customFormat="1" ht="11.25">
      <c r="B643" s="209"/>
      <c r="C643" s="210"/>
      <c r="D643" s="194" t="s">
        <v>146</v>
      </c>
      <c r="E643" s="211" t="s">
        <v>28</v>
      </c>
      <c r="F643" s="212" t="s">
        <v>686</v>
      </c>
      <c r="G643" s="210"/>
      <c r="H643" s="213">
        <v>8.25</v>
      </c>
      <c r="I643" s="214"/>
      <c r="J643" s="210"/>
      <c r="K643" s="210"/>
      <c r="L643" s="215"/>
      <c r="M643" s="216"/>
      <c r="N643" s="217"/>
      <c r="O643" s="217"/>
      <c r="P643" s="217"/>
      <c r="Q643" s="217"/>
      <c r="R643" s="217"/>
      <c r="S643" s="217"/>
      <c r="T643" s="218"/>
      <c r="AT643" s="219" t="s">
        <v>146</v>
      </c>
      <c r="AU643" s="219" t="s">
        <v>83</v>
      </c>
      <c r="AV643" s="14" t="s">
        <v>83</v>
      </c>
      <c r="AW643" s="14" t="s">
        <v>34</v>
      </c>
      <c r="AX643" s="14" t="s">
        <v>73</v>
      </c>
      <c r="AY643" s="219" t="s">
        <v>136</v>
      </c>
    </row>
    <row r="644" spans="2:51" s="13" customFormat="1" ht="11.25">
      <c r="B644" s="199"/>
      <c r="C644" s="200"/>
      <c r="D644" s="194" t="s">
        <v>146</v>
      </c>
      <c r="E644" s="201" t="s">
        <v>28</v>
      </c>
      <c r="F644" s="202" t="s">
        <v>811</v>
      </c>
      <c r="G644" s="200"/>
      <c r="H644" s="201" t="s">
        <v>28</v>
      </c>
      <c r="I644" s="203"/>
      <c r="J644" s="200"/>
      <c r="K644" s="200"/>
      <c r="L644" s="204"/>
      <c r="M644" s="205"/>
      <c r="N644" s="206"/>
      <c r="O644" s="206"/>
      <c r="P644" s="206"/>
      <c r="Q644" s="206"/>
      <c r="R644" s="206"/>
      <c r="S644" s="206"/>
      <c r="T644" s="207"/>
      <c r="AT644" s="208" t="s">
        <v>146</v>
      </c>
      <c r="AU644" s="208" t="s">
        <v>83</v>
      </c>
      <c r="AV644" s="13" t="s">
        <v>81</v>
      </c>
      <c r="AW644" s="13" t="s">
        <v>34</v>
      </c>
      <c r="AX644" s="13" t="s">
        <v>73</v>
      </c>
      <c r="AY644" s="208" t="s">
        <v>136</v>
      </c>
    </row>
    <row r="645" spans="2:51" s="14" customFormat="1" ht="11.25">
      <c r="B645" s="209"/>
      <c r="C645" s="210"/>
      <c r="D645" s="194" t="s">
        <v>146</v>
      </c>
      <c r="E645" s="211" t="s">
        <v>28</v>
      </c>
      <c r="F645" s="212" t="s">
        <v>806</v>
      </c>
      <c r="G645" s="210"/>
      <c r="H645" s="213">
        <v>9.1</v>
      </c>
      <c r="I645" s="214"/>
      <c r="J645" s="210"/>
      <c r="K645" s="210"/>
      <c r="L645" s="215"/>
      <c r="M645" s="216"/>
      <c r="N645" s="217"/>
      <c r="O645" s="217"/>
      <c r="P645" s="217"/>
      <c r="Q645" s="217"/>
      <c r="R645" s="217"/>
      <c r="S645" s="217"/>
      <c r="T645" s="218"/>
      <c r="AT645" s="219" t="s">
        <v>146</v>
      </c>
      <c r="AU645" s="219" t="s">
        <v>83</v>
      </c>
      <c r="AV645" s="14" t="s">
        <v>83</v>
      </c>
      <c r="AW645" s="14" t="s">
        <v>34</v>
      </c>
      <c r="AX645" s="14" t="s">
        <v>73</v>
      </c>
      <c r="AY645" s="219" t="s">
        <v>136</v>
      </c>
    </row>
    <row r="646" spans="2:51" s="15" customFormat="1" ht="11.25">
      <c r="B646" s="222"/>
      <c r="C646" s="223"/>
      <c r="D646" s="194" t="s">
        <v>146</v>
      </c>
      <c r="E646" s="224" t="s">
        <v>28</v>
      </c>
      <c r="F646" s="225" t="s">
        <v>166</v>
      </c>
      <c r="G646" s="223"/>
      <c r="H646" s="226">
        <v>127.275</v>
      </c>
      <c r="I646" s="227"/>
      <c r="J646" s="223"/>
      <c r="K646" s="223"/>
      <c r="L646" s="228"/>
      <c r="M646" s="229"/>
      <c r="N646" s="230"/>
      <c r="O646" s="230"/>
      <c r="P646" s="230"/>
      <c r="Q646" s="230"/>
      <c r="R646" s="230"/>
      <c r="S646" s="230"/>
      <c r="T646" s="231"/>
      <c r="AT646" s="232" t="s">
        <v>146</v>
      </c>
      <c r="AU646" s="232" t="s">
        <v>83</v>
      </c>
      <c r="AV646" s="15" t="s">
        <v>142</v>
      </c>
      <c r="AW646" s="15" t="s">
        <v>34</v>
      </c>
      <c r="AX646" s="15" t="s">
        <v>81</v>
      </c>
      <c r="AY646" s="232" t="s">
        <v>136</v>
      </c>
    </row>
    <row r="647" spans="2:51" s="14" customFormat="1" ht="11.25">
      <c r="B647" s="209"/>
      <c r="C647" s="210"/>
      <c r="D647" s="194" t="s">
        <v>146</v>
      </c>
      <c r="E647" s="210"/>
      <c r="F647" s="212" t="s">
        <v>812</v>
      </c>
      <c r="G647" s="210"/>
      <c r="H647" s="213">
        <v>16.1</v>
      </c>
      <c r="I647" s="214"/>
      <c r="J647" s="210"/>
      <c r="K647" s="210"/>
      <c r="L647" s="215"/>
      <c r="M647" s="216"/>
      <c r="N647" s="217"/>
      <c r="O647" s="217"/>
      <c r="P647" s="217"/>
      <c r="Q647" s="217"/>
      <c r="R647" s="217"/>
      <c r="S647" s="217"/>
      <c r="T647" s="218"/>
      <c r="AT647" s="219" t="s">
        <v>146</v>
      </c>
      <c r="AU647" s="219" t="s">
        <v>83</v>
      </c>
      <c r="AV647" s="14" t="s">
        <v>83</v>
      </c>
      <c r="AW647" s="14" t="s">
        <v>4</v>
      </c>
      <c r="AX647" s="14" t="s">
        <v>81</v>
      </c>
      <c r="AY647" s="219" t="s">
        <v>136</v>
      </c>
    </row>
    <row r="648" spans="2:63" s="12" customFormat="1" ht="22.9" customHeight="1">
      <c r="B648" s="165"/>
      <c r="C648" s="166"/>
      <c r="D648" s="167" t="s">
        <v>72</v>
      </c>
      <c r="E648" s="179" t="s">
        <v>813</v>
      </c>
      <c r="F648" s="179" t="s">
        <v>814</v>
      </c>
      <c r="G648" s="166"/>
      <c r="H648" s="166"/>
      <c r="I648" s="169"/>
      <c r="J648" s="180">
        <f>BK648</f>
        <v>0</v>
      </c>
      <c r="K648" s="166"/>
      <c r="L648" s="171"/>
      <c r="M648" s="172"/>
      <c r="N648" s="173"/>
      <c r="O648" s="173"/>
      <c r="P648" s="174">
        <f>SUM(P649:P665)</f>
        <v>0</v>
      </c>
      <c r="Q648" s="173"/>
      <c r="R648" s="174">
        <f>SUM(R649:R665)</f>
        <v>0.007632000000000001</v>
      </c>
      <c r="S648" s="173"/>
      <c r="T648" s="175">
        <f>SUM(T649:T665)</f>
        <v>0.00462</v>
      </c>
      <c r="AR648" s="176" t="s">
        <v>83</v>
      </c>
      <c r="AT648" s="177" t="s">
        <v>72</v>
      </c>
      <c r="AU648" s="177" t="s">
        <v>81</v>
      </c>
      <c r="AY648" s="176" t="s">
        <v>136</v>
      </c>
      <c r="BK648" s="178">
        <f>SUM(BK649:BK665)</f>
        <v>0</v>
      </c>
    </row>
    <row r="649" spans="1:65" s="2" customFormat="1" ht="16.5" customHeight="1">
      <c r="A649" s="36"/>
      <c r="B649" s="37"/>
      <c r="C649" s="181" t="s">
        <v>815</v>
      </c>
      <c r="D649" s="181" t="s">
        <v>138</v>
      </c>
      <c r="E649" s="182" t="s">
        <v>816</v>
      </c>
      <c r="F649" s="183" t="s">
        <v>817</v>
      </c>
      <c r="G649" s="184" t="s">
        <v>237</v>
      </c>
      <c r="H649" s="185">
        <v>7.2</v>
      </c>
      <c r="I649" s="186"/>
      <c r="J649" s="187">
        <f>ROUND(I649*H649,2)</f>
        <v>0</v>
      </c>
      <c r="K649" s="183" t="s">
        <v>156</v>
      </c>
      <c r="L649" s="41"/>
      <c r="M649" s="188" t="s">
        <v>28</v>
      </c>
      <c r="N649" s="189" t="s">
        <v>46</v>
      </c>
      <c r="O649" s="67"/>
      <c r="P649" s="190">
        <f>O649*H649</f>
        <v>0</v>
      </c>
      <c r="Q649" s="190">
        <v>6E-05</v>
      </c>
      <c r="R649" s="190">
        <f>Q649*H649</f>
        <v>0.00043200000000000004</v>
      </c>
      <c r="S649" s="190">
        <v>0</v>
      </c>
      <c r="T649" s="191">
        <f>S649*H649</f>
        <v>0</v>
      </c>
      <c r="U649" s="36"/>
      <c r="V649" s="36"/>
      <c r="W649" s="36"/>
      <c r="X649" s="36"/>
      <c r="Y649" s="36"/>
      <c r="Z649" s="36"/>
      <c r="AA649" s="36"/>
      <c r="AB649" s="36"/>
      <c r="AC649" s="36"/>
      <c r="AD649" s="36"/>
      <c r="AE649" s="36"/>
      <c r="AR649" s="192" t="s">
        <v>262</v>
      </c>
      <c r="AT649" s="192" t="s">
        <v>138</v>
      </c>
      <c r="AU649" s="192" t="s">
        <v>83</v>
      </c>
      <c r="AY649" s="19" t="s">
        <v>136</v>
      </c>
      <c r="BE649" s="193">
        <f>IF(N649="základní",J649,0)</f>
        <v>0</v>
      </c>
      <c r="BF649" s="193">
        <f>IF(N649="snížená",J649,0)</f>
        <v>0</v>
      </c>
      <c r="BG649" s="193">
        <f>IF(N649="zákl. přenesená",J649,0)</f>
        <v>0</v>
      </c>
      <c r="BH649" s="193">
        <f>IF(N649="sníž. přenesená",J649,0)</f>
        <v>0</v>
      </c>
      <c r="BI649" s="193">
        <f>IF(N649="nulová",J649,0)</f>
        <v>0</v>
      </c>
      <c r="BJ649" s="19" t="s">
        <v>142</v>
      </c>
      <c r="BK649" s="193">
        <f>ROUND(I649*H649,2)</f>
        <v>0</v>
      </c>
      <c r="BL649" s="19" t="s">
        <v>262</v>
      </c>
      <c r="BM649" s="192" t="s">
        <v>818</v>
      </c>
    </row>
    <row r="650" spans="1:47" s="2" customFormat="1" ht="11.25">
      <c r="A650" s="36"/>
      <c r="B650" s="37"/>
      <c r="C650" s="38"/>
      <c r="D650" s="194" t="s">
        <v>144</v>
      </c>
      <c r="E650" s="38"/>
      <c r="F650" s="195" t="s">
        <v>819</v>
      </c>
      <c r="G650" s="38"/>
      <c r="H650" s="38"/>
      <c r="I650" s="196"/>
      <c r="J650" s="38"/>
      <c r="K650" s="38"/>
      <c r="L650" s="41"/>
      <c r="M650" s="197"/>
      <c r="N650" s="198"/>
      <c r="O650" s="67"/>
      <c r="P650" s="67"/>
      <c r="Q650" s="67"/>
      <c r="R650" s="67"/>
      <c r="S650" s="67"/>
      <c r="T650" s="68"/>
      <c r="U650" s="36"/>
      <c r="V650" s="36"/>
      <c r="W650" s="36"/>
      <c r="X650" s="36"/>
      <c r="Y650" s="36"/>
      <c r="Z650" s="36"/>
      <c r="AA650" s="36"/>
      <c r="AB650" s="36"/>
      <c r="AC650" s="36"/>
      <c r="AD650" s="36"/>
      <c r="AE650" s="36"/>
      <c r="AT650" s="19" t="s">
        <v>144</v>
      </c>
      <c r="AU650" s="19" t="s">
        <v>83</v>
      </c>
    </row>
    <row r="651" spans="1:47" s="2" customFormat="1" ht="11.25">
      <c r="A651" s="36"/>
      <c r="B651" s="37"/>
      <c r="C651" s="38"/>
      <c r="D651" s="220" t="s">
        <v>159</v>
      </c>
      <c r="E651" s="38"/>
      <c r="F651" s="221" t="s">
        <v>820</v>
      </c>
      <c r="G651" s="38"/>
      <c r="H651" s="38"/>
      <c r="I651" s="196"/>
      <c r="J651" s="38"/>
      <c r="K651" s="38"/>
      <c r="L651" s="41"/>
      <c r="M651" s="197"/>
      <c r="N651" s="198"/>
      <c r="O651" s="67"/>
      <c r="P651" s="67"/>
      <c r="Q651" s="67"/>
      <c r="R651" s="67"/>
      <c r="S651" s="67"/>
      <c r="T651" s="68"/>
      <c r="U651" s="36"/>
      <c r="V651" s="36"/>
      <c r="W651" s="36"/>
      <c r="X651" s="36"/>
      <c r="Y651" s="36"/>
      <c r="Z651" s="36"/>
      <c r="AA651" s="36"/>
      <c r="AB651" s="36"/>
      <c r="AC651" s="36"/>
      <c r="AD651" s="36"/>
      <c r="AE651" s="36"/>
      <c r="AT651" s="19" t="s">
        <v>159</v>
      </c>
      <c r="AU651" s="19" t="s">
        <v>83</v>
      </c>
    </row>
    <row r="652" spans="2:51" s="13" customFormat="1" ht="11.25">
      <c r="B652" s="199"/>
      <c r="C652" s="200"/>
      <c r="D652" s="194" t="s">
        <v>146</v>
      </c>
      <c r="E652" s="201" t="s">
        <v>28</v>
      </c>
      <c r="F652" s="202" t="s">
        <v>821</v>
      </c>
      <c r="G652" s="200"/>
      <c r="H652" s="201" t="s">
        <v>28</v>
      </c>
      <c r="I652" s="203"/>
      <c r="J652" s="200"/>
      <c r="K652" s="200"/>
      <c r="L652" s="204"/>
      <c r="M652" s="205"/>
      <c r="N652" s="206"/>
      <c r="O652" s="206"/>
      <c r="P652" s="206"/>
      <c r="Q652" s="206"/>
      <c r="R652" s="206"/>
      <c r="S652" s="206"/>
      <c r="T652" s="207"/>
      <c r="AT652" s="208" t="s">
        <v>146</v>
      </c>
      <c r="AU652" s="208" t="s">
        <v>83</v>
      </c>
      <c r="AV652" s="13" t="s">
        <v>81</v>
      </c>
      <c r="AW652" s="13" t="s">
        <v>34</v>
      </c>
      <c r="AX652" s="13" t="s">
        <v>73</v>
      </c>
      <c r="AY652" s="208" t="s">
        <v>136</v>
      </c>
    </row>
    <row r="653" spans="2:51" s="14" customFormat="1" ht="11.25">
      <c r="B653" s="209"/>
      <c r="C653" s="210"/>
      <c r="D653" s="194" t="s">
        <v>146</v>
      </c>
      <c r="E653" s="211" t="s">
        <v>28</v>
      </c>
      <c r="F653" s="212" t="s">
        <v>822</v>
      </c>
      <c r="G653" s="210"/>
      <c r="H653" s="213">
        <v>7.2</v>
      </c>
      <c r="I653" s="214"/>
      <c r="J653" s="210"/>
      <c r="K653" s="210"/>
      <c r="L653" s="215"/>
      <c r="M653" s="216"/>
      <c r="N653" s="217"/>
      <c r="O653" s="217"/>
      <c r="P653" s="217"/>
      <c r="Q653" s="217"/>
      <c r="R653" s="217"/>
      <c r="S653" s="217"/>
      <c r="T653" s="218"/>
      <c r="AT653" s="219" t="s">
        <v>146</v>
      </c>
      <c r="AU653" s="219" t="s">
        <v>83</v>
      </c>
      <c r="AV653" s="14" t="s">
        <v>83</v>
      </c>
      <c r="AW653" s="14" t="s">
        <v>34</v>
      </c>
      <c r="AX653" s="14" t="s">
        <v>81</v>
      </c>
      <c r="AY653" s="219" t="s">
        <v>136</v>
      </c>
    </row>
    <row r="654" spans="1:65" s="2" customFormat="1" ht="16.5" customHeight="1">
      <c r="A654" s="36"/>
      <c r="B654" s="37"/>
      <c r="C654" s="233" t="s">
        <v>823</v>
      </c>
      <c r="D654" s="233" t="s">
        <v>234</v>
      </c>
      <c r="E654" s="234" t="s">
        <v>824</v>
      </c>
      <c r="F654" s="235" t="s">
        <v>825</v>
      </c>
      <c r="G654" s="236" t="s">
        <v>477</v>
      </c>
      <c r="H654" s="237">
        <v>1.8</v>
      </c>
      <c r="I654" s="238"/>
      <c r="J654" s="239">
        <f>ROUND(I654*H654,2)</f>
        <v>0</v>
      </c>
      <c r="K654" s="235" t="s">
        <v>156</v>
      </c>
      <c r="L654" s="240"/>
      <c r="M654" s="241" t="s">
        <v>28</v>
      </c>
      <c r="N654" s="242" t="s">
        <v>46</v>
      </c>
      <c r="O654" s="67"/>
      <c r="P654" s="190">
        <f>O654*H654</f>
        <v>0</v>
      </c>
      <c r="Q654" s="190">
        <v>0.004</v>
      </c>
      <c r="R654" s="190">
        <f>Q654*H654</f>
        <v>0.007200000000000001</v>
      </c>
      <c r="S654" s="190">
        <v>0</v>
      </c>
      <c r="T654" s="191">
        <f>S654*H654</f>
        <v>0</v>
      </c>
      <c r="U654" s="36"/>
      <c r="V654" s="36"/>
      <c r="W654" s="36"/>
      <c r="X654" s="36"/>
      <c r="Y654" s="36"/>
      <c r="Z654" s="36"/>
      <c r="AA654" s="36"/>
      <c r="AB654" s="36"/>
      <c r="AC654" s="36"/>
      <c r="AD654" s="36"/>
      <c r="AE654" s="36"/>
      <c r="AR654" s="192" t="s">
        <v>425</v>
      </c>
      <c r="AT654" s="192" t="s">
        <v>234</v>
      </c>
      <c r="AU654" s="192" t="s">
        <v>83</v>
      </c>
      <c r="AY654" s="19" t="s">
        <v>136</v>
      </c>
      <c r="BE654" s="193">
        <f>IF(N654="základní",J654,0)</f>
        <v>0</v>
      </c>
      <c r="BF654" s="193">
        <f>IF(N654="snížená",J654,0)</f>
        <v>0</v>
      </c>
      <c r="BG654" s="193">
        <f>IF(N654="zákl. přenesená",J654,0)</f>
        <v>0</v>
      </c>
      <c r="BH654" s="193">
        <f>IF(N654="sníž. přenesená",J654,0)</f>
        <v>0</v>
      </c>
      <c r="BI654" s="193">
        <f>IF(N654="nulová",J654,0)</f>
        <v>0</v>
      </c>
      <c r="BJ654" s="19" t="s">
        <v>142</v>
      </c>
      <c r="BK654" s="193">
        <f>ROUND(I654*H654,2)</f>
        <v>0</v>
      </c>
      <c r="BL654" s="19" t="s">
        <v>262</v>
      </c>
      <c r="BM654" s="192" t="s">
        <v>826</v>
      </c>
    </row>
    <row r="655" spans="1:47" s="2" customFormat="1" ht="11.25">
      <c r="A655" s="36"/>
      <c r="B655" s="37"/>
      <c r="C655" s="38"/>
      <c r="D655" s="194" t="s">
        <v>144</v>
      </c>
      <c r="E655" s="38"/>
      <c r="F655" s="195" t="s">
        <v>825</v>
      </c>
      <c r="G655" s="38"/>
      <c r="H655" s="38"/>
      <c r="I655" s="196"/>
      <c r="J655" s="38"/>
      <c r="K655" s="38"/>
      <c r="L655" s="41"/>
      <c r="M655" s="197"/>
      <c r="N655" s="198"/>
      <c r="O655" s="67"/>
      <c r="P655" s="67"/>
      <c r="Q655" s="67"/>
      <c r="R655" s="67"/>
      <c r="S655" s="67"/>
      <c r="T655" s="68"/>
      <c r="U655" s="36"/>
      <c r="V655" s="36"/>
      <c r="W655" s="36"/>
      <c r="X655" s="36"/>
      <c r="Y655" s="36"/>
      <c r="Z655" s="36"/>
      <c r="AA655" s="36"/>
      <c r="AB655" s="36"/>
      <c r="AC655" s="36"/>
      <c r="AD655" s="36"/>
      <c r="AE655" s="36"/>
      <c r="AT655" s="19" t="s">
        <v>144</v>
      </c>
      <c r="AU655" s="19" t="s">
        <v>83</v>
      </c>
    </row>
    <row r="656" spans="2:51" s="13" customFormat="1" ht="11.25">
      <c r="B656" s="199"/>
      <c r="C656" s="200"/>
      <c r="D656" s="194" t="s">
        <v>146</v>
      </c>
      <c r="E656" s="201" t="s">
        <v>28</v>
      </c>
      <c r="F656" s="202" t="s">
        <v>827</v>
      </c>
      <c r="G656" s="200"/>
      <c r="H656" s="201" t="s">
        <v>28</v>
      </c>
      <c r="I656" s="203"/>
      <c r="J656" s="200"/>
      <c r="K656" s="200"/>
      <c r="L656" s="204"/>
      <c r="M656" s="205"/>
      <c r="N656" s="206"/>
      <c r="O656" s="206"/>
      <c r="P656" s="206"/>
      <c r="Q656" s="206"/>
      <c r="R656" s="206"/>
      <c r="S656" s="206"/>
      <c r="T656" s="207"/>
      <c r="AT656" s="208" t="s">
        <v>146</v>
      </c>
      <c r="AU656" s="208" t="s">
        <v>83</v>
      </c>
      <c r="AV656" s="13" t="s">
        <v>81</v>
      </c>
      <c r="AW656" s="13" t="s">
        <v>34</v>
      </c>
      <c r="AX656" s="13" t="s">
        <v>73</v>
      </c>
      <c r="AY656" s="208" t="s">
        <v>136</v>
      </c>
    </row>
    <row r="657" spans="2:51" s="14" customFormat="1" ht="11.25">
      <c r="B657" s="209"/>
      <c r="C657" s="210"/>
      <c r="D657" s="194" t="s">
        <v>146</v>
      </c>
      <c r="E657" s="211" t="s">
        <v>28</v>
      </c>
      <c r="F657" s="212" t="s">
        <v>828</v>
      </c>
      <c r="G657" s="210"/>
      <c r="H657" s="213">
        <v>1.8</v>
      </c>
      <c r="I657" s="214"/>
      <c r="J657" s="210"/>
      <c r="K657" s="210"/>
      <c r="L657" s="215"/>
      <c r="M657" s="216"/>
      <c r="N657" s="217"/>
      <c r="O657" s="217"/>
      <c r="P657" s="217"/>
      <c r="Q657" s="217"/>
      <c r="R657" s="217"/>
      <c r="S657" s="217"/>
      <c r="T657" s="218"/>
      <c r="AT657" s="219" t="s">
        <v>146</v>
      </c>
      <c r="AU657" s="219" t="s">
        <v>83</v>
      </c>
      <c r="AV657" s="14" t="s">
        <v>83</v>
      </c>
      <c r="AW657" s="14" t="s">
        <v>34</v>
      </c>
      <c r="AX657" s="14" t="s">
        <v>81</v>
      </c>
      <c r="AY657" s="219" t="s">
        <v>136</v>
      </c>
    </row>
    <row r="658" spans="1:65" s="2" customFormat="1" ht="16.5" customHeight="1">
      <c r="A658" s="36"/>
      <c r="B658" s="37"/>
      <c r="C658" s="181" t="s">
        <v>829</v>
      </c>
      <c r="D658" s="181" t="s">
        <v>138</v>
      </c>
      <c r="E658" s="182" t="s">
        <v>830</v>
      </c>
      <c r="F658" s="183" t="s">
        <v>831</v>
      </c>
      <c r="G658" s="184" t="s">
        <v>237</v>
      </c>
      <c r="H658" s="185">
        <v>4.62</v>
      </c>
      <c r="I658" s="186"/>
      <c r="J658" s="187">
        <f>ROUND(I658*H658,2)</f>
        <v>0</v>
      </c>
      <c r="K658" s="183" t="s">
        <v>156</v>
      </c>
      <c r="L658" s="41"/>
      <c r="M658" s="188" t="s">
        <v>28</v>
      </c>
      <c r="N658" s="189" t="s">
        <v>46</v>
      </c>
      <c r="O658" s="67"/>
      <c r="P658" s="190">
        <f>O658*H658</f>
        <v>0</v>
      </c>
      <c r="Q658" s="190">
        <v>0</v>
      </c>
      <c r="R658" s="190">
        <f>Q658*H658</f>
        <v>0</v>
      </c>
      <c r="S658" s="190">
        <v>0.001</v>
      </c>
      <c r="T658" s="191">
        <f>S658*H658</f>
        <v>0.00462</v>
      </c>
      <c r="U658" s="36"/>
      <c r="V658" s="36"/>
      <c r="W658" s="36"/>
      <c r="X658" s="36"/>
      <c r="Y658" s="36"/>
      <c r="Z658" s="36"/>
      <c r="AA658" s="36"/>
      <c r="AB658" s="36"/>
      <c r="AC658" s="36"/>
      <c r="AD658" s="36"/>
      <c r="AE658" s="36"/>
      <c r="AR658" s="192" t="s">
        <v>262</v>
      </c>
      <c r="AT658" s="192" t="s">
        <v>138</v>
      </c>
      <c r="AU658" s="192" t="s">
        <v>83</v>
      </c>
      <c r="AY658" s="19" t="s">
        <v>136</v>
      </c>
      <c r="BE658" s="193">
        <f>IF(N658="základní",J658,0)</f>
        <v>0</v>
      </c>
      <c r="BF658" s="193">
        <f>IF(N658="snížená",J658,0)</f>
        <v>0</v>
      </c>
      <c r="BG658" s="193">
        <f>IF(N658="zákl. přenesená",J658,0)</f>
        <v>0</v>
      </c>
      <c r="BH658" s="193">
        <f>IF(N658="sníž. přenesená",J658,0)</f>
        <v>0</v>
      </c>
      <c r="BI658" s="193">
        <f>IF(N658="nulová",J658,0)</f>
        <v>0</v>
      </c>
      <c r="BJ658" s="19" t="s">
        <v>142</v>
      </c>
      <c r="BK658" s="193">
        <f>ROUND(I658*H658,2)</f>
        <v>0</v>
      </c>
      <c r="BL658" s="19" t="s">
        <v>262</v>
      </c>
      <c r="BM658" s="192" t="s">
        <v>832</v>
      </c>
    </row>
    <row r="659" spans="1:47" s="2" customFormat="1" ht="11.25">
      <c r="A659" s="36"/>
      <c r="B659" s="37"/>
      <c r="C659" s="38"/>
      <c r="D659" s="194" t="s">
        <v>144</v>
      </c>
      <c r="E659" s="38"/>
      <c r="F659" s="195" t="s">
        <v>833</v>
      </c>
      <c r="G659" s="38"/>
      <c r="H659" s="38"/>
      <c r="I659" s="196"/>
      <c r="J659" s="38"/>
      <c r="K659" s="38"/>
      <c r="L659" s="41"/>
      <c r="M659" s="197"/>
      <c r="N659" s="198"/>
      <c r="O659" s="67"/>
      <c r="P659" s="67"/>
      <c r="Q659" s="67"/>
      <c r="R659" s="67"/>
      <c r="S659" s="67"/>
      <c r="T659" s="68"/>
      <c r="U659" s="36"/>
      <c r="V659" s="36"/>
      <c r="W659" s="36"/>
      <c r="X659" s="36"/>
      <c r="Y659" s="36"/>
      <c r="Z659" s="36"/>
      <c r="AA659" s="36"/>
      <c r="AB659" s="36"/>
      <c r="AC659" s="36"/>
      <c r="AD659" s="36"/>
      <c r="AE659" s="36"/>
      <c r="AT659" s="19" t="s">
        <v>144</v>
      </c>
      <c r="AU659" s="19" t="s">
        <v>83</v>
      </c>
    </row>
    <row r="660" spans="1:47" s="2" customFormat="1" ht="11.25">
      <c r="A660" s="36"/>
      <c r="B660" s="37"/>
      <c r="C660" s="38"/>
      <c r="D660" s="220" t="s">
        <v>159</v>
      </c>
      <c r="E660" s="38"/>
      <c r="F660" s="221" t="s">
        <v>834</v>
      </c>
      <c r="G660" s="38"/>
      <c r="H660" s="38"/>
      <c r="I660" s="196"/>
      <c r="J660" s="38"/>
      <c r="K660" s="38"/>
      <c r="L660" s="41"/>
      <c r="M660" s="197"/>
      <c r="N660" s="198"/>
      <c r="O660" s="67"/>
      <c r="P660" s="67"/>
      <c r="Q660" s="67"/>
      <c r="R660" s="67"/>
      <c r="S660" s="67"/>
      <c r="T660" s="68"/>
      <c r="U660" s="36"/>
      <c r="V660" s="36"/>
      <c r="W660" s="36"/>
      <c r="X660" s="36"/>
      <c r="Y660" s="36"/>
      <c r="Z660" s="36"/>
      <c r="AA660" s="36"/>
      <c r="AB660" s="36"/>
      <c r="AC660" s="36"/>
      <c r="AD660" s="36"/>
      <c r="AE660" s="36"/>
      <c r="AT660" s="19" t="s">
        <v>159</v>
      </c>
      <c r="AU660" s="19" t="s">
        <v>83</v>
      </c>
    </row>
    <row r="661" spans="2:51" s="13" customFormat="1" ht="11.25">
      <c r="B661" s="199"/>
      <c r="C661" s="200"/>
      <c r="D661" s="194" t="s">
        <v>146</v>
      </c>
      <c r="E661" s="201" t="s">
        <v>28</v>
      </c>
      <c r="F661" s="202" t="s">
        <v>835</v>
      </c>
      <c r="G661" s="200"/>
      <c r="H661" s="201" t="s">
        <v>28</v>
      </c>
      <c r="I661" s="203"/>
      <c r="J661" s="200"/>
      <c r="K661" s="200"/>
      <c r="L661" s="204"/>
      <c r="M661" s="205"/>
      <c r="N661" s="206"/>
      <c r="O661" s="206"/>
      <c r="P661" s="206"/>
      <c r="Q661" s="206"/>
      <c r="R661" s="206"/>
      <c r="S661" s="206"/>
      <c r="T661" s="207"/>
      <c r="AT661" s="208" t="s">
        <v>146</v>
      </c>
      <c r="AU661" s="208" t="s">
        <v>83</v>
      </c>
      <c r="AV661" s="13" t="s">
        <v>81</v>
      </c>
      <c r="AW661" s="13" t="s">
        <v>34</v>
      </c>
      <c r="AX661" s="13" t="s">
        <v>73</v>
      </c>
      <c r="AY661" s="208" t="s">
        <v>136</v>
      </c>
    </row>
    <row r="662" spans="2:51" s="14" customFormat="1" ht="11.25">
      <c r="B662" s="209"/>
      <c r="C662" s="210"/>
      <c r="D662" s="194" t="s">
        <v>146</v>
      </c>
      <c r="E662" s="211" t="s">
        <v>28</v>
      </c>
      <c r="F662" s="212" t="s">
        <v>836</v>
      </c>
      <c r="G662" s="210"/>
      <c r="H662" s="213">
        <v>4.62</v>
      </c>
      <c r="I662" s="214"/>
      <c r="J662" s="210"/>
      <c r="K662" s="210"/>
      <c r="L662" s="215"/>
      <c r="M662" s="216"/>
      <c r="N662" s="217"/>
      <c r="O662" s="217"/>
      <c r="P662" s="217"/>
      <c r="Q662" s="217"/>
      <c r="R662" s="217"/>
      <c r="S662" s="217"/>
      <c r="T662" s="218"/>
      <c r="AT662" s="219" t="s">
        <v>146</v>
      </c>
      <c r="AU662" s="219" t="s">
        <v>83</v>
      </c>
      <c r="AV662" s="14" t="s">
        <v>83</v>
      </c>
      <c r="AW662" s="14" t="s">
        <v>34</v>
      </c>
      <c r="AX662" s="14" t="s">
        <v>81</v>
      </c>
      <c r="AY662" s="219" t="s">
        <v>136</v>
      </c>
    </row>
    <row r="663" spans="1:65" s="2" customFormat="1" ht="16.5" customHeight="1">
      <c r="A663" s="36"/>
      <c r="B663" s="37"/>
      <c r="C663" s="181" t="s">
        <v>837</v>
      </c>
      <c r="D663" s="181" t="s">
        <v>138</v>
      </c>
      <c r="E663" s="182" t="s">
        <v>838</v>
      </c>
      <c r="F663" s="183" t="s">
        <v>839</v>
      </c>
      <c r="G663" s="184" t="s">
        <v>348</v>
      </c>
      <c r="H663" s="185">
        <v>0.008</v>
      </c>
      <c r="I663" s="186"/>
      <c r="J663" s="187">
        <f>ROUND(I663*H663,2)</f>
        <v>0</v>
      </c>
      <c r="K663" s="183" t="s">
        <v>156</v>
      </c>
      <c r="L663" s="41"/>
      <c r="M663" s="188" t="s">
        <v>28</v>
      </c>
      <c r="N663" s="189" t="s">
        <v>46</v>
      </c>
      <c r="O663" s="67"/>
      <c r="P663" s="190">
        <f>O663*H663</f>
        <v>0</v>
      </c>
      <c r="Q663" s="190">
        <v>0</v>
      </c>
      <c r="R663" s="190">
        <f>Q663*H663</f>
        <v>0</v>
      </c>
      <c r="S663" s="190">
        <v>0</v>
      </c>
      <c r="T663" s="191">
        <f>S663*H663</f>
        <v>0</v>
      </c>
      <c r="U663" s="36"/>
      <c r="V663" s="36"/>
      <c r="W663" s="36"/>
      <c r="X663" s="36"/>
      <c r="Y663" s="36"/>
      <c r="Z663" s="36"/>
      <c r="AA663" s="36"/>
      <c r="AB663" s="36"/>
      <c r="AC663" s="36"/>
      <c r="AD663" s="36"/>
      <c r="AE663" s="36"/>
      <c r="AR663" s="192" t="s">
        <v>262</v>
      </c>
      <c r="AT663" s="192" t="s">
        <v>138</v>
      </c>
      <c r="AU663" s="192" t="s">
        <v>83</v>
      </c>
      <c r="AY663" s="19" t="s">
        <v>136</v>
      </c>
      <c r="BE663" s="193">
        <f>IF(N663="základní",J663,0)</f>
        <v>0</v>
      </c>
      <c r="BF663" s="193">
        <f>IF(N663="snížená",J663,0)</f>
        <v>0</v>
      </c>
      <c r="BG663" s="193">
        <f>IF(N663="zákl. přenesená",J663,0)</f>
        <v>0</v>
      </c>
      <c r="BH663" s="193">
        <f>IF(N663="sníž. přenesená",J663,0)</f>
        <v>0</v>
      </c>
      <c r="BI663" s="193">
        <f>IF(N663="nulová",J663,0)</f>
        <v>0</v>
      </c>
      <c r="BJ663" s="19" t="s">
        <v>142</v>
      </c>
      <c r="BK663" s="193">
        <f>ROUND(I663*H663,2)</f>
        <v>0</v>
      </c>
      <c r="BL663" s="19" t="s">
        <v>262</v>
      </c>
      <c r="BM663" s="192" t="s">
        <v>840</v>
      </c>
    </row>
    <row r="664" spans="1:47" s="2" customFormat="1" ht="19.5">
      <c r="A664" s="36"/>
      <c r="B664" s="37"/>
      <c r="C664" s="38"/>
      <c r="D664" s="194" t="s">
        <v>144</v>
      </c>
      <c r="E664" s="38"/>
      <c r="F664" s="195" t="s">
        <v>841</v>
      </c>
      <c r="G664" s="38"/>
      <c r="H664" s="38"/>
      <c r="I664" s="196"/>
      <c r="J664" s="38"/>
      <c r="K664" s="38"/>
      <c r="L664" s="41"/>
      <c r="M664" s="197"/>
      <c r="N664" s="198"/>
      <c r="O664" s="67"/>
      <c r="P664" s="67"/>
      <c r="Q664" s="67"/>
      <c r="R664" s="67"/>
      <c r="S664" s="67"/>
      <c r="T664" s="68"/>
      <c r="U664" s="36"/>
      <c r="V664" s="36"/>
      <c r="W664" s="36"/>
      <c r="X664" s="36"/>
      <c r="Y664" s="36"/>
      <c r="Z664" s="36"/>
      <c r="AA664" s="36"/>
      <c r="AB664" s="36"/>
      <c r="AC664" s="36"/>
      <c r="AD664" s="36"/>
      <c r="AE664" s="36"/>
      <c r="AT664" s="19" t="s">
        <v>144</v>
      </c>
      <c r="AU664" s="19" t="s">
        <v>83</v>
      </c>
    </row>
    <row r="665" spans="1:47" s="2" customFormat="1" ht="11.25">
      <c r="A665" s="36"/>
      <c r="B665" s="37"/>
      <c r="C665" s="38"/>
      <c r="D665" s="220" t="s">
        <v>159</v>
      </c>
      <c r="E665" s="38"/>
      <c r="F665" s="221" t="s">
        <v>842</v>
      </c>
      <c r="G665" s="38"/>
      <c r="H665" s="38"/>
      <c r="I665" s="196"/>
      <c r="J665" s="38"/>
      <c r="K665" s="38"/>
      <c r="L665" s="41"/>
      <c r="M665" s="197"/>
      <c r="N665" s="198"/>
      <c r="O665" s="67"/>
      <c r="P665" s="67"/>
      <c r="Q665" s="67"/>
      <c r="R665" s="67"/>
      <c r="S665" s="67"/>
      <c r="T665" s="68"/>
      <c r="U665" s="36"/>
      <c r="V665" s="36"/>
      <c r="W665" s="36"/>
      <c r="X665" s="36"/>
      <c r="Y665" s="36"/>
      <c r="Z665" s="36"/>
      <c r="AA665" s="36"/>
      <c r="AB665" s="36"/>
      <c r="AC665" s="36"/>
      <c r="AD665" s="36"/>
      <c r="AE665" s="36"/>
      <c r="AT665" s="19" t="s">
        <v>159</v>
      </c>
      <c r="AU665" s="19" t="s">
        <v>83</v>
      </c>
    </row>
    <row r="666" spans="2:63" s="12" customFormat="1" ht="22.9" customHeight="1">
      <c r="B666" s="165"/>
      <c r="C666" s="166"/>
      <c r="D666" s="167" t="s">
        <v>72</v>
      </c>
      <c r="E666" s="179" t="s">
        <v>843</v>
      </c>
      <c r="F666" s="179" t="s">
        <v>844</v>
      </c>
      <c r="G666" s="166"/>
      <c r="H666" s="166"/>
      <c r="I666" s="169"/>
      <c r="J666" s="180">
        <f>BK666</f>
        <v>0</v>
      </c>
      <c r="K666" s="166"/>
      <c r="L666" s="171"/>
      <c r="M666" s="172"/>
      <c r="N666" s="173"/>
      <c r="O666" s="173"/>
      <c r="P666" s="174">
        <f>SUM(P667:P692)</f>
        <v>0</v>
      </c>
      <c r="Q666" s="173"/>
      <c r="R666" s="174">
        <f>SUM(R667:R692)</f>
        <v>0.000152</v>
      </c>
      <c r="S666" s="173"/>
      <c r="T666" s="175">
        <f>SUM(T667:T692)</f>
        <v>0</v>
      </c>
      <c r="AR666" s="176" t="s">
        <v>83</v>
      </c>
      <c r="AT666" s="177" t="s">
        <v>72</v>
      </c>
      <c r="AU666" s="177" t="s">
        <v>81</v>
      </c>
      <c r="AY666" s="176" t="s">
        <v>136</v>
      </c>
      <c r="BK666" s="178">
        <f>SUM(BK667:BK692)</f>
        <v>0</v>
      </c>
    </row>
    <row r="667" spans="1:65" s="2" customFormat="1" ht="16.5" customHeight="1">
      <c r="A667" s="36"/>
      <c r="B667" s="37"/>
      <c r="C667" s="181" t="s">
        <v>845</v>
      </c>
      <c r="D667" s="181" t="s">
        <v>138</v>
      </c>
      <c r="E667" s="182" t="s">
        <v>846</v>
      </c>
      <c r="F667" s="183" t="s">
        <v>847</v>
      </c>
      <c r="G667" s="184" t="s">
        <v>213</v>
      </c>
      <c r="H667" s="185">
        <v>0.196</v>
      </c>
      <c r="I667" s="186"/>
      <c r="J667" s="187">
        <f>ROUND(I667*H667,2)</f>
        <v>0</v>
      </c>
      <c r="K667" s="183" t="s">
        <v>156</v>
      </c>
      <c r="L667" s="41"/>
      <c r="M667" s="188" t="s">
        <v>28</v>
      </c>
      <c r="N667" s="189" t="s">
        <v>46</v>
      </c>
      <c r="O667" s="67"/>
      <c r="P667" s="190">
        <f>O667*H667</f>
        <v>0</v>
      </c>
      <c r="Q667" s="190">
        <v>0</v>
      </c>
      <c r="R667" s="190">
        <f>Q667*H667</f>
        <v>0</v>
      </c>
      <c r="S667" s="190">
        <v>0</v>
      </c>
      <c r="T667" s="191">
        <f>S667*H667</f>
        <v>0</v>
      </c>
      <c r="U667" s="36"/>
      <c r="V667" s="36"/>
      <c r="W667" s="36"/>
      <c r="X667" s="36"/>
      <c r="Y667" s="36"/>
      <c r="Z667" s="36"/>
      <c r="AA667" s="36"/>
      <c r="AB667" s="36"/>
      <c r="AC667" s="36"/>
      <c r="AD667" s="36"/>
      <c r="AE667" s="36"/>
      <c r="AR667" s="192" t="s">
        <v>262</v>
      </c>
      <c r="AT667" s="192" t="s">
        <v>138</v>
      </c>
      <c r="AU667" s="192" t="s">
        <v>83</v>
      </c>
      <c r="AY667" s="19" t="s">
        <v>136</v>
      </c>
      <c r="BE667" s="193">
        <f>IF(N667="základní",J667,0)</f>
        <v>0</v>
      </c>
      <c r="BF667" s="193">
        <f>IF(N667="snížená",J667,0)</f>
        <v>0</v>
      </c>
      <c r="BG667" s="193">
        <f>IF(N667="zákl. přenesená",J667,0)</f>
        <v>0</v>
      </c>
      <c r="BH667" s="193">
        <f>IF(N667="sníž. přenesená",J667,0)</f>
        <v>0</v>
      </c>
      <c r="BI667" s="193">
        <f>IF(N667="nulová",J667,0)</f>
        <v>0</v>
      </c>
      <c r="BJ667" s="19" t="s">
        <v>142</v>
      </c>
      <c r="BK667" s="193">
        <f>ROUND(I667*H667,2)</f>
        <v>0</v>
      </c>
      <c r="BL667" s="19" t="s">
        <v>262</v>
      </c>
      <c r="BM667" s="192" t="s">
        <v>848</v>
      </c>
    </row>
    <row r="668" spans="1:47" s="2" customFormat="1" ht="11.25">
      <c r="A668" s="36"/>
      <c r="B668" s="37"/>
      <c r="C668" s="38"/>
      <c r="D668" s="194" t="s">
        <v>144</v>
      </c>
      <c r="E668" s="38"/>
      <c r="F668" s="195" t="s">
        <v>849</v>
      </c>
      <c r="G668" s="38"/>
      <c r="H668" s="38"/>
      <c r="I668" s="196"/>
      <c r="J668" s="38"/>
      <c r="K668" s="38"/>
      <c r="L668" s="41"/>
      <c r="M668" s="197"/>
      <c r="N668" s="198"/>
      <c r="O668" s="67"/>
      <c r="P668" s="67"/>
      <c r="Q668" s="67"/>
      <c r="R668" s="67"/>
      <c r="S668" s="67"/>
      <c r="T668" s="68"/>
      <c r="U668" s="36"/>
      <c r="V668" s="36"/>
      <c r="W668" s="36"/>
      <c r="X668" s="36"/>
      <c r="Y668" s="36"/>
      <c r="Z668" s="36"/>
      <c r="AA668" s="36"/>
      <c r="AB668" s="36"/>
      <c r="AC668" s="36"/>
      <c r="AD668" s="36"/>
      <c r="AE668" s="36"/>
      <c r="AT668" s="19" t="s">
        <v>144</v>
      </c>
      <c r="AU668" s="19" t="s">
        <v>83</v>
      </c>
    </row>
    <row r="669" spans="1:47" s="2" customFormat="1" ht="11.25">
      <c r="A669" s="36"/>
      <c r="B669" s="37"/>
      <c r="C669" s="38"/>
      <c r="D669" s="220" t="s">
        <v>159</v>
      </c>
      <c r="E669" s="38"/>
      <c r="F669" s="221" t="s">
        <v>850</v>
      </c>
      <c r="G669" s="38"/>
      <c r="H669" s="38"/>
      <c r="I669" s="196"/>
      <c r="J669" s="38"/>
      <c r="K669" s="38"/>
      <c r="L669" s="41"/>
      <c r="M669" s="197"/>
      <c r="N669" s="198"/>
      <c r="O669" s="67"/>
      <c r="P669" s="67"/>
      <c r="Q669" s="67"/>
      <c r="R669" s="67"/>
      <c r="S669" s="67"/>
      <c r="T669" s="68"/>
      <c r="U669" s="36"/>
      <c r="V669" s="36"/>
      <c r="W669" s="36"/>
      <c r="X669" s="36"/>
      <c r="Y669" s="36"/>
      <c r="Z669" s="36"/>
      <c r="AA669" s="36"/>
      <c r="AB669" s="36"/>
      <c r="AC669" s="36"/>
      <c r="AD669" s="36"/>
      <c r="AE669" s="36"/>
      <c r="AT669" s="19" t="s">
        <v>159</v>
      </c>
      <c r="AU669" s="19" t="s">
        <v>83</v>
      </c>
    </row>
    <row r="670" spans="2:51" s="13" customFormat="1" ht="11.25">
      <c r="B670" s="199"/>
      <c r="C670" s="200"/>
      <c r="D670" s="194" t="s">
        <v>146</v>
      </c>
      <c r="E670" s="201" t="s">
        <v>28</v>
      </c>
      <c r="F670" s="202" t="s">
        <v>851</v>
      </c>
      <c r="G670" s="200"/>
      <c r="H670" s="201" t="s">
        <v>28</v>
      </c>
      <c r="I670" s="203"/>
      <c r="J670" s="200"/>
      <c r="K670" s="200"/>
      <c r="L670" s="204"/>
      <c r="M670" s="205"/>
      <c r="N670" s="206"/>
      <c r="O670" s="206"/>
      <c r="P670" s="206"/>
      <c r="Q670" s="206"/>
      <c r="R670" s="206"/>
      <c r="S670" s="206"/>
      <c r="T670" s="207"/>
      <c r="AT670" s="208" t="s">
        <v>146</v>
      </c>
      <c r="AU670" s="208" t="s">
        <v>83</v>
      </c>
      <c r="AV670" s="13" t="s">
        <v>81</v>
      </c>
      <c r="AW670" s="13" t="s">
        <v>34</v>
      </c>
      <c r="AX670" s="13" t="s">
        <v>73</v>
      </c>
      <c r="AY670" s="208" t="s">
        <v>136</v>
      </c>
    </row>
    <row r="671" spans="2:51" s="14" customFormat="1" ht="11.25">
      <c r="B671" s="209"/>
      <c r="C671" s="210"/>
      <c r="D671" s="194" t="s">
        <v>146</v>
      </c>
      <c r="E671" s="211" t="s">
        <v>28</v>
      </c>
      <c r="F671" s="212" t="s">
        <v>852</v>
      </c>
      <c r="G671" s="210"/>
      <c r="H671" s="213">
        <v>0.196</v>
      </c>
      <c r="I671" s="214"/>
      <c r="J671" s="210"/>
      <c r="K671" s="210"/>
      <c r="L671" s="215"/>
      <c r="M671" s="216"/>
      <c r="N671" s="217"/>
      <c r="O671" s="217"/>
      <c r="P671" s="217"/>
      <c r="Q671" s="217"/>
      <c r="R671" s="217"/>
      <c r="S671" s="217"/>
      <c r="T671" s="218"/>
      <c r="AT671" s="219" t="s">
        <v>146</v>
      </c>
      <c r="AU671" s="219" t="s">
        <v>83</v>
      </c>
      <c r="AV671" s="14" t="s">
        <v>83</v>
      </c>
      <c r="AW671" s="14" t="s">
        <v>34</v>
      </c>
      <c r="AX671" s="14" t="s">
        <v>81</v>
      </c>
      <c r="AY671" s="219" t="s">
        <v>136</v>
      </c>
    </row>
    <row r="672" spans="1:65" s="2" customFormat="1" ht="16.5" customHeight="1">
      <c r="A672" s="36"/>
      <c r="B672" s="37"/>
      <c r="C672" s="181" t="s">
        <v>853</v>
      </c>
      <c r="D672" s="181" t="s">
        <v>138</v>
      </c>
      <c r="E672" s="182" t="s">
        <v>854</v>
      </c>
      <c r="F672" s="183" t="s">
        <v>855</v>
      </c>
      <c r="G672" s="184" t="s">
        <v>213</v>
      </c>
      <c r="H672" s="185">
        <v>0.196</v>
      </c>
      <c r="I672" s="186"/>
      <c r="J672" s="187">
        <f>ROUND(I672*H672,2)</f>
        <v>0</v>
      </c>
      <c r="K672" s="183" t="s">
        <v>156</v>
      </c>
      <c r="L672" s="41"/>
      <c r="M672" s="188" t="s">
        <v>28</v>
      </c>
      <c r="N672" s="189" t="s">
        <v>46</v>
      </c>
      <c r="O672" s="67"/>
      <c r="P672" s="190">
        <f>O672*H672</f>
        <v>0</v>
      </c>
      <c r="Q672" s="190">
        <v>0</v>
      </c>
      <c r="R672" s="190">
        <f>Q672*H672</f>
        <v>0</v>
      </c>
      <c r="S672" s="190">
        <v>0</v>
      </c>
      <c r="T672" s="191">
        <f>S672*H672</f>
        <v>0</v>
      </c>
      <c r="U672" s="36"/>
      <c r="V672" s="36"/>
      <c r="W672" s="36"/>
      <c r="X672" s="36"/>
      <c r="Y672" s="36"/>
      <c r="Z672" s="36"/>
      <c r="AA672" s="36"/>
      <c r="AB672" s="36"/>
      <c r="AC672" s="36"/>
      <c r="AD672" s="36"/>
      <c r="AE672" s="36"/>
      <c r="AR672" s="192" t="s">
        <v>262</v>
      </c>
      <c r="AT672" s="192" t="s">
        <v>138</v>
      </c>
      <c r="AU672" s="192" t="s">
        <v>83</v>
      </c>
      <c r="AY672" s="19" t="s">
        <v>136</v>
      </c>
      <c r="BE672" s="193">
        <f>IF(N672="základní",J672,0)</f>
        <v>0</v>
      </c>
      <c r="BF672" s="193">
        <f>IF(N672="snížená",J672,0)</f>
        <v>0</v>
      </c>
      <c r="BG672" s="193">
        <f>IF(N672="zákl. přenesená",J672,0)</f>
        <v>0</v>
      </c>
      <c r="BH672" s="193">
        <f>IF(N672="sníž. přenesená",J672,0)</f>
        <v>0</v>
      </c>
      <c r="BI672" s="193">
        <f>IF(N672="nulová",J672,0)</f>
        <v>0</v>
      </c>
      <c r="BJ672" s="19" t="s">
        <v>142</v>
      </c>
      <c r="BK672" s="193">
        <f>ROUND(I672*H672,2)</f>
        <v>0</v>
      </c>
      <c r="BL672" s="19" t="s">
        <v>262</v>
      </c>
      <c r="BM672" s="192" t="s">
        <v>856</v>
      </c>
    </row>
    <row r="673" spans="1:47" s="2" customFormat="1" ht="11.25">
      <c r="A673" s="36"/>
      <c r="B673" s="37"/>
      <c r="C673" s="38"/>
      <c r="D673" s="194" t="s">
        <v>144</v>
      </c>
      <c r="E673" s="38"/>
      <c r="F673" s="195" t="s">
        <v>857</v>
      </c>
      <c r="G673" s="38"/>
      <c r="H673" s="38"/>
      <c r="I673" s="196"/>
      <c r="J673" s="38"/>
      <c r="K673" s="38"/>
      <c r="L673" s="41"/>
      <c r="M673" s="197"/>
      <c r="N673" s="198"/>
      <c r="O673" s="67"/>
      <c r="P673" s="67"/>
      <c r="Q673" s="67"/>
      <c r="R673" s="67"/>
      <c r="S673" s="67"/>
      <c r="T673" s="68"/>
      <c r="U673" s="36"/>
      <c r="V673" s="36"/>
      <c r="W673" s="36"/>
      <c r="X673" s="36"/>
      <c r="Y673" s="36"/>
      <c r="Z673" s="36"/>
      <c r="AA673" s="36"/>
      <c r="AB673" s="36"/>
      <c r="AC673" s="36"/>
      <c r="AD673" s="36"/>
      <c r="AE673" s="36"/>
      <c r="AT673" s="19" t="s">
        <v>144</v>
      </c>
      <c r="AU673" s="19" t="s">
        <v>83</v>
      </c>
    </row>
    <row r="674" spans="1:47" s="2" customFormat="1" ht="11.25">
      <c r="A674" s="36"/>
      <c r="B674" s="37"/>
      <c r="C674" s="38"/>
      <c r="D674" s="220" t="s">
        <v>159</v>
      </c>
      <c r="E674" s="38"/>
      <c r="F674" s="221" t="s">
        <v>858</v>
      </c>
      <c r="G674" s="38"/>
      <c r="H674" s="38"/>
      <c r="I674" s="196"/>
      <c r="J674" s="38"/>
      <c r="K674" s="38"/>
      <c r="L674" s="41"/>
      <c r="M674" s="197"/>
      <c r="N674" s="198"/>
      <c r="O674" s="67"/>
      <c r="P674" s="67"/>
      <c r="Q674" s="67"/>
      <c r="R674" s="67"/>
      <c r="S674" s="67"/>
      <c r="T674" s="68"/>
      <c r="U674" s="36"/>
      <c r="V674" s="36"/>
      <c r="W674" s="36"/>
      <c r="X674" s="36"/>
      <c r="Y674" s="36"/>
      <c r="Z674" s="36"/>
      <c r="AA674" s="36"/>
      <c r="AB674" s="36"/>
      <c r="AC674" s="36"/>
      <c r="AD674" s="36"/>
      <c r="AE674" s="36"/>
      <c r="AT674" s="19" t="s">
        <v>159</v>
      </c>
      <c r="AU674" s="19" t="s">
        <v>83</v>
      </c>
    </row>
    <row r="675" spans="2:51" s="13" customFormat="1" ht="11.25">
      <c r="B675" s="199"/>
      <c r="C675" s="200"/>
      <c r="D675" s="194" t="s">
        <v>146</v>
      </c>
      <c r="E675" s="201" t="s">
        <v>28</v>
      </c>
      <c r="F675" s="202" t="s">
        <v>851</v>
      </c>
      <c r="G675" s="200"/>
      <c r="H675" s="201" t="s">
        <v>28</v>
      </c>
      <c r="I675" s="203"/>
      <c r="J675" s="200"/>
      <c r="K675" s="200"/>
      <c r="L675" s="204"/>
      <c r="M675" s="205"/>
      <c r="N675" s="206"/>
      <c r="O675" s="206"/>
      <c r="P675" s="206"/>
      <c r="Q675" s="206"/>
      <c r="R675" s="206"/>
      <c r="S675" s="206"/>
      <c r="T675" s="207"/>
      <c r="AT675" s="208" t="s">
        <v>146</v>
      </c>
      <c r="AU675" s="208" t="s">
        <v>83</v>
      </c>
      <c r="AV675" s="13" t="s">
        <v>81</v>
      </c>
      <c r="AW675" s="13" t="s">
        <v>34</v>
      </c>
      <c r="AX675" s="13" t="s">
        <v>73</v>
      </c>
      <c r="AY675" s="208" t="s">
        <v>136</v>
      </c>
    </row>
    <row r="676" spans="2:51" s="14" customFormat="1" ht="11.25">
      <c r="B676" s="209"/>
      <c r="C676" s="210"/>
      <c r="D676" s="194" t="s">
        <v>146</v>
      </c>
      <c r="E676" s="211" t="s">
        <v>28</v>
      </c>
      <c r="F676" s="212" t="s">
        <v>852</v>
      </c>
      <c r="G676" s="210"/>
      <c r="H676" s="213">
        <v>0.196</v>
      </c>
      <c r="I676" s="214"/>
      <c r="J676" s="210"/>
      <c r="K676" s="210"/>
      <c r="L676" s="215"/>
      <c r="M676" s="216"/>
      <c r="N676" s="217"/>
      <c r="O676" s="217"/>
      <c r="P676" s="217"/>
      <c r="Q676" s="217"/>
      <c r="R676" s="217"/>
      <c r="S676" s="217"/>
      <c r="T676" s="218"/>
      <c r="AT676" s="219" t="s">
        <v>146</v>
      </c>
      <c r="AU676" s="219" t="s">
        <v>83</v>
      </c>
      <c r="AV676" s="14" t="s">
        <v>83</v>
      </c>
      <c r="AW676" s="14" t="s">
        <v>34</v>
      </c>
      <c r="AX676" s="14" t="s">
        <v>81</v>
      </c>
      <c r="AY676" s="219" t="s">
        <v>136</v>
      </c>
    </row>
    <row r="677" spans="1:65" s="2" customFormat="1" ht="16.5" customHeight="1">
      <c r="A677" s="36"/>
      <c r="B677" s="37"/>
      <c r="C677" s="181" t="s">
        <v>859</v>
      </c>
      <c r="D677" s="181" t="s">
        <v>138</v>
      </c>
      <c r="E677" s="182" t="s">
        <v>860</v>
      </c>
      <c r="F677" s="183" t="s">
        <v>861</v>
      </c>
      <c r="G677" s="184" t="s">
        <v>213</v>
      </c>
      <c r="H677" s="185">
        <v>0.196</v>
      </c>
      <c r="I677" s="186"/>
      <c r="J677" s="187">
        <f>ROUND(I677*H677,2)</f>
        <v>0</v>
      </c>
      <c r="K677" s="183" t="s">
        <v>156</v>
      </c>
      <c r="L677" s="41"/>
      <c r="M677" s="188" t="s">
        <v>28</v>
      </c>
      <c r="N677" s="189" t="s">
        <v>46</v>
      </c>
      <c r="O677" s="67"/>
      <c r="P677" s="190">
        <f>O677*H677</f>
        <v>0</v>
      </c>
      <c r="Q677" s="190">
        <v>0</v>
      </c>
      <c r="R677" s="190">
        <f>Q677*H677</f>
        <v>0</v>
      </c>
      <c r="S677" s="190">
        <v>0</v>
      </c>
      <c r="T677" s="191">
        <f>S677*H677</f>
        <v>0</v>
      </c>
      <c r="U677" s="36"/>
      <c r="V677" s="36"/>
      <c r="W677" s="36"/>
      <c r="X677" s="36"/>
      <c r="Y677" s="36"/>
      <c r="Z677" s="36"/>
      <c r="AA677" s="36"/>
      <c r="AB677" s="36"/>
      <c r="AC677" s="36"/>
      <c r="AD677" s="36"/>
      <c r="AE677" s="36"/>
      <c r="AR677" s="192" t="s">
        <v>262</v>
      </c>
      <c r="AT677" s="192" t="s">
        <v>138</v>
      </c>
      <c r="AU677" s="192" t="s">
        <v>83</v>
      </c>
      <c r="AY677" s="19" t="s">
        <v>136</v>
      </c>
      <c r="BE677" s="193">
        <f>IF(N677="základní",J677,0)</f>
        <v>0</v>
      </c>
      <c r="BF677" s="193">
        <f>IF(N677="snížená",J677,0)</f>
        <v>0</v>
      </c>
      <c r="BG677" s="193">
        <f>IF(N677="zákl. přenesená",J677,0)</f>
        <v>0</v>
      </c>
      <c r="BH677" s="193">
        <f>IF(N677="sníž. přenesená",J677,0)</f>
        <v>0</v>
      </c>
      <c r="BI677" s="193">
        <f>IF(N677="nulová",J677,0)</f>
        <v>0</v>
      </c>
      <c r="BJ677" s="19" t="s">
        <v>142</v>
      </c>
      <c r="BK677" s="193">
        <f>ROUND(I677*H677,2)</f>
        <v>0</v>
      </c>
      <c r="BL677" s="19" t="s">
        <v>262</v>
      </c>
      <c r="BM677" s="192" t="s">
        <v>862</v>
      </c>
    </row>
    <row r="678" spans="1:47" s="2" customFormat="1" ht="11.25">
      <c r="A678" s="36"/>
      <c r="B678" s="37"/>
      <c r="C678" s="38"/>
      <c r="D678" s="194" t="s">
        <v>144</v>
      </c>
      <c r="E678" s="38"/>
      <c r="F678" s="195" t="s">
        <v>863</v>
      </c>
      <c r="G678" s="38"/>
      <c r="H678" s="38"/>
      <c r="I678" s="196"/>
      <c r="J678" s="38"/>
      <c r="K678" s="38"/>
      <c r="L678" s="41"/>
      <c r="M678" s="197"/>
      <c r="N678" s="198"/>
      <c r="O678" s="67"/>
      <c r="P678" s="67"/>
      <c r="Q678" s="67"/>
      <c r="R678" s="67"/>
      <c r="S678" s="67"/>
      <c r="T678" s="68"/>
      <c r="U678" s="36"/>
      <c r="V678" s="36"/>
      <c r="W678" s="36"/>
      <c r="X678" s="36"/>
      <c r="Y678" s="36"/>
      <c r="Z678" s="36"/>
      <c r="AA678" s="36"/>
      <c r="AB678" s="36"/>
      <c r="AC678" s="36"/>
      <c r="AD678" s="36"/>
      <c r="AE678" s="36"/>
      <c r="AT678" s="19" t="s">
        <v>144</v>
      </c>
      <c r="AU678" s="19" t="s">
        <v>83</v>
      </c>
    </row>
    <row r="679" spans="1:47" s="2" customFormat="1" ht="11.25">
      <c r="A679" s="36"/>
      <c r="B679" s="37"/>
      <c r="C679" s="38"/>
      <c r="D679" s="220" t="s">
        <v>159</v>
      </c>
      <c r="E679" s="38"/>
      <c r="F679" s="221" t="s">
        <v>864</v>
      </c>
      <c r="G679" s="38"/>
      <c r="H679" s="38"/>
      <c r="I679" s="196"/>
      <c r="J679" s="38"/>
      <c r="K679" s="38"/>
      <c r="L679" s="41"/>
      <c r="M679" s="197"/>
      <c r="N679" s="198"/>
      <c r="O679" s="67"/>
      <c r="P679" s="67"/>
      <c r="Q679" s="67"/>
      <c r="R679" s="67"/>
      <c r="S679" s="67"/>
      <c r="T679" s="68"/>
      <c r="U679" s="36"/>
      <c r="V679" s="36"/>
      <c r="W679" s="36"/>
      <c r="X679" s="36"/>
      <c r="Y679" s="36"/>
      <c r="Z679" s="36"/>
      <c r="AA679" s="36"/>
      <c r="AB679" s="36"/>
      <c r="AC679" s="36"/>
      <c r="AD679" s="36"/>
      <c r="AE679" s="36"/>
      <c r="AT679" s="19" t="s">
        <v>159</v>
      </c>
      <c r="AU679" s="19" t="s">
        <v>83</v>
      </c>
    </row>
    <row r="680" spans="2:51" s="13" customFormat="1" ht="11.25">
      <c r="B680" s="199"/>
      <c r="C680" s="200"/>
      <c r="D680" s="194" t="s">
        <v>146</v>
      </c>
      <c r="E680" s="201" t="s">
        <v>28</v>
      </c>
      <c r="F680" s="202" t="s">
        <v>851</v>
      </c>
      <c r="G680" s="200"/>
      <c r="H680" s="201" t="s">
        <v>28</v>
      </c>
      <c r="I680" s="203"/>
      <c r="J680" s="200"/>
      <c r="K680" s="200"/>
      <c r="L680" s="204"/>
      <c r="M680" s="205"/>
      <c r="N680" s="206"/>
      <c r="O680" s="206"/>
      <c r="P680" s="206"/>
      <c r="Q680" s="206"/>
      <c r="R680" s="206"/>
      <c r="S680" s="206"/>
      <c r="T680" s="207"/>
      <c r="AT680" s="208" t="s">
        <v>146</v>
      </c>
      <c r="AU680" s="208" t="s">
        <v>83</v>
      </c>
      <c r="AV680" s="13" t="s">
        <v>81</v>
      </c>
      <c r="AW680" s="13" t="s">
        <v>34</v>
      </c>
      <c r="AX680" s="13" t="s">
        <v>73</v>
      </c>
      <c r="AY680" s="208" t="s">
        <v>136</v>
      </c>
    </row>
    <row r="681" spans="2:51" s="14" customFormat="1" ht="11.25">
      <c r="B681" s="209"/>
      <c r="C681" s="210"/>
      <c r="D681" s="194" t="s">
        <v>146</v>
      </c>
      <c r="E681" s="211" t="s">
        <v>28</v>
      </c>
      <c r="F681" s="212" t="s">
        <v>852</v>
      </c>
      <c r="G681" s="210"/>
      <c r="H681" s="213">
        <v>0.196</v>
      </c>
      <c r="I681" s="214"/>
      <c r="J681" s="210"/>
      <c r="K681" s="210"/>
      <c r="L681" s="215"/>
      <c r="M681" s="216"/>
      <c r="N681" s="217"/>
      <c r="O681" s="217"/>
      <c r="P681" s="217"/>
      <c r="Q681" s="217"/>
      <c r="R681" s="217"/>
      <c r="S681" s="217"/>
      <c r="T681" s="218"/>
      <c r="AT681" s="219" t="s">
        <v>146</v>
      </c>
      <c r="AU681" s="219" t="s">
        <v>83</v>
      </c>
      <c r="AV681" s="14" t="s">
        <v>83</v>
      </c>
      <c r="AW681" s="14" t="s">
        <v>34</v>
      </c>
      <c r="AX681" s="14" t="s">
        <v>81</v>
      </c>
      <c r="AY681" s="219" t="s">
        <v>136</v>
      </c>
    </row>
    <row r="682" spans="1:65" s="2" customFormat="1" ht="16.5" customHeight="1">
      <c r="A682" s="36"/>
      <c r="B682" s="37"/>
      <c r="C682" s="233" t="s">
        <v>865</v>
      </c>
      <c r="D682" s="233" t="s">
        <v>234</v>
      </c>
      <c r="E682" s="234" t="s">
        <v>866</v>
      </c>
      <c r="F682" s="235" t="s">
        <v>867</v>
      </c>
      <c r="G682" s="236" t="s">
        <v>237</v>
      </c>
      <c r="H682" s="237">
        <v>0.051</v>
      </c>
      <c r="I682" s="238"/>
      <c r="J682" s="239">
        <f>ROUND(I682*H682,2)</f>
        <v>0</v>
      </c>
      <c r="K682" s="235" t="s">
        <v>156</v>
      </c>
      <c r="L682" s="240"/>
      <c r="M682" s="241" t="s">
        <v>28</v>
      </c>
      <c r="N682" s="242" t="s">
        <v>46</v>
      </c>
      <c r="O682" s="67"/>
      <c r="P682" s="190">
        <f>O682*H682</f>
        <v>0</v>
      </c>
      <c r="Q682" s="190">
        <v>0.001</v>
      </c>
      <c r="R682" s="190">
        <f>Q682*H682</f>
        <v>5.1E-05</v>
      </c>
      <c r="S682" s="190">
        <v>0</v>
      </c>
      <c r="T682" s="191">
        <f>S682*H682</f>
        <v>0</v>
      </c>
      <c r="U682" s="36"/>
      <c r="V682" s="36"/>
      <c r="W682" s="36"/>
      <c r="X682" s="36"/>
      <c r="Y682" s="36"/>
      <c r="Z682" s="36"/>
      <c r="AA682" s="36"/>
      <c r="AB682" s="36"/>
      <c r="AC682" s="36"/>
      <c r="AD682" s="36"/>
      <c r="AE682" s="36"/>
      <c r="AR682" s="192" t="s">
        <v>425</v>
      </c>
      <c r="AT682" s="192" t="s">
        <v>234</v>
      </c>
      <c r="AU682" s="192" t="s">
        <v>83</v>
      </c>
      <c r="AY682" s="19" t="s">
        <v>136</v>
      </c>
      <c r="BE682" s="193">
        <f>IF(N682="základní",J682,0)</f>
        <v>0</v>
      </c>
      <c r="BF682" s="193">
        <f>IF(N682="snížená",J682,0)</f>
        <v>0</v>
      </c>
      <c r="BG682" s="193">
        <f>IF(N682="zákl. přenesená",J682,0)</f>
        <v>0</v>
      </c>
      <c r="BH682" s="193">
        <f>IF(N682="sníž. přenesená",J682,0)</f>
        <v>0</v>
      </c>
      <c r="BI682" s="193">
        <f>IF(N682="nulová",J682,0)</f>
        <v>0</v>
      </c>
      <c r="BJ682" s="19" t="s">
        <v>142</v>
      </c>
      <c r="BK682" s="193">
        <f>ROUND(I682*H682,2)</f>
        <v>0</v>
      </c>
      <c r="BL682" s="19" t="s">
        <v>262</v>
      </c>
      <c r="BM682" s="192" t="s">
        <v>868</v>
      </c>
    </row>
    <row r="683" spans="1:47" s="2" customFormat="1" ht="11.25">
      <c r="A683" s="36"/>
      <c r="B683" s="37"/>
      <c r="C683" s="38"/>
      <c r="D683" s="194" t="s">
        <v>144</v>
      </c>
      <c r="E683" s="38"/>
      <c r="F683" s="195" t="s">
        <v>867</v>
      </c>
      <c r="G683" s="38"/>
      <c r="H683" s="38"/>
      <c r="I683" s="196"/>
      <c r="J683" s="38"/>
      <c r="K683" s="38"/>
      <c r="L683" s="41"/>
      <c r="M683" s="197"/>
      <c r="N683" s="198"/>
      <c r="O683" s="67"/>
      <c r="P683" s="67"/>
      <c r="Q683" s="67"/>
      <c r="R683" s="67"/>
      <c r="S683" s="67"/>
      <c r="T683" s="68"/>
      <c r="U683" s="36"/>
      <c r="V683" s="36"/>
      <c r="W683" s="36"/>
      <c r="X683" s="36"/>
      <c r="Y683" s="36"/>
      <c r="Z683" s="36"/>
      <c r="AA683" s="36"/>
      <c r="AB683" s="36"/>
      <c r="AC683" s="36"/>
      <c r="AD683" s="36"/>
      <c r="AE683" s="36"/>
      <c r="AT683" s="19" t="s">
        <v>144</v>
      </c>
      <c r="AU683" s="19" t="s">
        <v>83</v>
      </c>
    </row>
    <row r="684" spans="2:51" s="13" customFormat="1" ht="11.25">
      <c r="B684" s="199"/>
      <c r="C684" s="200"/>
      <c r="D684" s="194" t="s">
        <v>146</v>
      </c>
      <c r="E684" s="201" t="s">
        <v>28</v>
      </c>
      <c r="F684" s="202" t="s">
        <v>869</v>
      </c>
      <c r="G684" s="200"/>
      <c r="H684" s="201" t="s">
        <v>28</v>
      </c>
      <c r="I684" s="203"/>
      <c r="J684" s="200"/>
      <c r="K684" s="200"/>
      <c r="L684" s="204"/>
      <c r="M684" s="205"/>
      <c r="N684" s="206"/>
      <c r="O684" s="206"/>
      <c r="P684" s="206"/>
      <c r="Q684" s="206"/>
      <c r="R684" s="206"/>
      <c r="S684" s="206"/>
      <c r="T684" s="207"/>
      <c r="AT684" s="208" t="s">
        <v>146</v>
      </c>
      <c r="AU684" s="208" t="s">
        <v>83</v>
      </c>
      <c r="AV684" s="13" t="s">
        <v>81</v>
      </c>
      <c r="AW684" s="13" t="s">
        <v>34</v>
      </c>
      <c r="AX684" s="13" t="s">
        <v>73</v>
      </c>
      <c r="AY684" s="208" t="s">
        <v>136</v>
      </c>
    </row>
    <row r="685" spans="2:51" s="13" customFormat="1" ht="11.25">
      <c r="B685" s="199"/>
      <c r="C685" s="200"/>
      <c r="D685" s="194" t="s">
        <v>146</v>
      </c>
      <c r="E685" s="201" t="s">
        <v>28</v>
      </c>
      <c r="F685" s="202" t="s">
        <v>851</v>
      </c>
      <c r="G685" s="200"/>
      <c r="H685" s="201" t="s">
        <v>28</v>
      </c>
      <c r="I685" s="203"/>
      <c r="J685" s="200"/>
      <c r="K685" s="200"/>
      <c r="L685" s="204"/>
      <c r="M685" s="205"/>
      <c r="N685" s="206"/>
      <c r="O685" s="206"/>
      <c r="P685" s="206"/>
      <c r="Q685" s="206"/>
      <c r="R685" s="206"/>
      <c r="S685" s="206"/>
      <c r="T685" s="207"/>
      <c r="AT685" s="208" t="s">
        <v>146</v>
      </c>
      <c r="AU685" s="208" t="s">
        <v>83</v>
      </c>
      <c r="AV685" s="13" t="s">
        <v>81</v>
      </c>
      <c r="AW685" s="13" t="s">
        <v>34</v>
      </c>
      <c r="AX685" s="13" t="s">
        <v>73</v>
      </c>
      <c r="AY685" s="208" t="s">
        <v>136</v>
      </c>
    </row>
    <row r="686" spans="2:51" s="14" customFormat="1" ht="11.25">
      <c r="B686" s="209"/>
      <c r="C686" s="210"/>
      <c r="D686" s="194" t="s">
        <v>146</v>
      </c>
      <c r="E686" s="211" t="s">
        <v>28</v>
      </c>
      <c r="F686" s="212" t="s">
        <v>870</v>
      </c>
      <c r="G686" s="210"/>
      <c r="H686" s="213">
        <v>0.051</v>
      </c>
      <c r="I686" s="214"/>
      <c r="J686" s="210"/>
      <c r="K686" s="210"/>
      <c r="L686" s="215"/>
      <c r="M686" s="216"/>
      <c r="N686" s="217"/>
      <c r="O686" s="217"/>
      <c r="P686" s="217"/>
      <c r="Q686" s="217"/>
      <c r="R686" s="217"/>
      <c r="S686" s="217"/>
      <c r="T686" s="218"/>
      <c r="AT686" s="219" t="s">
        <v>146</v>
      </c>
      <c r="AU686" s="219" t="s">
        <v>83</v>
      </c>
      <c r="AV686" s="14" t="s">
        <v>83</v>
      </c>
      <c r="AW686" s="14" t="s">
        <v>34</v>
      </c>
      <c r="AX686" s="14" t="s">
        <v>81</v>
      </c>
      <c r="AY686" s="219" t="s">
        <v>136</v>
      </c>
    </row>
    <row r="687" spans="1:65" s="2" customFormat="1" ht="16.5" customHeight="1">
      <c r="A687" s="36"/>
      <c r="B687" s="37"/>
      <c r="C687" s="233" t="s">
        <v>871</v>
      </c>
      <c r="D687" s="233" t="s">
        <v>234</v>
      </c>
      <c r="E687" s="234" t="s">
        <v>872</v>
      </c>
      <c r="F687" s="235" t="s">
        <v>873</v>
      </c>
      <c r="G687" s="236" t="s">
        <v>237</v>
      </c>
      <c r="H687" s="237">
        <v>0.101</v>
      </c>
      <c r="I687" s="238"/>
      <c r="J687" s="239">
        <f>ROUND(I687*H687,2)</f>
        <v>0</v>
      </c>
      <c r="K687" s="235" t="s">
        <v>156</v>
      </c>
      <c r="L687" s="240"/>
      <c r="M687" s="241" t="s">
        <v>28</v>
      </c>
      <c r="N687" s="242" t="s">
        <v>46</v>
      </c>
      <c r="O687" s="67"/>
      <c r="P687" s="190">
        <f>O687*H687</f>
        <v>0</v>
      </c>
      <c r="Q687" s="190">
        <v>0.001</v>
      </c>
      <c r="R687" s="190">
        <f>Q687*H687</f>
        <v>0.000101</v>
      </c>
      <c r="S687" s="190">
        <v>0</v>
      </c>
      <c r="T687" s="191">
        <f>S687*H687</f>
        <v>0</v>
      </c>
      <c r="U687" s="36"/>
      <c r="V687" s="36"/>
      <c r="W687" s="36"/>
      <c r="X687" s="36"/>
      <c r="Y687" s="36"/>
      <c r="Z687" s="36"/>
      <c r="AA687" s="36"/>
      <c r="AB687" s="36"/>
      <c r="AC687" s="36"/>
      <c r="AD687" s="36"/>
      <c r="AE687" s="36"/>
      <c r="AR687" s="192" t="s">
        <v>425</v>
      </c>
      <c r="AT687" s="192" t="s">
        <v>234</v>
      </c>
      <c r="AU687" s="192" t="s">
        <v>83</v>
      </c>
      <c r="AY687" s="19" t="s">
        <v>136</v>
      </c>
      <c r="BE687" s="193">
        <f>IF(N687="základní",J687,0)</f>
        <v>0</v>
      </c>
      <c r="BF687" s="193">
        <f>IF(N687="snížená",J687,0)</f>
        <v>0</v>
      </c>
      <c r="BG687" s="193">
        <f>IF(N687="zákl. přenesená",J687,0)</f>
        <v>0</v>
      </c>
      <c r="BH687" s="193">
        <f>IF(N687="sníž. přenesená",J687,0)</f>
        <v>0</v>
      </c>
      <c r="BI687" s="193">
        <f>IF(N687="nulová",J687,0)</f>
        <v>0</v>
      </c>
      <c r="BJ687" s="19" t="s">
        <v>142</v>
      </c>
      <c r="BK687" s="193">
        <f>ROUND(I687*H687,2)</f>
        <v>0</v>
      </c>
      <c r="BL687" s="19" t="s">
        <v>262</v>
      </c>
      <c r="BM687" s="192" t="s">
        <v>874</v>
      </c>
    </row>
    <row r="688" spans="1:47" s="2" customFormat="1" ht="11.25">
      <c r="A688" s="36"/>
      <c r="B688" s="37"/>
      <c r="C688" s="38"/>
      <c r="D688" s="194" t="s">
        <v>144</v>
      </c>
      <c r="E688" s="38"/>
      <c r="F688" s="195" t="s">
        <v>873</v>
      </c>
      <c r="G688" s="38"/>
      <c r="H688" s="38"/>
      <c r="I688" s="196"/>
      <c r="J688" s="38"/>
      <c r="K688" s="38"/>
      <c r="L688" s="41"/>
      <c r="M688" s="197"/>
      <c r="N688" s="198"/>
      <c r="O688" s="67"/>
      <c r="P688" s="67"/>
      <c r="Q688" s="67"/>
      <c r="R688" s="67"/>
      <c r="S688" s="67"/>
      <c r="T688" s="68"/>
      <c r="U688" s="36"/>
      <c r="V688" s="36"/>
      <c r="W688" s="36"/>
      <c r="X688" s="36"/>
      <c r="Y688" s="36"/>
      <c r="Z688" s="36"/>
      <c r="AA688" s="36"/>
      <c r="AB688" s="36"/>
      <c r="AC688" s="36"/>
      <c r="AD688" s="36"/>
      <c r="AE688" s="36"/>
      <c r="AT688" s="19" t="s">
        <v>144</v>
      </c>
      <c r="AU688" s="19" t="s">
        <v>83</v>
      </c>
    </row>
    <row r="689" spans="2:51" s="13" customFormat="1" ht="11.25">
      <c r="B689" s="199"/>
      <c r="C689" s="200"/>
      <c r="D689" s="194" t="s">
        <v>146</v>
      </c>
      <c r="E689" s="201" t="s">
        <v>28</v>
      </c>
      <c r="F689" s="202" t="s">
        <v>869</v>
      </c>
      <c r="G689" s="200"/>
      <c r="H689" s="201" t="s">
        <v>28</v>
      </c>
      <c r="I689" s="203"/>
      <c r="J689" s="200"/>
      <c r="K689" s="200"/>
      <c r="L689" s="204"/>
      <c r="M689" s="205"/>
      <c r="N689" s="206"/>
      <c r="O689" s="206"/>
      <c r="P689" s="206"/>
      <c r="Q689" s="206"/>
      <c r="R689" s="206"/>
      <c r="S689" s="206"/>
      <c r="T689" s="207"/>
      <c r="AT689" s="208" t="s">
        <v>146</v>
      </c>
      <c r="AU689" s="208" t="s">
        <v>83</v>
      </c>
      <c r="AV689" s="13" t="s">
        <v>81</v>
      </c>
      <c r="AW689" s="13" t="s">
        <v>34</v>
      </c>
      <c r="AX689" s="13" t="s">
        <v>73</v>
      </c>
      <c r="AY689" s="208" t="s">
        <v>136</v>
      </c>
    </row>
    <row r="690" spans="2:51" s="13" customFormat="1" ht="11.25">
      <c r="B690" s="199"/>
      <c r="C690" s="200"/>
      <c r="D690" s="194" t="s">
        <v>146</v>
      </c>
      <c r="E690" s="201" t="s">
        <v>28</v>
      </c>
      <c r="F690" s="202" t="s">
        <v>875</v>
      </c>
      <c r="G690" s="200"/>
      <c r="H690" s="201" t="s">
        <v>28</v>
      </c>
      <c r="I690" s="203"/>
      <c r="J690" s="200"/>
      <c r="K690" s="200"/>
      <c r="L690" s="204"/>
      <c r="M690" s="205"/>
      <c r="N690" s="206"/>
      <c r="O690" s="206"/>
      <c r="P690" s="206"/>
      <c r="Q690" s="206"/>
      <c r="R690" s="206"/>
      <c r="S690" s="206"/>
      <c r="T690" s="207"/>
      <c r="AT690" s="208" t="s">
        <v>146</v>
      </c>
      <c r="AU690" s="208" t="s">
        <v>83</v>
      </c>
      <c r="AV690" s="13" t="s">
        <v>81</v>
      </c>
      <c r="AW690" s="13" t="s">
        <v>34</v>
      </c>
      <c r="AX690" s="13" t="s">
        <v>73</v>
      </c>
      <c r="AY690" s="208" t="s">
        <v>136</v>
      </c>
    </row>
    <row r="691" spans="2:51" s="13" customFormat="1" ht="11.25">
      <c r="B691" s="199"/>
      <c r="C691" s="200"/>
      <c r="D691" s="194" t="s">
        <v>146</v>
      </c>
      <c r="E691" s="201" t="s">
        <v>28</v>
      </c>
      <c r="F691" s="202" t="s">
        <v>851</v>
      </c>
      <c r="G691" s="200"/>
      <c r="H691" s="201" t="s">
        <v>28</v>
      </c>
      <c r="I691" s="203"/>
      <c r="J691" s="200"/>
      <c r="K691" s="200"/>
      <c r="L691" s="204"/>
      <c r="M691" s="205"/>
      <c r="N691" s="206"/>
      <c r="O691" s="206"/>
      <c r="P691" s="206"/>
      <c r="Q691" s="206"/>
      <c r="R691" s="206"/>
      <c r="S691" s="206"/>
      <c r="T691" s="207"/>
      <c r="AT691" s="208" t="s">
        <v>146</v>
      </c>
      <c r="AU691" s="208" t="s">
        <v>83</v>
      </c>
      <c r="AV691" s="13" t="s">
        <v>81</v>
      </c>
      <c r="AW691" s="13" t="s">
        <v>34</v>
      </c>
      <c r="AX691" s="13" t="s">
        <v>73</v>
      </c>
      <c r="AY691" s="208" t="s">
        <v>136</v>
      </c>
    </row>
    <row r="692" spans="2:51" s="14" customFormat="1" ht="11.25">
      <c r="B692" s="209"/>
      <c r="C692" s="210"/>
      <c r="D692" s="194" t="s">
        <v>146</v>
      </c>
      <c r="E692" s="211" t="s">
        <v>28</v>
      </c>
      <c r="F692" s="212" t="s">
        <v>876</v>
      </c>
      <c r="G692" s="210"/>
      <c r="H692" s="213">
        <v>0.101</v>
      </c>
      <c r="I692" s="214"/>
      <c r="J692" s="210"/>
      <c r="K692" s="210"/>
      <c r="L692" s="215"/>
      <c r="M692" s="254"/>
      <c r="N692" s="255"/>
      <c r="O692" s="255"/>
      <c r="P692" s="255"/>
      <c r="Q692" s="255"/>
      <c r="R692" s="255"/>
      <c r="S692" s="255"/>
      <c r="T692" s="256"/>
      <c r="AT692" s="219" t="s">
        <v>146</v>
      </c>
      <c r="AU692" s="219" t="s">
        <v>83</v>
      </c>
      <c r="AV692" s="14" t="s">
        <v>83</v>
      </c>
      <c r="AW692" s="14" t="s">
        <v>34</v>
      </c>
      <c r="AX692" s="14" t="s">
        <v>81</v>
      </c>
      <c r="AY692" s="219" t="s">
        <v>136</v>
      </c>
    </row>
    <row r="693" spans="1:31" s="2" customFormat="1" ht="6.95" customHeight="1">
      <c r="A693" s="36"/>
      <c r="B693" s="50"/>
      <c r="C693" s="51"/>
      <c r="D693" s="51"/>
      <c r="E693" s="51"/>
      <c r="F693" s="51"/>
      <c r="G693" s="51"/>
      <c r="H693" s="51"/>
      <c r="I693" s="51"/>
      <c r="J693" s="51"/>
      <c r="K693" s="51"/>
      <c r="L693" s="41"/>
      <c r="M693" s="36"/>
      <c r="O693" s="36"/>
      <c r="P693" s="36"/>
      <c r="Q693" s="36"/>
      <c r="R693" s="36"/>
      <c r="S693" s="36"/>
      <c r="T693" s="36"/>
      <c r="U693" s="36"/>
      <c r="V693" s="36"/>
      <c r="W693" s="36"/>
      <c r="X693" s="36"/>
      <c r="Y693" s="36"/>
      <c r="Z693" s="36"/>
      <c r="AA693" s="36"/>
      <c r="AB693" s="36"/>
      <c r="AC693" s="36"/>
      <c r="AD693" s="36"/>
      <c r="AE693" s="36"/>
    </row>
  </sheetData>
  <sheetProtection algorithmName="SHA-512" hashValue="IvhpbqlIOPIbYzbJMzaEoBFUpwzi3caO9+Y1YAPHK0RxMcgGda24dySudU3af6VFCNe6ic18XXSOPy/rq8U7dg==" saltValue="uNShLBxsFI+uyfMy82fA8OkHGbWTzArs25NQV3EdvlHbFjvTCpxgUyfZmtyKbnxUib9MgkKi1h/+6DyyzR8hLA==" spinCount="100000" sheet="1" objects="1" scenarios="1" formatColumns="0" formatRows="0" autoFilter="0"/>
  <autoFilter ref="C93:K692"/>
  <mergeCells count="9">
    <mergeCell ref="E50:H50"/>
    <mergeCell ref="E84:H84"/>
    <mergeCell ref="E86:H86"/>
    <mergeCell ref="L2:V2"/>
    <mergeCell ref="E7:H7"/>
    <mergeCell ref="E9:H9"/>
    <mergeCell ref="E18:H18"/>
    <mergeCell ref="E27:H27"/>
    <mergeCell ref="E48:H48"/>
  </mergeCells>
  <hyperlinks>
    <hyperlink ref="F107" r:id="rId1" display="https://podminky.urs.cz/item/CS_URS_2022_01/114203104"/>
    <hyperlink ref="F116" r:id="rId2" display="https://podminky.urs.cz/item/CS_URS_2022_01/124253100"/>
    <hyperlink ref="F125" r:id="rId3" display="https://podminky.urs.cz/item/CS_URS_2022_01/132251251"/>
    <hyperlink ref="F130" r:id="rId4" display="https://podminky.urs.cz/item/CS_URS_2022_01/162251101"/>
    <hyperlink ref="F135" r:id="rId5" display="https://podminky.urs.cz/item/CS_URS_2022_01/162251121"/>
    <hyperlink ref="F140" r:id="rId6" display="https://podminky.urs.cz/item/CS_URS_2022_01/171251101"/>
    <hyperlink ref="F148" r:id="rId7" display="https://podminky.urs.cz/item/CS_URS_2022_01/181111121"/>
    <hyperlink ref="F153" r:id="rId8" display="https://podminky.urs.cz/item/CS_URS_2022_01/181411121"/>
    <hyperlink ref="F158" r:id="rId9" display="https://podminky.urs.cz/item/CS_URS_2022_01/181411122"/>
    <hyperlink ref="F171" r:id="rId10" display="https://podminky.urs.cz/item/CS_URS_2022_01/182111121"/>
    <hyperlink ref="F176" r:id="rId11" display="https://podminky.urs.cz/item/CS_URS_2022_01/184818241"/>
    <hyperlink ref="F181" r:id="rId12" display="https://podminky.urs.cz/item/CS_URS_2022_01/184818245"/>
    <hyperlink ref="F218" r:id="rId13" display="https://podminky.urs.cz/item/CS_URS_2022_01/321222311"/>
    <hyperlink ref="F223" r:id="rId14" display="https://podminky.urs.cz/item/CS_URS_2022_01/321321115"/>
    <hyperlink ref="F239" r:id="rId15" display="https://podminky.urs.cz/item/CS_URS_2022_01/321351010"/>
    <hyperlink ref="F254" r:id="rId16" display="https://podminky.urs.cz/item/CS_URS_2022_01/321352010"/>
    <hyperlink ref="F257" r:id="rId17" display="https://podminky.urs.cz/item/CS_URS_2022_01/321366111"/>
    <hyperlink ref="F273" r:id="rId18" display="https://podminky.urs.cz/item/CS_URS_2022_01/321366112"/>
    <hyperlink ref="F282" r:id="rId19" display="https://podminky.urs.cz/item/CS_URS_2022_01/321368211"/>
    <hyperlink ref="F294" r:id="rId20" display="https://podminky.urs.cz/item/CS_URS_2022_01/462512270"/>
    <hyperlink ref="F299" r:id="rId21" display="https://podminky.urs.cz/item/CS_URS_2022_01/462512270R"/>
    <hyperlink ref="F304" r:id="rId22" display="https://podminky.urs.cz/item/CS_URS_2022_01/462519002"/>
    <hyperlink ref="F309" r:id="rId23" display="https://podminky.urs.cz/item/CS_URS_2022_01/463212121"/>
    <hyperlink ref="F318" r:id="rId24" display="https://podminky.urs.cz/item/CS_URS_2022_01/463212191"/>
    <hyperlink ref="F332" r:id="rId25" display="https://podminky.urs.cz/item/CS_URS_2022_01/628635512"/>
    <hyperlink ref="F339" r:id="rId26" display="https://podminky.urs.cz/item/CS_URS_2022_01/636195212"/>
    <hyperlink ref="F344" r:id="rId27" display="https://podminky.urs.cz/item/CS_URS_2022_01/938903111"/>
    <hyperlink ref="F349" r:id="rId28" display="https://podminky.urs.cz/item/CS_URS_2022_01/938903113"/>
    <hyperlink ref="F357" r:id="rId29" display="https://podminky.urs.cz/item/CS_URS_2022_01/899501221"/>
    <hyperlink ref="F363" r:id="rId30" display="https://podminky.urs.cz/item/CS_URS_2022_01/919111111"/>
    <hyperlink ref="F372" r:id="rId31" display="https://podminky.urs.cz/item/CS_URS_2022_01/919735122"/>
    <hyperlink ref="F377" r:id="rId32" display="https://podminky.urs.cz/item/CS_URS_2022_01/931626212"/>
    <hyperlink ref="F388" r:id="rId33" display="https://podminky.urs.cz/item/CS_URS_2022_01/931994106"/>
    <hyperlink ref="F393" r:id="rId34" display="https://podminky.urs.cz/item/CS_URS_2022_01/931994111R"/>
    <hyperlink ref="F411" r:id="rId35" display="https://podminky.urs.cz/item/CS_URS_2022_01/961044111"/>
    <hyperlink ref="F425" r:id="rId36" display="https://podminky.urs.cz/item/CS_URS_2022_01/966061111"/>
    <hyperlink ref="F430" r:id="rId37" display="https://podminky.urs.cz/item/CS_URS_2022_01/976027331"/>
    <hyperlink ref="F435" r:id="rId38" display="https://podminky.urs.cz/item/CS_URS_2022_01/977131116"/>
    <hyperlink ref="F440" r:id="rId39" display="https://podminky.urs.cz/item/CS_URS_2022_01/977131117"/>
    <hyperlink ref="F448" r:id="rId40" display="https://podminky.urs.cz/item/CS_URS_2022_01/977131118"/>
    <hyperlink ref="F467" r:id="rId41" display="https://podminky.urs.cz/item/CS_URS_2022_01/977151111"/>
    <hyperlink ref="F476" r:id="rId42" display="https://podminky.urs.cz/item/CS_URS_2022_01/977151118"/>
    <hyperlink ref="F481" r:id="rId43" display="https://podminky.urs.cz/item/CS_URS_2022_01/977151123"/>
    <hyperlink ref="F495" r:id="rId44" display="https://podminky.urs.cz/item/CS_URS_2022_01/985111231"/>
    <hyperlink ref="F500" r:id="rId45" display="https://podminky.urs.cz/item/CS_URS_2022_01/985111291"/>
    <hyperlink ref="F505" r:id="rId46" display="https://podminky.urs.cz/item/CS_URS_2022_01/985112132"/>
    <hyperlink ref="F510" r:id="rId47" display="https://podminky.urs.cz/item/CS_URS_2022_01/985112133"/>
    <hyperlink ref="F519" r:id="rId48" display="https://podminky.urs.cz/item/CS_URS_2022_01/985112192"/>
    <hyperlink ref="F528" r:id="rId49" display="https://podminky.urs.cz/item/CS_URS_2022_01/985131111"/>
    <hyperlink ref="F543" r:id="rId50" display="https://podminky.urs.cz/item/CS_URS_2022_01/985131311"/>
    <hyperlink ref="F548" r:id="rId51" display="https://podminky.urs.cz/item/CS_URS_2022_01/985331113"/>
    <hyperlink ref="F557" r:id="rId52" display="https://podminky.urs.cz/item/CS_URS_2022_01/985411111"/>
    <hyperlink ref="F563" r:id="rId53" display="https://podminky.urs.cz/item/CS_URS_2022_01/985411912"/>
    <hyperlink ref="F569" r:id="rId54" display="https://podminky.urs.cz/item/CS_URS_2022_01/997013511"/>
    <hyperlink ref="F612" r:id="rId55" display="https://podminky.urs.cz/item/CS_URS_2022_01/998323011"/>
    <hyperlink ref="F617" r:id="rId56" display="https://podminky.urs.cz/item/CS_URS_2022_01/711191001"/>
    <hyperlink ref="F630" r:id="rId57" display="https://podminky.urs.cz/item/CS_URS_2022_01/711191011"/>
    <hyperlink ref="F651" r:id="rId58" display="https://podminky.urs.cz/item/CS_URS_2022_01/767995112"/>
    <hyperlink ref="F660" r:id="rId59" display="https://podminky.urs.cz/item/CS_URS_2022_01/767996701"/>
    <hyperlink ref="F665" r:id="rId60" display="https://podminky.urs.cz/item/CS_URS_2022_01/998767101"/>
    <hyperlink ref="F669" r:id="rId61" display="https://podminky.urs.cz/item/CS_URS_2022_01/789323211"/>
    <hyperlink ref="F674" r:id="rId62" display="https://podminky.urs.cz/item/CS_URS_2022_01/789323216"/>
    <hyperlink ref="F679" r:id="rId63" display="https://podminky.urs.cz/item/CS_URS_2022_01/78932322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26"/>
  <sheetViews>
    <sheetView showGridLines="0" tabSelected="1" workbookViewId="0" topLeftCell="A16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90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83</v>
      </c>
    </row>
    <row r="4" spans="2:46" s="1" customFormat="1" ht="24.95" customHeight="1">
      <c r="B4" s="22"/>
      <c r="D4" s="113" t="s">
        <v>98</v>
      </c>
      <c r="L4" s="22"/>
      <c r="M4" s="114" t="s">
        <v>10</v>
      </c>
      <c r="AT4" s="19" t="s">
        <v>34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386" t="str">
        <f>'Rekapitulace stavby'!K6</f>
        <v>Jez Zvole, oprava jezu a navazujícího opevnění koryta</v>
      </c>
      <c r="F7" s="387"/>
      <c r="G7" s="387"/>
      <c r="H7" s="387"/>
      <c r="L7" s="22"/>
    </row>
    <row r="8" spans="2:12" s="1" customFormat="1" ht="12" customHeight="1">
      <c r="B8" s="22"/>
      <c r="D8" s="115" t="s">
        <v>99</v>
      </c>
      <c r="L8" s="22"/>
    </row>
    <row r="9" spans="1:31" s="2" customFormat="1" ht="16.5" customHeight="1">
      <c r="A9" s="36"/>
      <c r="B9" s="41"/>
      <c r="C9" s="36"/>
      <c r="D9" s="36"/>
      <c r="E9" s="386" t="s">
        <v>877</v>
      </c>
      <c r="F9" s="389"/>
      <c r="G9" s="389"/>
      <c r="H9" s="389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5" t="s">
        <v>878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8" t="s">
        <v>879</v>
      </c>
      <c r="F11" s="389"/>
      <c r="G11" s="389"/>
      <c r="H11" s="389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5" t="s">
        <v>18</v>
      </c>
      <c r="E13" s="36"/>
      <c r="F13" s="106" t="s">
        <v>19</v>
      </c>
      <c r="G13" s="36"/>
      <c r="H13" s="36"/>
      <c r="I13" s="115" t="s">
        <v>20</v>
      </c>
      <c r="J13" s="106" t="s">
        <v>21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22</v>
      </c>
      <c r="E14" s="36"/>
      <c r="F14" s="106" t="s">
        <v>23</v>
      </c>
      <c r="G14" s="36"/>
      <c r="H14" s="36"/>
      <c r="I14" s="115" t="s">
        <v>24</v>
      </c>
      <c r="J14" s="117" t="str">
        <f>'Rekapitulace stavby'!AN8</f>
        <v>17. 2. 2022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26</v>
      </c>
      <c r="E16" s="36"/>
      <c r="F16" s="36"/>
      <c r="G16" s="36"/>
      <c r="H16" s="36"/>
      <c r="I16" s="115" t="s">
        <v>27</v>
      </c>
      <c r="J16" s="106" t="s">
        <v>28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6" t="s">
        <v>29</v>
      </c>
      <c r="F17" s="36"/>
      <c r="G17" s="36"/>
      <c r="H17" s="36"/>
      <c r="I17" s="115" t="s">
        <v>30</v>
      </c>
      <c r="J17" s="106" t="s">
        <v>28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31</v>
      </c>
      <c r="E19" s="36"/>
      <c r="F19" s="36"/>
      <c r="G19" s="36"/>
      <c r="H19" s="36"/>
      <c r="I19" s="115" t="s">
        <v>27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0" t="str">
        <f>'Rekapitulace stavby'!E14</f>
        <v>Vyplň údaj</v>
      </c>
      <c r="F20" s="391"/>
      <c r="G20" s="391"/>
      <c r="H20" s="391"/>
      <c r="I20" s="115" t="s">
        <v>30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33</v>
      </c>
      <c r="E22" s="36"/>
      <c r="F22" s="36"/>
      <c r="G22" s="36"/>
      <c r="H22" s="36"/>
      <c r="I22" s="115" t="s">
        <v>27</v>
      </c>
      <c r="J22" s="106" t="s">
        <v>28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6" t="s">
        <v>29</v>
      </c>
      <c r="F23" s="36"/>
      <c r="G23" s="36"/>
      <c r="H23" s="36"/>
      <c r="I23" s="115" t="s">
        <v>30</v>
      </c>
      <c r="J23" s="106" t="s">
        <v>28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35</v>
      </c>
      <c r="E25" s="36"/>
      <c r="F25" s="36"/>
      <c r="G25" s="36"/>
      <c r="H25" s="36"/>
      <c r="I25" s="115" t="s">
        <v>27</v>
      </c>
      <c r="J25" s="106" t="s">
        <v>28</v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6" t="s">
        <v>36</v>
      </c>
      <c r="F26" s="36"/>
      <c r="G26" s="36"/>
      <c r="H26" s="36"/>
      <c r="I26" s="115" t="s">
        <v>30</v>
      </c>
      <c r="J26" s="106" t="s">
        <v>28</v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37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23.25" customHeight="1">
      <c r="A29" s="118"/>
      <c r="B29" s="119"/>
      <c r="C29" s="118"/>
      <c r="D29" s="118"/>
      <c r="E29" s="392" t="s">
        <v>101</v>
      </c>
      <c r="F29" s="392"/>
      <c r="G29" s="392"/>
      <c r="H29" s="392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2" t="s">
        <v>39</v>
      </c>
      <c r="E32" s="36"/>
      <c r="F32" s="36"/>
      <c r="G32" s="36"/>
      <c r="H32" s="36"/>
      <c r="I32" s="36"/>
      <c r="J32" s="123">
        <f>ROUND(J93,2)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4" t="s">
        <v>41</v>
      </c>
      <c r="G34" s="36"/>
      <c r="H34" s="36"/>
      <c r="I34" s="124" t="s">
        <v>40</v>
      </c>
      <c r="J34" s="124" t="s">
        <v>42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125" t="s">
        <v>43</v>
      </c>
      <c r="E35" s="115" t="s">
        <v>44</v>
      </c>
      <c r="F35" s="126">
        <f>ROUND((SUM(BE93:BE225)),2)</f>
        <v>0</v>
      </c>
      <c r="G35" s="36"/>
      <c r="H35" s="36"/>
      <c r="I35" s="127">
        <v>0.21</v>
      </c>
      <c r="J35" s="126">
        <f>ROUND(((SUM(BE93:BE225))*I35),2)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5" t="s">
        <v>45</v>
      </c>
      <c r="F36" s="126">
        <f>ROUND((SUM(BF93:BF225)),2)</f>
        <v>0</v>
      </c>
      <c r="G36" s="36"/>
      <c r="H36" s="36"/>
      <c r="I36" s="127">
        <v>0.15</v>
      </c>
      <c r="J36" s="126">
        <f>ROUND(((SUM(BF93:BF225))*I36),2)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15" t="s">
        <v>43</v>
      </c>
      <c r="E37" s="115" t="s">
        <v>46</v>
      </c>
      <c r="F37" s="126">
        <f>ROUND((SUM(BG93:BG225)),2)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5" t="s">
        <v>47</v>
      </c>
      <c r="F38" s="126">
        <f>ROUND((SUM(BH93:BH225)),2)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48</v>
      </c>
      <c r="F39" s="126">
        <f>ROUND((SUM(BI93:BI225)),2)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102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3" t="str">
        <f>E7</f>
        <v>Jez Zvole, oprava jezu a navazujícího opevnění koryta</v>
      </c>
      <c r="F50" s="394"/>
      <c r="G50" s="394"/>
      <c r="H50" s="394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99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3" t="s">
        <v>877</v>
      </c>
      <c r="F52" s="395"/>
      <c r="G52" s="395"/>
      <c r="H52" s="395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878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2" t="str">
        <f>E11</f>
        <v>2.1 - SO 02.1 Oprava pravobřežní patky vývaru a přilehlé svahové dlažby</v>
      </c>
      <c r="F54" s="395"/>
      <c r="G54" s="395"/>
      <c r="H54" s="395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Rychnovek</v>
      </c>
      <c r="G56" s="38"/>
      <c r="H56" s="38"/>
      <c r="I56" s="31" t="s">
        <v>24</v>
      </c>
      <c r="J56" s="62" t="str">
        <f>IF(J14="","",J14)</f>
        <v>17. 2. 2022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40.15" customHeight="1">
      <c r="A58" s="36"/>
      <c r="B58" s="37"/>
      <c r="C58" s="31" t="s">
        <v>26</v>
      </c>
      <c r="D58" s="38"/>
      <c r="E58" s="38"/>
      <c r="F58" s="29" t="str">
        <f>E17</f>
        <v>Povodí Labe, státní podnik, OIČ, Hradec Králové</v>
      </c>
      <c r="G58" s="38"/>
      <c r="H58" s="38"/>
      <c r="I58" s="31" t="s">
        <v>33</v>
      </c>
      <c r="J58" s="34" t="str">
        <f>E23</f>
        <v>Povodí Labe, státní podnik, OIČ, Hradec Králové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31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>Ing. Eva Morkesová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9" t="s">
        <v>103</v>
      </c>
      <c r="D61" s="140"/>
      <c r="E61" s="140"/>
      <c r="F61" s="140"/>
      <c r="G61" s="140"/>
      <c r="H61" s="140"/>
      <c r="I61" s="140"/>
      <c r="J61" s="141" t="s">
        <v>104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2" t="s">
        <v>71</v>
      </c>
      <c r="D63" s="38"/>
      <c r="E63" s="38"/>
      <c r="F63" s="38"/>
      <c r="G63" s="38"/>
      <c r="H63" s="38"/>
      <c r="I63" s="38"/>
      <c r="J63" s="80">
        <f>J93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105</v>
      </c>
    </row>
    <row r="64" spans="2:12" s="9" customFormat="1" ht="24.95" customHeight="1">
      <c r="B64" s="143"/>
      <c r="C64" s="144"/>
      <c r="D64" s="145" t="s">
        <v>106</v>
      </c>
      <c r="E64" s="146"/>
      <c r="F64" s="146"/>
      <c r="G64" s="146"/>
      <c r="H64" s="146"/>
      <c r="I64" s="146"/>
      <c r="J64" s="147">
        <f>J94</f>
        <v>0</v>
      </c>
      <c r="K64" s="144"/>
      <c r="L64" s="148"/>
    </row>
    <row r="65" spans="2:12" s="10" customFormat="1" ht="19.9" customHeight="1">
      <c r="B65" s="149"/>
      <c r="C65" s="100"/>
      <c r="D65" s="150" t="s">
        <v>107</v>
      </c>
      <c r="E65" s="151"/>
      <c r="F65" s="151"/>
      <c r="G65" s="151"/>
      <c r="H65" s="151"/>
      <c r="I65" s="151"/>
      <c r="J65" s="152">
        <f>J95</f>
        <v>0</v>
      </c>
      <c r="K65" s="100"/>
      <c r="L65" s="153"/>
    </row>
    <row r="66" spans="2:12" s="10" customFormat="1" ht="19.9" customHeight="1">
      <c r="B66" s="149"/>
      <c r="C66" s="100"/>
      <c r="D66" s="150" t="s">
        <v>108</v>
      </c>
      <c r="E66" s="151"/>
      <c r="F66" s="151"/>
      <c r="G66" s="151"/>
      <c r="H66" s="151"/>
      <c r="I66" s="151"/>
      <c r="J66" s="152">
        <f>J116</f>
        <v>0</v>
      </c>
      <c r="K66" s="100"/>
      <c r="L66" s="153"/>
    </row>
    <row r="67" spans="2:12" s="10" customFormat="1" ht="19.9" customHeight="1">
      <c r="B67" s="149"/>
      <c r="C67" s="100"/>
      <c r="D67" s="150" t="s">
        <v>110</v>
      </c>
      <c r="E67" s="151"/>
      <c r="F67" s="151"/>
      <c r="G67" s="151"/>
      <c r="H67" s="151"/>
      <c r="I67" s="151"/>
      <c r="J67" s="152">
        <f>J130</f>
        <v>0</v>
      </c>
      <c r="K67" s="100"/>
      <c r="L67" s="153"/>
    </row>
    <row r="68" spans="2:12" s="10" customFormat="1" ht="19.9" customHeight="1">
      <c r="B68" s="149"/>
      <c r="C68" s="100"/>
      <c r="D68" s="150" t="s">
        <v>112</v>
      </c>
      <c r="E68" s="151"/>
      <c r="F68" s="151"/>
      <c r="G68" s="151"/>
      <c r="H68" s="151"/>
      <c r="I68" s="151"/>
      <c r="J68" s="152">
        <f>J145</f>
        <v>0</v>
      </c>
      <c r="K68" s="100"/>
      <c r="L68" s="153"/>
    </row>
    <row r="69" spans="2:12" s="10" customFormat="1" ht="19.9" customHeight="1">
      <c r="B69" s="149"/>
      <c r="C69" s="100"/>
      <c r="D69" s="150" t="s">
        <v>114</v>
      </c>
      <c r="E69" s="151"/>
      <c r="F69" s="151"/>
      <c r="G69" s="151"/>
      <c r="H69" s="151"/>
      <c r="I69" s="151"/>
      <c r="J69" s="152">
        <f>J156</f>
        <v>0</v>
      </c>
      <c r="K69" s="100"/>
      <c r="L69" s="153"/>
    </row>
    <row r="70" spans="2:12" s="10" customFormat="1" ht="19.9" customHeight="1">
      <c r="B70" s="149"/>
      <c r="C70" s="100"/>
      <c r="D70" s="150" t="s">
        <v>115</v>
      </c>
      <c r="E70" s="151"/>
      <c r="F70" s="151"/>
      <c r="G70" s="151"/>
      <c r="H70" s="151"/>
      <c r="I70" s="151"/>
      <c r="J70" s="152">
        <f>J205</f>
        <v>0</v>
      </c>
      <c r="K70" s="100"/>
      <c r="L70" s="153"/>
    </row>
    <row r="71" spans="2:12" s="10" customFormat="1" ht="19.9" customHeight="1">
      <c r="B71" s="149"/>
      <c r="C71" s="100"/>
      <c r="D71" s="150" t="s">
        <v>116</v>
      </c>
      <c r="E71" s="151"/>
      <c r="F71" s="151"/>
      <c r="G71" s="151"/>
      <c r="H71" s="151"/>
      <c r="I71" s="151"/>
      <c r="J71" s="152">
        <f>J222</f>
        <v>0</v>
      </c>
      <c r="K71" s="100"/>
      <c r="L71" s="153"/>
    </row>
    <row r="72" spans="1:31" s="2" customFormat="1" ht="21.7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6.95" customHeight="1">
      <c r="A73" s="36"/>
      <c r="B73" s="50"/>
      <c r="C73" s="51"/>
      <c r="D73" s="51"/>
      <c r="E73" s="51"/>
      <c r="F73" s="51"/>
      <c r="G73" s="51"/>
      <c r="H73" s="51"/>
      <c r="I73" s="51"/>
      <c r="J73" s="51"/>
      <c r="K73" s="51"/>
      <c r="L73" s="11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7" spans="1:31" s="2" customFormat="1" ht="6.95" customHeight="1">
      <c r="A77" s="36"/>
      <c r="B77" s="52"/>
      <c r="C77" s="53"/>
      <c r="D77" s="53"/>
      <c r="E77" s="53"/>
      <c r="F77" s="53"/>
      <c r="G77" s="53"/>
      <c r="H77" s="53"/>
      <c r="I77" s="53"/>
      <c r="J77" s="53"/>
      <c r="K77" s="53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24.95" customHeight="1">
      <c r="A78" s="36"/>
      <c r="B78" s="37"/>
      <c r="C78" s="25" t="s">
        <v>121</v>
      </c>
      <c r="D78" s="38"/>
      <c r="E78" s="38"/>
      <c r="F78" s="38"/>
      <c r="G78" s="38"/>
      <c r="H78" s="38"/>
      <c r="I78" s="38"/>
      <c r="J78" s="38"/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12" customHeight="1">
      <c r="A80" s="36"/>
      <c r="B80" s="37"/>
      <c r="C80" s="31" t="s">
        <v>16</v>
      </c>
      <c r="D80" s="38"/>
      <c r="E80" s="38"/>
      <c r="F80" s="38"/>
      <c r="G80" s="38"/>
      <c r="H80" s="38"/>
      <c r="I80" s="38"/>
      <c r="J80" s="38"/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6.5" customHeight="1">
      <c r="A81" s="36"/>
      <c r="B81" s="37"/>
      <c r="C81" s="38"/>
      <c r="D81" s="38"/>
      <c r="E81" s="393" t="str">
        <f>E7</f>
        <v>Jez Zvole, oprava jezu a navazujícího opevnění koryta</v>
      </c>
      <c r="F81" s="394"/>
      <c r="G81" s="394"/>
      <c r="H81" s="394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2:12" s="1" customFormat="1" ht="12" customHeight="1">
      <c r="B82" s="23"/>
      <c r="C82" s="31" t="s">
        <v>99</v>
      </c>
      <c r="D82" s="24"/>
      <c r="E82" s="24"/>
      <c r="F82" s="24"/>
      <c r="G82" s="24"/>
      <c r="H82" s="24"/>
      <c r="I82" s="24"/>
      <c r="J82" s="24"/>
      <c r="K82" s="24"/>
      <c r="L82" s="22"/>
    </row>
    <row r="83" spans="1:31" s="2" customFormat="1" ht="16.5" customHeight="1">
      <c r="A83" s="36"/>
      <c r="B83" s="37"/>
      <c r="C83" s="38"/>
      <c r="D83" s="38"/>
      <c r="E83" s="393" t="s">
        <v>877</v>
      </c>
      <c r="F83" s="395"/>
      <c r="G83" s="395"/>
      <c r="H83" s="395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1" t="s">
        <v>878</v>
      </c>
      <c r="D84" s="38"/>
      <c r="E84" s="38"/>
      <c r="F84" s="38"/>
      <c r="G84" s="38"/>
      <c r="H84" s="38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8"/>
      <c r="D85" s="38"/>
      <c r="E85" s="342" t="str">
        <f>E11</f>
        <v>2.1 - SO 02.1 Oprava pravobřežní patky vývaru a přilehlé svahové dlažby</v>
      </c>
      <c r="F85" s="395"/>
      <c r="G85" s="395"/>
      <c r="H85" s="395"/>
      <c r="I85" s="38"/>
      <c r="J85" s="38"/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2" customHeight="1">
      <c r="A87" s="36"/>
      <c r="B87" s="37"/>
      <c r="C87" s="31" t="s">
        <v>22</v>
      </c>
      <c r="D87" s="38"/>
      <c r="E87" s="38"/>
      <c r="F87" s="29" t="str">
        <f>F14</f>
        <v>Rychnovek</v>
      </c>
      <c r="G87" s="38"/>
      <c r="H87" s="38"/>
      <c r="I87" s="31" t="s">
        <v>24</v>
      </c>
      <c r="J87" s="62" t="str">
        <f>IF(J14="","",J14)</f>
        <v>17. 2. 2022</v>
      </c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40.15" customHeight="1">
      <c r="A89" s="36"/>
      <c r="B89" s="37"/>
      <c r="C89" s="31" t="s">
        <v>26</v>
      </c>
      <c r="D89" s="38"/>
      <c r="E89" s="38"/>
      <c r="F89" s="29" t="str">
        <f>E17</f>
        <v>Povodí Labe, státní podnik, OIČ, Hradec Králové</v>
      </c>
      <c r="G89" s="38"/>
      <c r="H89" s="38"/>
      <c r="I89" s="31" t="s">
        <v>33</v>
      </c>
      <c r="J89" s="34" t="str">
        <f>E23</f>
        <v>Povodí Labe, státní podnik, OIČ, Hradec Králové</v>
      </c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15.2" customHeight="1">
      <c r="A90" s="36"/>
      <c r="B90" s="37"/>
      <c r="C90" s="31" t="s">
        <v>31</v>
      </c>
      <c r="D90" s="38"/>
      <c r="E90" s="38"/>
      <c r="F90" s="29" t="str">
        <f>IF(E20="","",E20)</f>
        <v>Vyplň údaj</v>
      </c>
      <c r="G90" s="38"/>
      <c r="H90" s="38"/>
      <c r="I90" s="31" t="s">
        <v>35</v>
      </c>
      <c r="J90" s="34" t="str">
        <f>E26</f>
        <v>Ing. Eva Morkesová</v>
      </c>
      <c r="K90" s="38"/>
      <c r="L90" s="11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0.35" customHeight="1">
      <c r="A91" s="36"/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11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11" customFormat="1" ht="29.25" customHeight="1">
      <c r="A92" s="154"/>
      <c r="B92" s="155"/>
      <c r="C92" s="156" t="s">
        <v>122</v>
      </c>
      <c r="D92" s="157" t="s">
        <v>58</v>
      </c>
      <c r="E92" s="157" t="s">
        <v>54</v>
      </c>
      <c r="F92" s="157" t="s">
        <v>55</v>
      </c>
      <c r="G92" s="157" t="s">
        <v>123</v>
      </c>
      <c r="H92" s="157" t="s">
        <v>124</v>
      </c>
      <c r="I92" s="157" t="s">
        <v>125</v>
      </c>
      <c r="J92" s="157" t="s">
        <v>104</v>
      </c>
      <c r="K92" s="158" t="s">
        <v>126</v>
      </c>
      <c r="L92" s="159"/>
      <c r="M92" s="71" t="s">
        <v>28</v>
      </c>
      <c r="N92" s="72" t="s">
        <v>43</v>
      </c>
      <c r="O92" s="72" t="s">
        <v>127</v>
      </c>
      <c r="P92" s="72" t="s">
        <v>128</v>
      </c>
      <c r="Q92" s="72" t="s">
        <v>129</v>
      </c>
      <c r="R92" s="72" t="s">
        <v>130</v>
      </c>
      <c r="S92" s="72" t="s">
        <v>131</v>
      </c>
      <c r="T92" s="73" t="s">
        <v>132</v>
      </c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</row>
    <row r="93" spans="1:63" s="2" customFormat="1" ht="22.9" customHeight="1">
      <c r="A93" s="36"/>
      <c r="B93" s="37"/>
      <c r="C93" s="78" t="s">
        <v>133</v>
      </c>
      <c r="D93" s="38"/>
      <c r="E93" s="38"/>
      <c r="F93" s="38"/>
      <c r="G93" s="38"/>
      <c r="H93" s="38"/>
      <c r="I93" s="38"/>
      <c r="J93" s="160">
        <f>BK93</f>
        <v>0</v>
      </c>
      <c r="K93" s="38"/>
      <c r="L93" s="41"/>
      <c r="M93" s="74"/>
      <c r="N93" s="161"/>
      <c r="O93" s="75"/>
      <c r="P93" s="162">
        <f>P94</f>
        <v>0</v>
      </c>
      <c r="Q93" s="75"/>
      <c r="R93" s="162">
        <f>R94</f>
        <v>25.757750000000005</v>
      </c>
      <c r="S93" s="75"/>
      <c r="T93" s="163">
        <f>T94</f>
        <v>87.6207</v>
      </c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T93" s="19" t="s">
        <v>72</v>
      </c>
      <c r="AU93" s="19" t="s">
        <v>105</v>
      </c>
      <c r="BK93" s="164">
        <f>BK94</f>
        <v>0</v>
      </c>
    </row>
    <row r="94" spans="2:63" s="12" customFormat="1" ht="25.9" customHeight="1">
      <c r="B94" s="165"/>
      <c r="C94" s="166"/>
      <c r="D94" s="167" t="s">
        <v>72</v>
      </c>
      <c r="E94" s="168" t="s">
        <v>134</v>
      </c>
      <c r="F94" s="168" t="s">
        <v>135</v>
      </c>
      <c r="G94" s="166"/>
      <c r="H94" s="166"/>
      <c r="I94" s="169"/>
      <c r="J94" s="170">
        <f>BK94</f>
        <v>0</v>
      </c>
      <c r="K94" s="166"/>
      <c r="L94" s="171"/>
      <c r="M94" s="172"/>
      <c r="N94" s="173"/>
      <c r="O94" s="173"/>
      <c r="P94" s="174">
        <f>P95+P116+P130+P145+P156+P205+P222</f>
        <v>0</v>
      </c>
      <c r="Q94" s="173"/>
      <c r="R94" s="174">
        <f>R95+R116+R130+R145+R156+R205+R222</f>
        <v>25.757750000000005</v>
      </c>
      <c r="S94" s="173"/>
      <c r="T94" s="175">
        <f>T95+T116+T130+T145+T156+T205+T222</f>
        <v>87.6207</v>
      </c>
      <c r="AR94" s="176" t="s">
        <v>81</v>
      </c>
      <c r="AT94" s="177" t="s">
        <v>72</v>
      </c>
      <c r="AU94" s="177" t="s">
        <v>73</v>
      </c>
      <c r="AY94" s="176" t="s">
        <v>136</v>
      </c>
      <c r="BK94" s="178">
        <f>BK95+BK116+BK130+BK145+BK156+BK205+BK222</f>
        <v>0</v>
      </c>
    </row>
    <row r="95" spans="2:63" s="12" customFormat="1" ht="22.9" customHeight="1">
      <c r="B95" s="165"/>
      <c r="C95" s="166"/>
      <c r="D95" s="167" t="s">
        <v>72</v>
      </c>
      <c r="E95" s="179" t="s">
        <v>81</v>
      </c>
      <c r="F95" s="179" t="s">
        <v>137</v>
      </c>
      <c r="G95" s="166"/>
      <c r="H95" s="166"/>
      <c r="I95" s="169"/>
      <c r="J95" s="180">
        <f>BK95</f>
        <v>0</v>
      </c>
      <c r="K95" s="166"/>
      <c r="L95" s="171"/>
      <c r="M95" s="172"/>
      <c r="N95" s="173"/>
      <c r="O95" s="173"/>
      <c r="P95" s="174">
        <f>SUM(P96:P115)</f>
        <v>0</v>
      </c>
      <c r="Q95" s="173"/>
      <c r="R95" s="174">
        <f>SUM(R96:R115)</f>
        <v>0</v>
      </c>
      <c r="S95" s="173"/>
      <c r="T95" s="175">
        <f>SUM(T96:T115)</f>
        <v>16.119</v>
      </c>
      <c r="AR95" s="176" t="s">
        <v>81</v>
      </c>
      <c r="AT95" s="177" t="s">
        <v>72</v>
      </c>
      <c r="AU95" s="177" t="s">
        <v>81</v>
      </c>
      <c r="AY95" s="176" t="s">
        <v>136</v>
      </c>
      <c r="BK95" s="178">
        <f>SUM(BK96:BK115)</f>
        <v>0</v>
      </c>
    </row>
    <row r="96" spans="1:65" s="2" customFormat="1" ht="16.5" customHeight="1">
      <c r="A96" s="36"/>
      <c r="B96" s="37"/>
      <c r="C96" s="181" t="s">
        <v>81</v>
      </c>
      <c r="D96" s="181" t="s">
        <v>138</v>
      </c>
      <c r="E96" s="182" t="s">
        <v>880</v>
      </c>
      <c r="F96" s="183" t="s">
        <v>881</v>
      </c>
      <c r="G96" s="184" t="s">
        <v>155</v>
      </c>
      <c r="H96" s="185">
        <v>8.955</v>
      </c>
      <c r="I96" s="186"/>
      <c r="J96" s="187">
        <f>ROUND(I96*H96,2)</f>
        <v>0</v>
      </c>
      <c r="K96" s="183" t="s">
        <v>156</v>
      </c>
      <c r="L96" s="41"/>
      <c r="M96" s="188" t="s">
        <v>28</v>
      </c>
      <c r="N96" s="189" t="s">
        <v>46</v>
      </c>
      <c r="O96" s="67"/>
      <c r="P96" s="190">
        <f>O96*H96</f>
        <v>0</v>
      </c>
      <c r="Q96" s="190">
        <v>0</v>
      </c>
      <c r="R96" s="190">
        <f>Q96*H96</f>
        <v>0</v>
      </c>
      <c r="S96" s="190">
        <v>1.8</v>
      </c>
      <c r="T96" s="191">
        <f>S96*H96</f>
        <v>16.119</v>
      </c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R96" s="192" t="s">
        <v>142</v>
      </c>
      <c r="AT96" s="192" t="s">
        <v>138</v>
      </c>
      <c r="AU96" s="192" t="s">
        <v>83</v>
      </c>
      <c r="AY96" s="19" t="s">
        <v>136</v>
      </c>
      <c r="BE96" s="193">
        <f>IF(N96="základní",J96,0)</f>
        <v>0</v>
      </c>
      <c r="BF96" s="193">
        <f>IF(N96="snížená",J96,0)</f>
        <v>0</v>
      </c>
      <c r="BG96" s="193">
        <f>IF(N96="zákl. přenesená",J96,0)</f>
        <v>0</v>
      </c>
      <c r="BH96" s="193">
        <f>IF(N96="sníž. přenesená",J96,0)</f>
        <v>0</v>
      </c>
      <c r="BI96" s="193">
        <f>IF(N96="nulová",J96,0)</f>
        <v>0</v>
      </c>
      <c r="BJ96" s="19" t="s">
        <v>142</v>
      </c>
      <c r="BK96" s="193">
        <f>ROUND(I96*H96,2)</f>
        <v>0</v>
      </c>
      <c r="BL96" s="19" t="s">
        <v>142</v>
      </c>
      <c r="BM96" s="192" t="s">
        <v>157</v>
      </c>
    </row>
    <row r="97" spans="1:47" s="2" customFormat="1" ht="19.5">
      <c r="A97" s="36"/>
      <c r="B97" s="37"/>
      <c r="C97" s="38"/>
      <c r="D97" s="194" t="s">
        <v>144</v>
      </c>
      <c r="E97" s="38"/>
      <c r="F97" s="195" t="s">
        <v>882</v>
      </c>
      <c r="G97" s="38"/>
      <c r="H97" s="38"/>
      <c r="I97" s="196"/>
      <c r="J97" s="38"/>
      <c r="K97" s="38"/>
      <c r="L97" s="41"/>
      <c r="M97" s="197"/>
      <c r="N97" s="198"/>
      <c r="O97" s="67"/>
      <c r="P97" s="67"/>
      <c r="Q97" s="67"/>
      <c r="R97" s="67"/>
      <c r="S97" s="67"/>
      <c r="T97" s="68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T97" s="19" t="s">
        <v>144</v>
      </c>
      <c r="AU97" s="19" t="s">
        <v>83</v>
      </c>
    </row>
    <row r="98" spans="1:47" s="2" customFormat="1" ht="11.25">
      <c r="A98" s="36"/>
      <c r="B98" s="37"/>
      <c r="C98" s="38"/>
      <c r="D98" s="220" t="s">
        <v>159</v>
      </c>
      <c r="E98" s="38"/>
      <c r="F98" s="221" t="s">
        <v>883</v>
      </c>
      <c r="G98" s="38"/>
      <c r="H98" s="38"/>
      <c r="I98" s="196"/>
      <c r="J98" s="38"/>
      <c r="K98" s="38"/>
      <c r="L98" s="41"/>
      <c r="M98" s="197"/>
      <c r="N98" s="198"/>
      <c r="O98" s="67"/>
      <c r="P98" s="67"/>
      <c r="Q98" s="67"/>
      <c r="R98" s="67"/>
      <c r="S98" s="67"/>
      <c r="T98" s="68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T98" s="19" t="s">
        <v>159</v>
      </c>
      <c r="AU98" s="19" t="s">
        <v>83</v>
      </c>
    </row>
    <row r="99" spans="2:51" s="13" customFormat="1" ht="11.25">
      <c r="B99" s="199"/>
      <c r="C99" s="200"/>
      <c r="D99" s="194" t="s">
        <v>146</v>
      </c>
      <c r="E99" s="201" t="s">
        <v>28</v>
      </c>
      <c r="F99" s="202" t="s">
        <v>884</v>
      </c>
      <c r="G99" s="200"/>
      <c r="H99" s="201" t="s">
        <v>28</v>
      </c>
      <c r="I99" s="203"/>
      <c r="J99" s="200"/>
      <c r="K99" s="200"/>
      <c r="L99" s="204"/>
      <c r="M99" s="205"/>
      <c r="N99" s="206"/>
      <c r="O99" s="206"/>
      <c r="P99" s="206"/>
      <c r="Q99" s="206"/>
      <c r="R99" s="206"/>
      <c r="S99" s="206"/>
      <c r="T99" s="207"/>
      <c r="AT99" s="208" t="s">
        <v>146</v>
      </c>
      <c r="AU99" s="208" t="s">
        <v>83</v>
      </c>
      <c r="AV99" s="13" t="s">
        <v>81</v>
      </c>
      <c r="AW99" s="13" t="s">
        <v>34</v>
      </c>
      <c r="AX99" s="13" t="s">
        <v>73</v>
      </c>
      <c r="AY99" s="208" t="s">
        <v>136</v>
      </c>
    </row>
    <row r="100" spans="2:51" s="14" customFormat="1" ht="11.25">
      <c r="B100" s="209"/>
      <c r="C100" s="210"/>
      <c r="D100" s="194" t="s">
        <v>146</v>
      </c>
      <c r="E100" s="211" t="s">
        <v>28</v>
      </c>
      <c r="F100" s="212" t="s">
        <v>885</v>
      </c>
      <c r="G100" s="210"/>
      <c r="H100" s="213">
        <v>8.955</v>
      </c>
      <c r="I100" s="214"/>
      <c r="J100" s="210"/>
      <c r="K100" s="210"/>
      <c r="L100" s="215"/>
      <c r="M100" s="216"/>
      <c r="N100" s="217"/>
      <c r="O100" s="217"/>
      <c r="P100" s="217"/>
      <c r="Q100" s="217"/>
      <c r="R100" s="217"/>
      <c r="S100" s="217"/>
      <c r="T100" s="218"/>
      <c r="AT100" s="219" t="s">
        <v>146</v>
      </c>
      <c r="AU100" s="219" t="s">
        <v>83</v>
      </c>
      <c r="AV100" s="14" t="s">
        <v>83</v>
      </c>
      <c r="AW100" s="14" t="s">
        <v>34</v>
      </c>
      <c r="AX100" s="14" t="s">
        <v>81</v>
      </c>
      <c r="AY100" s="219" t="s">
        <v>136</v>
      </c>
    </row>
    <row r="101" spans="1:65" s="2" customFormat="1" ht="16.5" customHeight="1">
      <c r="A101" s="36"/>
      <c r="B101" s="37"/>
      <c r="C101" s="181" t="s">
        <v>83</v>
      </c>
      <c r="D101" s="181" t="s">
        <v>138</v>
      </c>
      <c r="E101" s="182" t="s">
        <v>886</v>
      </c>
      <c r="F101" s="183" t="s">
        <v>887</v>
      </c>
      <c r="G101" s="184" t="s">
        <v>155</v>
      </c>
      <c r="H101" s="185">
        <v>8.955</v>
      </c>
      <c r="I101" s="186"/>
      <c r="J101" s="187">
        <f>ROUND(I101*H101,2)</f>
        <v>0</v>
      </c>
      <c r="K101" s="183" t="s">
        <v>156</v>
      </c>
      <c r="L101" s="41"/>
      <c r="M101" s="188" t="s">
        <v>28</v>
      </c>
      <c r="N101" s="189" t="s">
        <v>46</v>
      </c>
      <c r="O101" s="67"/>
      <c r="P101" s="190">
        <f>O101*H101</f>
        <v>0</v>
      </c>
      <c r="Q101" s="190">
        <v>0</v>
      </c>
      <c r="R101" s="190">
        <f>Q101*H101</f>
        <v>0</v>
      </c>
      <c r="S101" s="190">
        <v>0</v>
      </c>
      <c r="T101" s="191">
        <f>S101*H101</f>
        <v>0</v>
      </c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R101" s="192" t="s">
        <v>142</v>
      </c>
      <c r="AT101" s="192" t="s">
        <v>138</v>
      </c>
      <c r="AU101" s="192" t="s">
        <v>83</v>
      </c>
      <c r="AY101" s="19" t="s">
        <v>136</v>
      </c>
      <c r="BE101" s="193">
        <f>IF(N101="základní",J101,0)</f>
        <v>0</v>
      </c>
      <c r="BF101" s="193">
        <f>IF(N101="snížená",J101,0)</f>
        <v>0</v>
      </c>
      <c r="BG101" s="193">
        <f>IF(N101="zákl. přenesená",J101,0)</f>
        <v>0</v>
      </c>
      <c r="BH101" s="193">
        <f>IF(N101="sníž. přenesená",J101,0)</f>
        <v>0</v>
      </c>
      <c r="BI101" s="193">
        <f>IF(N101="nulová",J101,0)</f>
        <v>0</v>
      </c>
      <c r="BJ101" s="19" t="s">
        <v>142</v>
      </c>
      <c r="BK101" s="193">
        <f>ROUND(I101*H101,2)</f>
        <v>0</v>
      </c>
      <c r="BL101" s="19" t="s">
        <v>142</v>
      </c>
      <c r="BM101" s="192" t="s">
        <v>888</v>
      </c>
    </row>
    <row r="102" spans="1:47" s="2" customFormat="1" ht="19.5">
      <c r="A102" s="36"/>
      <c r="B102" s="37"/>
      <c r="C102" s="38"/>
      <c r="D102" s="194" t="s">
        <v>144</v>
      </c>
      <c r="E102" s="38"/>
      <c r="F102" s="195" t="s">
        <v>889</v>
      </c>
      <c r="G102" s="38"/>
      <c r="H102" s="38"/>
      <c r="I102" s="196"/>
      <c r="J102" s="38"/>
      <c r="K102" s="38"/>
      <c r="L102" s="41"/>
      <c r="M102" s="197"/>
      <c r="N102" s="198"/>
      <c r="O102" s="67"/>
      <c r="P102" s="67"/>
      <c r="Q102" s="67"/>
      <c r="R102" s="67"/>
      <c r="S102" s="67"/>
      <c r="T102" s="68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T102" s="19" t="s">
        <v>144</v>
      </c>
      <c r="AU102" s="19" t="s">
        <v>83</v>
      </c>
    </row>
    <row r="103" spans="1:47" s="2" customFormat="1" ht="11.25">
      <c r="A103" s="36"/>
      <c r="B103" s="37"/>
      <c r="C103" s="38"/>
      <c r="D103" s="220" t="s">
        <v>159</v>
      </c>
      <c r="E103" s="38"/>
      <c r="F103" s="221" t="s">
        <v>890</v>
      </c>
      <c r="G103" s="38"/>
      <c r="H103" s="38"/>
      <c r="I103" s="196"/>
      <c r="J103" s="38"/>
      <c r="K103" s="38"/>
      <c r="L103" s="41"/>
      <c r="M103" s="197"/>
      <c r="N103" s="198"/>
      <c r="O103" s="67"/>
      <c r="P103" s="67"/>
      <c r="Q103" s="67"/>
      <c r="R103" s="67"/>
      <c r="S103" s="67"/>
      <c r="T103" s="68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T103" s="19" t="s">
        <v>159</v>
      </c>
      <c r="AU103" s="19" t="s">
        <v>83</v>
      </c>
    </row>
    <row r="104" spans="2:51" s="13" customFormat="1" ht="11.25">
      <c r="B104" s="199"/>
      <c r="C104" s="200"/>
      <c r="D104" s="194" t="s">
        <v>146</v>
      </c>
      <c r="E104" s="201" t="s">
        <v>28</v>
      </c>
      <c r="F104" s="202" t="s">
        <v>891</v>
      </c>
      <c r="G104" s="200"/>
      <c r="H104" s="201" t="s">
        <v>28</v>
      </c>
      <c r="I104" s="203"/>
      <c r="J104" s="200"/>
      <c r="K104" s="200"/>
      <c r="L104" s="204"/>
      <c r="M104" s="205"/>
      <c r="N104" s="206"/>
      <c r="O104" s="206"/>
      <c r="P104" s="206"/>
      <c r="Q104" s="206"/>
      <c r="R104" s="206"/>
      <c r="S104" s="206"/>
      <c r="T104" s="207"/>
      <c r="AT104" s="208" t="s">
        <v>146</v>
      </c>
      <c r="AU104" s="208" t="s">
        <v>83</v>
      </c>
      <c r="AV104" s="13" t="s">
        <v>81</v>
      </c>
      <c r="AW104" s="13" t="s">
        <v>34</v>
      </c>
      <c r="AX104" s="13" t="s">
        <v>73</v>
      </c>
      <c r="AY104" s="208" t="s">
        <v>136</v>
      </c>
    </row>
    <row r="105" spans="2:51" s="14" customFormat="1" ht="11.25">
      <c r="B105" s="209"/>
      <c r="C105" s="210"/>
      <c r="D105" s="194" t="s">
        <v>146</v>
      </c>
      <c r="E105" s="211" t="s">
        <v>28</v>
      </c>
      <c r="F105" s="212" t="s">
        <v>885</v>
      </c>
      <c r="G105" s="210"/>
      <c r="H105" s="213">
        <v>8.955</v>
      </c>
      <c r="I105" s="214"/>
      <c r="J105" s="210"/>
      <c r="K105" s="210"/>
      <c r="L105" s="215"/>
      <c r="M105" s="216"/>
      <c r="N105" s="217"/>
      <c r="O105" s="217"/>
      <c r="P105" s="217"/>
      <c r="Q105" s="217"/>
      <c r="R105" s="217"/>
      <c r="S105" s="217"/>
      <c r="T105" s="218"/>
      <c r="AT105" s="219" t="s">
        <v>146</v>
      </c>
      <c r="AU105" s="219" t="s">
        <v>83</v>
      </c>
      <c r="AV105" s="14" t="s">
        <v>83</v>
      </c>
      <c r="AW105" s="14" t="s">
        <v>34</v>
      </c>
      <c r="AX105" s="14" t="s">
        <v>81</v>
      </c>
      <c r="AY105" s="219" t="s">
        <v>136</v>
      </c>
    </row>
    <row r="106" spans="1:65" s="2" customFormat="1" ht="16.5" customHeight="1">
      <c r="A106" s="36"/>
      <c r="B106" s="37"/>
      <c r="C106" s="181" t="s">
        <v>152</v>
      </c>
      <c r="D106" s="181" t="s">
        <v>138</v>
      </c>
      <c r="E106" s="182" t="s">
        <v>892</v>
      </c>
      <c r="F106" s="183" t="s">
        <v>893</v>
      </c>
      <c r="G106" s="184" t="s">
        <v>155</v>
      </c>
      <c r="H106" s="185">
        <v>4.478</v>
      </c>
      <c r="I106" s="186"/>
      <c r="J106" s="187">
        <f>ROUND(I106*H106,2)</f>
        <v>0</v>
      </c>
      <c r="K106" s="183" t="s">
        <v>156</v>
      </c>
      <c r="L106" s="41"/>
      <c r="M106" s="188" t="s">
        <v>28</v>
      </c>
      <c r="N106" s="189" t="s">
        <v>46</v>
      </c>
      <c r="O106" s="67"/>
      <c r="P106" s="190">
        <f>O106*H106</f>
        <v>0</v>
      </c>
      <c r="Q106" s="190">
        <v>0</v>
      </c>
      <c r="R106" s="190">
        <f>Q106*H106</f>
        <v>0</v>
      </c>
      <c r="S106" s="190">
        <v>0</v>
      </c>
      <c r="T106" s="191">
        <f>S106*H106</f>
        <v>0</v>
      </c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R106" s="192" t="s">
        <v>142</v>
      </c>
      <c r="AT106" s="192" t="s">
        <v>138</v>
      </c>
      <c r="AU106" s="192" t="s">
        <v>83</v>
      </c>
      <c r="AY106" s="19" t="s">
        <v>136</v>
      </c>
      <c r="BE106" s="193">
        <f>IF(N106="základní",J106,0)</f>
        <v>0</v>
      </c>
      <c r="BF106" s="193">
        <f>IF(N106="snížená",J106,0)</f>
        <v>0</v>
      </c>
      <c r="BG106" s="193">
        <f>IF(N106="zákl. přenesená",J106,0)</f>
        <v>0</v>
      </c>
      <c r="BH106" s="193">
        <f>IF(N106="sníž. přenesená",J106,0)</f>
        <v>0</v>
      </c>
      <c r="BI106" s="193">
        <f>IF(N106="nulová",J106,0)</f>
        <v>0</v>
      </c>
      <c r="BJ106" s="19" t="s">
        <v>142</v>
      </c>
      <c r="BK106" s="193">
        <f>ROUND(I106*H106,2)</f>
        <v>0</v>
      </c>
      <c r="BL106" s="19" t="s">
        <v>142</v>
      </c>
      <c r="BM106" s="192" t="s">
        <v>894</v>
      </c>
    </row>
    <row r="107" spans="1:47" s="2" customFormat="1" ht="11.25">
      <c r="A107" s="36"/>
      <c r="B107" s="37"/>
      <c r="C107" s="38"/>
      <c r="D107" s="194" t="s">
        <v>144</v>
      </c>
      <c r="E107" s="38"/>
      <c r="F107" s="195" t="s">
        <v>895</v>
      </c>
      <c r="G107" s="38"/>
      <c r="H107" s="38"/>
      <c r="I107" s="196"/>
      <c r="J107" s="38"/>
      <c r="K107" s="38"/>
      <c r="L107" s="41"/>
      <c r="M107" s="197"/>
      <c r="N107" s="198"/>
      <c r="O107" s="67"/>
      <c r="P107" s="67"/>
      <c r="Q107" s="67"/>
      <c r="R107" s="67"/>
      <c r="S107" s="67"/>
      <c r="T107" s="68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T107" s="19" t="s">
        <v>144</v>
      </c>
      <c r="AU107" s="19" t="s">
        <v>83</v>
      </c>
    </row>
    <row r="108" spans="1:47" s="2" customFormat="1" ht="11.25">
      <c r="A108" s="36"/>
      <c r="B108" s="37"/>
      <c r="C108" s="38"/>
      <c r="D108" s="220" t="s">
        <v>159</v>
      </c>
      <c r="E108" s="38"/>
      <c r="F108" s="221" t="s">
        <v>896</v>
      </c>
      <c r="G108" s="38"/>
      <c r="H108" s="38"/>
      <c r="I108" s="196"/>
      <c r="J108" s="38"/>
      <c r="K108" s="38"/>
      <c r="L108" s="41"/>
      <c r="M108" s="197"/>
      <c r="N108" s="198"/>
      <c r="O108" s="67"/>
      <c r="P108" s="67"/>
      <c r="Q108" s="67"/>
      <c r="R108" s="67"/>
      <c r="S108" s="67"/>
      <c r="T108" s="68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T108" s="19" t="s">
        <v>159</v>
      </c>
      <c r="AU108" s="19" t="s">
        <v>83</v>
      </c>
    </row>
    <row r="109" spans="2:51" s="13" customFormat="1" ht="11.25">
      <c r="B109" s="199"/>
      <c r="C109" s="200"/>
      <c r="D109" s="194" t="s">
        <v>146</v>
      </c>
      <c r="E109" s="201" t="s">
        <v>28</v>
      </c>
      <c r="F109" s="202" t="s">
        <v>897</v>
      </c>
      <c r="G109" s="200"/>
      <c r="H109" s="201" t="s">
        <v>28</v>
      </c>
      <c r="I109" s="203"/>
      <c r="J109" s="200"/>
      <c r="K109" s="200"/>
      <c r="L109" s="204"/>
      <c r="M109" s="205"/>
      <c r="N109" s="206"/>
      <c r="O109" s="206"/>
      <c r="P109" s="206"/>
      <c r="Q109" s="206"/>
      <c r="R109" s="206"/>
      <c r="S109" s="206"/>
      <c r="T109" s="207"/>
      <c r="AT109" s="208" t="s">
        <v>146</v>
      </c>
      <c r="AU109" s="208" t="s">
        <v>83</v>
      </c>
      <c r="AV109" s="13" t="s">
        <v>81</v>
      </c>
      <c r="AW109" s="13" t="s">
        <v>34</v>
      </c>
      <c r="AX109" s="13" t="s">
        <v>73</v>
      </c>
      <c r="AY109" s="208" t="s">
        <v>136</v>
      </c>
    </row>
    <row r="110" spans="2:51" s="14" customFormat="1" ht="11.25">
      <c r="B110" s="209"/>
      <c r="C110" s="210"/>
      <c r="D110" s="194" t="s">
        <v>146</v>
      </c>
      <c r="E110" s="211" t="s">
        <v>28</v>
      </c>
      <c r="F110" s="212" t="s">
        <v>898</v>
      </c>
      <c r="G110" s="210"/>
      <c r="H110" s="213">
        <v>4.478</v>
      </c>
      <c r="I110" s="214"/>
      <c r="J110" s="210"/>
      <c r="K110" s="210"/>
      <c r="L110" s="215"/>
      <c r="M110" s="216"/>
      <c r="N110" s="217"/>
      <c r="O110" s="217"/>
      <c r="P110" s="217"/>
      <c r="Q110" s="217"/>
      <c r="R110" s="217"/>
      <c r="S110" s="217"/>
      <c r="T110" s="218"/>
      <c r="AT110" s="219" t="s">
        <v>146</v>
      </c>
      <c r="AU110" s="219" t="s">
        <v>83</v>
      </c>
      <c r="AV110" s="14" t="s">
        <v>83</v>
      </c>
      <c r="AW110" s="14" t="s">
        <v>34</v>
      </c>
      <c r="AX110" s="14" t="s">
        <v>81</v>
      </c>
      <c r="AY110" s="219" t="s">
        <v>136</v>
      </c>
    </row>
    <row r="111" spans="1:65" s="2" customFormat="1" ht="16.5" customHeight="1">
      <c r="A111" s="36"/>
      <c r="B111" s="37"/>
      <c r="C111" s="181" t="s">
        <v>142</v>
      </c>
      <c r="D111" s="181" t="s">
        <v>138</v>
      </c>
      <c r="E111" s="182" t="s">
        <v>899</v>
      </c>
      <c r="F111" s="183" t="s">
        <v>900</v>
      </c>
      <c r="G111" s="184" t="s">
        <v>213</v>
      </c>
      <c r="H111" s="185">
        <v>29.85</v>
      </c>
      <c r="I111" s="186"/>
      <c r="J111" s="187">
        <f>ROUND(I111*H111,2)</f>
        <v>0</v>
      </c>
      <c r="K111" s="183" t="s">
        <v>156</v>
      </c>
      <c r="L111" s="41"/>
      <c r="M111" s="188" t="s">
        <v>28</v>
      </c>
      <c r="N111" s="189" t="s">
        <v>46</v>
      </c>
      <c r="O111" s="67"/>
      <c r="P111" s="190">
        <f>O111*H111</f>
        <v>0</v>
      </c>
      <c r="Q111" s="190">
        <v>0</v>
      </c>
      <c r="R111" s="190">
        <f>Q111*H111</f>
        <v>0</v>
      </c>
      <c r="S111" s="190">
        <v>0</v>
      </c>
      <c r="T111" s="191">
        <f>S111*H111</f>
        <v>0</v>
      </c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R111" s="192" t="s">
        <v>142</v>
      </c>
      <c r="AT111" s="192" t="s">
        <v>138</v>
      </c>
      <c r="AU111" s="192" t="s">
        <v>83</v>
      </c>
      <c r="AY111" s="19" t="s">
        <v>136</v>
      </c>
      <c r="BE111" s="193">
        <f>IF(N111="základní",J111,0)</f>
        <v>0</v>
      </c>
      <c r="BF111" s="193">
        <f>IF(N111="snížená",J111,0)</f>
        <v>0</v>
      </c>
      <c r="BG111" s="193">
        <f>IF(N111="zákl. přenesená",J111,0)</f>
        <v>0</v>
      </c>
      <c r="BH111" s="193">
        <f>IF(N111="sníž. přenesená",J111,0)</f>
        <v>0</v>
      </c>
      <c r="BI111" s="193">
        <f>IF(N111="nulová",J111,0)</f>
        <v>0</v>
      </c>
      <c r="BJ111" s="19" t="s">
        <v>142</v>
      </c>
      <c r="BK111" s="193">
        <f>ROUND(I111*H111,2)</f>
        <v>0</v>
      </c>
      <c r="BL111" s="19" t="s">
        <v>142</v>
      </c>
      <c r="BM111" s="192" t="s">
        <v>245</v>
      </c>
    </row>
    <row r="112" spans="1:47" s="2" customFormat="1" ht="19.5">
      <c r="A112" s="36"/>
      <c r="B112" s="37"/>
      <c r="C112" s="38"/>
      <c r="D112" s="194" t="s">
        <v>144</v>
      </c>
      <c r="E112" s="38"/>
      <c r="F112" s="195" t="s">
        <v>901</v>
      </c>
      <c r="G112" s="38"/>
      <c r="H112" s="38"/>
      <c r="I112" s="196"/>
      <c r="J112" s="38"/>
      <c r="K112" s="38"/>
      <c r="L112" s="41"/>
      <c r="M112" s="197"/>
      <c r="N112" s="198"/>
      <c r="O112" s="67"/>
      <c r="P112" s="67"/>
      <c r="Q112" s="67"/>
      <c r="R112" s="67"/>
      <c r="S112" s="67"/>
      <c r="T112" s="68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T112" s="19" t="s">
        <v>144</v>
      </c>
      <c r="AU112" s="19" t="s">
        <v>83</v>
      </c>
    </row>
    <row r="113" spans="1:47" s="2" customFormat="1" ht="11.25">
      <c r="A113" s="36"/>
      <c r="B113" s="37"/>
      <c r="C113" s="38"/>
      <c r="D113" s="220" t="s">
        <v>159</v>
      </c>
      <c r="E113" s="38"/>
      <c r="F113" s="221" t="s">
        <v>902</v>
      </c>
      <c r="G113" s="38"/>
      <c r="H113" s="38"/>
      <c r="I113" s="196"/>
      <c r="J113" s="38"/>
      <c r="K113" s="38"/>
      <c r="L113" s="41"/>
      <c r="M113" s="197"/>
      <c r="N113" s="198"/>
      <c r="O113" s="67"/>
      <c r="P113" s="67"/>
      <c r="Q113" s="67"/>
      <c r="R113" s="67"/>
      <c r="S113" s="67"/>
      <c r="T113" s="68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T113" s="19" t="s">
        <v>159</v>
      </c>
      <c r="AU113" s="19" t="s">
        <v>83</v>
      </c>
    </row>
    <row r="114" spans="2:51" s="13" customFormat="1" ht="11.25">
      <c r="B114" s="199"/>
      <c r="C114" s="200"/>
      <c r="D114" s="194" t="s">
        <v>146</v>
      </c>
      <c r="E114" s="201" t="s">
        <v>28</v>
      </c>
      <c r="F114" s="202" t="s">
        <v>903</v>
      </c>
      <c r="G114" s="200"/>
      <c r="H114" s="201" t="s">
        <v>28</v>
      </c>
      <c r="I114" s="203"/>
      <c r="J114" s="200"/>
      <c r="K114" s="200"/>
      <c r="L114" s="204"/>
      <c r="M114" s="205"/>
      <c r="N114" s="206"/>
      <c r="O114" s="206"/>
      <c r="P114" s="206"/>
      <c r="Q114" s="206"/>
      <c r="R114" s="206"/>
      <c r="S114" s="206"/>
      <c r="T114" s="207"/>
      <c r="AT114" s="208" t="s">
        <v>146</v>
      </c>
      <c r="AU114" s="208" t="s">
        <v>83</v>
      </c>
      <c r="AV114" s="13" t="s">
        <v>81</v>
      </c>
      <c r="AW114" s="13" t="s">
        <v>34</v>
      </c>
      <c r="AX114" s="13" t="s">
        <v>73</v>
      </c>
      <c r="AY114" s="208" t="s">
        <v>136</v>
      </c>
    </row>
    <row r="115" spans="2:51" s="14" customFormat="1" ht="11.25">
      <c r="B115" s="209"/>
      <c r="C115" s="210"/>
      <c r="D115" s="194" t="s">
        <v>146</v>
      </c>
      <c r="E115" s="211" t="s">
        <v>28</v>
      </c>
      <c r="F115" s="212" t="s">
        <v>904</v>
      </c>
      <c r="G115" s="210"/>
      <c r="H115" s="213">
        <v>29.85</v>
      </c>
      <c r="I115" s="214"/>
      <c r="J115" s="210"/>
      <c r="K115" s="210"/>
      <c r="L115" s="215"/>
      <c r="M115" s="216"/>
      <c r="N115" s="217"/>
      <c r="O115" s="217"/>
      <c r="P115" s="217"/>
      <c r="Q115" s="217"/>
      <c r="R115" s="217"/>
      <c r="S115" s="217"/>
      <c r="T115" s="218"/>
      <c r="AT115" s="219" t="s">
        <v>146</v>
      </c>
      <c r="AU115" s="219" t="s">
        <v>83</v>
      </c>
      <c r="AV115" s="14" t="s">
        <v>83</v>
      </c>
      <c r="AW115" s="14" t="s">
        <v>34</v>
      </c>
      <c r="AX115" s="14" t="s">
        <v>81</v>
      </c>
      <c r="AY115" s="219" t="s">
        <v>136</v>
      </c>
    </row>
    <row r="116" spans="2:63" s="12" customFormat="1" ht="22.9" customHeight="1">
      <c r="B116" s="165"/>
      <c r="C116" s="166"/>
      <c r="D116" s="167" t="s">
        <v>72</v>
      </c>
      <c r="E116" s="179" t="s">
        <v>83</v>
      </c>
      <c r="F116" s="179" t="s">
        <v>261</v>
      </c>
      <c r="G116" s="166"/>
      <c r="H116" s="166"/>
      <c r="I116" s="169"/>
      <c r="J116" s="180">
        <f>BK116</f>
        <v>0</v>
      </c>
      <c r="K116" s="166"/>
      <c r="L116" s="171"/>
      <c r="M116" s="172"/>
      <c r="N116" s="173"/>
      <c r="O116" s="173"/>
      <c r="P116" s="174">
        <f>SUM(P117:P129)</f>
        <v>0</v>
      </c>
      <c r="Q116" s="173"/>
      <c r="R116" s="174">
        <f>SUM(R117:R129)</f>
        <v>0.0559588</v>
      </c>
      <c r="S116" s="173"/>
      <c r="T116" s="175">
        <f>SUM(T117:T129)</f>
        <v>0</v>
      </c>
      <c r="AR116" s="176" t="s">
        <v>81</v>
      </c>
      <c r="AT116" s="177" t="s">
        <v>72</v>
      </c>
      <c r="AU116" s="177" t="s">
        <v>81</v>
      </c>
      <c r="AY116" s="176" t="s">
        <v>136</v>
      </c>
      <c r="BK116" s="178">
        <f>SUM(BK117:BK129)</f>
        <v>0</v>
      </c>
    </row>
    <row r="117" spans="1:65" s="2" customFormat="1" ht="16.5" customHeight="1">
      <c r="A117" s="36"/>
      <c r="B117" s="37"/>
      <c r="C117" s="181" t="s">
        <v>177</v>
      </c>
      <c r="D117" s="181" t="s">
        <v>138</v>
      </c>
      <c r="E117" s="182" t="s">
        <v>905</v>
      </c>
      <c r="F117" s="183" t="s">
        <v>906</v>
      </c>
      <c r="G117" s="184" t="s">
        <v>213</v>
      </c>
      <c r="H117" s="185">
        <v>37.81</v>
      </c>
      <c r="I117" s="186"/>
      <c r="J117" s="187">
        <f>ROUND(I117*H117,2)</f>
        <v>0</v>
      </c>
      <c r="K117" s="183" t="s">
        <v>156</v>
      </c>
      <c r="L117" s="41"/>
      <c r="M117" s="188" t="s">
        <v>28</v>
      </c>
      <c r="N117" s="189" t="s">
        <v>46</v>
      </c>
      <c r="O117" s="67"/>
      <c r="P117" s="190">
        <f>O117*H117</f>
        <v>0</v>
      </c>
      <c r="Q117" s="190">
        <v>0.00144</v>
      </c>
      <c r="R117" s="190">
        <f>Q117*H117</f>
        <v>0.054446400000000006</v>
      </c>
      <c r="S117" s="190">
        <v>0</v>
      </c>
      <c r="T117" s="191">
        <f>S117*H117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R117" s="192" t="s">
        <v>142</v>
      </c>
      <c r="AT117" s="192" t="s">
        <v>138</v>
      </c>
      <c r="AU117" s="192" t="s">
        <v>83</v>
      </c>
      <c r="AY117" s="19" t="s">
        <v>136</v>
      </c>
      <c r="BE117" s="193">
        <f>IF(N117="základní",J117,0)</f>
        <v>0</v>
      </c>
      <c r="BF117" s="193">
        <f>IF(N117="snížená",J117,0)</f>
        <v>0</v>
      </c>
      <c r="BG117" s="193">
        <f>IF(N117="zákl. přenesená",J117,0)</f>
        <v>0</v>
      </c>
      <c r="BH117" s="193">
        <f>IF(N117="sníž. přenesená",J117,0)</f>
        <v>0</v>
      </c>
      <c r="BI117" s="193">
        <f>IF(N117="nulová",J117,0)</f>
        <v>0</v>
      </c>
      <c r="BJ117" s="19" t="s">
        <v>142</v>
      </c>
      <c r="BK117" s="193">
        <f>ROUND(I117*H117,2)</f>
        <v>0</v>
      </c>
      <c r="BL117" s="19" t="s">
        <v>142</v>
      </c>
      <c r="BM117" s="192" t="s">
        <v>907</v>
      </c>
    </row>
    <row r="118" spans="1:47" s="2" customFormat="1" ht="11.25">
      <c r="A118" s="36"/>
      <c r="B118" s="37"/>
      <c r="C118" s="38"/>
      <c r="D118" s="194" t="s">
        <v>144</v>
      </c>
      <c r="E118" s="38"/>
      <c r="F118" s="195" t="s">
        <v>908</v>
      </c>
      <c r="G118" s="38"/>
      <c r="H118" s="38"/>
      <c r="I118" s="196"/>
      <c r="J118" s="38"/>
      <c r="K118" s="38"/>
      <c r="L118" s="41"/>
      <c r="M118" s="197"/>
      <c r="N118" s="198"/>
      <c r="O118" s="67"/>
      <c r="P118" s="67"/>
      <c r="Q118" s="67"/>
      <c r="R118" s="67"/>
      <c r="S118" s="67"/>
      <c r="T118" s="68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T118" s="19" t="s">
        <v>144</v>
      </c>
      <c r="AU118" s="19" t="s">
        <v>83</v>
      </c>
    </row>
    <row r="119" spans="1:47" s="2" customFormat="1" ht="11.25">
      <c r="A119" s="36"/>
      <c r="B119" s="37"/>
      <c r="C119" s="38"/>
      <c r="D119" s="220" t="s">
        <v>159</v>
      </c>
      <c r="E119" s="38"/>
      <c r="F119" s="221" t="s">
        <v>909</v>
      </c>
      <c r="G119" s="38"/>
      <c r="H119" s="38"/>
      <c r="I119" s="196"/>
      <c r="J119" s="38"/>
      <c r="K119" s="38"/>
      <c r="L119" s="41"/>
      <c r="M119" s="197"/>
      <c r="N119" s="198"/>
      <c r="O119" s="67"/>
      <c r="P119" s="67"/>
      <c r="Q119" s="67"/>
      <c r="R119" s="67"/>
      <c r="S119" s="67"/>
      <c r="T119" s="68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159</v>
      </c>
      <c r="AU119" s="19" t="s">
        <v>83</v>
      </c>
    </row>
    <row r="120" spans="2:51" s="13" customFormat="1" ht="11.25">
      <c r="B120" s="199"/>
      <c r="C120" s="200"/>
      <c r="D120" s="194" t="s">
        <v>146</v>
      </c>
      <c r="E120" s="201" t="s">
        <v>28</v>
      </c>
      <c r="F120" s="202" t="s">
        <v>910</v>
      </c>
      <c r="G120" s="200"/>
      <c r="H120" s="201" t="s">
        <v>28</v>
      </c>
      <c r="I120" s="203"/>
      <c r="J120" s="200"/>
      <c r="K120" s="200"/>
      <c r="L120" s="204"/>
      <c r="M120" s="205"/>
      <c r="N120" s="206"/>
      <c r="O120" s="206"/>
      <c r="P120" s="206"/>
      <c r="Q120" s="206"/>
      <c r="R120" s="206"/>
      <c r="S120" s="206"/>
      <c r="T120" s="207"/>
      <c r="AT120" s="208" t="s">
        <v>146</v>
      </c>
      <c r="AU120" s="208" t="s">
        <v>83</v>
      </c>
      <c r="AV120" s="13" t="s">
        <v>81</v>
      </c>
      <c r="AW120" s="13" t="s">
        <v>34</v>
      </c>
      <c r="AX120" s="13" t="s">
        <v>73</v>
      </c>
      <c r="AY120" s="208" t="s">
        <v>136</v>
      </c>
    </row>
    <row r="121" spans="2:51" s="14" customFormat="1" ht="11.25">
      <c r="B121" s="209"/>
      <c r="C121" s="210"/>
      <c r="D121" s="194" t="s">
        <v>146</v>
      </c>
      <c r="E121" s="211" t="s">
        <v>28</v>
      </c>
      <c r="F121" s="212" t="s">
        <v>911</v>
      </c>
      <c r="G121" s="210"/>
      <c r="H121" s="213">
        <v>37.81</v>
      </c>
      <c r="I121" s="214"/>
      <c r="J121" s="210"/>
      <c r="K121" s="210"/>
      <c r="L121" s="215"/>
      <c r="M121" s="216"/>
      <c r="N121" s="217"/>
      <c r="O121" s="217"/>
      <c r="P121" s="217"/>
      <c r="Q121" s="217"/>
      <c r="R121" s="217"/>
      <c r="S121" s="217"/>
      <c r="T121" s="218"/>
      <c r="AT121" s="219" t="s">
        <v>146</v>
      </c>
      <c r="AU121" s="219" t="s">
        <v>83</v>
      </c>
      <c r="AV121" s="14" t="s">
        <v>83</v>
      </c>
      <c r="AW121" s="14" t="s">
        <v>34</v>
      </c>
      <c r="AX121" s="14" t="s">
        <v>81</v>
      </c>
      <c r="AY121" s="219" t="s">
        <v>136</v>
      </c>
    </row>
    <row r="122" spans="1:65" s="2" customFormat="1" ht="16.5" customHeight="1">
      <c r="A122" s="36"/>
      <c r="B122" s="37"/>
      <c r="C122" s="181" t="s">
        <v>185</v>
      </c>
      <c r="D122" s="181" t="s">
        <v>138</v>
      </c>
      <c r="E122" s="182" t="s">
        <v>912</v>
      </c>
      <c r="F122" s="183" t="s">
        <v>913</v>
      </c>
      <c r="G122" s="184" t="s">
        <v>213</v>
      </c>
      <c r="H122" s="185">
        <v>37.81</v>
      </c>
      <c r="I122" s="186"/>
      <c r="J122" s="187">
        <f>ROUND(I122*H122,2)</f>
        <v>0</v>
      </c>
      <c r="K122" s="183" t="s">
        <v>156</v>
      </c>
      <c r="L122" s="41"/>
      <c r="M122" s="188" t="s">
        <v>28</v>
      </c>
      <c r="N122" s="189" t="s">
        <v>46</v>
      </c>
      <c r="O122" s="67"/>
      <c r="P122" s="190">
        <f>O122*H122</f>
        <v>0</v>
      </c>
      <c r="Q122" s="190">
        <v>4E-05</v>
      </c>
      <c r="R122" s="190">
        <f>Q122*H122</f>
        <v>0.0015124000000000001</v>
      </c>
      <c r="S122" s="190">
        <v>0</v>
      </c>
      <c r="T122" s="191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2" t="s">
        <v>142</v>
      </c>
      <c r="AT122" s="192" t="s">
        <v>138</v>
      </c>
      <c r="AU122" s="192" t="s">
        <v>83</v>
      </c>
      <c r="AY122" s="19" t="s">
        <v>136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9" t="s">
        <v>142</v>
      </c>
      <c r="BK122" s="193">
        <f>ROUND(I122*H122,2)</f>
        <v>0</v>
      </c>
      <c r="BL122" s="19" t="s">
        <v>142</v>
      </c>
      <c r="BM122" s="192" t="s">
        <v>914</v>
      </c>
    </row>
    <row r="123" spans="1:47" s="2" customFormat="1" ht="11.25">
      <c r="A123" s="36"/>
      <c r="B123" s="37"/>
      <c r="C123" s="38"/>
      <c r="D123" s="194" t="s">
        <v>144</v>
      </c>
      <c r="E123" s="38"/>
      <c r="F123" s="195" t="s">
        <v>915</v>
      </c>
      <c r="G123" s="38"/>
      <c r="H123" s="38"/>
      <c r="I123" s="196"/>
      <c r="J123" s="38"/>
      <c r="K123" s="38"/>
      <c r="L123" s="41"/>
      <c r="M123" s="197"/>
      <c r="N123" s="198"/>
      <c r="O123" s="67"/>
      <c r="P123" s="67"/>
      <c r="Q123" s="67"/>
      <c r="R123" s="67"/>
      <c r="S123" s="67"/>
      <c r="T123" s="68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144</v>
      </c>
      <c r="AU123" s="19" t="s">
        <v>83</v>
      </c>
    </row>
    <row r="124" spans="1:47" s="2" customFormat="1" ht="11.25">
      <c r="A124" s="36"/>
      <c r="B124" s="37"/>
      <c r="C124" s="38"/>
      <c r="D124" s="220" t="s">
        <v>159</v>
      </c>
      <c r="E124" s="38"/>
      <c r="F124" s="221" t="s">
        <v>916</v>
      </c>
      <c r="G124" s="38"/>
      <c r="H124" s="38"/>
      <c r="I124" s="196"/>
      <c r="J124" s="38"/>
      <c r="K124" s="38"/>
      <c r="L124" s="41"/>
      <c r="M124" s="197"/>
      <c r="N124" s="198"/>
      <c r="O124" s="67"/>
      <c r="P124" s="67"/>
      <c r="Q124" s="67"/>
      <c r="R124" s="67"/>
      <c r="S124" s="67"/>
      <c r="T124" s="68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9" t="s">
        <v>159</v>
      </c>
      <c r="AU124" s="19" t="s">
        <v>83</v>
      </c>
    </row>
    <row r="125" spans="1:65" s="2" customFormat="1" ht="16.5" customHeight="1">
      <c r="A125" s="36"/>
      <c r="B125" s="37"/>
      <c r="C125" s="181" t="s">
        <v>193</v>
      </c>
      <c r="D125" s="181" t="s">
        <v>138</v>
      </c>
      <c r="E125" s="182" t="s">
        <v>917</v>
      </c>
      <c r="F125" s="183" t="s">
        <v>918</v>
      </c>
      <c r="G125" s="184" t="s">
        <v>155</v>
      </c>
      <c r="H125" s="185">
        <v>33.432</v>
      </c>
      <c r="I125" s="186"/>
      <c r="J125" s="187">
        <f>ROUND(I125*H125,2)</f>
        <v>0</v>
      </c>
      <c r="K125" s="183" t="s">
        <v>156</v>
      </c>
      <c r="L125" s="41"/>
      <c r="M125" s="188" t="s">
        <v>28</v>
      </c>
      <c r="N125" s="189" t="s">
        <v>46</v>
      </c>
      <c r="O125" s="67"/>
      <c r="P125" s="190">
        <f>O125*H125</f>
        <v>0</v>
      </c>
      <c r="Q125" s="190">
        <v>0</v>
      </c>
      <c r="R125" s="190">
        <f>Q125*H125</f>
        <v>0</v>
      </c>
      <c r="S125" s="190">
        <v>0</v>
      </c>
      <c r="T125" s="191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2" t="s">
        <v>142</v>
      </c>
      <c r="AT125" s="192" t="s">
        <v>138</v>
      </c>
      <c r="AU125" s="192" t="s">
        <v>83</v>
      </c>
      <c r="AY125" s="19" t="s">
        <v>136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9" t="s">
        <v>142</v>
      </c>
      <c r="BK125" s="193">
        <f>ROUND(I125*H125,2)</f>
        <v>0</v>
      </c>
      <c r="BL125" s="19" t="s">
        <v>142</v>
      </c>
      <c r="BM125" s="192" t="s">
        <v>919</v>
      </c>
    </row>
    <row r="126" spans="1:47" s="2" customFormat="1" ht="11.25">
      <c r="A126" s="36"/>
      <c r="B126" s="37"/>
      <c r="C126" s="38"/>
      <c r="D126" s="194" t="s">
        <v>144</v>
      </c>
      <c r="E126" s="38"/>
      <c r="F126" s="195" t="s">
        <v>920</v>
      </c>
      <c r="G126" s="38"/>
      <c r="H126" s="38"/>
      <c r="I126" s="196"/>
      <c r="J126" s="38"/>
      <c r="K126" s="38"/>
      <c r="L126" s="41"/>
      <c r="M126" s="197"/>
      <c r="N126" s="198"/>
      <c r="O126" s="67"/>
      <c r="P126" s="67"/>
      <c r="Q126" s="67"/>
      <c r="R126" s="67"/>
      <c r="S126" s="67"/>
      <c r="T126" s="68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144</v>
      </c>
      <c r="AU126" s="19" t="s">
        <v>83</v>
      </c>
    </row>
    <row r="127" spans="1:47" s="2" customFormat="1" ht="11.25">
      <c r="A127" s="36"/>
      <c r="B127" s="37"/>
      <c r="C127" s="38"/>
      <c r="D127" s="220" t="s">
        <v>159</v>
      </c>
      <c r="E127" s="38"/>
      <c r="F127" s="221" t="s">
        <v>921</v>
      </c>
      <c r="G127" s="38"/>
      <c r="H127" s="38"/>
      <c r="I127" s="196"/>
      <c r="J127" s="38"/>
      <c r="K127" s="38"/>
      <c r="L127" s="41"/>
      <c r="M127" s="197"/>
      <c r="N127" s="198"/>
      <c r="O127" s="67"/>
      <c r="P127" s="67"/>
      <c r="Q127" s="67"/>
      <c r="R127" s="67"/>
      <c r="S127" s="67"/>
      <c r="T127" s="68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159</v>
      </c>
      <c r="AU127" s="19" t="s">
        <v>83</v>
      </c>
    </row>
    <row r="128" spans="2:51" s="13" customFormat="1" ht="11.25">
      <c r="B128" s="199"/>
      <c r="C128" s="200"/>
      <c r="D128" s="194" t="s">
        <v>146</v>
      </c>
      <c r="E128" s="201" t="s">
        <v>28</v>
      </c>
      <c r="F128" s="202" t="s">
        <v>922</v>
      </c>
      <c r="G128" s="200"/>
      <c r="H128" s="201" t="s">
        <v>28</v>
      </c>
      <c r="I128" s="203"/>
      <c r="J128" s="200"/>
      <c r="K128" s="200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146</v>
      </c>
      <c r="AU128" s="208" t="s">
        <v>83</v>
      </c>
      <c r="AV128" s="13" t="s">
        <v>81</v>
      </c>
      <c r="AW128" s="13" t="s">
        <v>34</v>
      </c>
      <c r="AX128" s="13" t="s">
        <v>73</v>
      </c>
      <c r="AY128" s="208" t="s">
        <v>136</v>
      </c>
    </row>
    <row r="129" spans="2:51" s="14" customFormat="1" ht="11.25">
      <c r="B129" s="209"/>
      <c r="C129" s="210"/>
      <c r="D129" s="194" t="s">
        <v>146</v>
      </c>
      <c r="E129" s="211" t="s">
        <v>28</v>
      </c>
      <c r="F129" s="212" t="s">
        <v>923</v>
      </c>
      <c r="G129" s="210"/>
      <c r="H129" s="213">
        <v>33.432</v>
      </c>
      <c r="I129" s="214"/>
      <c r="J129" s="210"/>
      <c r="K129" s="210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146</v>
      </c>
      <c r="AU129" s="219" t="s">
        <v>83</v>
      </c>
      <c r="AV129" s="14" t="s">
        <v>83</v>
      </c>
      <c r="AW129" s="14" t="s">
        <v>34</v>
      </c>
      <c r="AX129" s="14" t="s">
        <v>81</v>
      </c>
      <c r="AY129" s="219" t="s">
        <v>136</v>
      </c>
    </row>
    <row r="130" spans="2:63" s="12" customFormat="1" ht="22.9" customHeight="1">
      <c r="B130" s="165"/>
      <c r="C130" s="166"/>
      <c r="D130" s="167" t="s">
        <v>72</v>
      </c>
      <c r="E130" s="179" t="s">
        <v>142</v>
      </c>
      <c r="F130" s="179" t="s">
        <v>384</v>
      </c>
      <c r="G130" s="166"/>
      <c r="H130" s="166"/>
      <c r="I130" s="169"/>
      <c r="J130" s="180">
        <f>BK130</f>
        <v>0</v>
      </c>
      <c r="K130" s="166"/>
      <c r="L130" s="171"/>
      <c r="M130" s="172"/>
      <c r="N130" s="173"/>
      <c r="O130" s="173"/>
      <c r="P130" s="174">
        <f>SUM(P131:P144)</f>
        <v>0</v>
      </c>
      <c r="Q130" s="173"/>
      <c r="R130" s="174">
        <f>SUM(R131:R144)</f>
        <v>13.072807500000001</v>
      </c>
      <c r="S130" s="173"/>
      <c r="T130" s="175">
        <f>SUM(T131:T144)</f>
        <v>0</v>
      </c>
      <c r="AR130" s="176" t="s">
        <v>81</v>
      </c>
      <c r="AT130" s="177" t="s">
        <v>72</v>
      </c>
      <c r="AU130" s="177" t="s">
        <v>81</v>
      </c>
      <c r="AY130" s="176" t="s">
        <v>136</v>
      </c>
      <c r="BK130" s="178">
        <f>SUM(BK131:BK144)</f>
        <v>0</v>
      </c>
    </row>
    <row r="131" spans="1:65" s="2" customFormat="1" ht="16.5" customHeight="1">
      <c r="A131" s="36"/>
      <c r="B131" s="37"/>
      <c r="C131" s="181" t="s">
        <v>201</v>
      </c>
      <c r="D131" s="181" t="s">
        <v>138</v>
      </c>
      <c r="E131" s="182" t="s">
        <v>924</v>
      </c>
      <c r="F131" s="183" t="s">
        <v>925</v>
      </c>
      <c r="G131" s="184" t="s">
        <v>213</v>
      </c>
      <c r="H131" s="185">
        <v>29.85</v>
      </c>
      <c r="I131" s="186"/>
      <c r="J131" s="187">
        <f>ROUND(I131*H131,2)</f>
        <v>0</v>
      </c>
      <c r="K131" s="183" t="s">
        <v>156</v>
      </c>
      <c r="L131" s="41"/>
      <c r="M131" s="188" t="s">
        <v>28</v>
      </c>
      <c r="N131" s="189" t="s">
        <v>46</v>
      </c>
      <c r="O131" s="67"/>
      <c r="P131" s="190">
        <f>O131*H131</f>
        <v>0</v>
      </c>
      <c r="Q131" s="190">
        <v>0.31879</v>
      </c>
      <c r="R131" s="190">
        <f>Q131*H131</f>
        <v>9.5158815</v>
      </c>
      <c r="S131" s="190">
        <v>0</v>
      </c>
      <c r="T131" s="191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2" t="s">
        <v>142</v>
      </c>
      <c r="AT131" s="192" t="s">
        <v>138</v>
      </c>
      <c r="AU131" s="192" t="s">
        <v>83</v>
      </c>
      <c r="AY131" s="19" t="s">
        <v>136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9" t="s">
        <v>142</v>
      </c>
      <c r="BK131" s="193">
        <f>ROUND(I131*H131,2)</f>
        <v>0</v>
      </c>
      <c r="BL131" s="19" t="s">
        <v>142</v>
      </c>
      <c r="BM131" s="192" t="s">
        <v>926</v>
      </c>
    </row>
    <row r="132" spans="1:47" s="2" customFormat="1" ht="11.25">
      <c r="A132" s="36"/>
      <c r="B132" s="37"/>
      <c r="C132" s="38"/>
      <c r="D132" s="194" t="s">
        <v>144</v>
      </c>
      <c r="E132" s="38"/>
      <c r="F132" s="195" t="s">
        <v>927</v>
      </c>
      <c r="G132" s="38"/>
      <c r="H132" s="38"/>
      <c r="I132" s="196"/>
      <c r="J132" s="38"/>
      <c r="K132" s="38"/>
      <c r="L132" s="41"/>
      <c r="M132" s="197"/>
      <c r="N132" s="198"/>
      <c r="O132" s="67"/>
      <c r="P132" s="67"/>
      <c r="Q132" s="67"/>
      <c r="R132" s="67"/>
      <c r="S132" s="67"/>
      <c r="T132" s="68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144</v>
      </c>
      <c r="AU132" s="19" t="s">
        <v>83</v>
      </c>
    </row>
    <row r="133" spans="1:47" s="2" customFormat="1" ht="11.25">
      <c r="A133" s="36"/>
      <c r="B133" s="37"/>
      <c r="C133" s="38"/>
      <c r="D133" s="220" t="s">
        <v>159</v>
      </c>
      <c r="E133" s="38"/>
      <c r="F133" s="221" t="s">
        <v>928</v>
      </c>
      <c r="G133" s="38"/>
      <c r="H133" s="38"/>
      <c r="I133" s="196"/>
      <c r="J133" s="38"/>
      <c r="K133" s="38"/>
      <c r="L133" s="41"/>
      <c r="M133" s="197"/>
      <c r="N133" s="198"/>
      <c r="O133" s="67"/>
      <c r="P133" s="67"/>
      <c r="Q133" s="67"/>
      <c r="R133" s="67"/>
      <c r="S133" s="67"/>
      <c r="T133" s="68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9" t="s">
        <v>159</v>
      </c>
      <c r="AU133" s="19" t="s">
        <v>83</v>
      </c>
    </row>
    <row r="134" spans="2:51" s="13" customFormat="1" ht="11.25">
      <c r="B134" s="199"/>
      <c r="C134" s="200"/>
      <c r="D134" s="194" t="s">
        <v>146</v>
      </c>
      <c r="E134" s="201" t="s">
        <v>28</v>
      </c>
      <c r="F134" s="202" t="s">
        <v>929</v>
      </c>
      <c r="G134" s="200"/>
      <c r="H134" s="201" t="s">
        <v>28</v>
      </c>
      <c r="I134" s="203"/>
      <c r="J134" s="200"/>
      <c r="K134" s="200"/>
      <c r="L134" s="204"/>
      <c r="M134" s="205"/>
      <c r="N134" s="206"/>
      <c r="O134" s="206"/>
      <c r="P134" s="206"/>
      <c r="Q134" s="206"/>
      <c r="R134" s="206"/>
      <c r="S134" s="206"/>
      <c r="T134" s="207"/>
      <c r="AT134" s="208" t="s">
        <v>146</v>
      </c>
      <c r="AU134" s="208" t="s">
        <v>83</v>
      </c>
      <c r="AV134" s="13" t="s">
        <v>81</v>
      </c>
      <c r="AW134" s="13" t="s">
        <v>34</v>
      </c>
      <c r="AX134" s="13" t="s">
        <v>73</v>
      </c>
      <c r="AY134" s="208" t="s">
        <v>136</v>
      </c>
    </row>
    <row r="135" spans="2:51" s="14" customFormat="1" ht="11.25">
      <c r="B135" s="209"/>
      <c r="C135" s="210"/>
      <c r="D135" s="194" t="s">
        <v>146</v>
      </c>
      <c r="E135" s="211" t="s">
        <v>28</v>
      </c>
      <c r="F135" s="212" t="s">
        <v>904</v>
      </c>
      <c r="G135" s="210"/>
      <c r="H135" s="213">
        <v>29.85</v>
      </c>
      <c r="I135" s="214"/>
      <c r="J135" s="210"/>
      <c r="K135" s="210"/>
      <c r="L135" s="215"/>
      <c r="M135" s="216"/>
      <c r="N135" s="217"/>
      <c r="O135" s="217"/>
      <c r="P135" s="217"/>
      <c r="Q135" s="217"/>
      <c r="R135" s="217"/>
      <c r="S135" s="217"/>
      <c r="T135" s="218"/>
      <c r="AT135" s="219" t="s">
        <v>146</v>
      </c>
      <c r="AU135" s="219" t="s">
        <v>83</v>
      </c>
      <c r="AV135" s="14" t="s">
        <v>83</v>
      </c>
      <c r="AW135" s="14" t="s">
        <v>34</v>
      </c>
      <c r="AX135" s="14" t="s">
        <v>81</v>
      </c>
      <c r="AY135" s="219" t="s">
        <v>136</v>
      </c>
    </row>
    <row r="136" spans="1:65" s="2" customFormat="1" ht="21.75" customHeight="1">
      <c r="A136" s="36"/>
      <c r="B136" s="37"/>
      <c r="C136" s="181" t="s">
        <v>210</v>
      </c>
      <c r="D136" s="181" t="s">
        <v>138</v>
      </c>
      <c r="E136" s="182" t="s">
        <v>930</v>
      </c>
      <c r="F136" s="183" t="s">
        <v>931</v>
      </c>
      <c r="G136" s="184" t="s">
        <v>213</v>
      </c>
      <c r="H136" s="185">
        <v>29.85</v>
      </c>
      <c r="I136" s="186"/>
      <c r="J136" s="187">
        <f>ROUND(I136*H136,2)</f>
        <v>0</v>
      </c>
      <c r="K136" s="183" t="s">
        <v>28</v>
      </c>
      <c r="L136" s="41"/>
      <c r="M136" s="188" t="s">
        <v>28</v>
      </c>
      <c r="N136" s="189" t="s">
        <v>46</v>
      </c>
      <c r="O136" s="67"/>
      <c r="P136" s="190">
        <f>O136*H136</f>
        <v>0</v>
      </c>
      <c r="Q136" s="190">
        <v>0.03276</v>
      </c>
      <c r="R136" s="190">
        <f>Q136*H136</f>
        <v>0.9778859999999999</v>
      </c>
      <c r="S136" s="190">
        <v>0</v>
      </c>
      <c r="T136" s="191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2" t="s">
        <v>142</v>
      </c>
      <c r="AT136" s="192" t="s">
        <v>138</v>
      </c>
      <c r="AU136" s="192" t="s">
        <v>83</v>
      </c>
      <c r="AY136" s="19" t="s">
        <v>136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9" t="s">
        <v>142</v>
      </c>
      <c r="BK136" s="193">
        <f>ROUND(I136*H136,2)</f>
        <v>0</v>
      </c>
      <c r="BL136" s="19" t="s">
        <v>142</v>
      </c>
      <c r="BM136" s="192" t="s">
        <v>932</v>
      </c>
    </row>
    <row r="137" spans="1:47" s="2" customFormat="1" ht="19.5">
      <c r="A137" s="36"/>
      <c r="B137" s="37"/>
      <c r="C137" s="38"/>
      <c r="D137" s="194" t="s">
        <v>144</v>
      </c>
      <c r="E137" s="38"/>
      <c r="F137" s="195" t="s">
        <v>933</v>
      </c>
      <c r="G137" s="38"/>
      <c r="H137" s="38"/>
      <c r="I137" s="196"/>
      <c r="J137" s="38"/>
      <c r="K137" s="38"/>
      <c r="L137" s="41"/>
      <c r="M137" s="197"/>
      <c r="N137" s="198"/>
      <c r="O137" s="67"/>
      <c r="P137" s="67"/>
      <c r="Q137" s="67"/>
      <c r="R137" s="67"/>
      <c r="S137" s="67"/>
      <c r="T137" s="68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144</v>
      </c>
      <c r="AU137" s="19" t="s">
        <v>83</v>
      </c>
    </row>
    <row r="138" spans="2:51" s="13" customFormat="1" ht="11.25">
      <c r="B138" s="199"/>
      <c r="C138" s="200"/>
      <c r="D138" s="194" t="s">
        <v>146</v>
      </c>
      <c r="E138" s="201" t="s">
        <v>28</v>
      </c>
      <c r="F138" s="202" t="s">
        <v>934</v>
      </c>
      <c r="G138" s="200"/>
      <c r="H138" s="201" t="s">
        <v>28</v>
      </c>
      <c r="I138" s="203"/>
      <c r="J138" s="200"/>
      <c r="K138" s="200"/>
      <c r="L138" s="204"/>
      <c r="M138" s="205"/>
      <c r="N138" s="206"/>
      <c r="O138" s="206"/>
      <c r="P138" s="206"/>
      <c r="Q138" s="206"/>
      <c r="R138" s="206"/>
      <c r="S138" s="206"/>
      <c r="T138" s="207"/>
      <c r="AT138" s="208" t="s">
        <v>146</v>
      </c>
      <c r="AU138" s="208" t="s">
        <v>83</v>
      </c>
      <c r="AV138" s="13" t="s">
        <v>81</v>
      </c>
      <c r="AW138" s="13" t="s">
        <v>34</v>
      </c>
      <c r="AX138" s="13" t="s">
        <v>73</v>
      </c>
      <c r="AY138" s="208" t="s">
        <v>136</v>
      </c>
    </row>
    <row r="139" spans="2:51" s="14" customFormat="1" ht="11.25">
      <c r="B139" s="209"/>
      <c r="C139" s="210"/>
      <c r="D139" s="194" t="s">
        <v>146</v>
      </c>
      <c r="E139" s="211" t="s">
        <v>28</v>
      </c>
      <c r="F139" s="212" t="s">
        <v>904</v>
      </c>
      <c r="G139" s="210"/>
      <c r="H139" s="213">
        <v>29.85</v>
      </c>
      <c r="I139" s="214"/>
      <c r="J139" s="210"/>
      <c r="K139" s="210"/>
      <c r="L139" s="215"/>
      <c r="M139" s="216"/>
      <c r="N139" s="217"/>
      <c r="O139" s="217"/>
      <c r="P139" s="217"/>
      <c r="Q139" s="217"/>
      <c r="R139" s="217"/>
      <c r="S139" s="217"/>
      <c r="T139" s="218"/>
      <c r="AT139" s="219" t="s">
        <v>146</v>
      </c>
      <c r="AU139" s="219" t="s">
        <v>83</v>
      </c>
      <c r="AV139" s="14" t="s">
        <v>83</v>
      </c>
      <c r="AW139" s="14" t="s">
        <v>34</v>
      </c>
      <c r="AX139" s="14" t="s">
        <v>81</v>
      </c>
      <c r="AY139" s="219" t="s">
        <v>136</v>
      </c>
    </row>
    <row r="140" spans="1:65" s="2" customFormat="1" ht="16.5" customHeight="1">
      <c r="A140" s="36"/>
      <c r="B140" s="37"/>
      <c r="C140" s="181" t="s">
        <v>219</v>
      </c>
      <c r="D140" s="181" t="s">
        <v>138</v>
      </c>
      <c r="E140" s="182" t="s">
        <v>935</v>
      </c>
      <c r="F140" s="183" t="s">
        <v>936</v>
      </c>
      <c r="G140" s="184" t="s">
        <v>213</v>
      </c>
      <c r="H140" s="185">
        <v>29.85</v>
      </c>
      <c r="I140" s="186"/>
      <c r="J140" s="187">
        <f>ROUND(I140*H140,2)</f>
        <v>0</v>
      </c>
      <c r="K140" s="183" t="s">
        <v>156</v>
      </c>
      <c r="L140" s="41"/>
      <c r="M140" s="188" t="s">
        <v>28</v>
      </c>
      <c r="N140" s="189" t="s">
        <v>46</v>
      </c>
      <c r="O140" s="67"/>
      <c r="P140" s="190">
        <f>O140*H140</f>
        <v>0</v>
      </c>
      <c r="Q140" s="190">
        <v>0.0864</v>
      </c>
      <c r="R140" s="190">
        <f>Q140*H140</f>
        <v>2.5790400000000004</v>
      </c>
      <c r="S140" s="190">
        <v>0</v>
      </c>
      <c r="T140" s="191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2" t="s">
        <v>142</v>
      </c>
      <c r="AT140" s="192" t="s">
        <v>138</v>
      </c>
      <c r="AU140" s="192" t="s">
        <v>83</v>
      </c>
      <c r="AY140" s="19" t="s">
        <v>136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9" t="s">
        <v>142</v>
      </c>
      <c r="BK140" s="193">
        <f>ROUND(I140*H140,2)</f>
        <v>0</v>
      </c>
      <c r="BL140" s="19" t="s">
        <v>142</v>
      </c>
      <c r="BM140" s="192" t="s">
        <v>937</v>
      </c>
    </row>
    <row r="141" spans="1:47" s="2" customFormat="1" ht="19.5">
      <c r="A141" s="36"/>
      <c r="B141" s="37"/>
      <c r="C141" s="38"/>
      <c r="D141" s="194" t="s">
        <v>144</v>
      </c>
      <c r="E141" s="38"/>
      <c r="F141" s="195" t="s">
        <v>938</v>
      </c>
      <c r="G141" s="38"/>
      <c r="H141" s="38"/>
      <c r="I141" s="196"/>
      <c r="J141" s="38"/>
      <c r="K141" s="38"/>
      <c r="L141" s="41"/>
      <c r="M141" s="197"/>
      <c r="N141" s="198"/>
      <c r="O141" s="67"/>
      <c r="P141" s="67"/>
      <c r="Q141" s="67"/>
      <c r="R141" s="67"/>
      <c r="S141" s="67"/>
      <c r="T141" s="68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144</v>
      </c>
      <c r="AU141" s="19" t="s">
        <v>83</v>
      </c>
    </row>
    <row r="142" spans="1:47" s="2" customFormat="1" ht="11.25">
      <c r="A142" s="36"/>
      <c r="B142" s="37"/>
      <c r="C142" s="38"/>
      <c r="D142" s="220" t="s">
        <v>159</v>
      </c>
      <c r="E142" s="38"/>
      <c r="F142" s="221" t="s">
        <v>939</v>
      </c>
      <c r="G142" s="38"/>
      <c r="H142" s="38"/>
      <c r="I142" s="196"/>
      <c r="J142" s="38"/>
      <c r="K142" s="38"/>
      <c r="L142" s="41"/>
      <c r="M142" s="197"/>
      <c r="N142" s="198"/>
      <c r="O142" s="67"/>
      <c r="P142" s="67"/>
      <c r="Q142" s="67"/>
      <c r="R142" s="67"/>
      <c r="S142" s="67"/>
      <c r="T142" s="68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9" t="s">
        <v>159</v>
      </c>
      <c r="AU142" s="19" t="s">
        <v>83</v>
      </c>
    </row>
    <row r="143" spans="2:51" s="13" customFormat="1" ht="11.25">
      <c r="B143" s="199"/>
      <c r="C143" s="200"/>
      <c r="D143" s="194" t="s">
        <v>146</v>
      </c>
      <c r="E143" s="201" t="s">
        <v>28</v>
      </c>
      <c r="F143" s="202" t="s">
        <v>940</v>
      </c>
      <c r="G143" s="200"/>
      <c r="H143" s="201" t="s">
        <v>28</v>
      </c>
      <c r="I143" s="203"/>
      <c r="J143" s="200"/>
      <c r="K143" s="200"/>
      <c r="L143" s="204"/>
      <c r="M143" s="205"/>
      <c r="N143" s="206"/>
      <c r="O143" s="206"/>
      <c r="P143" s="206"/>
      <c r="Q143" s="206"/>
      <c r="R143" s="206"/>
      <c r="S143" s="206"/>
      <c r="T143" s="207"/>
      <c r="AT143" s="208" t="s">
        <v>146</v>
      </c>
      <c r="AU143" s="208" t="s">
        <v>83</v>
      </c>
      <c r="AV143" s="13" t="s">
        <v>81</v>
      </c>
      <c r="AW143" s="13" t="s">
        <v>34</v>
      </c>
      <c r="AX143" s="13" t="s">
        <v>73</v>
      </c>
      <c r="AY143" s="208" t="s">
        <v>136</v>
      </c>
    </row>
    <row r="144" spans="2:51" s="14" customFormat="1" ht="11.25">
      <c r="B144" s="209"/>
      <c r="C144" s="210"/>
      <c r="D144" s="194" t="s">
        <v>146</v>
      </c>
      <c r="E144" s="211" t="s">
        <v>28</v>
      </c>
      <c r="F144" s="212" t="s">
        <v>904</v>
      </c>
      <c r="G144" s="210"/>
      <c r="H144" s="213">
        <v>29.85</v>
      </c>
      <c r="I144" s="214"/>
      <c r="J144" s="210"/>
      <c r="K144" s="210"/>
      <c r="L144" s="215"/>
      <c r="M144" s="216"/>
      <c r="N144" s="217"/>
      <c r="O144" s="217"/>
      <c r="P144" s="217"/>
      <c r="Q144" s="217"/>
      <c r="R144" s="217"/>
      <c r="S144" s="217"/>
      <c r="T144" s="218"/>
      <c r="AT144" s="219" t="s">
        <v>146</v>
      </c>
      <c r="AU144" s="219" t="s">
        <v>83</v>
      </c>
      <c r="AV144" s="14" t="s">
        <v>83</v>
      </c>
      <c r="AW144" s="14" t="s">
        <v>34</v>
      </c>
      <c r="AX144" s="14" t="s">
        <v>81</v>
      </c>
      <c r="AY144" s="219" t="s">
        <v>136</v>
      </c>
    </row>
    <row r="145" spans="2:63" s="12" customFormat="1" ht="22.9" customHeight="1">
      <c r="B145" s="165"/>
      <c r="C145" s="166"/>
      <c r="D145" s="167" t="s">
        <v>72</v>
      </c>
      <c r="E145" s="179" t="s">
        <v>185</v>
      </c>
      <c r="F145" s="179" t="s">
        <v>433</v>
      </c>
      <c r="G145" s="166"/>
      <c r="H145" s="166"/>
      <c r="I145" s="169"/>
      <c r="J145" s="180">
        <f>BK145</f>
        <v>0</v>
      </c>
      <c r="K145" s="166"/>
      <c r="L145" s="171"/>
      <c r="M145" s="172"/>
      <c r="N145" s="173"/>
      <c r="O145" s="173"/>
      <c r="P145" s="174">
        <f>SUM(P146:P155)</f>
        <v>0</v>
      </c>
      <c r="Q145" s="173"/>
      <c r="R145" s="174">
        <f>SUM(R146:R155)</f>
        <v>12.05814</v>
      </c>
      <c r="S145" s="173"/>
      <c r="T145" s="175">
        <f>SUM(T146:T155)</f>
        <v>3.9419999999999997</v>
      </c>
      <c r="AR145" s="176" t="s">
        <v>81</v>
      </c>
      <c r="AT145" s="177" t="s">
        <v>72</v>
      </c>
      <c r="AU145" s="177" t="s">
        <v>81</v>
      </c>
      <c r="AY145" s="176" t="s">
        <v>136</v>
      </c>
      <c r="BK145" s="178">
        <f>SUM(BK146:BK155)</f>
        <v>0</v>
      </c>
    </row>
    <row r="146" spans="1:65" s="2" customFormat="1" ht="16.5" customHeight="1">
      <c r="A146" s="36"/>
      <c r="B146" s="37"/>
      <c r="C146" s="181" t="s">
        <v>225</v>
      </c>
      <c r="D146" s="181" t="s">
        <v>138</v>
      </c>
      <c r="E146" s="182" t="s">
        <v>444</v>
      </c>
      <c r="F146" s="183" t="s">
        <v>445</v>
      </c>
      <c r="G146" s="184" t="s">
        <v>213</v>
      </c>
      <c r="H146" s="185">
        <v>219</v>
      </c>
      <c r="I146" s="186"/>
      <c r="J146" s="187">
        <f>ROUND(I146*H146,2)</f>
        <v>0</v>
      </c>
      <c r="K146" s="183" t="s">
        <v>156</v>
      </c>
      <c r="L146" s="41"/>
      <c r="M146" s="188" t="s">
        <v>28</v>
      </c>
      <c r="N146" s="189" t="s">
        <v>46</v>
      </c>
      <c r="O146" s="67"/>
      <c r="P146" s="190">
        <f>O146*H146</f>
        <v>0</v>
      </c>
      <c r="Q146" s="190">
        <v>0.05506</v>
      </c>
      <c r="R146" s="190">
        <f>Q146*H146</f>
        <v>12.05814</v>
      </c>
      <c r="S146" s="190">
        <v>0</v>
      </c>
      <c r="T146" s="191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2" t="s">
        <v>142</v>
      </c>
      <c r="AT146" s="192" t="s">
        <v>138</v>
      </c>
      <c r="AU146" s="192" t="s">
        <v>83</v>
      </c>
      <c r="AY146" s="19" t="s">
        <v>136</v>
      </c>
      <c r="BE146" s="193">
        <f>IF(N146="základní",J146,0)</f>
        <v>0</v>
      </c>
      <c r="BF146" s="193">
        <f>IF(N146="snížená",J146,0)</f>
        <v>0</v>
      </c>
      <c r="BG146" s="193">
        <f>IF(N146="zákl. přenesená",J146,0)</f>
        <v>0</v>
      </c>
      <c r="BH146" s="193">
        <f>IF(N146="sníž. přenesená",J146,0)</f>
        <v>0</v>
      </c>
      <c r="BI146" s="193">
        <f>IF(N146="nulová",J146,0)</f>
        <v>0</v>
      </c>
      <c r="BJ146" s="19" t="s">
        <v>142</v>
      </c>
      <c r="BK146" s="193">
        <f>ROUND(I146*H146,2)</f>
        <v>0</v>
      </c>
      <c r="BL146" s="19" t="s">
        <v>142</v>
      </c>
      <c r="BM146" s="192" t="s">
        <v>446</v>
      </c>
    </row>
    <row r="147" spans="1:47" s="2" customFormat="1" ht="19.5">
      <c r="A147" s="36"/>
      <c r="B147" s="37"/>
      <c r="C147" s="38"/>
      <c r="D147" s="194" t="s">
        <v>144</v>
      </c>
      <c r="E147" s="38"/>
      <c r="F147" s="195" t="s">
        <v>447</v>
      </c>
      <c r="G147" s="38"/>
      <c r="H147" s="38"/>
      <c r="I147" s="196"/>
      <c r="J147" s="38"/>
      <c r="K147" s="38"/>
      <c r="L147" s="41"/>
      <c r="M147" s="197"/>
      <c r="N147" s="198"/>
      <c r="O147" s="67"/>
      <c r="P147" s="67"/>
      <c r="Q147" s="67"/>
      <c r="R147" s="67"/>
      <c r="S147" s="67"/>
      <c r="T147" s="68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9" t="s">
        <v>144</v>
      </c>
      <c r="AU147" s="19" t="s">
        <v>83</v>
      </c>
    </row>
    <row r="148" spans="1:47" s="2" customFormat="1" ht="11.25">
      <c r="A148" s="36"/>
      <c r="B148" s="37"/>
      <c r="C148" s="38"/>
      <c r="D148" s="220" t="s">
        <v>159</v>
      </c>
      <c r="E148" s="38"/>
      <c r="F148" s="221" t="s">
        <v>448</v>
      </c>
      <c r="G148" s="38"/>
      <c r="H148" s="38"/>
      <c r="I148" s="196"/>
      <c r="J148" s="38"/>
      <c r="K148" s="38"/>
      <c r="L148" s="41"/>
      <c r="M148" s="197"/>
      <c r="N148" s="198"/>
      <c r="O148" s="67"/>
      <c r="P148" s="67"/>
      <c r="Q148" s="67"/>
      <c r="R148" s="67"/>
      <c r="S148" s="67"/>
      <c r="T148" s="68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9" t="s">
        <v>159</v>
      </c>
      <c r="AU148" s="19" t="s">
        <v>83</v>
      </c>
    </row>
    <row r="149" spans="2:51" s="13" customFormat="1" ht="11.25">
      <c r="B149" s="199"/>
      <c r="C149" s="200"/>
      <c r="D149" s="194" t="s">
        <v>146</v>
      </c>
      <c r="E149" s="201" t="s">
        <v>28</v>
      </c>
      <c r="F149" s="202" t="s">
        <v>941</v>
      </c>
      <c r="G149" s="200"/>
      <c r="H149" s="201" t="s">
        <v>28</v>
      </c>
      <c r="I149" s="203"/>
      <c r="J149" s="200"/>
      <c r="K149" s="200"/>
      <c r="L149" s="204"/>
      <c r="M149" s="205"/>
      <c r="N149" s="206"/>
      <c r="O149" s="206"/>
      <c r="P149" s="206"/>
      <c r="Q149" s="206"/>
      <c r="R149" s="206"/>
      <c r="S149" s="206"/>
      <c r="T149" s="207"/>
      <c r="AT149" s="208" t="s">
        <v>146</v>
      </c>
      <c r="AU149" s="208" t="s">
        <v>83</v>
      </c>
      <c r="AV149" s="13" t="s">
        <v>81</v>
      </c>
      <c r="AW149" s="13" t="s">
        <v>34</v>
      </c>
      <c r="AX149" s="13" t="s">
        <v>73</v>
      </c>
      <c r="AY149" s="208" t="s">
        <v>136</v>
      </c>
    </row>
    <row r="150" spans="2:51" s="14" customFormat="1" ht="11.25">
      <c r="B150" s="209"/>
      <c r="C150" s="210"/>
      <c r="D150" s="194" t="s">
        <v>146</v>
      </c>
      <c r="E150" s="211" t="s">
        <v>28</v>
      </c>
      <c r="F150" s="212" t="s">
        <v>942</v>
      </c>
      <c r="G150" s="210"/>
      <c r="H150" s="213">
        <v>219</v>
      </c>
      <c r="I150" s="214"/>
      <c r="J150" s="210"/>
      <c r="K150" s="210"/>
      <c r="L150" s="215"/>
      <c r="M150" s="216"/>
      <c r="N150" s="217"/>
      <c r="O150" s="217"/>
      <c r="P150" s="217"/>
      <c r="Q150" s="217"/>
      <c r="R150" s="217"/>
      <c r="S150" s="217"/>
      <c r="T150" s="218"/>
      <c r="AT150" s="219" t="s">
        <v>146</v>
      </c>
      <c r="AU150" s="219" t="s">
        <v>83</v>
      </c>
      <c r="AV150" s="14" t="s">
        <v>83</v>
      </c>
      <c r="AW150" s="14" t="s">
        <v>34</v>
      </c>
      <c r="AX150" s="14" t="s">
        <v>81</v>
      </c>
      <c r="AY150" s="219" t="s">
        <v>136</v>
      </c>
    </row>
    <row r="151" spans="1:65" s="2" customFormat="1" ht="16.5" customHeight="1">
      <c r="A151" s="36"/>
      <c r="B151" s="37"/>
      <c r="C151" s="181" t="s">
        <v>233</v>
      </c>
      <c r="D151" s="181" t="s">
        <v>138</v>
      </c>
      <c r="E151" s="182" t="s">
        <v>452</v>
      </c>
      <c r="F151" s="183" t="s">
        <v>453</v>
      </c>
      <c r="G151" s="184" t="s">
        <v>213</v>
      </c>
      <c r="H151" s="185">
        <v>219</v>
      </c>
      <c r="I151" s="186"/>
      <c r="J151" s="187">
        <f>ROUND(I151*H151,2)</f>
        <v>0</v>
      </c>
      <c r="K151" s="183" t="s">
        <v>156</v>
      </c>
      <c r="L151" s="41"/>
      <c r="M151" s="188" t="s">
        <v>28</v>
      </c>
      <c r="N151" s="189" t="s">
        <v>46</v>
      </c>
      <c r="O151" s="67"/>
      <c r="P151" s="190">
        <f>O151*H151</f>
        <v>0</v>
      </c>
      <c r="Q151" s="190">
        <v>0</v>
      </c>
      <c r="R151" s="190">
        <f>Q151*H151</f>
        <v>0</v>
      </c>
      <c r="S151" s="190">
        <v>0.018</v>
      </c>
      <c r="T151" s="191">
        <f>S151*H151</f>
        <v>3.9419999999999997</v>
      </c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R151" s="192" t="s">
        <v>142</v>
      </c>
      <c r="AT151" s="192" t="s">
        <v>138</v>
      </c>
      <c r="AU151" s="192" t="s">
        <v>83</v>
      </c>
      <c r="AY151" s="19" t="s">
        <v>136</v>
      </c>
      <c r="BE151" s="193">
        <f>IF(N151="základní",J151,0)</f>
        <v>0</v>
      </c>
      <c r="BF151" s="193">
        <f>IF(N151="snížená",J151,0)</f>
        <v>0</v>
      </c>
      <c r="BG151" s="193">
        <f>IF(N151="zákl. přenesená",J151,0)</f>
        <v>0</v>
      </c>
      <c r="BH151" s="193">
        <f>IF(N151="sníž. přenesená",J151,0)</f>
        <v>0</v>
      </c>
      <c r="BI151" s="193">
        <f>IF(N151="nulová",J151,0)</f>
        <v>0</v>
      </c>
      <c r="BJ151" s="19" t="s">
        <v>142</v>
      </c>
      <c r="BK151" s="193">
        <f>ROUND(I151*H151,2)</f>
        <v>0</v>
      </c>
      <c r="BL151" s="19" t="s">
        <v>142</v>
      </c>
      <c r="BM151" s="192" t="s">
        <v>454</v>
      </c>
    </row>
    <row r="152" spans="1:47" s="2" customFormat="1" ht="19.5">
      <c r="A152" s="36"/>
      <c r="B152" s="37"/>
      <c r="C152" s="38"/>
      <c r="D152" s="194" t="s">
        <v>144</v>
      </c>
      <c r="E152" s="38"/>
      <c r="F152" s="195" t="s">
        <v>455</v>
      </c>
      <c r="G152" s="38"/>
      <c r="H152" s="38"/>
      <c r="I152" s="196"/>
      <c r="J152" s="38"/>
      <c r="K152" s="38"/>
      <c r="L152" s="41"/>
      <c r="M152" s="197"/>
      <c r="N152" s="198"/>
      <c r="O152" s="67"/>
      <c r="P152" s="67"/>
      <c r="Q152" s="67"/>
      <c r="R152" s="67"/>
      <c r="S152" s="67"/>
      <c r="T152" s="68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T152" s="19" t="s">
        <v>144</v>
      </c>
      <c r="AU152" s="19" t="s">
        <v>83</v>
      </c>
    </row>
    <row r="153" spans="1:47" s="2" customFormat="1" ht="11.25">
      <c r="A153" s="36"/>
      <c r="B153" s="37"/>
      <c r="C153" s="38"/>
      <c r="D153" s="220" t="s">
        <v>159</v>
      </c>
      <c r="E153" s="38"/>
      <c r="F153" s="221" t="s">
        <v>456</v>
      </c>
      <c r="G153" s="38"/>
      <c r="H153" s="38"/>
      <c r="I153" s="196"/>
      <c r="J153" s="38"/>
      <c r="K153" s="38"/>
      <c r="L153" s="41"/>
      <c r="M153" s="197"/>
      <c r="N153" s="198"/>
      <c r="O153" s="67"/>
      <c r="P153" s="67"/>
      <c r="Q153" s="67"/>
      <c r="R153" s="67"/>
      <c r="S153" s="67"/>
      <c r="T153" s="68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9" t="s">
        <v>159</v>
      </c>
      <c r="AU153" s="19" t="s">
        <v>83</v>
      </c>
    </row>
    <row r="154" spans="2:51" s="13" customFormat="1" ht="11.25">
      <c r="B154" s="199"/>
      <c r="C154" s="200"/>
      <c r="D154" s="194" t="s">
        <v>146</v>
      </c>
      <c r="E154" s="201" t="s">
        <v>28</v>
      </c>
      <c r="F154" s="202" t="s">
        <v>943</v>
      </c>
      <c r="G154" s="200"/>
      <c r="H154" s="201" t="s">
        <v>28</v>
      </c>
      <c r="I154" s="203"/>
      <c r="J154" s="200"/>
      <c r="K154" s="200"/>
      <c r="L154" s="204"/>
      <c r="M154" s="205"/>
      <c r="N154" s="206"/>
      <c r="O154" s="206"/>
      <c r="P154" s="206"/>
      <c r="Q154" s="206"/>
      <c r="R154" s="206"/>
      <c r="S154" s="206"/>
      <c r="T154" s="207"/>
      <c r="AT154" s="208" t="s">
        <v>146</v>
      </c>
      <c r="AU154" s="208" t="s">
        <v>83</v>
      </c>
      <c r="AV154" s="13" t="s">
        <v>81</v>
      </c>
      <c r="AW154" s="13" t="s">
        <v>34</v>
      </c>
      <c r="AX154" s="13" t="s">
        <v>73</v>
      </c>
      <c r="AY154" s="208" t="s">
        <v>136</v>
      </c>
    </row>
    <row r="155" spans="2:51" s="14" customFormat="1" ht="11.25">
      <c r="B155" s="209"/>
      <c r="C155" s="210"/>
      <c r="D155" s="194" t="s">
        <v>146</v>
      </c>
      <c r="E155" s="211" t="s">
        <v>28</v>
      </c>
      <c r="F155" s="212" t="s">
        <v>942</v>
      </c>
      <c r="G155" s="210"/>
      <c r="H155" s="213">
        <v>219</v>
      </c>
      <c r="I155" s="214"/>
      <c r="J155" s="210"/>
      <c r="K155" s="210"/>
      <c r="L155" s="215"/>
      <c r="M155" s="216"/>
      <c r="N155" s="217"/>
      <c r="O155" s="217"/>
      <c r="P155" s="217"/>
      <c r="Q155" s="217"/>
      <c r="R155" s="217"/>
      <c r="S155" s="217"/>
      <c r="T155" s="218"/>
      <c r="AT155" s="219" t="s">
        <v>146</v>
      </c>
      <c r="AU155" s="219" t="s">
        <v>83</v>
      </c>
      <c r="AV155" s="14" t="s">
        <v>83</v>
      </c>
      <c r="AW155" s="14" t="s">
        <v>34</v>
      </c>
      <c r="AX155" s="14" t="s">
        <v>81</v>
      </c>
      <c r="AY155" s="219" t="s">
        <v>136</v>
      </c>
    </row>
    <row r="156" spans="2:63" s="12" customFormat="1" ht="22.9" customHeight="1">
      <c r="B156" s="165"/>
      <c r="C156" s="166"/>
      <c r="D156" s="167" t="s">
        <v>72</v>
      </c>
      <c r="E156" s="179" t="s">
        <v>210</v>
      </c>
      <c r="F156" s="179" t="s">
        <v>473</v>
      </c>
      <c r="G156" s="166"/>
      <c r="H156" s="166"/>
      <c r="I156" s="169"/>
      <c r="J156" s="180">
        <f>BK156</f>
        <v>0</v>
      </c>
      <c r="K156" s="166"/>
      <c r="L156" s="171"/>
      <c r="M156" s="172"/>
      <c r="N156" s="173"/>
      <c r="O156" s="173"/>
      <c r="P156" s="174">
        <f>SUM(P157:P204)</f>
        <v>0</v>
      </c>
      <c r="Q156" s="173"/>
      <c r="R156" s="174">
        <f>SUM(R157:R204)</f>
        <v>0.5708437000000001</v>
      </c>
      <c r="S156" s="173"/>
      <c r="T156" s="175">
        <f>SUM(T157:T204)</f>
        <v>67.5597</v>
      </c>
      <c r="AR156" s="176" t="s">
        <v>81</v>
      </c>
      <c r="AT156" s="177" t="s">
        <v>72</v>
      </c>
      <c r="AU156" s="177" t="s">
        <v>81</v>
      </c>
      <c r="AY156" s="176" t="s">
        <v>136</v>
      </c>
      <c r="BK156" s="178">
        <f>SUM(BK157:BK204)</f>
        <v>0</v>
      </c>
    </row>
    <row r="157" spans="1:65" s="2" customFormat="1" ht="16.5" customHeight="1">
      <c r="A157" s="36"/>
      <c r="B157" s="37"/>
      <c r="C157" s="181" t="s">
        <v>242</v>
      </c>
      <c r="D157" s="181" t="s">
        <v>138</v>
      </c>
      <c r="E157" s="182" t="s">
        <v>485</v>
      </c>
      <c r="F157" s="183" t="s">
        <v>486</v>
      </c>
      <c r="G157" s="184" t="s">
        <v>477</v>
      </c>
      <c r="H157" s="185">
        <v>7</v>
      </c>
      <c r="I157" s="186"/>
      <c r="J157" s="187">
        <f>ROUND(I157*H157,2)</f>
        <v>0</v>
      </c>
      <c r="K157" s="183" t="s">
        <v>156</v>
      </c>
      <c r="L157" s="41"/>
      <c r="M157" s="188" t="s">
        <v>28</v>
      </c>
      <c r="N157" s="189" t="s">
        <v>46</v>
      </c>
      <c r="O157" s="67"/>
      <c r="P157" s="190">
        <f>O157*H157</f>
        <v>0</v>
      </c>
      <c r="Q157" s="190">
        <v>2E-05</v>
      </c>
      <c r="R157" s="190">
        <f>Q157*H157</f>
        <v>0.00014000000000000001</v>
      </c>
      <c r="S157" s="190">
        <v>0</v>
      </c>
      <c r="T157" s="191">
        <f>S157*H157</f>
        <v>0</v>
      </c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R157" s="192" t="s">
        <v>142</v>
      </c>
      <c r="AT157" s="192" t="s">
        <v>138</v>
      </c>
      <c r="AU157" s="192" t="s">
        <v>83</v>
      </c>
      <c r="AY157" s="19" t="s">
        <v>136</v>
      </c>
      <c r="BE157" s="193">
        <f>IF(N157="základní",J157,0)</f>
        <v>0</v>
      </c>
      <c r="BF157" s="193">
        <f>IF(N157="snížená",J157,0)</f>
        <v>0</v>
      </c>
      <c r="BG157" s="193">
        <f>IF(N157="zákl. přenesená",J157,0)</f>
        <v>0</v>
      </c>
      <c r="BH157" s="193">
        <f>IF(N157="sníž. přenesená",J157,0)</f>
        <v>0</v>
      </c>
      <c r="BI157" s="193">
        <f>IF(N157="nulová",J157,0)</f>
        <v>0</v>
      </c>
      <c r="BJ157" s="19" t="s">
        <v>142</v>
      </c>
      <c r="BK157" s="193">
        <f>ROUND(I157*H157,2)</f>
        <v>0</v>
      </c>
      <c r="BL157" s="19" t="s">
        <v>142</v>
      </c>
      <c r="BM157" s="192" t="s">
        <v>944</v>
      </c>
    </row>
    <row r="158" spans="1:47" s="2" customFormat="1" ht="11.25">
      <c r="A158" s="36"/>
      <c r="B158" s="37"/>
      <c r="C158" s="38"/>
      <c r="D158" s="194" t="s">
        <v>144</v>
      </c>
      <c r="E158" s="38"/>
      <c r="F158" s="195" t="s">
        <v>488</v>
      </c>
      <c r="G158" s="38"/>
      <c r="H158" s="38"/>
      <c r="I158" s="196"/>
      <c r="J158" s="38"/>
      <c r="K158" s="38"/>
      <c r="L158" s="41"/>
      <c r="M158" s="197"/>
      <c r="N158" s="198"/>
      <c r="O158" s="67"/>
      <c r="P158" s="67"/>
      <c r="Q158" s="67"/>
      <c r="R158" s="67"/>
      <c r="S158" s="67"/>
      <c r="T158" s="68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9" t="s">
        <v>144</v>
      </c>
      <c r="AU158" s="19" t="s">
        <v>83</v>
      </c>
    </row>
    <row r="159" spans="1:47" s="2" customFormat="1" ht="11.25">
      <c r="A159" s="36"/>
      <c r="B159" s="37"/>
      <c r="C159" s="38"/>
      <c r="D159" s="220" t="s">
        <v>159</v>
      </c>
      <c r="E159" s="38"/>
      <c r="F159" s="221" t="s">
        <v>489</v>
      </c>
      <c r="G159" s="38"/>
      <c r="H159" s="38"/>
      <c r="I159" s="196"/>
      <c r="J159" s="38"/>
      <c r="K159" s="38"/>
      <c r="L159" s="41"/>
      <c r="M159" s="197"/>
      <c r="N159" s="198"/>
      <c r="O159" s="67"/>
      <c r="P159" s="67"/>
      <c r="Q159" s="67"/>
      <c r="R159" s="67"/>
      <c r="S159" s="67"/>
      <c r="T159" s="68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159</v>
      </c>
      <c r="AU159" s="19" t="s">
        <v>83</v>
      </c>
    </row>
    <row r="160" spans="2:51" s="13" customFormat="1" ht="11.25">
      <c r="B160" s="199"/>
      <c r="C160" s="200"/>
      <c r="D160" s="194" t="s">
        <v>146</v>
      </c>
      <c r="E160" s="201" t="s">
        <v>28</v>
      </c>
      <c r="F160" s="202" t="s">
        <v>945</v>
      </c>
      <c r="G160" s="200"/>
      <c r="H160" s="201" t="s">
        <v>28</v>
      </c>
      <c r="I160" s="203"/>
      <c r="J160" s="200"/>
      <c r="K160" s="200"/>
      <c r="L160" s="204"/>
      <c r="M160" s="205"/>
      <c r="N160" s="206"/>
      <c r="O160" s="206"/>
      <c r="P160" s="206"/>
      <c r="Q160" s="206"/>
      <c r="R160" s="206"/>
      <c r="S160" s="206"/>
      <c r="T160" s="207"/>
      <c r="AT160" s="208" t="s">
        <v>146</v>
      </c>
      <c r="AU160" s="208" t="s">
        <v>83</v>
      </c>
      <c r="AV160" s="13" t="s">
        <v>81</v>
      </c>
      <c r="AW160" s="13" t="s">
        <v>34</v>
      </c>
      <c r="AX160" s="13" t="s">
        <v>73</v>
      </c>
      <c r="AY160" s="208" t="s">
        <v>136</v>
      </c>
    </row>
    <row r="161" spans="2:51" s="14" customFormat="1" ht="11.25">
      <c r="B161" s="209"/>
      <c r="C161" s="210"/>
      <c r="D161" s="194" t="s">
        <v>146</v>
      </c>
      <c r="E161" s="211" t="s">
        <v>28</v>
      </c>
      <c r="F161" s="212" t="s">
        <v>946</v>
      </c>
      <c r="G161" s="210"/>
      <c r="H161" s="213">
        <v>7</v>
      </c>
      <c r="I161" s="214"/>
      <c r="J161" s="210"/>
      <c r="K161" s="210"/>
      <c r="L161" s="215"/>
      <c r="M161" s="216"/>
      <c r="N161" s="217"/>
      <c r="O161" s="217"/>
      <c r="P161" s="217"/>
      <c r="Q161" s="217"/>
      <c r="R161" s="217"/>
      <c r="S161" s="217"/>
      <c r="T161" s="218"/>
      <c r="AT161" s="219" t="s">
        <v>146</v>
      </c>
      <c r="AU161" s="219" t="s">
        <v>83</v>
      </c>
      <c r="AV161" s="14" t="s">
        <v>83</v>
      </c>
      <c r="AW161" s="14" t="s">
        <v>34</v>
      </c>
      <c r="AX161" s="14" t="s">
        <v>81</v>
      </c>
      <c r="AY161" s="219" t="s">
        <v>136</v>
      </c>
    </row>
    <row r="162" spans="1:65" s="2" customFormat="1" ht="16.5" customHeight="1">
      <c r="A162" s="36"/>
      <c r="B162" s="37"/>
      <c r="C162" s="181" t="s">
        <v>249</v>
      </c>
      <c r="D162" s="181" t="s">
        <v>138</v>
      </c>
      <c r="E162" s="182" t="s">
        <v>947</v>
      </c>
      <c r="F162" s="183" t="s">
        <v>948</v>
      </c>
      <c r="G162" s="184" t="s">
        <v>213</v>
      </c>
      <c r="H162" s="185">
        <v>5.32</v>
      </c>
      <c r="I162" s="186"/>
      <c r="J162" s="187">
        <f>ROUND(I162*H162,2)</f>
        <v>0</v>
      </c>
      <c r="K162" s="183" t="s">
        <v>156</v>
      </c>
      <c r="L162" s="41"/>
      <c r="M162" s="188" t="s">
        <v>28</v>
      </c>
      <c r="N162" s="189" t="s">
        <v>46</v>
      </c>
      <c r="O162" s="67"/>
      <c r="P162" s="190">
        <f>O162*H162</f>
        <v>0</v>
      </c>
      <c r="Q162" s="190">
        <v>0.00063</v>
      </c>
      <c r="R162" s="190">
        <f>Q162*H162</f>
        <v>0.0033516</v>
      </c>
      <c r="S162" s="190">
        <v>0</v>
      </c>
      <c r="T162" s="191">
        <f>S162*H162</f>
        <v>0</v>
      </c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R162" s="192" t="s">
        <v>142</v>
      </c>
      <c r="AT162" s="192" t="s">
        <v>138</v>
      </c>
      <c r="AU162" s="192" t="s">
        <v>83</v>
      </c>
      <c r="AY162" s="19" t="s">
        <v>136</v>
      </c>
      <c r="BE162" s="193">
        <f>IF(N162="základní",J162,0)</f>
        <v>0</v>
      </c>
      <c r="BF162" s="193">
        <f>IF(N162="snížená",J162,0)</f>
        <v>0</v>
      </c>
      <c r="BG162" s="193">
        <f>IF(N162="zákl. přenesená",J162,0)</f>
        <v>0</v>
      </c>
      <c r="BH162" s="193">
        <f>IF(N162="sníž. přenesená",J162,0)</f>
        <v>0</v>
      </c>
      <c r="BI162" s="193">
        <f>IF(N162="nulová",J162,0)</f>
        <v>0</v>
      </c>
      <c r="BJ162" s="19" t="s">
        <v>142</v>
      </c>
      <c r="BK162" s="193">
        <f>ROUND(I162*H162,2)</f>
        <v>0</v>
      </c>
      <c r="BL162" s="19" t="s">
        <v>142</v>
      </c>
      <c r="BM162" s="192" t="s">
        <v>949</v>
      </c>
    </row>
    <row r="163" spans="1:47" s="2" customFormat="1" ht="11.25">
      <c r="A163" s="36"/>
      <c r="B163" s="37"/>
      <c r="C163" s="38"/>
      <c r="D163" s="194" t="s">
        <v>144</v>
      </c>
      <c r="E163" s="38"/>
      <c r="F163" s="195" t="s">
        <v>950</v>
      </c>
      <c r="G163" s="38"/>
      <c r="H163" s="38"/>
      <c r="I163" s="196"/>
      <c r="J163" s="38"/>
      <c r="K163" s="38"/>
      <c r="L163" s="41"/>
      <c r="M163" s="197"/>
      <c r="N163" s="198"/>
      <c r="O163" s="67"/>
      <c r="P163" s="67"/>
      <c r="Q163" s="67"/>
      <c r="R163" s="67"/>
      <c r="S163" s="67"/>
      <c r="T163" s="68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T163" s="19" t="s">
        <v>144</v>
      </c>
      <c r="AU163" s="19" t="s">
        <v>83</v>
      </c>
    </row>
    <row r="164" spans="1:47" s="2" customFormat="1" ht="11.25">
      <c r="A164" s="36"/>
      <c r="B164" s="37"/>
      <c r="C164" s="38"/>
      <c r="D164" s="220" t="s">
        <v>159</v>
      </c>
      <c r="E164" s="38"/>
      <c r="F164" s="221" t="s">
        <v>951</v>
      </c>
      <c r="G164" s="38"/>
      <c r="H164" s="38"/>
      <c r="I164" s="196"/>
      <c r="J164" s="38"/>
      <c r="K164" s="38"/>
      <c r="L164" s="41"/>
      <c r="M164" s="197"/>
      <c r="N164" s="198"/>
      <c r="O164" s="67"/>
      <c r="P164" s="67"/>
      <c r="Q164" s="67"/>
      <c r="R164" s="67"/>
      <c r="S164" s="67"/>
      <c r="T164" s="68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T164" s="19" t="s">
        <v>159</v>
      </c>
      <c r="AU164" s="19" t="s">
        <v>83</v>
      </c>
    </row>
    <row r="165" spans="2:51" s="13" customFormat="1" ht="11.25">
      <c r="B165" s="199"/>
      <c r="C165" s="200"/>
      <c r="D165" s="194" t="s">
        <v>146</v>
      </c>
      <c r="E165" s="201" t="s">
        <v>28</v>
      </c>
      <c r="F165" s="202" t="s">
        <v>952</v>
      </c>
      <c r="G165" s="200"/>
      <c r="H165" s="201" t="s">
        <v>28</v>
      </c>
      <c r="I165" s="203"/>
      <c r="J165" s="200"/>
      <c r="K165" s="200"/>
      <c r="L165" s="204"/>
      <c r="M165" s="205"/>
      <c r="N165" s="206"/>
      <c r="O165" s="206"/>
      <c r="P165" s="206"/>
      <c r="Q165" s="206"/>
      <c r="R165" s="206"/>
      <c r="S165" s="206"/>
      <c r="T165" s="207"/>
      <c r="AT165" s="208" t="s">
        <v>146</v>
      </c>
      <c r="AU165" s="208" t="s">
        <v>83</v>
      </c>
      <c r="AV165" s="13" t="s">
        <v>81</v>
      </c>
      <c r="AW165" s="13" t="s">
        <v>34</v>
      </c>
      <c r="AX165" s="13" t="s">
        <v>73</v>
      </c>
      <c r="AY165" s="208" t="s">
        <v>136</v>
      </c>
    </row>
    <row r="166" spans="2:51" s="14" customFormat="1" ht="11.25">
      <c r="B166" s="209"/>
      <c r="C166" s="210"/>
      <c r="D166" s="194" t="s">
        <v>146</v>
      </c>
      <c r="E166" s="211" t="s">
        <v>28</v>
      </c>
      <c r="F166" s="212" t="s">
        <v>953</v>
      </c>
      <c r="G166" s="210"/>
      <c r="H166" s="213">
        <v>5.32</v>
      </c>
      <c r="I166" s="214"/>
      <c r="J166" s="210"/>
      <c r="K166" s="210"/>
      <c r="L166" s="215"/>
      <c r="M166" s="216"/>
      <c r="N166" s="217"/>
      <c r="O166" s="217"/>
      <c r="P166" s="217"/>
      <c r="Q166" s="217"/>
      <c r="R166" s="217"/>
      <c r="S166" s="217"/>
      <c r="T166" s="218"/>
      <c r="AT166" s="219" t="s">
        <v>146</v>
      </c>
      <c r="AU166" s="219" t="s">
        <v>83</v>
      </c>
      <c r="AV166" s="14" t="s">
        <v>83</v>
      </c>
      <c r="AW166" s="14" t="s">
        <v>34</v>
      </c>
      <c r="AX166" s="14" t="s">
        <v>81</v>
      </c>
      <c r="AY166" s="219" t="s">
        <v>136</v>
      </c>
    </row>
    <row r="167" spans="1:65" s="2" customFormat="1" ht="16.5" customHeight="1">
      <c r="A167" s="36"/>
      <c r="B167" s="37"/>
      <c r="C167" s="181" t="s">
        <v>8</v>
      </c>
      <c r="D167" s="181" t="s">
        <v>138</v>
      </c>
      <c r="E167" s="182" t="s">
        <v>954</v>
      </c>
      <c r="F167" s="183" t="s">
        <v>955</v>
      </c>
      <c r="G167" s="184" t="s">
        <v>477</v>
      </c>
      <c r="H167" s="185">
        <v>9.88</v>
      </c>
      <c r="I167" s="186"/>
      <c r="J167" s="187">
        <f>ROUND(I167*H167,2)</f>
        <v>0</v>
      </c>
      <c r="K167" s="183" t="s">
        <v>156</v>
      </c>
      <c r="L167" s="41"/>
      <c r="M167" s="188" t="s">
        <v>28</v>
      </c>
      <c r="N167" s="189" t="s">
        <v>46</v>
      </c>
      <c r="O167" s="67"/>
      <c r="P167" s="190">
        <f>O167*H167</f>
        <v>0</v>
      </c>
      <c r="Q167" s="190">
        <v>0.00017</v>
      </c>
      <c r="R167" s="190">
        <f>Q167*H167</f>
        <v>0.0016796000000000003</v>
      </c>
      <c r="S167" s="190">
        <v>0</v>
      </c>
      <c r="T167" s="191">
        <f>S167*H167</f>
        <v>0</v>
      </c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R167" s="192" t="s">
        <v>142</v>
      </c>
      <c r="AT167" s="192" t="s">
        <v>138</v>
      </c>
      <c r="AU167" s="192" t="s">
        <v>83</v>
      </c>
      <c r="AY167" s="19" t="s">
        <v>136</v>
      </c>
      <c r="BE167" s="193">
        <f>IF(N167="základní",J167,0)</f>
        <v>0</v>
      </c>
      <c r="BF167" s="193">
        <f>IF(N167="snížená",J167,0)</f>
        <v>0</v>
      </c>
      <c r="BG167" s="193">
        <f>IF(N167="zákl. přenesená",J167,0)</f>
        <v>0</v>
      </c>
      <c r="BH167" s="193">
        <f>IF(N167="sníž. přenesená",J167,0)</f>
        <v>0</v>
      </c>
      <c r="BI167" s="193">
        <f>IF(N167="nulová",J167,0)</f>
        <v>0</v>
      </c>
      <c r="BJ167" s="19" t="s">
        <v>142</v>
      </c>
      <c r="BK167" s="193">
        <f>ROUND(I167*H167,2)</f>
        <v>0</v>
      </c>
      <c r="BL167" s="19" t="s">
        <v>142</v>
      </c>
      <c r="BM167" s="192" t="s">
        <v>956</v>
      </c>
    </row>
    <row r="168" spans="1:47" s="2" customFormat="1" ht="11.25">
      <c r="A168" s="36"/>
      <c r="B168" s="37"/>
      <c r="C168" s="38"/>
      <c r="D168" s="194" t="s">
        <v>144</v>
      </c>
      <c r="E168" s="38"/>
      <c r="F168" s="195" t="s">
        <v>957</v>
      </c>
      <c r="G168" s="38"/>
      <c r="H168" s="38"/>
      <c r="I168" s="196"/>
      <c r="J168" s="38"/>
      <c r="K168" s="38"/>
      <c r="L168" s="41"/>
      <c r="M168" s="197"/>
      <c r="N168" s="198"/>
      <c r="O168" s="67"/>
      <c r="P168" s="67"/>
      <c r="Q168" s="67"/>
      <c r="R168" s="67"/>
      <c r="S168" s="67"/>
      <c r="T168" s="68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T168" s="19" t="s">
        <v>144</v>
      </c>
      <c r="AU168" s="19" t="s">
        <v>83</v>
      </c>
    </row>
    <row r="169" spans="1:47" s="2" customFormat="1" ht="11.25">
      <c r="A169" s="36"/>
      <c r="B169" s="37"/>
      <c r="C169" s="38"/>
      <c r="D169" s="220" t="s">
        <v>159</v>
      </c>
      <c r="E169" s="38"/>
      <c r="F169" s="221" t="s">
        <v>958</v>
      </c>
      <c r="G169" s="38"/>
      <c r="H169" s="38"/>
      <c r="I169" s="196"/>
      <c r="J169" s="38"/>
      <c r="K169" s="38"/>
      <c r="L169" s="41"/>
      <c r="M169" s="197"/>
      <c r="N169" s="198"/>
      <c r="O169" s="67"/>
      <c r="P169" s="67"/>
      <c r="Q169" s="67"/>
      <c r="R169" s="67"/>
      <c r="S169" s="67"/>
      <c r="T169" s="68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159</v>
      </c>
      <c r="AU169" s="19" t="s">
        <v>83</v>
      </c>
    </row>
    <row r="170" spans="2:51" s="13" customFormat="1" ht="11.25">
      <c r="B170" s="199"/>
      <c r="C170" s="200"/>
      <c r="D170" s="194" t="s">
        <v>146</v>
      </c>
      <c r="E170" s="201" t="s">
        <v>28</v>
      </c>
      <c r="F170" s="202" t="s">
        <v>959</v>
      </c>
      <c r="G170" s="200"/>
      <c r="H170" s="201" t="s">
        <v>28</v>
      </c>
      <c r="I170" s="203"/>
      <c r="J170" s="200"/>
      <c r="K170" s="200"/>
      <c r="L170" s="204"/>
      <c r="M170" s="205"/>
      <c r="N170" s="206"/>
      <c r="O170" s="206"/>
      <c r="P170" s="206"/>
      <c r="Q170" s="206"/>
      <c r="R170" s="206"/>
      <c r="S170" s="206"/>
      <c r="T170" s="207"/>
      <c r="AT170" s="208" t="s">
        <v>146</v>
      </c>
      <c r="AU170" s="208" t="s">
        <v>83</v>
      </c>
      <c r="AV170" s="13" t="s">
        <v>81</v>
      </c>
      <c r="AW170" s="13" t="s">
        <v>34</v>
      </c>
      <c r="AX170" s="13" t="s">
        <v>73</v>
      </c>
      <c r="AY170" s="208" t="s">
        <v>136</v>
      </c>
    </row>
    <row r="171" spans="2:51" s="14" customFormat="1" ht="11.25">
      <c r="B171" s="209"/>
      <c r="C171" s="210"/>
      <c r="D171" s="194" t="s">
        <v>146</v>
      </c>
      <c r="E171" s="211" t="s">
        <v>28</v>
      </c>
      <c r="F171" s="212" t="s">
        <v>960</v>
      </c>
      <c r="G171" s="210"/>
      <c r="H171" s="213">
        <v>9.88</v>
      </c>
      <c r="I171" s="214"/>
      <c r="J171" s="210"/>
      <c r="K171" s="210"/>
      <c r="L171" s="215"/>
      <c r="M171" s="216"/>
      <c r="N171" s="217"/>
      <c r="O171" s="217"/>
      <c r="P171" s="217"/>
      <c r="Q171" s="217"/>
      <c r="R171" s="217"/>
      <c r="S171" s="217"/>
      <c r="T171" s="218"/>
      <c r="AT171" s="219" t="s">
        <v>146</v>
      </c>
      <c r="AU171" s="219" t="s">
        <v>83</v>
      </c>
      <c r="AV171" s="14" t="s">
        <v>83</v>
      </c>
      <c r="AW171" s="14" t="s">
        <v>34</v>
      </c>
      <c r="AX171" s="14" t="s">
        <v>81</v>
      </c>
      <c r="AY171" s="219" t="s">
        <v>136</v>
      </c>
    </row>
    <row r="172" spans="1:65" s="2" customFormat="1" ht="16.5" customHeight="1">
      <c r="A172" s="36"/>
      <c r="B172" s="37"/>
      <c r="C172" s="181" t="s">
        <v>262</v>
      </c>
      <c r="D172" s="181" t="s">
        <v>138</v>
      </c>
      <c r="E172" s="182" t="s">
        <v>961</v>
      </c>
      <c r="F172" s="183" t="s">
        <v>962</v>
      </c>
      <c r="G172" s="184" t="s">
        <v>963</v>
      </c>
      <c r="H172" s="185">
        <v>9.601</v>
      </c>
      <c r="I172" s="186"/>
      <c r="J172" s="187">
        <f>ROUND(I172*H172,2)</f>
        <v>0</v>
      </c>
      <c r="K172" s="183" t="s">
        <v>28</v>
      </c>
      <c r="L172" s="41"/>
      <c r="M172" s="188" t="s">
        <v>28</v>
      </c>
      <c r="N172" s="189" t="s">
        <v>46</v>
      </c>
      <c r="O172" s="67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2" t="s">
        <v>142</v>
      </c>
      <c r="AT172" s="192" t="s">
        <v>138</v>
      </c>
      <c r="AU172" s="192" t="s">
        <v>83</v>
      </c>
      <c r="AY172" s="19" t="s">
        <v>136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19" t="s">
        <v>142</v>
      </c>
      <c r="BK172" s="193">
        <f>ROUND(I172*H172,2)</f>
        <v>0</v>
      </c>
      <c r="BL172" s="19" t="s">
        <v>142</v>
      </c>
      <c r="BM172" s="192" t="s">
        <v>523</v>
      </c>
    </row>
    <row r="173" spans="1:47" s="2" customFormat="1" ht="11.25">
      <c r="A173" s="36"/>
      <c r="B173" s="37"/>
      <c r="C173" s="38"/>
      <c r="D173" s="194" t="s">
        <v>144</v>
      </c>
      <c r="E173" s="38"/>
      <c r="F173" s="195" t="s">
        <v>962</v>
      </c>
      <c r="G173" s="38"/>
      <c r="H173" s="38"/>
      <c r="I173" s="196"/>
      <c r="J173" s="38"/>
      <c r="K173" s="38"/>
      <c r="L173" s="41"/>
      <c r="M173" s="197"/>
      <c r="N173" s="198"/>
      <c r="O173" s="67"/>
      <c r="P173" s="67"/>
      <c r="Q173" s="67"/>
      <c r="R173" s="67"/>
      <c r="S173" s="67"/>
      <c r="T173" s="68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144</v>
      </c>
      <c r="AU173" s="19" t="s">
        <v>83</v>
      </c>
    </row>
    <row r="174" spans="2:51" s="13" customFormat="1" ht="11.25">
      <c r="B174" s="199"/>
      <c r="C174" s="200"/>
      <c r="D174" s="194" t="s">
        <v>146</v>
      </c>
      <c r="E174" s="201" t="s">
        <v>28</v>
      </c>
      <c r="F174" s="202" t="s">
        <v>964</v>
      </c>
      <c r="G174" s="200"/>
      <c r="H174" s="201" t="s">
        <v>28</v>
      </c>
      <c r="I174" s="203"/>
      <c r="J174" s="200"/>
      <c r="K174" s="200"/>
      <c r="L174" s="204"/>
      <c r="M174" s="205"/>
      <c r="N174" s="206"/>
      <c r="O174" s="206"/>
      <c r="P174" s="206"/>
      <c r="Q174" s="206"/>
      <c r="R174" s="206"/>
      <c r="S174" s="206"/>
      <c r="T174" s="207"/>
      <c r="AT174" s="208" t="s">
        <v>146</v>
      </c>
      <c r="AU174" s="208" t="s">
        <v>83</v>
      </c>
      <c r="AV174" s="13" t="s">
        <v>81</v>
      </c>
      <c r="AW174" s="13" t="s">
        <v>34</v>
      </c>
      <c r="AX174" s="13" t="s">
        <v>73</v>
      </c>
      <c r="AY174" s="208" t="s">
        <v>136</v>
      </c>
    </row>
    <row r="175" spans="2:51" s="14" customFormat="1" ht="11.25">
      <c r="B175" s="209"/>
      <c r="C175" s="210"/>
      <c r="D175" s="194" t="s">
        <v>146</v>
      </c>
      <c r="E175" s="211" t="s">
        <v>28</v>
      </c>
      <c r="F175" s="212" t="s">
        <v>965</v>
      </c>
      <c r="G175" s="210"/>
      <c r="H175" s="213">
        <v>9.601</v>
      </c>
      <c r="I175" s="214"/>
      <c r="J175" s="210"/>
      <c r="K175" s="210"/>
      <c r="L175" s="215"/>
      <c r="M175" s="216"/>
      <c r="N175" s="217"/>
      <c r="O175" s="217"/>
      <c r="P175" s="217"/>
      <c r="Q175" s="217"/>
      <c r="R175" s="217"/>
      <c r="S175" s="217"/>
      <c r="T175" s="218"/>
      <c r="AT175" s="219" t="s">
        <v>146</v>
      </c>
      <c r="AU175" s="219" t="s">
        <v>83</v>
      </c>
      <c r="AV175" s="14" t="s">
        <v>83</v>
      </c>
      <c r="AW175" s="14" t="s">
        <v>34</v>
      </c>
      <c r="AX175" s="14" t="s">
        <v>81</v>
      </c>
      <c r="AY175" s="219" t="s">
        <v>136</v>
      </c>
    </row>
    <row r="176" spans="1:65" s="2" customFormat="1" ht="16.5" customHeight="1">
      <c r="A176" s="36"/>
      <c r="B176" s="37"/>
      <c r="C176" s="181" t="s">
        <v>276</v>
      </c>
      <c r="D176" s="181" t="s">
        <v>138</v>
      </c>
      <c r="E176" s="182" t="s">
        <v>534</v>
      </c>
      <c r="F176" s="183" t="s">
        <v>535</v>
      </c>
      <c r="G176" s="184" t="s">
        <v>155</v>
      </c>
      <c r="H176" s="185">
        <v>33.432</v>
      </c>
      <c r="I176" s="186"/>
      <c r="J176" s="187">
        <f>ROUND(I176*H176,2)</f>
        <v>0</v>
      </c>
      <c r="K176" s="183" t="s">
        <v>156</v>
      </c>
      <c r="L176" s="41"/>
      <c r="M176" s="188" t="s">
        <v>28</v>
      </c>
      <c r="N176" s="189" t="s">
        <v>46</v>
      </c>
      <c r="O176" s="67"/>
      <c r="P176" s="190">
        <f>O176*H176</f>
        <v>0</v>
      </c>
      <c r="Q176" s="190">
        <v>0</v>
      </c>
      <c r="R176" s="190">
        <f>Q176*H176</f>
        <v>0</v>
      </c>
      <c r="S176" s="190">
        <v>2</v>
      </c>
      <c r="T176" s="191">
        <f>S176*H176</f>
        <v>66.864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2" t="s">
        <v>142</v>
      </c>
      <c r="AT176" s="192" t="s">
        <v>138</v>
      </c>
      <c r="AU176" s="192" t="s">
        <v>83</v>
      </c>
      <c r="AY176" s="19" t="s">
        <v>136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9" t="s">
        <v>142</v>
      </c>
      <c r="BK176" s="193">
        <f>ROUND(I176*H176,2)</f>
        <v>0</v>
      </c>
      <c r="BL176" s="19" t="s">
        <v>142</v>
      </c>
      <c r="BM176" s="192" t="s">
        <v>536</v>
      </c>
    </row>
    <row r="177" spans="1:47" s="2" customFormat="1" ht="11.25">
      <c r="A177" s="36"/>
      <c r="B177" s="37"/>
      <c r="C177" s="38"/>
      <c r="D177" s="194" t="s">
        <v>144</v>
      </c>
      <c r="E177" s="38"/>
      <c r="F177" s="195" t="s">
        <v>537</v>
      </c>
      <c r="G177" s="38"/>
      <c r="H177" s="38"/>
      <c r="I177" s="196"/>
      <c r="J177" s="38"/>
      <c r="K177" s="38"/>
      <c r="L177" s="41"/>
      <c r="M177" s="197"/>
      <c r="N177" s="198"/>
      <c r="O177" s="67"/>
      <c r="P177" s="67"/>
      <c r="Q177" s="67"/>
      <c r="R177" s="67"/>
      <c r="S177" s="67"/>
      <c r="T177" s="68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144</v>
      </c>
      <c r="AU177" s="19" t="s">
        <v>83</v>
      </c>
    </row>
    <row r="178" spans="1:47" s="2" customFormat="1" ht="11.25">
      <c r="A178" s="36"/>
      <c r="B178" s="37"/>
      <c r="C178" s="38"/>
      <c r="D178" s="220" t="s">
        <v>159</v>
      </c>
      <c r="E178" s="38"/>
      <c r="F178" s="221" t="s">
        <v>538</v>
      </c>
      <c r="G178" s="38"/>
      <c r="H178" s="38"/>
      <c r="I178" s="196"/>
      <c r="J178" s="38"/>
      <c r="K178" s="38"/>
      <c r="L178" s="41"/>
      <c r="M178" s="197"/>
      <c r="N178" s="198"/>
      <c r="O178" s="67"/>
      <c r="P178" s="67"/>
      <c r="Q178" s="67"/>
      <c r="R178" s="67"/>
      <c r="S178" s="67"/>
      <c r="T178" s="68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9" t="s">
        <v>159</v>
      </c>
      <c r="AU178" s="19" t="s">
        <v>83</v>
      </c>
    </row>
    <row r="179" spans="2:51" s="13" customFormat="1" ht="11.25">
      <c r="B179" s="199"/>
      <c r="C179" s="200"/>
      <c r="D179" s="194" t="s">
        <v>146</v>
      </c>
      <c r="E179" s="201" t="s">
        <v>28</v>
      </c>
      <c r="F179" s="202" t="s">
        <v>966</v>
      </c>
      <c r="G179" s="200"/>
      <c r="H179" s="201" t="s">
        <v>28</v>
      </c>
      <c r="I179" s="203"/>
      <c r="J179" s="200"/>
      <c r="K179" s="200"/>
      <c r="L179" s="204"/>
      <c r="M179" s="205"/>
      <c r="N179" s="206"/>
      <c r="O179" s="206"/>
      <c r="P179" s="206"/>
      <c r="Q179" s="206"/>
      <c r="R179" s="206"/>
      <c r="S179" s="206"/>
      <c r="T179" s="207"/>
      <c r="AT179" s="208" t="s">
        <v>146</v>
      </c>
      <c r="AU179" s="208" t="s">
        <v>83</v>
      </c>
      <c r="AV179" s="13" t="s">
        <v>81</v>
      </c>
      <c r="AW179" s="13" t="s">
        <v>34</v>
      </c>
      <c r="AX179" s="13" t="s">
        <v>73</v>
      </c>
      <c r="AY179" s="208" t="s">
        <v>136</v>
      </c>
    </row>
    <row r="180" spans="2:51" s="14" customFormat="1" ht="11.25">
      <c r="B180" s="209"/>
      <c r="C180" s="210"/>
      <c r="D180" s="194" t="s">
        <v>146</v>
      </c>
      <c r="E180" s="211" t="s">
        <v>28</v>
      </c>
      <c r="F180" s="212" t="s">
        <v>923</v>
      </c>
      <c r="G180" s="210"/>
      <c r="H180" s="213">
        <v>33.432</v>
      </c>
      <c r="I180" s="214"/>
      <c r="J180" s="210"/>
      <c r="K180" s="210"/>
      <c r="L180" s="215"/>
      <c r="M180" s="216"/>
      <c r="N180" s="217"/>
      <c r="O180" s="217"/>
      <c r="P180" s="217"/>
      <c r="Q180" s="217"/>
      <c r="R180" s="217"/>
      <c r="S180" s="217"/>
      <c r="T180" s="218"/>
      <c r="AT180" s="219" t="s">
        <v>146</v>
      </c>
      <c r="AU180" s="219" t="s">
        <v>83</v>
      </c>
      <c r="AV180" s="14" t="s">
        <v>83</v>
      </c>
      <c r="AW180" s="14" t="s">
        <v>34</v>
      </c>
      <c r="AX180" s="14" t="s">
        <v>81</v>
      </c>
      <c r="AY180" s="219" t="s">
        <v>136</v>
      </c>
    </row>
    <row r="181" spans="1:65" s="2" customFormat="1" ht="16.5" customHeight="1">
      <c r="A181" s="36"/>
      <c r="B181" s="37"/>
      <c r="C181" s="181" t="s">
        <v>288</v>
      </c>
      <c r="D181" s="181" t="s">
        <v>138</v>
      </c>
      <c r="E181" s="182" t="s">
        <v>544</v>
      </c>
      <c r="F181" s="183" t="s">
        <v>545</v>
      </c>
      <c r="G181" s="184" t="s">
        <v>155</v>
      </c>
      <c r="H181" s="185">
        <v>1.194</v>
      </c>
      <c r="I181" s="186"/>
      <c r="J181" s="187">
        <f>ROUND(I181*H181,2)</f>
        <v>0</v>
      </c>
      <c r="K181" s="183" t="s">
        <v>156</v>
      </c>
      <c r="L181" s="41"/>
      <c r="M181" s="188" t="s">
        <v>28</v>
      </c>
      <c r="N181" s="189" t="s">
        <v>46</v>
      </c>
      <c r="O181" s="67"/>
      <c r="P181" s="190">
        <f>O181*H181</f>
        <v>0</v>
      </c>
      <c r="Q181" s="190">
        <v>0</v>
      </c>
      <c r="R181" s="190">
        <f>Q181*H181</f>
        <v>0</v>
      </c>
      <c r="S181" s="190">
        <v>0.55</v>
      </c>
      <c r="T181" s="191">
        <f>S181*H181</f>
        <v>0.6567000000000001</v>
      </c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R181" s="192" t="s">
        <v>142</v>
      </c>
      <c r="AT181" s="192" t="s">
        <v>138</v>
      </c>
      <c r="AU181" s="192" t="s">
        <v>83</v>
      </c>
      <c r="AY181" s="19" t="s">
        <v>136</v>
      </c>
      <c r="BE181" s="193">
        <f>IF(N181="základní",J181,0)</f>
        <v>0</v>
      </c>
      <c r="BF181" s="193">
        <f>IF(N181="snížená",J181,0)</f>
        <v>0</v>
      </c>
      <c r="BG181" s="193">
        <f>IF(N181="zákl. přenesená",J181,0)</f>
        <v>0</v>
      </c>
      <c r="BH181" s="193">
        <f>IF(N181="sníž. přenesená",J181,0)</f>
        <v>0</v>
      </c>
      <c r="BI181" s="193">
        <f>IF(N181="nulová",J181,0)</f>
        <v>0</v>
      </c>
      <c r="BJ181" s="19" t="s">
        <v>142</v>
      </c>
      <c r="BK181" s="193">
        <f>ROUND(I181*H181,2)</f>
        <v>0</v>
      </c>
      <c r="BL181" s="19" t="s">
        <v>142</v>
      </c>
      <c r="BM181" s="192" t="s">
        <v>967</v>
      </c>
    </row>
    <row r="182" spans="1:47" s="2" customFormat="1" ht="19.5">
      <c r="A182" s="36"/>
      <c r="B182" s="37"/>
      <c r="C182" s="38"/>
      <c r="D182" s="194" t="s">
        <v>144</v>
      </c>
      <c r="E182" s="38"/>
      <c r="F182" s="195" t="s">
        <v>547</v>
      </c>
      <c r="G182" s="38"/>
      <c r="H182" s="38"/>
      <c r="I182" s="196"/>
      <c r="J182" s="38"/>
      <c r="K182" s="38"/>
      <c r="L182" s="41"/>
      <c r="M182" s="197"/>
      <c r="N182" s="198"/>
      <c r="O182" s="67"/>
      <c r="P182" s="67"/>
      <c r="Q182" s="67"/>
      <c r="R182" s="67"/>
      <c r="S182" s="67"/>
      <c r="T182" s="68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T182" s="19" t="s">
        <v>144</v>
      </c>
      <c r="AU182" s="19" t="s">
        <v>83</v>
      </c>
    </row>
    <row r="183" spans="1:47" s="2" customFormat="1" ht="11.25">
      <c r="A183" s="36"/>
      <c r="B183" s="37"/>
      <c r="C183" s="38"/>
      <c r="D183" s="220" t="s">
        <v>159</v>
      </c>
      <c r="E183" s="38"/>
      <c r="F183" s="221" t="s">
        <v>548</v>
      </c>
      <c r="G183" s="38"/>
      <c r="H183" s="38"/>
      <c r="I183" s="196"/>
      <c r="J183" s="38"/>
      <c r="K183" s="38"/>
      <c r="L183" s="41"/>
      <c r="M183" s="197"/>
      <c r="N183" s="198"/>
      <c r="O183" s="67"/>
      <c r="P183" s="67"/>
      <c r="Q183" s="67"/>
      <c r="R183" s="67"/>
      <c r="S183" s="67"/>
      <c r="T183" s="68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T183" s="19" t="s">
        <v>159</v>
      </c>
      <c r="AU183" s="19" t="s">
        <v>83</v>
      </c>
    </row>
    <row r="184" spans="2:51" s="13" customFormat="1" ht="11.25">
      <c r="B184" s="199"/>
      <c r="C184" s="200"/>
      <c r="D184" s="194" t="s">
        <v>146</v>
      </c>
      <c r="E184" s="201" t="s">
        <v>28</v>
      </c>
      <c r="F184" s="202" t="s">
        <v>968</v>
      </c>
      <c r="G184" s="200"/>
      <c r="H184" s="201" t="s">
        <v>28</v>
      </c>
      <c r="I184" s="203"/>
      <c r="J184" s="200"/>
      <c r="K184" s="200"/>
      <c r="L184" s="204"/>
      <c r="M184" s="205"/>
      <c r="N184" s="206"/>
      <c r="O184" s="206"/>
      <c r="P184" s="206"/>
      <c r="Q184" s="206"/>
      <c r="R184" s="206"/>
      <c r="S184" s="206"/>
      <c r="T184" s="207"/>
      <c r="AT184" s="208" t="s">
        <v>146</v>
      </c>
      <c r="AU184" s="208" t="s">
        <v>83</v>
      </c>
      <c r="AV184" s="13" t="s">
        <v>81</v>
      </c>
      <c r="AW184" s="13" t="s">
        <v>34</v>
      </c>
      <c r="AX184" s="13" t="s">
        <v>73</v>
      </c>
      <c r="AY184" s="208" t="s">
        <v>136</v>
      </c>
    </row>
    <row r="185" spans="2:51" s="14" customFormat="1" ht="11.25">
      <c r="B185" s="209"/>
      <c r="C185" s="210"/>
      <c r="D185" s="194" t="s">
        <v>146</v>
      </c>
      <c r="E185" s="211" t="s">
        <v>28</v>
      </c>
      <c r="F185" s="212" t="s">
        <v>969</v>
      </c>
      <c r="G185" s="210"/>
      <c r="H185" s="213">
        <v>1.194</v>
      </c>
      <c r="I185" s="214"/>
      <c r="J185" s="210"/>
      <c r="K185" s="210"/>
      <c r="L185" s="215"/>
      <c r="M185" s="216"/>
      <c r="N185" s="217"/>
      <c r="O185" s="217"/>
      <c r="P185" s="217"/>
      <c r="Q185" s="217"/>
      <c r="R185" s="217"/>
      <c r="S185" s="217"/>
      <c r="T185" s="218"/>
      <c r="AT185" s="219" t="s">
        <v>146</v>
      </c>
      <c r="AU185" s="219" t="s">
        <v>83</v>
      </c>
      <c r="AV185" s="14" t="s">
        <v>83</v>
      </c>
      <c r="AW185" s="14" t="s">
        <v>34</v>
      </c>
      <c r="AX185" s="14" t="s">
        <v>81</v>
      </c>
      <c r="AY185" s="219" t="s">
        <v>136</v>
      </c>
    </row>
    <row r="186" spans="1:65" s="2" customFormat="1" ht="16.5" customHeight="1">
      <c r="A186" s="36"/>
      <c r="B186" s="37"/>
      <c r="C186" s="181" t="s">
        <v>294</v>
      </c>
      <c r="D186" s="181" t="s">
        <v>138</v>
      </c>
      <c r="E186" s="182" t="s">
        <v>578</v>
      </c>
      <c r="F186" s="183" t="s">
        <v>579</v>
      </c>
      <c r="G186" s="184" t="s">
        <v>477</v>
      </c>
      <c r="H186" s="185">
        <v>19.5</v>
      </c>
      <c r="I186" s="186"/>
      <c r="J186" s="187">
        <f>ROUND(I186*H186,2)</f>
        <v>0</v>
      </c>
      <c r="K186" s="183" t="s">
        <v>156</v>
      </c>
      <c r="L186" s="41"/>
      <c r="M186" s="188" t="s">
        <v>28</v>
      </c>
      <c r="N186" s="189" t="s">
        <v>46</v>
      </c>
      <c r="O186" s="67"/>
      <c r="P186" s="190">
        <f>O186*H186</f>
        <v>0</v>
      </c>
      <c r="Q186" s="190">
        <v>8E-05</v>
      </c>
      <c r="R186" s="190">
        <f>Q186*H186</f>
        <v>0.0015600000000000002</v>
      </c>
      <c r="S186" s="190">
        <v>0.002</v>
      </c>
      <c r="T186" s="191">
        <f>S186*H186</f>
        <v>0.039</v>
      </c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R186" s="192" t="s">
        <v>142</v>
      </c>
      <c r="AT186" s="192" t="s">
        <v>138</v>
      </c>
      <c r="AU186" s="192" t="s">
        <v>83</v>
      </c>
      <c r="AY186" s="19" t="s">
        <v>136</v>
      </c>
      <c r="BE186" s="193">
        <f>IF(N186="základní",J186,0)</f>
        <v>0</v>
      </c>
      <c r="BF186" s="193">
        <f>IF(N186="snížená",J186,0)</f>
        <v>0</v>
      </c>
      <c r="BG186" s="193">
        <f>IF(N186="zákl. přenesená",J186,0)</f>
        <v>0</v>
      </c>
      <c r="BH186" s="193">
        <f>IF(N186="sníž. přenesená",J186,0)</f>
        <v>0</v>
      </c>
      <c r="BI186" s="193">
        <f>IF(N186="nulová",J186,0)</f>
        <v>0</v>
      </c>
      <c r="BJ186" s="19" t="s">
        <v>142</v>
      </c>
      <c r="BK186" s="193">
        <f>ROUND(I186*H186,2)</f>
        <v>0</v>
      </c>
      <c r="BL186" s="19" t="s">
        <v>142</v>
      </c>
      <c r="BM186" s="192" t="s">
        <v>580</v>
      </c>
    </row>
    <row r="187" spans="1:47" s="2" customFormat="1" ht="11.25">
      <c r="A187" s="36"/>
      <c r="B187" s="37"/>
      <c r="C187" s="38"/>
      <c r="D187" s="194" t="s">
        <v>144</v>
      </c>
      <c r="E187" s="38"/>
      <c r="F187" s="195" t="s">
        <v>581</v>
      </c>
      <c r="G187" s="38"/>
      <c r="H187" s="38"/>
      <c r="I187" s="196"/>
      <c r="J187" s="38"/>
      <c r="K187" s="38"/>
      <c r="L187" s="41"/>
      <c r="M187" s="197"/>
      <c r="N187" s="198"/>
      <c r="O187" s="67"/>
      <c r="P187" s="67"/>
      <c r="Q187" s="67"/>
      <c r="R187" s="67"/>
      <c r="S187" s="67"/>
      <c r="T187" s="68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9" t="s">
        <v>144</v>
      </c>
      <c r="AU187" s="19" t="s">
        <v>83</v>
      </c>
    </row>
    <row r="188" spans="1:47" s="2" customFormat="1" ht="11.25">
      <c r="A188" s="36"/>
      <c r="B188" s="37"/>
      <c r="C188" s="38"/>
      <c r="D188" s="220" t="s">
        <v>159</v>
      </c>
      <c r="E188" s="38"/>
      <c r="F188" s="221" t="s">
        <v>582</v>
      </c>
      <c r="G188" s="38"/>
      <c r="H188" s="38"/>
      <c r="I188" s="196"/>
      <c r="J188" s="38"/>
      <c r="K188" s="38"/>
      <c r="L188" s="41"/>
      <c r="M188" s="197"/>
      <c r="N188" s="198"/>
      <c r="O188" s="67"/>
      <c r="P188" s="67"/>
      <c r="Q188" s="67"/>
      <c r="R188" s="67"/>
      <c r="S188" s="67"/>
      <c r="T188" s="68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T188" s="19" t="s">
        <v>159</v>
      </c>
      <c r="AU188" s="19" t="s">
        <v>83</v>
      </c>
    </row>
    <row r="189" spans="2:51" s="13" customFormat="1" ht="11.25">
      <c r="B189" s="199"/>
      <c r="C189" s="200"/>
      <c r="D189" s="194" t="s">
        <v>146</v>
      </c>
      <c r="E189" s="201" t="s">
        <v>28</v>
      </c>
      <c r="F189" s="202" t="s">
        <v>970</v>
      </c>
      <c r="G189" s="200"/>
      <c r="H189" s="201" t="s">
        <v>28</v>
      </c>
      <c r="I189" s="203"/>
      <c r="J189" s="200"/>
      <c r="K189" s="200"/>
      <c r="L189" s="204"/>
      <c r="M189" s="205"/>
      <c r="N189" s="206"/>
      <c r="O189" s="206"/>
      <c r="P189" s="206"/>
      <c r="Q189" s="206"/>
      <c r="R189" s="206"/>
      <c r="S189" s="206"/>
      <c r="T189" s="207"/>
      <c r="AT189" s="208" t="s">
        <v>146</v>
      </c>
      <c r="AU189" s="208" t="s">
        <v>83</v>
      </c>
      <c r="AV189" s="13" t="s">
        <v>81</v>
      </c>
      <c r="AW189" s="13" t="s">
        <v>34</v>
      </c>
      <c r="AX189" s="13" t="s">
        <v>73</v>
      </c>
      <c r="AY189" s="208" t="s">
        <v>136</v>
      </c>
    </row>
    <row r="190" spans="2:51" s="14" customFormat="1" ht="11.25">
      <c r="B190" s="209"/>
      <c r="C190" s="210"/>
      <c r="D190" s="194" t="s">
        <v>146</v>
      </c>
      <c r="E190" s="211" t="s">
        <v>28</v>
      </c>
      <c r="F190" s="212" t="s">
        <v>971</v>
      </c>
      <c r="G190" s="210"/>
      <c r="H190" s="213">
        <v>19.5</v>
      </c>
      <c r="I190" s="214"/>
      <c r="J190" s="210"/>
      <c r="K190" s="210"/>
      <c r="L190" s="215"/>
      <c r="M190" s="216"/>
      <c r="N190" s="217"/>
      <c r="O190" s="217"/>
      <c r="P190" s="217"/>
      <c r="Q190" s="217"/>
      <c r="R190" s="217"/>
      <c r="S190" s="217"/>
      <c r="T190" s="218"/>
      <c r="AT190" s="219" t="s">
        <v>146</v>
      </c>
      <c r="AU190" s="219" t="s">
        <v>83</v>
      </c>
      <c r="AV190" s="14" t="s">
        <v>83</v>
      </c>
      <c r="AW190" s="14" t="s">
        <v>34</v>
      </c>
      <c r="AX190" s="14" t="s">
        <v>81</v>
      </c>
      <c r="AY190" s="219" t="s">
        <v>136</v>
      </c>
    </row>
    <row r="191" spans="1:65" s="2" customFormat="1" ht="16.5" customHeight="1">
      <c r="A191" s="36"/>
      <c r="B191" s="37"/>
      <c r="C191" s="233" t="s">
        <v>301</v>
      </c>
      <c r="D191" s="233" t="s">
        <v>234</v>
      </c>
      <c r="E191" s="234" t="s">
        <v>590</v>
      </c>
      <c r="F191" s="235" t="s">
        <v>591</v>
      </c>
      <c r="G191" s="236" t="s">
        <v>348</v>
      </c>
      <c r="H191" s="237">
        <v>0.096</v>
      </c>
      <c r="I191" s="238"/>
      <c r="J191" s="239">
        <f>ROUND(I191*H191,2)</f>
        <v>0</v>
      </c>
      <c r="K191" s="235" t="s">
        <v>156</v>
      </c>
      <c r="L191" s="240"/>
      <c r="M191" s="241" t="s">
        <v>28</v>
      </c>
      <c r="N191" s="242" t="s">
        <v>46</v>
      </c>
      <c r="O191" s="67"/>
      <c r="P191" s="190">
        <f>O191*H191</f>
        <v>0</v>
      </c>
      <c r="Q191" s="190">
        <v>1</v>
      </c>
      <c r="R191" s="190">
        <f>Q191*H191</f>
        <v>0.096</v>
      </c>
      <c r="S191" s="190">
        <v>0</v>
      </c>
      <c r="T191" s="191">
        <f>S191*H191</f>
        <v>0</v>
      </c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R191" s="192" t="s">
        <v>201</v>
      </c>
      <c r="AT191" s="192" t="s">
        <v>234</v>
      </c>
      <c r="AU191" s="192" t="s">
        <v>83</v>
      </c>
      <c r="AY191" s="19" t="s">
        <v>136</v>
      </c>
      <c r="BE191" s="193">
        <f>IF(N191="základní",J191,0)</f>
        <v>0</v>
      </c>
      <c r="BF191" s="193">
        <f>IF(N191="snížená",J191,0)</f>
        <v>0</v>
      </c>
      <c r="BG191" s="193">
        <f>IF(N191="zákl. přenesená",J191,0)</f>
        <v>0</v>
      </c>
      <c r="BH191" s="193">
        <f>IF(N191="sníž. přenesená",J191,0)</f>
        <v>0</v>
      </c>
      <c r="BI191" s="193">
        <f>IF(N191="nulová",J191,0)</f>
        <v>0</v>
      </c>
      <c r="BJ191" s="19" t="s">
        <v>142</v>
      </c>
      <c r="BK191" s="193">
        <f>ROUND(I191*H191,2)</f>
        <v>0</v>
      </c>
      <c r="BL191" s="19" t="s">
        <v>142</v>
      </c>
      <c r="BM191" s="192" t="s">
        <v>592</v>
      </c>
    </row>
    <row r="192" spans="1:47" s="2" customFormat="1" ht="11.25">
      <c r="A192" s="36"/>
      <c r="B192" s="37"/>
      <c r="C192" s="38"/>
      <c r="D192" s="194" t="s">
        <v>144</v>
      </c>
      <c r="E192" s="38"/>
      <c r="F192" s="195" t="s">
        <v>591</v>
      </c>
      <c r="G192" s="38"/>
      <c r="H192" s="38"/>
      <c r="I192" s="196"/>
      <c r="J192" s="38"/>
      <c r="K192" s="38"/>
      <c r="L192" s="41"/>
      <c r="M192" s="197"/>
      <c r="N192" s="198"/>
      <c r="O192" s="67"/>
      <c r="P192" s="67"/>
      <c r="Q192" s="67"/>
      <c r="R192" s="67"/>
      <c r="S192" s="67"/>
      <c r="T192" s="68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9" t="s">
        <v>144</v>
      </c>
      <c r="AU192" s="19" t="s">
        <v>83</v>
      </c>
    </row>
    <row r="193" spans="2:51" s="13" customFormat="1" ht="11.25">
      <c r="B193" s="199"/>
      <c r="C193" s="200"/>
      <c r="D193" s="194" t="s">
        <v>146</v>
      </c>
      <c r="E193" s="201" t="s">
        <v>28</v>
      </c>
      <c r="F193" s="202" t="s">
        <v>972</v>
      </c>
      <c r="G193" s="200"/>
      <c r="H193" s="201" t="s">
        <v>28</v>
      </c>
      <c r="I193" s="203"/>
      <c r="J193" s="200"/>
      <c r="K193" s="200"/>
      <c r="L193" s="204"/>
      <c r="M193" s="205"/>
      <c r="N193" s="206"/>
      <c r="O193" s="206"/>
      <c r="P193" s="206"/>
      <c r="Q193" s="206"/>
      <c r="R193" s="206"/>
      <c r="S193" s="206"/>
      <c r="T193" s="207"/>
      <c r="AT193" s="208" t="s">
        <v>146</v>
      </c>
      <c r="AU193" s="208" t="s">
        <v>83</v>
      </c>
      <c r="AV193" s="13" t="s">
        <v>81</v>
      </c>
      <c r="AW193" s="13" t="s">
        <v>34</v>
      </c>
      <c r="AX193" s="13" t="s">
        <v>73</v>
      </c>
      <c r="AY193" s="208" t="s">
        <v>136</v>
      </c>
    </row>
    <row r="194" spans="2:51" s="14" customFormat="1" ht="11.25">
      <c r="B194" s="209"/>
      <c r="C194" s="210"/>
      <c r="D194" s="194" t="s">
        <v>146</v>
      </c>
      <c r="E194" s="211" t="s">
        <v>28</v>
      </c>
      <c r="F194" s="212" t="s">
        <v>973</v>
      </c>
      <c r="G194" s="210"/>
      <c r="H194" s="213">
        <v>0.096</v>
      </c>
      <c r="I194" s="214"/>
      <c r="J194" s="210"/>
      <c r="K194" s="210"/>
      <c r="L194" s="215"/>
      <c r="M194" s="216"/>
      <c r="N194" s="217"/>
      <c r="O194" s="217"/>
      <c r="P194" s="217"/>
      <c r="Q194" s="217"/>
      <c r="R194" s="217"/>
      <c r="S194" s="217"/>
      <c r="T194" s="218"/>
      <c r="AT194" s="219" t="s">
        <v>146</v>
      </c>
      <c r="AU194" s="219" t="s">
        <v>83</v>
      </c>
      <c r="AV194" s="14" t="s">
        <v>83</v>
      </c>
      <c r="AW194" s="14" t="s">
        <v>34</v>
      </c>
      <c r="AX194" s="14" t="s">
        <v>81</v>
      </c>
      <c r="AY194" s="219" t="s">
        <v>136</v>
      </c>
    </row>
    <row r="195" spans="1:65" s="2" customFormat="1" ht="16.5" customHeight="1">
      <c r="A195" s="36"/>
      <c r="B195" s="37"/>
      <c r="C195" s="181" t="s">
        <v>7</v>
      </c>
      <c r="D195" s="181" t="s">
        <v>138</v>
      </c>
      <c r="E195" s="182" t="s">
        <v>674</v>
      </c>
      <c r="F195" s="183" t="s">
        <v>675</v>
      </c>
      <c r="G195" s="184" t="s">
        <v>213</v>
      </c>
      <c r="H195" s="185">
        <v>219</v>
      </c>
      <c r="I195" s="186"/>
      <c r="J195" s="187">
        <f>ROUND(I195*H195,2)</f>
        <v>0</v>
      </c>
      <c r="K195" s="183" t="s">
        <v>156</v>
      </c>
      <c r="L195" s="41"/>
      <c r="M195" s="188" t="s">
        <v>28</v>
      </c>
      <c r="N195" s="189" t="s">
        <v>46</v>
      </c>
      <c r="O195" s="67"/>
      <c r="P195" s="190">
        <f>O195*H195</f>
        <v>0</v>
      </c>
      <c r="Q195" s="190">
        <v>0</v>
      </c>
      <c r="R195" s="190">
        <f>Q195*H195</f>
        <v>0</v>
      </c>
      <c r="S195" s="190">
        <v>0</v>
      </c>
      <c r="T195" s="191">
        <f>S195*H195</f>
        <v>0</v>
      </c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R195" s="192" t="s">
        <v>142</v>
      </c>
      <c r="AT195" s="192" t="s">
        <v>138</v>
      </c>
      <c r="AU195" s="192" t="s">
        <v>83</v>
      </c>
      <c r="AY195" s="19" t="s">
        <v>136</v>
      </c>
      <c r="BE195" s="193">
        <f>IF(N195="základní",J195,0)</f>
        <v>0</v>
      </c>
      <c r="BF195" s="193">
        <f>IF(N195="snížená",J195,0)</f>
        <v>0</v>
      </c>
      <c r="BG195" s="193">
        <f>IF(N195="zákl. přenesená",J195,0)</f>
        <v>0</v>
      </c>
      <c r="BH195" s="193">
        <f>IF(N195="sníž. přenesená",J195,0)</f>
        <v>0</v>
      </c>
      <c r="BI195" s="193">
        <f>IF(N195="nulová",J195,0)</f>
        <v>0</v>
      </c>
      <c r="BJ195" s="19" t="s">
        <v>142</v>
      </c>
      <c r="BK195" s="193">
        <f>ROUND(I195*H195,2)</f>
        <v>0</v>
      </c>
      <c r="BL195" s="19" t="s">
        <v>142</v>
      </c>
      <c r="BM195" s="192" t="s">
        <v>676</v>
      </c>
    </row>
    <row r="196" spans="1:47" s="2" customFormat="1" ht="11.25">
      <c r="A196" s="36"/>
      <c r="B196" s="37"/>
      <c r="C196" s="38"/>
      <c r="D196" s="194" t="s">
        <v>144</v>
      </c>
      <c r="E196" s="38"/>
      <c r="F196" s="195" t="s">
        <v>675</v>
      </c>
      <c r="G196" s="38"/>
      <c r="H196" s="38"/>
      <c r="I196" s="196"/>
      <c r="J196" s="38"/>
      <c r="K196" s="38"/>
      <c r="L196" s="41"/>
      <c r="M196" s="197"/>
      <c r="N196" s="198"/>
      <c r="O196" s="67"/>
      <c r="P196" s="67"/>
      <c r="Q196" s="67"/>
      <c r="R196" s="67"/>
      <c r="S196" s="67"/>
      <c r="T196" s="68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9" t="s">
        <v>144</v>
      </c>
      <c r="AU196" s="19" t="s">
        <v>83</v>
      </c>
    </row>
    <row r="197" spans="1:47" s="2" customFormat="1" ht="11.25">
      <c r="A197" s="36"/>
      <c r="B197" s="37"/>
      <c r="C197" s="38"/>
      <c r="D197" s="220" t="s">
        <v>159</v>
      </c>
      <c r="E197" s="38"/>
      <c r="F197" s="221" t="s">
        <v>677</v>
      </c>
      <c r="G197" s="38"/>
      <c r="H197" s="38"/>
      <c r="I197" s="196"/>
      <c r="J197" s="38"/>
      <c r="K197" s="38"/>
      <c r="L197" s="41"/>
      <c r="M197" s="197"/>
      <c r="N197" s="198"/>
      <c r="O197" s="67"/>
      <c r="P197" s="67"/>
      <c r="Q197" s="67"/>
      <c r="R197" s="67"/>
      <c r="S197" s="67"/>
      <c r="T197" s="68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159</v>
      </c>
      <c r="AU197" s="19" t="s">
        <v>83</v>
      </c>
    </row>
    <row r="198" spans="2:51" s="13" customFormat="1" ht="11.25">
      <c r="B198" s="199"/>
      <c r="C198" s="200"/>
      <c r="D198" s="194" t="s">
        <v>146</v>
      </c>
      <c r="E198" s="201" t="s">
        <v>28</v>
      </c>
      <c r="F198" s="202" t="s">
        <v>974</v>
      </c>
      <c r="G198" s="200"/>
      <c r="H198" s="201" t="s">
        <v>28</v>
      </c>
      <c r="I198" s="203"/>
      <c r="J198" s="200"/>
      <c r="K198" s="200"/>
      <c r="L198" s="204"/>
      <c r="M198" s="205"/>
      <c r="N198" s="206"/>
      <c r="O198" s="206"/>
      <c r="P198" s="206"/>
      <c r="Q198" s="206"/>
      <c r="R198" s="206"/>
      <c r="S198" s="206"/>
      <c r="T198" s="207"/>
      <c r="AT198" s="208" t="s">
        <v>146</v>
      </c>
      <c r="AU198" s="208" t="s">
        <v>83</v>
      </c>
      <c r="AV198" s="13" t="s">
        <v>81</v>
      </c>
      <c r="AW198" s="13" t="s">
        <v>34</v>
      </c>
      <c r="AX198" s="13" t="s">
        <v>73</v>
      </c>
      <c r="AY198" s="208" t="s">
        <v>136</v>
      </c>
    </row>
    <row r="199" spans="2:51" s="14" customFormat="1" ht="11.25">
      <c r="B199" s="209"/>
      <c r="C199" s="210"/>
      <c r="D199" s="194" t="s">
        <v>146</v>
      </c>
      <c r="E199" s="211" t="s">
        <v>28</v>
      </c>
      <c r="F199" s="212" t="s">
        <v>942</v>
      </c>
      <c r="G199" s="210"/>
      <c r="H199" s="213">
        <v>219</v>
      </c>
      <c r="I199" s="214"/>
      <c r="J199" s="210"/>
      <c r="K199" s="210"/>
      <c r="L199" s="215"/>
      <c r="M199" s="216"/>
      <c r="N199" s="217"/>
      <c r="O199" s="217"/>
      <c r="P199" s="217"/>
      <c r="Q199" s="217"/>
      <c r="R199" s="217"/>
      <c r="S199" s="217"/>
      <c r="T199" s="218"/>
      <c r="AT199" s="219" t="s">
        <v>146</v>
      </c>
      <c r="AU199" s="219" t="s">
        <v>83</v>
      </c>
      <c r="AV199" s="14" t="s">
        <v>83</v>
      </c>
      <c r="AW199" s="14" t="s">
        <v>34</v>
      </c>
      <c r="AX199" s="14" t="s">
        <v>81</v>
      </c>
      <c r="AY199" s="219" t="s">
        <v>136</v>
      </c>
    </row>
    <row r="200" spans="1:65" s="2" customFormat="1" ht="16.5" customHeight="1">
      <c r="A200" s="36"/>
      <c r="B200" s="37"/>
      <c r="C200" s="181" t="s">
        <v>326</v>
      </c>
      <c r="D200" s="181" t="s">
        <v>138</v>
      </c>
      <c r="E200" s="182" t="s">
        <v>975</v>
      </c>
      <c r="F200" s="183" t="s">
        <v>976</v>
      </c>
      <c r="G200" s="184" t="s">
        <v>213</v>
      </c>
      <c r="H200" s="185">
        <v>54.75</v>
      </c>
      <c r="I200" s="186"/>
      <c r="J200" s="187">
        <f>ROUND(I200*H200,2)</f>
        <v>0</v>
      </c>
      <c r="K200" s="183" t="s">
        <v>156</v>
      </c>
      <c r="L200" s="41"/>
      <c r="M200" s="188" t="s">
        <v>28</v>
      </c>
      <c r="N200" s="189" t="s">
        <v>46</v>
      </c>
      <c r="O200" s="67"/>
      <c r="P200" s="190">
        <f>O200*H200</f>
        <v>0</v>
      </c>
      <c r="Q200" s="190">
        <v>0.00855</v>
      </c>
      <c r="R200" s="190">
        <f>Q200*H200</f>
        <v>0.46811250000000004</v>
      </c>
      <c r="S200" s="190">
        <v>0</v>
      </c>
      <c r="T200" s="191">
        <f>S200*H200</f>
        <v>0</v>
      </c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R200" s="192" t="s">
        <v>142</v>
      </c>
      <c r="AT200" s="192" t="s">
        <v>138</v>
      </c>
      <c r="AU200" s="192" t="s">
        <v>83</v>
      </c>
      <c r="AY200" s="19" t="s">
        <v>136</v>
      </c>
      <c r="BE200" s="193">
        <f>IF(N200="základní",J200,0)</f>
        <v>0</v>
      </c>
      <c r="BF200" s="193">
        <f>IF(N200="snížená",J200,0)</f>
        <v>0</v>
      </c>
      <c r="BG200" s="193">
        <f>IF(N200="zákl. přenesená",J200,0)</f>
        <v>0</v>
      </c>
      <c r="BH200" s="193">
        <f>IF(N200="sníž. přenesená",J200,0)</f>
        <v>0</v>
      </c>
      <c r="BI200" s="193">
        <f>IF(N200="nulová",J200,0)</f>
        <v>0</v>
      </c>
      <c r="BJ200" s="19" t="s">
        <v>142</v>
      </c>
      <c r="BK200" s="193">
        <f>ROUND(I200*H200,2)</f>
        <v>0</v>
      </c>
      <c r="BL200" s="19" t="s">
        <v>142</v>
      </c>
      <c r="BM200" s="192" t="s">
        <v>977</v>
      </c>
    </row>
    <row r="201" spans="1:47" s="2" customFormat="1" ht="11.25">
      <c r="A201" s="36"/>
      <c r="B201" s="37"/>
      <c r="C201" s="38"/>
      <c r="D201" s="194" t="s">
        <v>144</v>
      </c>
      <c r="E201" s="38"/>
      <c r="F201" s="195" t="s">
        <v>978</v>
      </c>
      <c r="G201" s="38"/>
      <c r="H201" s="38"/>
      <c r="I201" s="196"/>
      <c r="J201" s="38"/>
      <c r="K201" s="38"/>
      <c r="L201" s="41"/>
      <c r="M201" s="197"/>
      <c r="N201" s="198"/>
      <c r="O201" s="67"/>
      <c r="P201" s="67"/>
      <c r="Q201" s="67"/>
      <c r="R201" s="67"/>
      <c r="S201" s="67"/>
      <c r="T201" s="68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T201" s="19" t="s">
        <v>144</v>
      </c>
      <c r="AU201" s="19" t="s">
        <v>83</v>
      </c>
    </row>
    <row r="202" spans="1:47" s="2" customFormat="1" ht="11.25">
      <c r="A202" s="36"/>
      <c r="B202" s="37"/>
      <c r="C202" s="38"/>
      <c r="D202" s="220" t="s">
        <v>159</v>
      </c>
      <c r="E202" s="38"/>
      <c r="F202" s="221" t="s">
        <v>979</v>
      </c>
      <c r="G202" s="38"/>
      <c r="H202" s="38"/>
      <c r="I202" s="196"/>
      <c r="J202" s="38"/>
      <c r="K202" s="38"/>
      <c r="L202" s="41"/>
      <c r="M202" s="197"/>
      <c r="N202" s="198"/>
      <c r="O202" s="67"/>
      <c r="P202" s="67"/>
      <c r="Q202" s="67"/>
      <c r="R202" s="67"/>
      <c r="S202" s="67"/>
      <c r="T202" s="68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T202" s="19" t="s">
        <v>159</v>
      </c>
      <c r="AU202" s="19" t="s">
        <v>83</v>
      </c>
    </row>
    <row r="203" spans="2:51" s="13" customFormat="1" ht="11.25">
      <c r="B203" s="199"/>
      <c r="C203" s="200"/>
      <c r="D203" s="194" t="s">
        <v>146</v>
      </c>
      <c r="E203" s="201" t="s">
        <v>28</v>
      </c>
      <c r="F203" s="202" t="s">
        <v>980</v>
      </c>
      <c r="G203" s="200"/>
      <c r="H203" s="201" t="s">
        <v>28</v>
      </c>
      <c r="I203" s="203"/>
      <c r="J203" s="200"/>
      <c r="K203" s="200"/>
      <c r="L203" s="204"/>
      <c r="M203" s="205"/>
      <c r="N203" s="206"/>
      <c r="O203" s="206"/>
      <c r="P203" s="206"/>
      <c r="Q203" s="206"/>
      <c r="R203" s="206"/>
      <c r="S203" s="206"/>
      <c r="T203" s="207"/>
      <c r="AT203" s="208" t="s">
        <v>146</v>
      </c>
      <c r="AU203" s="208" t="s">
        <v>83</v>
      </c>
      <c r="AV203" s="13" t="s">
        <v>81</v>
      </c>
      <c r="AW203" s="13" t="s">
        <v>34</v>
      </c>
      <c r="AX203" s="13" t="s">
        <v>73</v>
      </c>
      <c r="AY203" s="208" t="s">
        <v>136</v>
      </c>
    </row>
    <row r="204" spans="2:51" s="14" customFormat="1" ht="11.25">
      <c r="B204" s="209"/>
      <c r="C204" s="210"/>
      <c r="D204" s="194" t="s">
        <v>146</v>
      </c>
      <c r="E204" s="211" t="s">
        <v>28</v>
      </c>
      <c r="F204" s="212" t="s">
        <v>981</v>
      </c>
      <c r="G204" s="210"/>
      <c r="H204" s="213">
        <v>54.75</v>
      </c>
      <c r="I204" s="214"/>
      <c r="J204" s="210"/>
      <c r="K204" s="210"/>
      <c r="L204" s="215"/>
      <c r="M204" s="216"/>
      <c r="N204" s="217"/>
      <c r="O204" s="217"/>
      <c r="P204" s="217"/>
      <c r="Q204" s="217"/>
      <c r="R204" s="217"/>
      <c r="S204" s="217"/>
      <c r="T204" s="218"/>
      <c r="AT204" s="219" t="s">
        <v>146</v>
      </c>
      <c r="AU204" s="219" t="s">
        <v>83</v>
      </c>
      <c r="AV204" s="14" t="s">
        <v>83</v>
      </c>
      <c r="AW204" s="14" t="s">
        <v>34</v>
      </c>
      <c r="AX204" s="14" t="s">
        <v>81</v>
      </c>
      <c r="AY204" s="219" t="s">
        <v>136</v>
      </c>
    </row>
    <row r="205" spans="2:63" s="12" customFormat="1" ht="22.9" customHeight="1">
      <c r="B205" s="165"/>
      <c r="C205" s="166"/>
      <c r="D205" s="167" t="s">
        <v>72</v>
      </c>
      <c r="E205" s="179" t="s">
        <v>725</v>
      </c>
      <c r="F205" s="179" t="s">
        <v>726</v>
      </c>
      <c r="G205" s="166"/>
      <c r="H205" s="166"/>
      <c r="I205" s="169"/>
      <c r="J205" s="180">
        <f>BK205</f>
        <v>0</v>
      </c>
      <c r="K205" s="166"/>
      <c r="L205" s="171"/>
      <c r="M205" s="172"/>
      <c r="N205" s="173"/>
      <c r="O205" s="173"/>
      <c r="P205" s="174">
        <f>SUM(P206:P221)</f>
        <v>0</v>
      </c>
      <c r="Q205" s="173"/>
      <c r="R205" s="174">
        <f>SUM(R206:R221)</f>
        <v>0</v>
      </c>
      <c r="S205" s="173"/>
      <c r="T205" s="175">
        <f>SUM(T206:T221)</f>
        <v>0</v>
      </c>
      <c r="AR205" s="176" t="s">
        <v>81</v>
      </c>
      <c r="AT205" s="177" t="s">
        <v>72</v>
      </c>
      <c r="AU205" s="177" t="s">
        <v>81</v>
      </c>
      <c r="AY205" s="176" t="s">
        <v>136</v>
      </c>
      <c r="BK205" s="178">
        <f>SUM(BK206:BK221)</f>
        <v>0</v>
      </c>
    </row>
    <row r="206" spans="1:65" s="2" customFormat="1" ht="16.5" customHeight="1">
      <c r="A206" s="36"/>
      <c r="B206" s="37"/>
      <c r="C206" s="181" t="s">
        <v>339</v>
      </c>
      <c r="D206" s="181" t="s">
        <v>138</v>
      </c>
      <c r="E206" s="182" t="s">
        <v>739</v>
      </c>
      <c r="F206" s="183" t="s">
        <v>740</v>
      </c>
      <c r="G206" s="184" t="s">
        <v>348</v>
      </c>
      <c r="H206" s="185">
        <v>77.492</v>
      </c>
      <c r="I206" s="186"/>
      <c r="J206" s="187">
        <f>ROUND(I206*H206,2)</f>
        <v>0</v>
      </c>
      <c r="K206" s="183" t="s">
        <v>28</v>
      </c>
      <c r="L206" s="41"/>
      <c r="M206" s="188" t="s">
        <v>28</v>
      </c>
      <c r="N206" s="189" t="s">
        <v>46</v>
      </c>
      <c r="O206" s="67"/>
      <c r="P206" s="190">
        <f>O206*H206</f>
        <v>0</v>
      </c>
      <c r="Q206" s="190">
        <v>0</v>
      </c>
      <c r="R206" s="190">
        <f>Q206*H206</f>
        <v>0</v>
      </c>
      <c r="S206" s="190">
        <v>0</v>
      </c>
      <c r="T206" s="191">
        <f>S206*H206</f>
        <v>0</v>
      </c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R206" s="192" t="s">
        <v>142</v>
      </c>
      <c r="AT206" s="192" t="s">
        <v>138</v>
      </c>
      <c r="AU206" s="192" t="s">
        <v>83</v>
      </c>
      <c r="AY206" s="19" t="s">
        <v>136</v>
      </c>
      <c r="BE206" s="193">
        <f>IF(N206="základní",J206,0)</f>
        <v>0</v>
      </c>
      <c r="BF206" s="193">
        <f>IF(N206="snížená",J206,0)</f>
        <v>0</v>
      </c>
      <c r="BG206" s="193">
        <f>IF(N206="zákl. přenesená",J206,0)</f>
        <v>0</v>
      </c>
      <c r="BH206" s="193">
        <f>IF(N206="sníž. přenesená",J206,0)</f>
        <v>0</v>
      </c>
      <c r="BI206" s="193">
        <f>IF(N206="nulová",J206,0)</f>
        <v>0</v>
      </c>
      <c r="BJ206" s="19" t="s">
        <v>142</v>
      </c>
      <c r="BK206" s="193">
        <f>ROUND(I206*H206,2)</f>
        <v>0</v>
      </c>
      <c r="BL206" s="19" t="s">
        <v>142</v>
      </c>
      <c r="BM206" s="192" t="s">
        <v>982</v>
      </c>
    </row>
    <row r="207" spans="1:47" s="2" customFormat="1" ht="11.25">
      <c r="A207" s="36"/>
      <c r="B207" s="37"/>
      <c r="C207" s="38"/>
      <c r="D207" s="194" t="s">
        <v>144</v>
      </c>
      <c r="E207" s="38"/>
      <c r="F207" s="195" t="s">
        <v>742</v>
      </c>
      <c r="G207" s="38"/>
      <c r="H207" s="38"/>
      <c r="I207" s="196"/>
      <c r="J207" s="38"/>
      <c r="K207" s="38"/>
      <c r="L207" s="41"/>
      <c r="M207" s="197"/>
      <c r="N207" s="198"/>
      <c r="O207" s="67"/>
      <c r="P207" s="67"/>
      <c r="Q207" s="67"/>
      <c r="R207" s="67"/>
      <c r="S207" s="67"/>
      <c r="T207" s="68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T207" s="19" t="s">
        <v>144</v>
      </c>
      <c r="AU207" s="19" t="s">
        <v>83</v>
      </c>
    </row>
    <row r="208" spans="2:51" s="13" customFormat="1" ht="11.25">
      <c r="B208" s="199"/>
      <c r="C208" s="200"/>
      <c r="D208" s="194" t="s">
        <v>146</v>
      </c>
      <c r="E208" s="201" t="s">
        <v>28</v>
      </c>
      <c r="F208" s="202" t="s">
        <v>983</v>
      </c>
      <c r="G208" s="200"/>
      <c r="H208" s="201" t="s">
        <v>28</v>
      </c>
      <c r="I208" s="203"/>
      <c r="J208" s="200"/>
      <c r="K208" s="200"/>
      <c r="L208" s="204"/>
      <c r="M208" s="205"/>
      <c r="N208" s="206"/>
      <c r="O208" s="206"/>
      <c r="P208" s="206"/>
      <c r="Q208" s="206"/>
      <c r="R208" s="206"/>
      <c r="S208" s="206"/>
      <c r="T208" s="207"/>
      <c r="AT208" s="208" t="s">
        <v>146</v>
      </c>
      <c r="AU208" s="208" t="s">
        <v>83</v>
      </c>
      <c r="AV208" s="13" t="s">
        <v>81</v>
      </c>
      <c r="AW208" s="13" t="s">
        <v>34</v>
      </c>
      <c r="AX208" s="13" t="s">
        <v>73</v>
      </c>
      <c r="AY208" s="208" t="s">
        <v>136</v>
      </c>
    </row>
    <row r="209" spans="2:51" s="13" customFormat="1" ht="11.25">
      <c r="B209" s="199"/>
      <c r="C209" s="200"/>
      <c r="D209" s="194" t="s">
        <v>146</v>
      </c>
      <c r="E209" s="201" t="s">
        <v>28</v>
      </c>
      <c r="F209" s="202" t="s">
        <v>984</v>
      </c>
      <c r="G209" s="200"/>
      <c r="H209" s="201" t="s">
        <v>28</v>
      </c>
      <c r="I209" s="203"/>
      <c r="J209" s="200"/>
      <c r="K209" s="200"/>
      <c r="L209" s="204"/>
      <c r="M209" s="205"/>
      <c r="N209" s="206"/>
      <c r="O209" s="206"/>
      <c r="P209" s="206"/>
      <c r="Q209" s="206"/>
      <c r="R209" s="206"/>
      <c r="S209" s="206"/>
      <c r="T209" s="207"/>
      <c r="AT209" s="208" t="s">
        <v>146</v>
      </c>
      <c r="AU209" s="208" t="s">
        <v>83</v>
      </c>
      <c r="AV209" s="13" t="s">
        <v>81</v>
      </c>
      <c r="AW209" s="13" t="s">
        <v>34</v>
      </c>
      <c r="AX209" s="13" t="s">
        <v>73</v>
      </c>
      <c r="AY209" s="208" t="s">
        <v>136</v>
      </c>
    </row>
    <row r="210" spans="2:51" s="14" customFormat="1" ht="11.25">
      <c r="B210" s="209"/>
      <c r="C210" s="210"/>
      <c r="D210" s="194" t="s">
        <v>146</v>
      </c>
      <c r="E210" s="211" t="s">
        <v>28</v>
      </c>
      <c r="F210" s="212" t="s">
        <v>985</v>
      </c>
      <c r="G210" s="210"/>
      <c r="H210" s="213">
        <v>73.55</v>
      </c>
      <c r="I210" s="214"/>
      <c r="J210" s="210"/>
      <c r="K210" s="210"/>
      <c r="L210" s="215"/>
      <c r="M210" s="216"/>
      <c r="N210" s="217"/>
      <c r="O210" s="217"/>
      <c r="P210" s="217"/>
      <c r="Q210" s="217"/>
      <c r="R210" s="217"/>
      <c r="S210" s="217"/>
      <c r="T210" s="218"/>
      <c r="AT210" s="219" t="s">
        <v>146</v>
      </c>
      <c r="AU210" s="219" t="s">
        <v>83</v>
      </c>
      <c r="AV210" s="14" t="s">
        <v>83</v>
      </c>
      <c r="AW210" s="14" t="s">
        <v>34</v>
      </c>
      <c r="AX210" s="14" t="s">
        <v>73</v>
      </c>
      <c r="AY210" s="219" t="s">
        <v>136</v>
      </c>
    </row>
    <row r="211" spans="2:51" s="13" customFormat="1" ht="11.25">
      <c r="B211" s="199"/>
      <c r="C211" s="200"/>
      <c r="D211" s="194" t="s">
        <v>146</v>
      </c>
      <c r="E211" s="201" t="s">
        <v>28</v>
      </c>
      <c r="F211" s="202" t="s">
        <v>986</v>
      </c>
      <c r="G211" s="200"/>
      <c r="H211" s="201" t="s">
        <v>28</v>
      </c>
      <c r="I211" s="203"/>
      <c r="J211" s="200"/>
      <c r="K211" s="200"/>
      <c r="L211" s="204"/>
      <c r="M211" s="205"/>
      <c r="N211" s="206"/>
      <c r="O211" s="206"/>
      <c r="P211" s="206"/>
      <c r="Q211" s="206"/>
      <c r="R211" s="206"/>
      <c r="S211" s="206"/>
      <c r="T211" s="207"/>
      <c r="AT211" s="208" t="s">
        <v>146</v>
      </c>
      <c r="AU211" s="208" t="s">
        <v>83</v>
      </c>
      <c r="AV211" s="13" t="s">
        <v>81</v>
      </c>
      <c r="AW211" s="13" t="s">
        <v>34</v>
      </c>
      <c r="AX211" s="13" t="s">
        <v>73</v>
      </c>
      <c r="AY211" s="208" t="s">
        <v>136</v>
      </c>
    </row>
    <row r="212" spans="2:51" s="14" customFormat="1" ht="11.25">
      <c r="B212" s="209"/>
      <c r="C212" s="210"/>
      <c r="D212" s="194" t="s">
        <v>146</v>
      </c>
      <c r="E212" s="211" t="s">
        <v>28</v>
      </c>
      <c r="F212" s="212" t="s">
        <v>987</v>
      </c>
      <c r="G212" s="210"/>
      <c r="H212" s="213">
        <v>3.942</v>
      </c>
      <c r="I212" s="214"/>
      <c r="J212" s="210"/>
      <c r="K212" s="210"/>
      <c r="L212" s="215"/>
      <c r="M212" s="216"/>
      <c r="N212" s="217"/>
      <c r="O212" s="217"/>
      <c r="P212" s="217"/>
      <c r="Q212" s="217"/>
      <c r="R212" s="217"/>
      <c r="S212" s="217"/>
      <c r="T212" s="218"/>
      <c r="AT212" s="219" t="s">
        <v>146</v>
      </c>
      <c r="AU212" s="219" t="s">
        <v>83</v>
      </c>
      <c r="AV212" s="14" t="s">
        <v>83</v>
      </c>
      <c r="AW212" s="14" t="s">
        <v>34</v>
      </c>
      <c r="AX212" s="14" t="s">
        <v>73</v>
      </c>
      <c r="AY212" s="219" t="s">
        <v>136</v>
      </c>
    </row>
    <row r="213" spans="2:51" s="15" customFormat="1" ht="11.25">
      <c r="B213" s="222"/>
      <c r="C213" s="223"/>
      <c r="D213" s="194" t="s">
        <v>146</v>
      </c>
      <c r="E213" s="224" t="s">
        <v>28</v>
      </c>
      <c r="F213" s="225" t="s">
        <v>166</v>
      </c>
      <c r="G213" s="223"/>
      <c r="H213" s="226">
        <v>77.492</v>
      </c>
      <c r="I213" s="227"/>
      <c r="J213" s="223"/>
      <c r="K213" s="223"/>
      <c r="L213" s="228"/>
      <c r="M213" s="229"/>
      <c r="N213" s="230"/>
      <c r="O213" s="230"/>
      <c r="P213" s="230"/>
      <c r="Q213" s="230"/>
      <c r="R213" s="230"/>
      <c r="S213" s="230"/>
      <c r="T213" s="231"/>
      <c r="AT213" s="232" t="s">
        <v>146</v>
      </c>
      <c r="AU213" s="232" t="s">
        <v>83</v>
      </c>
      <c r="AV213" s="15" t="s">
        <v>142</v>
      </c>
      <c r="AW213" s="15" t="s">
        <v>34</v>
      </c>
      <c r="AX213" s="15" t="s">
        <v>81</v>
      </c>
      <c r="AY213" s="232" t="s">
        <v>136</v>
      </c>
    </row>
    <row r="214" spans="1:65" s="2" customFormat="1" ht="16.5" customHeight="1">
      <c r="A214" s="36"/>
      <c r="B214" s="37"/>
      <c r="C214" s="181" t="s">
        <v>345</v>
      </c>
      <c r="D214" s="181" t="s">
        <v>138</v>
      </c>
      <c r="E214" s="182" t="s">
        <v>764</v>
      </c>
      <c r="F214" s="183" t="s">
        <v>765</v>
      </c>
      <c r="G214" s="184" t="s">
        <v>348</v>
      </c>
      <c r="H214" s="185">
        <v>1.075</v>
      </c>
      <c r="I214" s="186"/>
      <c r="J214" s="187">
        <f>ROUND(I214*H214,2)</f>
        <v>0</v>
      </c>
      <c r="K214" s="183" t="s">
        <v>28</v>
      </c>
      <c r="L214" s="41"/>
      <c r="M214" s="188" t="s">
        <v>28</v>
      </c>
      <c r="N214" s="189" t="s">
        <v>46</v>
      </c>
      <c r="O214" s="67"/>
      <c r="P214" s="190">
        <f>O214*H214</f>
        <v>0</v>
      </c>
      <c r="Q214" s="190">
        <v>0</v>
      </c>
      <c r="R214" s="190">
        <f>Q214*H214</f>
        <v>0</v>
      </c>
      <c r="S214" s="190">
        <v>0</v>
      </c>
      <c r="T214" s="191">
        <f>S214*H214</f>
        <v>0</v>
      </c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R214" s="192" t="s">
        <v>142</v>
      </c>
      <c r="AT214" s="192" t="s">
        <v>138</v>
      </c>
      <c r="AU214" s="192" t="s">
        <v>83</v>
      </c>
      <c r="AY214" s="19" t="s">
        <v>136</v>
      </c>
      <c r="BE214" s="193">
        <f>IF(N214="základní",J214,0)</f>
        <v>0</v>
      </c>
      <c r="BF214" s="193">
        <f>IF(N214="snížená",J214,0)</f>
        <v>0</v>
      </c>
      <c r="BG214" s="193">
        <f>IF(N214="zákl. přenesená",J214,0)</f>
        <v>0</v>
      </c>
      <c r="BH214" s="193">
        <f>IF(N214="sníž. přenesená",J214,0)</f>
        <v>0</v>
      </c>
      <c r="BI214" s="193">
        <f>IF(N214="nulová",J214,0)</f>
        <v>0</v>
      </c>
      <c r="BJ214" s="19" t="s">
        <v>142</v>
      </c>
      <c r="BK214" s="193">
        <f>ROUND(I214*H214,2)</f>
        <v>0</v>
      </c>
      <c r="BL214" s="19" t="s">
        <v>142</v>
      </c>
      <c r="BM214" s="192" t="s">
        <v>988</v>
      </c>
    </row>
    <row r="215" spans="1:47" s="2" customFormat="1" ht="11.25">
      <c r="A215" s="36"/>
      <c r="B215" s="37"/>
      <c r="C215" s="38"/>
      <c r="D215" s="194" t="s">
        <v>144</v>
      </c>
      <c r="E215" s="38"/>
      <c r="F215" s="195" t="s">
        <v>767</v>
      </c>
      <c r="G215" s="38"/>
      <c r="H215" s="38"/>
      <c r="I215" s="196"/>
      <c r="J215" s="38"/>
      <c r="K215" s="38"/>
      <c r="L215" s="41"/>
      <c r="M215" s="197"/>
      <c r="N215" s="198"/>
      <c r="O215" s="67"/>
      <c r="P215" s="67"/>
      <c r="Q215" s="67"/>
      <c r="R215" s="67"/>
      <c r="S215" s="67"/>
      <c r="T215" s="68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T215" s="19" t="s">
        <v>144</v>
      </c>
      <c r="AU215" s="19" t="s">
        <v>83</v>
      </c>
    </row>
    <row r="216" spans="2:51" s="13" customFormat="1" ht="11.25">
      <c r="B216" s="199"/>
      <c r="C216" s="200"/>
      <c r="D216" s="194" t="s">
        <v>146</v>
      </c>
      <c r="E216" s="201" t="s">
        <v>28</v>
      </c>
      <c r="F216" s="202" t="s">
        <v>768</v>
      </c>
      <c r="G216" s="200"/>
      <c r="H216" s="201" t="s">
        <v>28</v>
      </c>
      <c r="I216" s="203"/>
      <c r="J216" s="200"/>
      <c r="K216" s="200"/>
      <c r="L216" s="204"/>
      <c r="M216" s="205"/>
      <c r="N216" s="206"/>
      <c r="O216" s="206"/>
      <c r="P216" s="206"/>
      <c r="Q216" s="206"/>
      <c r="R216" s="206"/>
      <c r="S216" s="206"/>
      <c r="T216" s="207"/>
      <c r="AT216" s="208" t="s">
        <v>146</v>
      </c>
      <c r="AU216" s="208" t="s">
        <v>83</v>
      </c>
      <c r="AV216" s="13" t="s">
        <v>81</v>
      </c>
      <c r="AW216" s="13" t="s">
        <v>34</v>
      </c>
      <c r="AX216" s="13" t="s">
        <v>73</v>
      </c>
      <c r="AY216" s="208" t="s">
        <v>136</v>
      </c>
    </row>
    <row r="217" spans="2:51" s="14" customFormat="1" ht="11.25">
      <c r="B217" s="209"/>
      <c r="C217" s="210"/>
      <c r="D217" s="194" t="s">
        <v>146</v>
      </c>
      <c r="E217" s="211" t="s">
        <v>28</v>
      </c>
      <c r="F217" s="212" t="s">
        <v>989</v>
      </c>
      <c r="G217" s="210"/>
      <c r="H217" s="213">
        <v>1.075</v>
      </c>
      <c r="I217" s="214"/>
      <c r="J217" s="210"/>
      <c r="K217" s="210"/>
      <c r="L217" s="215"/>
      <c r="M217" s="216"/>
      <c r="N217" s="217"/>
      <c r="O217" s="217"/>
      <c r="P217" s="217"/>
      <c r="Q217" s="217"/>
      <c r="R217" s="217"/>
      <c r="S217" s="217"/>
      <c r="T217" s="218"/>
      <c r="AT217" s="219" t="s">
        <v>146</v>
      </c>
      <c r="AU217" s="219" t="s">
        <v>83</v>
      </c>
      <c r="AV217" s="14" t="s">
        <v>83</v>
      </c>
      <c r="AW217" s="14" t="s">
        <v>34</v>
      </c>
      <c r="AX217" s="14" t="s">
        <v>81</v>
      </c>
      <c r="AY217" s="219" t="s">
        <v>136</v>
      </c>
    </row>
    <row r="218" spans="1:65" s="2" customFormat="1" ht="16.5" customHeight="1">
      <c r="A218" s="36"/>
      <c r="B218" s="37"/>
      <c r="C218" s="181" t="s">
        <v>362</v>
      </c>
      <c r="D218" s="181" t="s">
        <v>138</v>
      </c>
      <c r="E218" s="182" t="s">
        <v>771</v>
      </c>
      <c r="F218" s="183" t="s">
        <v>772</v>
      </c>
      <c r="G218" s="184" t="s">
        <v>348</v>
      </c>
      <c r="H218" s="185">
        <v>8.06</v>
      </c>
      <c r="I218" s="186"/>
      <c r="J218" s="187">
        <f>ROUND(I218*H218,2)</f>
        <v>0</v>
      </c>
      <c r="K218" s="183" t="s">
        <v>28</v>
      </c>
      <c r="L218" s="41"/>
      <c r="M218" s="188" t="s">
        <v>28</v>
      </c>
      <c r="N218" s="189" t="s">
        <v>46</v>
      </c>
      <c r="O218" s="67"/>
      <c r="P218" s="190">
        <f>O218*H218</f>
        <v>0</v>
      </c>
      <c r="Q218" s="190">
        <v>0</v>
      </c>
      <c r="R218" s="190">
        <f>Q218*H218</f>
        <v>0</v>
      </c>
      <c r="S218" s="190">
        <v>0</v>
      </c>
      <c r="T218" s="191">
        <f>S218*H218</f>
        <v>0</v>
      </c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R218" s="192" t="s">
        <v>142</v>
      </c>
      <c r="AT218" s="192" t="s">
        <v>138</v>
      </c>
      <c r="AU218" s="192" t="s">
        <v>83</v>
      </c>
      <c r="AY218" s="19" t="s">
        <v>136</v>
      </c>
      <c r="BE218" s="193">
        <f>IF(N218="základní",J218,0)</f>
        <v>0</v>
      </c>
      <c r="BF218" s="193">
        <f>IF(N218="snížená",J218,0)</f>
        <v>0</v>
      </c>
      <c r="BG218" s="193">
        <f>IF(N218="zákl. přenesená",J218,0)</f>
        <v>0</v>
      </c>
      <c r="BH218" s="193">
        <f>IF(N218="sníž. přenesená",J218,0)</f>
        <v>0</v>
      </c>
      <c r="BI218" s="193">
        <f>IF(N218="nulová",J218,0)</f>
        <v>0</v>
      </c>
      <c r="BJ218" s="19" t="s">
        <v>142</v>
      </c>
      <c r="BK218" s="193">
        <f>ROUND(I218*H218,2)</f>
        <v>0</v>
      </c>
      <c r="BL218" s="19" t="s">
        <v>142</v>
      </c>
      <c r="BM218" s="192" t="s">
        <v>990</v>
      </c>
    </row>
    <row r="219" spans="1:47" s="2" customFormat="1" ht="11.25">
      <c r="A219" s="36"/>
      <c r="B219" s="37"/>
      <c r="C219" s="38"/>
      <c r="D219" s="194" t="s">
        <v>144</v>
      </c>
      <c r="E219" s="38"/>
      <c r="F219" s="195" t="s">
        <v>774</v>
      </c>
      <c r="G219" s="38"/>
      <c r="H219" s="38"/>
      <c r="I219" s="196"/>
      <c r="J219" s="38"/>
      <c r="K219" s="38"/>
      <c r="L219" s="41"/>
      <c r="M219" s="197"/>
      <c r="N219" s="198"/>
      <c r="O219" s="67"/>
      <c r="P219" s="67"/>
      <c r="Q219" s="67"/>
      <c r="R219" s="67"/>
      <c r="S219" s="67"/>
      <c r="T219" s="68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T219" s="19" t="s">
        <v>144</v>
      </c>
      <c r="AU219" s="19" t="s">
        <v>83</v>
      </c>
    </row>
    <row r="220" spans="2:51" s="13" customFormat="1" ht="11.25">
      <c r="B220" s="199"/>
      <c r="C220" s="200"/>
      <c r="D220" s="194" t="s">
        <v>146</v>
      </c>
      <c r="E220" s="201" t="s">
        <v>28</v>
      </c>
      <c r="F220" s="202" t="s">
        <v>991</v>
      </c>
      <c r="G220" s="200"/>
      <c r="H220" s="201" t="s">
        <v>28</v>
      </c>
      <c r="I220" s="203"/>
      <c r="J220" s="200"/>
      <c r="K220" s="200"/>
      <c r="L220" s="204"/>
      <c r="M220" s="205"/>
      <c r="N220" s="206"/>
      <c r="O220" s="206"/>
      <c r="P220" s="206"/>
      <c r="Q220" s="206"/>
      <c r="R220" s="206"/>
      <c r="S220" s="206"/>
      <c r="T220" s="207"/>
      <c r="AT220" s="208" t="s">
        <v>146</v>
      </c>
      <c r="AU220" s="208" t="s">
        <v>83</v>
      </c>
      <c r="AV220" s="13" t="s">
        <v>81</v>
      </c>
      <c r="AW220" s="13" t="s">
        <v>34</v>
      </c>
      <c r="AX220" s="13" t="s">
        <v>73</v>
      </c>
      <c r="AY220" s="208" t="s">
        <v>136</v>
      </c>
    </row>
    <row r="221" spans="2:51" s="14" customFormat="1" ht="11.25">
      <c r="B221" s="209"/>
      <c r="C221" s="210"/>
      <c r="D221" s="194" t="s">
        <v>146</v>
      </c>
      <c r="E221" s="211" t="s">
        <v>28</v>
      </c>
      <c r="F221" s="212" t="s">
        <v>992</v>
      </c>
      <c r="G221" s="210"/>
      <c r="H221" s="213">
        <v>8.06</v>
      </c>
      <c r="I221" s="214"/>
      <c r="J221" s="210"/>
      <c r="K221" s="210"/>
      <c r="L221" s="215"/>
      <c r="M221" s="216"/>
      <c r="N221" s="217"/>
      <c r="O221" s="217"/>
      <c r="P221" s="217"/>
      <c r="Q221" s="217"/>
      <c r="R221" s="217"/>
      <c r="S221" s="217"/>
      <c r="T221" s="218"/>
      <c r="AT221" s="219" t="s">
        <v>146</v>
      </c>
      <c r="AU221" s="219" t="s">
        <v>83</v>
      </c>
      <c r="AV221" s="14" t="s">
        <v>83</v>
      </c>
      <c r="AW221" s="14" t="s">
        <v>34</v>
      </c>
      <c r="AX221" s="14" t="s">
        <v>81</v>
      </c>
      <c r="AY221" s="219" t="s">
        <v>136</v>
      </c>
    </row>
    <row r="222" spans="2:63" s="12" customFormat="1" ht="22.9" customHeight="1">
      <c r="B222" s="165"/>
      <c r="C222" s="166"/>
      <c r="D222" s="167" t="s">
        <v>72</v>
      </c>
      <c r="E222" s="179" t="s">
        <v>777</v>
      </c>
      <c r="F222" s="179" t="s">
        <v>778</v>
      </c>
      <c r="G222" s="166"/>
      <c r="H222" s="166"/>
      <c r="I222" s="169"/>
      <c r="J222" s="180">
        <f>BK222</f>
        <v>0</v>
      </c>
      <c r="K222" s="166"/>
      <c r="L222" s="171"/>
      <c r="M222" s="172"/>
      <c r="N222" s="173"/>
      <c r="O222" s="173"/>
      <c r="P222" s="174">
        <f>SUM(P223:P225)</f>
        <v>0</v>
      </c>
      <c r="Q222" s="173"/>
      <c r="R222" s="174">
        <f>SUM(R223:R225)</f>
        <v>0</v>
      </c>
      <c r="S222" s="173"/>
      <c r="T222" s="175">
        <f>SUM(T223:T225)</f>
        <v>0</v>
      </c>
      <c r="AR222" s="176" t="s">
        <v>81</v>
      </c>
      <c r="AT222" s="177" t="s">
        <v>72</v>
      </c>
      <c r="AU222" s="177" t="s">
        <v>81</v>
      </c>
      <c r="AY222" s="176" t="s">
        <v>136</v>
      </c>
      <c r="BK222" s="178">
        <f>SUM(BK223:BK225)</f>
        <v>0</v>
      </c>
    </row>
    <row r="223" spans="1:65" s="2" customFormat="1" ht="16.5" customHeight="1">
      <c r="A223" s="36"/>
      <c r="B223" s="37"/>
      <c r="C223" s="181" t="s">
        <v>373</v>
      </c>
      <c r="D223" s="181" t="s">
        <v>138</v>
      </c>
      <c r="E223" s="182" t="s">
        <v>780</v>
      </c>
      <c r="F223" s="183" t="s">
        <v>781</v>
      </c>
      <c r="G223" s="184" t="s">
        <v>348</v>
      </c>
      <c r="H223" s="185">
        <v>25.758</v>
      </c>
      <c r="I223" s="186"/>
      <c r="J223" s="187">
        <f>ROUND(I223*H223,2)</f>
        <v>0</v>
      </c>
      <c r="K223" s="183" t="s">
        <v>156</v>
      </c>
      <c r="L223" s="41"/>
      <c r="M223" s="188" t="s">
        <v>28</v>
      </c>
      <c r="N223" s="189" t="s">
        <v>46</v>
      </c>
      <c r="O223" s="67"/>
      <c r="P223" s="190">
        <f>O223*H223</f>
        <v>0</v>
      </c>
      <c r="Q223" s="190">
        <v>0</v>
      </c>
      <c r="R223" s="190">
        <f>Q223*H223</f>
        <v>0</v>
      </c>
      <c r="S223" s="190">
        <v>0</v>
      </c>
      <c r="T223" s="191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92" t="s">
        <v>142</v>
      </c>
      <c r="AT223" s="192" t="s">
        <v>138</v>
      </c>
      <c r="AU223" s="192" t="s">
        <v>83</v>
      </c>
      <c r="AY223" s="19" t="s">
        <v>136</v>
      </c>
      <c r="BE223" s="193">
        <f>IF(N223="základní",J223,0)</f>
        <v>0</v>
      </c>
      <c r="BF223" s="193">
        <f>IF(N223="snížená",J223,0)</f>
        <v>0</v>
      </c>
      <c r="BG223" s="193">
        <f>IF(N223="zákl. přenesená",J223,0)</f>
        <v>0</v>
      </c>
      <c r="BH223" s="193">
        <f>IF(N223="sníž. přenesená",J223,0)</f>
        <v>0</v>
      </c>
      <c r="BI223" s="193">
        <f>IF(N223="nulová",J223,0)</f>
        <v>0</v>
      </c>
      <c r="BJ223" s="19" t="s">
        <v>142</v>
      </c>
      <c r="BK223" s="193">
        <f>ROUND(I223*H223,2)</f>
        <v>0</v>
      </c>
      <c r="BL223" s="19" t="s">
        <v>142</v>
      </c>
      <c r="BM223" s="192" t="s">
        <v>782</v>
      </c>
    </row>
    <row r="224" spans="1:47" s="2" customFormat="1" ht="11.25">
      <c r="A224" s="36"/>
      <c r="B224" s="37"/>
      <c r="C224" s="38"/>
      <c r="D224" s="194" t="s">
        <v>144</v>
      </c>
      <c r="E224" s="38"/>
      <c r="F224" s="195" t="s">
        <v>783</v>
      </c>
      <c r="G224" s="38"/>
      <c r="H224" s="38"/>
      <c r="I224" s="196"/>
      <c r="J224" s="38"/>
      <c r="K224" s="38"/>
      <c r="L224" s="41"/>
      <c r="M224" s="197"/>
      <c r="N224" s="198"/>
      <c r="O224" s="67"/>
      <c r="P224" s="67"/>
      <c r="Q224" s="67"/>
      <c r="R224" s="67"/>
      <c r="S224" s="67"/>
      <c r="T224" s="68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9" t="s">
        <v>144</v>
      </c>
      <c r="AU224" s="19" t="s">
        <v>83</v>
      </c>
    </row>
    <row r="225" spans="1:47" s="2" customFormat="1" ht="11.25">
      <c r="A225" s="36"/>
      <c r="B225" s="37"/>
      <c r="C225" s="38"/>
      <c r="D225" s="220" t="s">
        <v>159</v>
      </c>
      <c r="E225" s="38"/>
      <c r="F225" s="221" t="s">
        <v>784</v>
      </c>
      <c r="G225" s="38"/>
      <c r="H225" s="38"/>
      <c r="I225" s="196"/>
      <c r="J225" s="38"/>
      <c r="K225" s="38"/>
      <c r="L225" s="41"/>
      <c r="M225" s="257"/>
      <c r="N225" s="258"/>
      <c r="O225" s="259"/>
      <c r="P225" s="259"/>
      <c r="Q225" s="259"/>
      <c r="R225" s="259"/>
      <c r="S225" s="259"/>
      <c r="T225" s="260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9" t="s">
        <v>159</v>
      </c>
      <c r="AU225" s="19" t="s">
        <v>83</v>
      </c>
    </row>
    <row r="226" spans="1:31" s="2" customFormat="1" ht="6.95" customHeight="1">
      <c r="A226" s="36"/>
      <c r="B226" s="50"/>
      <c r="C226" s="51"/>
      <c r="D226" s="51"/>
      <c r="E226" s="51"/>
      <c r="F226" s="51"/>
      <c r="G226" s="51"/>
      <c r="H226" s="51"/>
      <c r="I226" s="51"/>
      <c r="J226" s="51"/>
      <c r="K226" s="51"/>
      <c r="L226" s="41"/>
      <c r="M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</row>
  </sheetData>
  <sheetProtection algorithmName="SHA-512" hashValue="W6L6DYChR/R0HYzuTCuSix76XI4MBtmhA+PXapkUyyVl9ZQZ/gT0Qp8x4XTTbAnQxI84OeDsu0XcGbF7iJjyEw==" saltValue="mUupbnPNq04kj3fBlispfvqPwGXrFUtX60ACUFiDtDRBvt8STVi0K55ybwaTcXXjwvo5pHfcpbCHXLjgkjIGtQ==" spinCount="100000" sheet="1" objects="1" scenarios="1" formatColumns="0" formatRows="0" autoFilter="0"/>
  <autoFilter ref="C92:K225"/>
  <mergeCells count="12">
    <mergeCell ref="E85:H85"/>
    <mergeCell ref="L2:V2"/>
    <mergeCell ref="E50:H50"/>
    <mergeCell ref="E52:H52"/>
    <mergeCell ref="E54:H54"/>
    <mergeCell ref="E81:H81"/>
    <mergeCell ref="E83:H83"/>
    <mergeCell ref="E7:H7"/>
    <mergeCell ref="E9:H9"/>
    <mergeCell ref="E11:H11"/>
    <mergeCell ref="E20:H20"/>
    <mergeCell ref="E29:H29"/>
  </mergeCells>
  <hyperlinks>
    <hyperlink ref="F98" r:id="rId1" display="https://podminky.urs.cz/item/CS_URS_2022_01/114203102"/>
    <hyperlink ref="F103" r:id="rId2" display="https://podminky.urs.cz/item/CS_URS_2022_01/114203202"/>
    <hyperlink ref="F108" r:id="rId3" display="https://podminky.urs.cz/item/CS_URS_2022_01/122211101"/>
    <hyperlink ref="F113" r:id="rId4" display="https://podminky.urs.cz/item/CS_URS_2022_01/182112121"/>
    <hyperlink ref="F119" r:id="rId5" display="https://podminky.urs.cz/item/CS_URS_2022_01/274354111"/>
    <hyperlink ref="F124" r:id="rId6" display="https://podminky.urs.cz/item/CS_URS_2022_01/274354211"/>
    <hyperlink ref="F127" r:id="rId7" display="https://podminky.urs.cz/item/CS_URS_2022_01/274311126"/>
    <hyperlink ref="F133" r:id="rId8" display="https://podminky.urs.cz/item/CS_URS_2022_01/451571112"/>
    <hyperlink ref="F142" r:id="rId9" display="https://podminky.urs.cz/item/CS_URS_2022_01/465519327"/>
    <hyperlink ref="F148" r:id="rId10" display="https://podminky.urs.cz/item/CS_URS_2022_01/636195212"/>
    <hyperlink ref="F153" r:id="rId11" display="https://podminky.urs.cz/item/CS_URS_2022_01/938903111"/>
    <hyperlink ref="F159" r:id="rId12" display="https://podminky.urs.cz/item/CS_URS_2022_01/919735122"/>
    <hyperlink ref="F164" r:id="rId13" display="https://podminky.urs.cz/item/CS_URS_2022_01/931992121"/>
    <hyperlink ref="F169" r:id="rId14" display="https://podminky.urs.cz/item/CS_URS_2022_01/931994142"/>
    <hyperlink ref="F178" r:id="rId15" display="https://podminky.urs.cz/item/CS_URS_2022_01/961044111"/>
    <hyperlink ref="F183" r:id="rId16" display="https://podminky.urs.cz/item/CS_URS_2022_01/966061111"/>
    <hyperlink ref="F188" r:id="rId17" display="https://podminky.urs.cz/item/CS_URS_2022_01/977131118"/>
    <hyperlink ref="F197" r:id="rId18" display="https://podminky.urs.cz/item/CS_URS_2022_01/985131111"/>
    <hyperlink ref="F202" r:id="rId19" display="https://podminky.urs.cz/item/CS_URS_2022_01/985211111"/>
    <hyperlink ref="F225" r:id="rId20" display="https://podminky.urs.cz/item/CS_URS_2022_01/9983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2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93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83</v>
      </c>
    </row>
    <row r="4" spans="2:46" s="1" customFormat="1" ht="24.95" customHeight="1">
      <c r="B4" s="22"/>
      <c r="D4" s="113" t="s">
        <v>98</v>
      </c>
      <c r="L4" s="22"/>
      <c r="M4" s="114" t="s">
        <v>10</v>
      </c>
      <c r="AT4" s="19" t="s">
        <v>34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386" t="str">
        <f>'Rekapitulace stavby'!K6</f>
        <v>Jez Zvole, oprava jezu a navazujícího opevnění koryta</v>
      </c>
      <c r="F7" s="387"/>
      <c r="G7" s="387"/>
      <c r="H7" s="387"/>
      <c r="L7" s="22"/>
    </row>
    <row r="8" spans="2:12" s="1" customFormat="1" ht="12" customHeight="1">
      <c r="B8" s="22"/>
      <c r="D8" s="115" t="s">
        <v>99</v>
      </c>
      <c r="L8" s="22"/>
    </row>
    <row r="9" spans="1:31" s="2" customFormat="1" ht="16.5" customHeight="1">
      <c r="A9" s="36"/>
      <c r="B9" s="41"/>
      <c r="C9" s="36"/>
      <c r="D9" s="36"/>
      <c r="E9" s="386" t="s">
        <v>877</v>
      </c>
      <c r="F9" s="389"/>
      <c r="G9" s="389"/>
      <c r="H9" s="389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 customHeight="1">
      <c r="A10" s="36"/>
      <c r="B10" s="41"/>
      <c r="C10" s="36"/>
      <c r="D10" s="115" t="s">
        <v>878</v>
      </c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6.5" customHeight="1">
      <c r="A11" s="36"/>
      <c r="B11" s="41"/>
      <c r="C11" s="36"/>
      <c r="D11" s="36"/>
      <c r="E11" s="388" t="s">
        <v>993</v>
      </c>
      <c r="F11" s="389"/>
      <c r="G11" s="389"/>
      <c r="H11" s="389"/>
      <c r="I11" s="36"/>
      <c r="J11" s="36"/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1.25">
      <c r="A12" s="36"/>
      <c r="B12" s="41"/>
      <c r="C12" s="36"/>
      <c r="D12" s="36"/>
      <c r="E12" s="36"/>
      <c r="F12" s="36"/>
      <c r="G12" s="36"/>
      <c r="H12" s="36"/>
      <c r="I12" s="36"/>
      <c r="J12" s="36"/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2" customHeight="1">
      <c r="A13" s="36"/>
      <c r="B13" s="41"/>
      <c r="C13" s="36"/>
      <c r="D13" s="115" t="s">
        <v>18</v>
      </c>
      <c r="E13" s="36"/>
      <c r="F13" s="106" t="s">
        <v>19</v>
      </c>
      <c r="G13" s="36"/>
      <c r="H13" s="36"/>
      <c r="I13" s="115" t="s">
        <v>20</v>
      </c>
      <c r="J13" s="106" t="s">
        <v>21</v>
      </c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22</v>
      </c>
      <c r="E14" s="36"/>
      <c r="F14" s="106" t="s">
        <v>23</v>
      </c>
      <c r="G14" s="36"/>
      <c r="H14" s="36"/>
      <c r="I14" s="115" t="s">
        <v>24</v>
      </c>
      <c r="J14" s="117" t="str">
        <f>'Rekapitulace stavby'!AN8</f>
        <v>17. 2. 2022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0.9" customHeight="1">
      <c r="A15" s="36"/>
      <c r="B15" s="41"/>
      <c r="C15" s="36"/>
      <c r="D15" s="36"/>
      <c r="E15" s="36"/>
      <c r="F15" s="36"/>
      <c r="G15" s="36"/>
      <c r="H15" s="36"/>
      <c r="I15" s="36"/>
      <c r="J15" s="36"/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12" customHeight="1">
      <c r="A16" s="36"/>
      <c r="B16" s="41"/>
      <c r="C16" s="36"/>
      <c r="D16" s="115" t="s">
        <v>26</v>
      </c>
      <c r="E16" s="36"/>
      <c r="F16" s="36"/>
      <c r="G16" s="36"/>
      <c r="H16" s="36"/>
      <c r="I16" s="115" t="s">
        <v>27</v>
      </c>
      <c r="J16" s="106" t="s">
        <v>28</v>
      </c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8" customHeight="1">
      <c r="A17" s="36"/>
      <c r="B17" s="41"/>
      <c r="C17" s="36"/>
      <c r="D17" s="36"/>
      <c r="E17" s="106" t="s">
        <v>29</v>
      </c>
      <c r="F17" s="36"/>
      <c r="G17" s="36"/>
      <c r="H17" s="36"/>
      <c r="I17" s="115" t="s">
        <v>30</v>
      </c>
      <c r="J17" s="106" t="s">
        <v>28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6.95" customHeight="1">
      <c r="A18" s="36"/>
      <c r="B18" s="41"/>
      <c r="C18" s="36"/>
      <c r="D18" s="36"/>
      <c r="E18" s="36"/>
      <c r="F18" s="36"/>
      <c r="G18" s="36"/>
      <c r="H18" s="36"/>
      <c r="I18" s="36"/>
      <c r="J18" s="36"/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12" customHeight="1">
      <c r="A19" s="36"/>
      <c r="B19" s="41"/>
      <c r="C19" s="36"/>
      <c r="D19" s="115" t="s">
        <v>31</v>
      </c>
      <c r="E19" s="36"/>
      <c r="F19" s="36"/>
      <c r="G19" s="36"/>
      <c r="H19" s="36"/>
      <c r="I19" s="115" t="s">
        <v>27</v>
      </c>
      <c r="J19" s="32" t="str">
        <f>'Rekapitulace stavby'!AN13</f>
        <v>Vyplň údaj</v>
      </c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8" customHeight="1">
      <c r="A20" s="36"/>
      <c r="B20" s="41"/>
      <c r="C20" s="36"/>
      <c r="D20" s="36"/>
      <c r="E20" s="390" t="str">
        <f>'Rekapitulace stavby'!E14</f>
        <v>Vyplň údaj</v>
      </c>
      <c r="F20" s="391"/>
      <c r="G20" s="391"/>
      <c r="H20" s="391"/>
      <c r="I20" s="115" t="s">
        <v>30</v>
      </c>
      <c r="J20" s="32" t="str">
        <f>'Rekapitulace stavby'!AN14</f>
        <v>Vyplň údaj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6.95" customHeight="1">
      <c r="A21" s="36"/>
      <c r="B21" s="41"/>
      <c r="C21" s="36"/>
      <c r="D21" s="36"/>
      <c r="E21" s="36"/>
      <c r="F21" s="36"/>
      <c r="G21" s="36"/>
      <c r="H21" s="36"/>
      <c r="I21" s="36"/>
      <c r="J21" s="36"/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12" customHeight="1">
      <c r="A22" s="36"/>
      <c r="B22" s="41"/>
      <c r="C22" s="36"/>
      <c r="D22" s="115" t="s">
        <v>33</v>
      </c>
      <c r="E22" s="36"/>
      <c r="F22" s="36"/>
      <c r="G22" s="36"/>
      <c r="H22" s="36"/>
      <c r="I22" s="115" t="s">
        <v>27</v>
      </c>
      <c r="J22" s="106" t="s">
        <v>28</v>
      </c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8" customHeight="1">
      <c r="A23" s="36"/>
      <c r="B23" s="41"/>
      <c r="C23" s="36"/>
      <c r="D23" s="36"/>
      <c r="E23" s="106" t="s">
        <v>29</v>
      </c>
      <c r="F23" s="36"/>
      <c r="G23" s="36"/>
      <c r="H23" s="36"/>
      <c r="I23" s="115" t="s">
        <v>30</v>
      </c>
      <c r="J23" s="106" t="s">
        <v>28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6.95" customHeight="1">
      <c r="A24" s="36"/>
      <c r="B24" s="41"/>
      <c r="C24" s="36"/>
      <c r="D24" s="36"/>
      <c r="E24" s="36"/>
      <c r="F24" s="36"/>
      <c r="G24" s="36"/>
      <c r="H24" s="36"/>
      <c r="I24" s="36"/>
      <c r="J24" s="36"/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12" customHeight="1">
      <c r="A25" s="36"/>
      <c r="B25" s="41"/>
      <c r="C25" s="36"/>
      <c r="D25" s="115" t="s">
        <v>35</v>
      </c>
      <c r="E25" s="36"/>
      <c r="F25" s="36"/>
      <c r="G25" s="36"/>
      <c r="H25" s="36"/>
      <c r="I25" s="115" t="s">
        <v>27</v>
      </c>
      <c r="J25" s="106" t="s">
        <v>28</v>
      </c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8" customHeight="1">
      <c r="A26" s="36"/>
      <c r="B26" s="41"/>
      <c r="C26" s="36"/>
      <c r="D26" s="36"/>
      <c r="E26" s="106" t="s">
        <v>36</v>
      </c>
      <c r="F26" s="36"/>
      <c r="G26" s="36"/>
      <c r="H26" s="36"/>
      <c r="I26" s="115" t="s">
        <v>30</v>
      </c>
      <c r="J26" s="106" t="s">
        <v>28</v>
      </c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2" customFormat="1" ht="6.95" customHeight="1">
      <c r="A27" s="36"/>
      <c r="B27" s="41"/>
      <c r="C27" s="36"/>
      <c r="D27" s="36"/>
      <c r="E27" s="36"/>
      <c r="F27" s="36"/>
      <c r="G27" s="36"/>
      <c r="H27" s="36"/>
      <c r="I27" s="36"/>
      <c r="J27" s="36"/>
      <c r="K27" s="36"/>
      <c r="L27" s="11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</row>
    <row r="28" spans="1:31" s="2" customFormat="1" ht="12" customHeight="1">
      <c r="A28" s="36"/>
      <c r="B28" s="41"/>
      <c r="C28" s="36"/>
      <c r="D28" s="115" t="s">
        <v>37</v>
      </c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8" customFormat="1" ht="23.25" customHeight="1">
      <c r="A29" s="118"/>
      <c r="B29" s="119"/>
      <c r="C29" s="118"/>
      <c r="D29" s="118"/>
      <c r="E29" s="392" t="s">
        <v>101</v>
      </c>
      <c r="F29" s="392"/>
      <c r="G29" s="392"/>
      <c r="H29" s="392"/>
      <c r="I29" s="118"/>
      <c r="J29" s="118"/>
      <c r="K29" s="118"/>
      <c r="L29" s="120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</row>
    <row r="30" spans="1:31" s="2" customFormat="1" ht="6.95" customHeight="1">
      <c r="A30" s="36"/>
      <c r="B30" s="41"/>
      <c r="C30" s="36"/>
      <c r="D30" s="36"/>
      <c r="E30" s="36"/>
      <c r="F30" s="36"/>
      <c r="G30" s="36"/>
      <c r="H30" s="36"/>
      <c r="I30" s="36"/>
      <c r="J30" s="36"/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25.35" customHeight="1">
      <c r="A32" s="36"/>
      <c r="B32" s="41"/>
      <c r="C32" s="36"/>
      <c r="D32" s="122" t="s">
        <v>39</v>
      </c>
      <c r="E32" s="36"/>
      <c r="F32" s="36"/>
      <c r="G32" s="36"/>
      <c r="H32" s="36"/>
      <c r="I32" s="36"/>
      <c r="J32" s="123">
        <f>ROUND(J91,2)</f>
        <v>0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6.95" customHeight="1">
      <c r="A33" s="36"/>
      <c r="B33" s="41"/>
      <c r="C33" s="36"/>
      <c r="D33" s="121"/>
      <c r="E33" s="121"/>
      <c r="F33" s="121"/>
      <c r="G33" s="121"/>
      <c r="H33" s="121"/>
      <c r="I33" s="121"/>
      <c r="J33" s="121"/>
      <c r="K33" s="121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>
      <c r="A34" s="36"/>
      <c r="B34" s="41"/>
      <c r="C34" s="36"/>
      <c r="D34" s="36"/>
      <c r="E34" s="36"/>
      <c r="F34" s="124" t="s">
        <v>41</v>
      </c>
      <c r="G34" s="36"/>
      <c r="H34" s="36"/>
      <c r="I34" s="124" t="s">
        <v>40</v>
      </c>
      <c r="J34" s="124" t="s">
        <v>42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 hidden="1">
      <c r="A35" s="36"/>
      <c r="B35" s="41"/>
      <c r="C35" s="36"/>
      <c r="D35" s="125" t="s">
        <v>43</v>
      </c>
      <c r="E35" s="115" t="s">
        <v>44</v>
      </c>
      <c r="F35" s="126">
        <f>ROUND((SUM(BE91:BE139)),2)</f>
        <v>0</v>
      </c>
      <c r="G35" s="36"/>
      <c r="H35" s="36"/>
      <c r="I35" s="127">
        <v>0.21</v>
      </c>
      <c r="J35" s="126">
        <f>ROUND(((SUM(BE91:BE139))*I35),2)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 hidden="1">
      <c r="A36" s="36"/>
      <c r="B36" s="41"/>
      <c r="C36" s="36"/>
      <c r="D36" s="36"/>
      <c r="E36" s="115" t="s">
        <v>45</v>
      </c>
      <c r="F36" s="126">
        <f>ROUND((SUM(BF91:BF139)),2)</f>
        <v>0</v>
      </c>
      <c r="G36" s="36"/>
      <c r="H36" s="36"/>
      <c r="I36" s="127">
        <v>0.15</v>
      </c>
      <c r="J36" s="126">
        <f>ROUND(((SUM(BF91:BF139))*I36),2)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>
      <c r="A37" s="36"/>
      <c r="B37" s="41"/>
      <c r="C37" s="36"/>
      <c r="D37" s="115" t="s">
        <v>43</v>
      </c>
      <c r="E37" s="115" t="s">
        <v>46</v>
      </c>
      <c r="F37" s="126">
        <f>ROUND((SUM(BG91:BG139)),2)</f>
        <v>0</v>
      </c>
      <c r="G37" s="36"/>
      <c r="H37" s="36"/>
      <c r="I37" s="127">
        <v>0.21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14.45" customHeight="1">
      <c r="A38" s="36"/>
      <c r="B38" s="41"/>
      <c r="C38" s="36"/>
      <c r="D38" s="36"/>
      <c r="E38" s="115" t="s">
        <v>47</v>
      </c>
      <c r="F38" s="126">
        <f>ROUND((SUM(BH91:BH139)),2)</f>
        <v>0</v>
      </c>
      <c r="G38" s="36"/>
      <c r="H38" s="36"/>
      <c r="I38" s="127">
        <v>0.15</v>
      </c>
      <c r="J38" s="126">
        <f>0</f>
        <v>0</v>
      </c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14.45" customHeight="1" hidden="1">
      <c r="A39" s="36"/>
      <c r="B39" s="41"/>
      <c r="C39" s="36"/>
      <c r="D39" s="36"/>
      <c r="E39" s="115" t="s">
        <v>48</v>
      </c>
      <c r="F39" s="126">
        <f>ROUND((SUM(BI91:BI139)),2)</f>
        <v>0</v>
      </c>
      <c r="G39" s="36"/>
      <c r="H39" s="36"/>
      <c r="I39" s="127">
        <v>0</v>
      </c>
      <c r="J39" s="126">
        <f>0</f>
        <v>0</v>
      </c>
      <c r="K39" s="36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6.95" customHeight="1">
      <c r="A40" s="36"/>
      <c r="B40" s="41"/>
      <c r="C40" s="36"/>
      <c r="D40" s="36"/>
      <c r="E40" s="36"/>
      <c r="F40" s="36"/>
      <c r="G40" s="36"/>
      <c r="H40" s="36"/>
      <c r="I40" s="36"/>
      <c r="J40" s="36"/>
      <c r="K40" s="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1:31" s="2" customFormat="1" ht="25.35" customHeight="1">
      <c r="A41" s="36"/>
      <c r="B41" s="41"/>
      <c r="C41" s="128"/>
      <c r="D41" s="129" t="s">
        <v>49</v>
      </c>
      <c r="E41" s="130"/>
      <c r="F41" s="130"/>
      <c r="G41" s="131" t="s">
        <v>50</v>
      </c>
      <c r="H41" s="132" t="s">
        <v>51</v>
      </c>
      <c r="I41" s="130"/>
      <c r="J41" s="133">
        <f>SUM(J32:J39)</f>
        <v>0</v>
      </c>
      <c r="K41" s="134"/>
      <c r="L41" s="11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</row>
    <row r="42" spans="1:31" s="2" customFormat="1" ht="14.45" customHeight="1">
      <c r="A42" s="36"/>
      <c r="B42" s="135"/>
      <c r="C42" s="136"/>
      <c r="D42" s="136"/>
      <c r="E42" s="136"/>
      <c r="F42" s="136"/>
      <c r="G42" s="136"/>
      <c r="H42" s="136"/>
      <c r="I42" s="136"/>
      <c r="J42" s="136"/>
      <c r="K42" s="136"/>
      <c r="L42" s="11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</row>
    <row r="46" spans="1:31" s="2" customFormat="1" ht="6.95" customHeight="1">
      <c r="A46" s="36"/>
      <c r="B46" s="137"/>
      <c r="C46" s="138"/>
      <c r="D46" s="138"/>
      <c r="E46" s="138"/>
      <c r="F46" s="138"/>
      <c r="G46" s="138"/>
      <c r="H46" s="138"/>
      <c r="I46" s="138"/>
      <c r="J46" s="138"/>
      <c r="K46" s="1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24.95" customHeight="1">
      <c r="A47" s="36"/>
      <c r="B47" s="37"/>
      <c r="C47" s="25" t="s">
        <v>102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6.95" customHeight="1">
      <c r="A48" s="36"/>
      <c r="B48" s="37"/>
      <c r="C48" s="38"/>
      <c r="D48" s="38"/>
      <c r="E48" s="38"/>
      <c r="F48" s="38"/>
      <c r="G48" s="38"/>
      <c r="H48" s="38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16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93" t="str">
        <f>E7</f>
        <v>Jez Zvole, oprava jezu a navazujícího opevnění koryta</v>
      </c>
      <c r="F50" s="394"/>
      <c r="G50" s="394"/>
      <c r="H50" s="394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2:12" s="1" customFormat="1" ht="12" customHeight="1">
      <c r="B51" s="23"/>
      <c r="C51" s="31" t="s">
        <v>99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36"/>
      <c r="B52" s="37"/>
      <c r="C52" s="38"/>
      <c r="D52" s="38"/>
      <c r="E52" s="393" t="s">
        <v>877</v>
      </c>
      <c r="F52" s="395"/>
      <c r="G52" s="395"/>
      <c r="H52" s="395"/>
      <c r="I52" s="38"/>
      <c r="J52" s="38"/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12" customHeight="1">
      <c r="A53" s="36"/>
      <c r="B53" s="37"/>
      <c r="C53" s="31" t="s">
        <v>878</v>
      </c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16.5" customHeight="1">
      <c r="A54" s="36"/>
      <c r="B54" s="37"/>
      <c r="C54" s="38"/>
      <c r="D54" s="38"/>
      <c r="E54" s="342" t="str">
        <f>E11</f>
        <v>2.2 - SO 02.2 Oprava přilehlé levobřežní svahové dlažby</v>
      </c>
      <c r="F54" s="395"/>
      <c r="G54" s="395"/>
      <c r="H54" s="395"/>
      <c r="I54" s="38"/>
      <c r="J54" s="38"/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6.95" customHeight="1">
      <c r="A55" s="36"/>
      <c r="B55" s="37"/>
      <c r="C55" s="38"/>
      <c r="D55" s="38"/>
      <c r="E55" s="38"/>
      <c r="F55" s="38"/>
      <c r="G55" s="38"/>
      <c r="H55" s="38"/>
      <c r="I55" s="38"/>
      <c r="J55" s="38"/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2" customHeight="1">
      <c r="A56" s="36"/>
      <c r="B56" s="37"/>
      <c r="C56" s="31" t="s">
        <v>22</v>
      </c>
      <c r="D56" s="38"/>
      <c r="E56" s="38"/>
      <c r="F56" s="29" t="str">
        <f>F14</f>
        <v>Rychnovek</v>
      </c>
      <c r="G56" s="38"/>
      <c r="H56" s="38"/>
      <c r="I56" s="31" t="s">
        <v>24</v>
      </c>
      <c r="J56" s="62" t="str">
        <f>IF(J14="","",J14)</f>
        <v>17. 2. 2022</v>
      </c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6.95" customHeight="1">
      <c r="A57" s="36"/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40.15" customHeight="1">
      <c r="A58" s="36"/>
      <c r="B58" s="37"/>
      <c r="C58" s="31" t="s">
        <v>26</v>
      </c>
      <c r="D58" s="38"/>
      <c r="E58" s="38"/>
      <c r="F58" s="29" t="str">
        <f>E17</f>
        <v>Povodí Labe, státní podnik, OIČ, Hradec Králové</v>
      </c>
      <c r="G58" s="38"/>
      <c r="H58" s="38"/>
      <c r="I58" s="31" t="s">
        <v>33</v>
      </c>
      <c r="J58" s="34" t="str">
        <f>E23</f>
        <v>Povodí Labe, státní podnik, OIČ, Hradec Králové</v>
      </c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31" s="2" customFormat="1" ht="15.2" customHeight="1">
      <c r="A59" s="36"/>
      <c r="B59" s="37"/>
      <c r="C59" s="31" t="s">
        <v>31</v>
      </c>
      <c r="D59" s="38"/>
      <c r="E59" s="38"/>
      <c r="F59" s="29" t="str">
        <f>IF(E20="","",E20)</f>
        <v>Vyplň údaj</v>
      </c>
      <c r="G59" s="38"/>
      <c r="H59" s="38"/>
      <c r="I59" s="31" t="s">
        <v>35</v>
      </c>
      <c r="J59" s="34" t="str">
        <f>E26</f>
        <v>Ing. Eva Morkesová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</row>
    <row r="60" spans="1:31" s="2" customFormat="1" ht="10.35" customHeight="1">
      <c r="A60" s="36"/>
      <c r="B60" s="37"/>
      <c r="C60" s="38"/>
      <c r="D60" s="38"/>
      <c r="E60" s="38"/>
      <c r="F60" s="38"/>
      <c r="G60" s="38"/>
      <c r="H60" s="38"/>
      <c r="I60" s="38"/>
      <c r="J60" s="38"/>
      <c r="K60" s="38"/>
      <c r="L60" s="11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</row>
    <row r="61" spans="1:31" s="2" customFormat="1" ht="29.25" customHeight="1">
      <c r="A61" s="36"/>
      <c r="B61" s="37"/>
      <c r="C61" s="139" t="s">
        <v>103</v>
      </c>
      <c r="D61" s="140"/>
      <c r="E61" s="140"/>
      <c r="F61" s="140"/>
      <c r="G61" s="140"/>
      <c r="H61" s="140"/>
      <c r="I61" s="140"/>
      <c r="J61" s="141" t="s">
        <v>104</v>
      </c>
      <c r="K61" s="140"/>
      <c r="L61" s="11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1:31" s="2" customFormat="1" ht="10.35" customHeight="1">
      <c r="A62" s="36"/>
      <c r="B62" s="37"/>
      <c r="C62" s="38"/>
      <c r="D62" s="38"/>
      <c r="E62" s="38"/>
      <c r="F62" s="38"/>
      <c r="G62" s="38"/>
      <c r="H62" s="38"/>
      <c r="I62" s="38"/>
      <c r="J62" s="38"/>
      <c r="K62" s="38"/>
      <c r="L62" s="11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</row>
    <row r="63" spans="1:47" s="2" customFormat="1" ht="22.9" customHeight="1">
      <c r="A63" s="36"/>
      <c r="B63" s="37"/>
      <c r="C63" s="142" t="s">
        <v>71</v>
      </c>
      <c r="D63" s="38"/>
      <c r="E63" s="38"/>
      <c r="F63" s="38"/>
      <c r="G63" s="38"/>
      <c r="H63" s="38"/>
      <c r="I63" s="38"/>
      <c r="J63" s="80">
        <f>J91</f>
        <v>0</v>
      </c>
      <c r="K63" s="38"/>
      <c r="L63" s="11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U63" s="19" t="s">
        <v>105</v>
      </c>
    </row>
    <row r="64" spans="2:12" s="9" customFormat="1" ht="24.95" customHeight="1">
      <c r="B64" s="143"/>
      <c r="C64" s="144"/>
      <c r="D64" s="145" t="s">
        <v>106</v>
      </c>
      <c r="E64" s="146"/>
      <c r="F64" s="146"/>
      <c r="G64" s="146"/>
      <c r="H64" s="146"/>
      <c r="I64" s="146"/>
      <c r="J64" s="147">
        <f>J92</f>
        <v>0</v>
      </c>
      <c r="K64" s="144"/>
      <c r="L64" s="148"/>
    </row>
    <row r="65" spans="2:12" s="10" customFormat="1" ht="19.9" customHeight="1">
      <c r="B65" s="149"/>
      <c r="C65" s="100"/>
      <c r="D65" s="150" t="s">
        <v>110</v>
      </c>
      <c r="E65" s="151"/>
      <c r="F65" s="151"/>
      <c r="G65" s="151"/>
      <c r="H65" s="151"/>
      <c r="I65" s="151"/>
      <c r="J65" s="152">
        <f>J93</f>
        <v>0</v>
      </c>
      <c r="K65" s="100"/>
      <c r="L65" s="153"/>
    </row>
    <row r="66" spans="2:12" s="10" customFormat="1" ht="19.9" customHeight="1">
      <c r="B66" s="149"/>
      <c r="C66" s="100"/>
      <c r="D66" s="150" t="s">
        <v>112</v>
      </c>
      <c r="E66" s="151"/>
      <c r="F66" s="151"/>
      <c r="G66" s="151"/>
      <c r="H66" s="151"/>
      <c r="I66" s="151"/>
      <c r="J66" s="152">
        <f>J108</f>
        <v>0</v>
      </c>
      <c r="K66" s="100"/>
      <c r="L66" s="153"/>
    </row>
    <row r="67" spans="2:12" s="10" customFormat="1" ht="19.9" customHeight="1">
      <c r="B67" s="149"/>
      <c r="C67" s="100"/>
      <c r="D67" s="150" t="s">
        <v>114</v>
      </c>
      <c r="E67" s="151"/>
      <c r="F67" s="151"/>
      <c r="G67" s="151"/>
      <c r="H67" s="151"/>
      <c r="I67" s="151"/>
      <c r="J67" s="152">
        <f>J119</f>
        <v>0</v>
      </c>
      <c r="K67" s="100"/>
      <c r="L67" s="153"/>
    </row>
    <row r="68" spans="2:12" s="10" customFormat="1" ht="19.9" customHeight="1">
      <c r="B68" s="149"/>
      <c r="C68" s="100"/>
      <c r="D68" s="150" t="s">
        <v>115</v>
      </c>
      <c r="E68" s="151"/>
      <c r="F68" s="151"/>
      <c r="G68" s="151"/>
      <c r="H68" s="151"/>
      <c r="I68" s="151"/>
      <c r="J68" s="152">
        <f>J130</f>
        <v>0</v>
      </c>
      <c r="K68" s="100"/>
      <c r="L68" s="153"/>
    </row>
    <row r="69" spans="2:12" s="10" customFormat="1" ht="19.9" customHeight="1">
      <c r="B69" s="149"/>
      <c r="C69" s="100"/>
      <c r="D69" s="150" t="s">
        <v>116</v>
      </c>
      <c r="E69" s="151"/>
      <c r="F69" s="151"/>
      <c r="G69" s="151"/>
      <c r="H69" s="151"/>
      <c r="I69" s="151"/>
      <c r="J69" s="152">
        <f>J136</f>
        <v>0</v>
      </c>
      <c r="K69" s="100"/>
      <c r="L69" s="153"/>
    </row>
    <row r="70" spans="1:31" s="2" customFormat="1" ht="21.75" customHeight="1">
      <c r="A70" s="36"/>
      <c r="B70" s="37"/>
      <c r="C70" s="38"/>
      <c r="D70" s="38"/>
      <c r="E70" s="38"/>
      <c r="F70" s="38"/>
      <c r="G70" s="38"/>
      <c r="H70" s="38"/>
      <c r="I70" s="38"/>
      <c r="J70" s="38"/>
      <c r="K70" s="38"/>
      <c r="L70" s="11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6.95" customHeight="1">
      <c r="A71" s="36"/>
      <c r="B71" s="50"/>
      <c r="C71" s="51"/>
      <c r="D71" s="51"/>
      <c r="E71" s="51"/>
      <c r="F71" s="51"/>
      <c r="G71" s="51"/>
      <c r="H71" s="51"/>
      <c r="I71" s="51"/>
      <c r="J71" s="51"/>
      <c r="K71" s="51"/>
      <c r="L71" s="11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5" spans="1:31" s="2" customFormat="1" ht="6.95" customHeight="1">
      <c r="A75" s="36"/>
      <c r="B75" s="52"/>
      <c r="C75" s="53"/>
      <c r="D75" s="53"/>
      <c r="E75" s="53"/>
      <c r="F75" s="53"/>
      <c r="G75" s="53"/>
      <c r="H75" s="53"/>
      <c r="I75" s="53"/>
      <c r="J75" s="53"/>
      <c r="K75" s="53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24.95" customHeight="1">
      <c r="A76" s="36"/>
      <c r="B76" s="37"/>
      <c r="C76" s="25" t="s">
        <v>121</v>
      </c>
      <c r="D76" s="38"/>
      <c r="E76" s="38"/>
      <c r="F76" s="38"/>
      <c r="G76" s="38"/>
      <c r="H76" s="38"/>
      <c r="I76" s="38"/>
      <c r="J76" s="38"/>
      <c r="K76" s="38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16</v>
      </c>
      <c r="D78" s="38"/>
      <c r="E78" s="38"/>
      <c r="F78" s="38"/>
      <c r="G78" s="38"/>
      <c r="H78" s="38"/>
      <c r="I78" s="38"/>
      <c r="J78" s="38"/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16.5" customHeight="1">
      <c r="A79" s="36"/>
      <c r="B79" s="37"/>
      <c r="C79" s="38"/>
      <c r="D79" s="38"/>
      <c r="E79" s="393" t="str">
        <f>E7</f>
        <v>Jez Zvole, oprava jezu a navazujícího opevnění koryta</v>
      </c>
      <c r="F79" s="394"/>
      <c r="G79" s="394"/>
      <c r="H79" s="394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2:12" s="1" customFormat="1" ht="12" customHeight="1">
      <c r="B80" s="23"/>
      <c r="C80" s="31" t="s">
        <v>99</v>
      </c>
      <c r="D80" s="24"/>
      <c r="E80" s="24"/>
      <c r="F80" s="24"/>
      <c r="G80" s="24"/>
      <c r="H80" s="24"/>
      <c r="I80" s="24"/>
      <c r="J80" s="24"/>
      <c r="K80" s="24"/>
      <c r="L80" s="22"/>
    </row>
    <row r="81" spans="1:31" s="2" customFormat="1" ht="16.5" customHeight="1">
      <c r="A81" s="36"/>
      <c r="B81" s="37"/>
      <c r="C81" s="38"/>
      <c r="D81" s="38"/>
      <c r="E81" s="393" t="s">
        <v>877</v>
      </c>
      <c r="F81" s="395"/>
      <c r="G81" s="395"/>
      <c r="H81" s="395"/>
      <c r="I81" s="38"/>
      <c r="J81" s="38"/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2" customHeight="1">
      <c r="A82" s="36"/>
      <c r="B82" s="37"/>
      <c r="C82" s="31" t="s">
        <v>878</v>
      </c>
      <c r="D82" s="38"/>
      <c r="E82" s="38"/>
      <c r="F82" s="38"/>
      <c r="G82" s="38"/>
      <c r="H82" s="38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16.5" customHeight="1">
      <c r="A83" s="36"/>
      <c r="B83" s="37"/>
      <c r="C83" s="38"/>
      <c r="D83" s="38"/>
      <c r="E83" s="342" t="str">
        <f>E11</f>
        <v>2.2 - SO 02.2 Oprava přilehlé levobřežní svahové dlažby</v>
      </c>
      <c r="F83" s="395"/>
      <c r="G83" s="395"/>
      <c r="H83" s="395"/>
      <c r="I83" s="38"/>
      <c r="J83" s="38"/>
      <c r="K83" s="38"/>
      <c r="L83" s="11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6.95" customHeight="1">
      <c r="A84" s="36"/>
      <c r="B84" s="37"/>
      <c r="C84" s="38"/>
      <c r="D84" s="38"/>
      <c r="E84" s="38"/>
      <c r="F84" s="38"/>
      <c r="G84" s="38"/>
      <c r="H84" s="38"/>
      <c r="I84" s="38"/>
      <c r="J84" s="38"/>
      <c r="K84" s="38"/>
      <c r="L84" s="11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2" customHeight="1">
      <c r="A85" s="36"/>
      <c r="B85" s="37"/>
      <c r="C85" s="31" t="s">
        <v>22</v>
      </c>
      <c r="D85" s="38"/>
      <c r="E85" s="38"/>
      <c r="F85" s="29" t="str">
        <f>F14</f>
        <v>Rychnovek</v>
      </c>
      <c r="G85" s="38"/>
      <c r="H85" s="38"/>
      <c r="I85" s="31" t="s">
        <v>24</v>
      </c>
      <c r="J85" s="62" t="str">
        <f>IF(J14="","",J14)</f>
        <v>17. 2. 2022</v>
      </c>
      <c r="K85" s="38"/>
      <c r="L85" s="11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6.95" customHeight="1">
      <c r="A86" s="36"/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11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40.15" customHeight="1">
      <c r="A87" s="36"/>
      <c r="B87" s="37"/>
      <c r="C87" s="31" t="s">
        <v>26</v>
      </c>
      <c r="D87" s="38"/>
      <c r="E87" s="38"/>
      <c r="F87" s="29" t="str">
        <f>E17</f>
        <v>Povodí Labe, státní podnik, OIČ, Hradec Králové</v>
      </c>
      <c r="G87" s="38"/>
      <c r="H87" s="38"/>
      <c r="I87" s="31" t="s">
        <v>33</v>
      </c>
      <c r="J87" s="34" t="str">
        <f>E23</f>
        <v>Povodí Labe, státní podnik, OIČ, Hradec Králové</v>
      </c>
      <c r="K87" s="38"/>
      <c r="L87" s="11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15.2" customHeight="1">
      <c r="A88" s="36"/>
      <c r="B88" s="37"/>
      <c r="C88" s="31" t="s">
        <v>31</v>
      </c>
      <c r="D88" s="38"/>
      <c r="E88" s="38"/>
      <c r="F88" s="29" t="str">
        <f>IF(E20="","",E20)</f>
        <v>Vyplň údaj</v>
      </c>
      <c r="G88" s="38"/>
      <c r="H88" s="38"/>
      <c r="I88" s="31" t="s">
        <v>35</v>
      </c>
      <c r="J88" s="34" t="str">
        <f>E26</f>
        <v>Ing. Eva Morkesová</v>
      </c>
      <c r="K88" s="38"/>
      <c r="L88" s="11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0.35" customHeight="1">
      <c r="A89" s="36"/>
      <c r="B89" s="37"/>
      <c r="C89" s="38"/>
      <c r="D89" s="38"/>
      <c r="E89" s="38"/>
      <c r="F89" s="38"/>
      <c r="G89" s="38"/>
      <c r="H89" s="38"/>
      <c r="I89" s="38"/>
      <c r="J89" s="38"/>
      <c r="K89" s="38"/>
      <c r="L89" s="11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11" customFormat="1" ht="29.25" customHeight="1">
      <c r="A90" s="154"/>
      <c r="B90" s="155"/>
      <c r="C90" s="156" t="s">
        <v>122</v>
      </c>
      <c r="D90" s="157" t="s">
        <v>58</v>
      </c>
      <c r="E90" s="157" t="s">
        <v>54</v>
      </c>
      <c r="F90" s="157" t="s">
        <v>55</v>
      </c>
      <c r="G90" s="157" t="s">
        <v>123</v>
      </c>
      <c r="H90" s="157" t="s">
        <v>124</v>
      </c>
      <c r="I90" s="157" t="s">
        <v>125</v>
      </c>
      <c r="J90" s="157" t="s">
        <v>104</v>
      </c>
      <c r="K90" s="158" t="s">
        <v>126</v>
      </c>
      <c r="L90" s="159"/>
      <c r="M90" s="71" t="s">
        <v>28</v>
      </c>
      <c r="N90" s="72" t="s">
        <v>43</v>
      </c>
      <c r="O90" s="72" t="s">
        <v>127</v>
      </c>
      <c r="P90" s="72" t="s">
        <v>128</v>
      </c>
      <c r="Q90" s="72" t="s">
        <v>129</v>
      </c>
      <c r="R90" s="72" t="s">
        <v>130</v>
      </c>
      <c r="S90" s="72" t="s">
        <v>131</v>
      </c>
      <c r="T90" s="73" t="s">
        <v>132</v>
      </c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</row>
    <row r="91" spans="1:63" s="2" customFormat="1" ht="22.9" customHeight="1">
      <c r="A91" s="36"/>
      <c r="B91" s="37"/>
      <c r="C91" s="78" t="s">
        <v>133</v>
      </c>
      <c r="D91" s="38"/>
      <c r="E91" s="38"/>
      <c r="F91" s="38"/>
      <c r="G91" s="38"/>
      <c r="H91" s="38"/>
      <c r="I91" s="38"/>
      <c r="J91" s="160">
        <f>BK91</f>
        <v>0</v>
      </c>
      <c r="K91" s="38"/>
      <c r="L91" s="41"/>
      <c r="M91" s="74"/>
      <c r="N91" s="161"/>
      <c r="O91" s="75"/>
      <c r="P91" s="162">
        <f>P92</f>
        <v>0</v>
      </c>
      <c r="Q91" s="75"/>
      <c r="R91" s="162">
        <f>R92</f>
        <v>174.03820199999998</v>
      </c>
      <c r="S91" s="75"/>
      <c r="T91" s="163">
        <f>T92</f>
        <v>2.808</v>
      </c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T91" s="19" t="s">
        <v>72</v>
      </c>
      <c r="AU91" s="19" t="s">
        <v>105</v>
      </c>
      <c r="BK91" s="164">
        <f>BK92</f>
        <v>0</v>
      </c>
    </row>
    <row r="92" spans="2:63" s="12" customFormat="1" ht="25.9" customHeight="1">
      <c r="B92" s="165"/>
      <c r="C92" s="166"/>
      <c r="D92" s="167" t="s">
        <v>72</v>
      </c>
      <c r="E92" s="168" t="s">
        <v>134</v>
      </c>
      <c r="F92" s="168" t="s">
        <v>135</v>
      </c>
      <c r="G92" s="166"/>
      <c r="H92" s="166"/>
      <c r="I92" s="169"/>
      <c r="J92" s="170">
        <f>BK92</f>
        <v>0</v>
      </c>
      <c r="K92" s="166"/>
      <c r="L92" s="171"/>
      <c r="M92" s="172"/>
      <c r="N92" s="173"/>
      <c r="O92" s="173"/>
      <c r="P92" s="174">
        <f>P93+P108+P119+P130+P136</f>
        <v>0</v>
      </c>
      <c r="Q92" s="173"/>
      <c r="R92" s="174">
        <f>R93+R108+R119+R130+R136</f>
        <v>174.03820199999998</v>
      </c>
      <c r="S92" s="173"/>
      <c r="T92" s="175">
        <f>T93+T108+T119+T130+T136</f>
        <v>2.808</v>
      </c>
      <c r="AR92" s="176" t="s">
        <v>81</v>
      </c>
      <c r="AT92" s="177" t="s">
        <v>72</v>
      </c>
      <c r="AU92" s="177" t="s">
        <v>73</v>
      </c>
      <c r="AY92" s="176" t="s">
        <v>136</v>
      </c>
      <c r="BK92" s="178">
        <f>BK93+BK108+BK119+BK130+BK136</f>
        <v>0</v>
      </c>
    </row>
    <row r="93" spans="2:63" s="12" customFormat="1" ht="22.9" customHeight="1">
      <c r="B93" s="165"/>
      <c r="C93" s="166"/>
      <c r="D93" s="167" t="s">
        <v>72</v>
      </c>
      <c r="E93" s="179" t="s">
        <v>142</v>
      </c>
      <c r="F93" s="179" t="s">
        <v>384</v>
      </c>
      <c r="G93" s="166"/>
      <c r="H93" s="166"/>
      <c r="I93" s="169"/>
      <c r="J93" s="180">
        <f>BK93</f>
        <v>0</v>
      </c>
      <c r="K93" s="166"/>
      <c r="L93" s="171"/>
      <c r="M93" s="172"/>
      <c r="N93" s="173"/>
      <c r="O93" s="173"/>
      <c r="P93" s="174">
        <f>SUM(P94:P107)</f>
        <v>0</v>
      </c>
      <c r="Q93" s="173"/>
      <c r="R93" s="174">
        <f>SUM(R94:R107)</f>
        <v>165.11539199999999</v>
      </c>
      <c r="S93" s="173"/>
      <c r="T93" s="175">
        <f>SUM(T94:T107)</f>
        <v>0</v>
      </c>
      <c r="AR93" s="176" t="s">
        <v>81</v>
      </c>
      <c r="AT93" s="177" t="s">
        <v>72</v>
      </c>
      <c r="AU93" s="177" t="s">
        <v>81</v>
      </c>
      <c r="AY93" s="176" t="s">
        <v>136</v>
      </c>
      <c r="BK93" s="178">
        <f>SUM(BK94:BK107)</f>
        <v>0</v>
      </c>
    </row>
    <row r="94" spans="1:65" s="2" customFormat="1" ht="16.5" customHeight="1">
      <c r="A94" s="36"/>
      <c r="B94" s="37"/>
      <c r="C94" s="181" t="s">
        <v>81</v>
      </c>
      <c r="D94" s="181" t="s">
        <v>138</v>
      </c>
      <c r="E94" s="182" t="s">
        <v>994</v>
      </c>
      <c r="F94" s="183" t="s">
        <v>995</v>
      </c>
      <c r="G94" s="184" t="s">
        <v>155</v>
      </c>
      <c r="H94" s="185">
        <v>82.69</v>
      </c>
      <c r="I94" s="186"/>
      <c r="J94" s="187">
        <f>ROUND(I94*H94,2)</f>
        <v>0</v>
      </c>
      <c r="K94" s="183" t="s">
        <v>156</v>
      </c>
      <c r="L94" s="41"/>
      <c r="M94" s="188" t="s">
        <v>28</v>
      </c>
      <c r="N94" s="189" t="s">
        <v>46</v>
      </c>
      <c r="O94" s="67"/>
      <c r="P94" s="190">
        <f>O94*H94</f>
        <v>0</v>
      </c>
      <c r="Q94" s="190">
        <v>1.9968</v>
      </c>
      <c r="R94" s="190">
        <f>Q94*H94</f>
        <v>165.11539199999999</v>
      </c>
      <c r="S94" s="190">
        <v>0</v>
      </c>
      <c r="T94" s="191">
        <f>S94*H94</f>
        <v>0</v>
      </c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R94" s="192" t="s">
        <v>142</v>
      </c>
      <c r="AT94" s="192" t="s">
        <v>138</v>
      </c>
      <c r="AU94" s="192" t="s">
        <v>83</v>
      </c>
      <c r="AY94" s="19" t="s">
        <v>136</v>
      </c>
      <c r="BE94" s="193">
        <f>IF(N94="základní",J94,0)</f>
        <v>0</v>
      </c>
      <c r="BF94" s="193">
        <f>IF(N94="snížená",J94,0)</f>
        <v>0</v>
      </c>
      <c r="BG94" s="193">
        <f>IF(N94="zákl. přenesená",J94,0)</f>
        <v>0</v>
      </c>
      <c r="BH94" s="193">
        <f>IF(N94="sníž. přenesená",J94,0)</f>
        <v>0</v>
      </c>
      <c r="BI94" s="193">
        <f>IF(N94="nulová",J94,0)</f>
        <v>0</v>
      </c>
      <c r="BJ94" s="19" t="s">
        <v>142</v>
      </c>
      <c r="BK94" s="193">
        <f>ROUND(I94*H94,2)</f>
        <v>0</v>
      </c>
      <c r="BL94" s="19" t="s">
        <v>142</v>
      </c>
      <c r="BM94" s="192" t="s">
        <v>996</v>
      </c>
    </row>
    <row r="95" spans="1:47" s="2" customFormat="1" ht="11.25">
      <c r="A95" s="36"/>
      <c r="B95" s="37"/>
      <c r="C95" s="38"/>
      <c r="D95" s="194" t="s">
        <v>144</v>
      </c>
      <c r="E95" s="38"/>
      <c r="F95" s="195" t="s">
        <v>997</v>
      </c>
      <c r="G95" s="38"/>
      <c r="H95" s="38"/>
      <c r="I95" s="196"/>
      <c r="J95" s="38"/>
      <c r="K95" s="38"/>
      <c r="L95" s="41"/>
      <c r="M95" s="197"/>
      <c r="N95" s="198"/>
      <c r="O95" s="67"/>
      <c r="P95" s="67"/>
      <c r="Q95" s="67"/>
      <c r="R95" s="67"/>
      <c r="S95" s="67"/>
      <c r="T95" s="68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T95" s="19" t="s">
        <v>144</v>
      </c>
      <c r="AU95" s="19" t="s">
        <v>83</v>
      </c>
    </row>
    <row r="96" spans="1:47" s="2" customFormat="1" ht="11.25">
      <c r="A96" s="36"/>
      <c r="B96" s="37"/>
      <c r="C96" s="38"/>
      <c r="D96" s="220" t="s">
        <v>159</v>
      </c>
      <c r="E96" s="38"/>
      <c r="F96" s="221" t="s">
        <v>998</v>
      </c>
      <c r="G96" s="38"/>
      <c r="H96" s="38"/>
      <c r="I96" s="196"/>
      <c r="J96" s="38"/>
      <c r="K96" s="38"/>
      <c r="L96" s="41"/>
      <c r="M96" s="197"/>
      <c r="N96" s="198"/>
      <c r="O96" s="67"/>
      <c r="P96" s="67"/>
      <c r="Q96" s="67"/>
      <c r="R96" s="67"/>
      <c r="S96" s="67"/>
      <c r="T96" s="68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T96" s="19" t="s">
        <v>159</v>
      </c>
      <c r="AU96" s="19" t="s">
        <v>83</v>
      </c>
    </row>
    <row r="97" spans="2:51" s="13" customFormat="1" ht="11.25">
      <c r="B97" s="199"/>
      <c r="C97" s="200"/>
      <c r="D97" s="194" t="s">
        <v>146</v>
      </c>
      <c r="E97" s="201" t="s">
        <v>28</v>
      </c>
      <c r="F97" s="202" t="s">
        <v>999</v>
      </c>
      <c r="G97" s="200"/>
      <c r="H97" s="201" t="s">
        <v>28</v>
      </c>
      <c r="I97" s="203"/>
      <c r="J97" s="200"/>
      <c r="K97" s="200"/>
      <c r="L97" s="204"/>
      <c r="M97" s="205"/>
      <c r="N97" s="206"/>
      <c r="O97" s="206"/>
      <c r="P97" s="206"/>
      <c r="Q97" s="206"/>
      <c r="R97" s="206"/>
      <c r="S97" s="206"/>
      <c r="T97" s="207"/>
      <c r="AT97" s="208" t="s">
        <v>146</v>
      </c>
      <c r="AU97" s="208" t="s">
        <v>83</v>
      </c>
      <c r="AV97" s="13" t="s">
        <v>81</v>
      </c>
      <c r="AW97" s="13" t="s">
        <v>34</v>
      </c>
      <c r="AX97" s="13" t="s">
        <v>73</v>
      </c>
      <c r="AY97" s="208" t="s">
        <v>136</v>
      </c>
    </row>
    <row r="98" spans="2:51" s="13" customFormat="1" ht="11.25">
      <c r="B98" s="199"/>
      <c r="C98" s="200"/>
      <c r="D98" s="194" t="s">
        <v>146</v>
      </c>
      <c r="E98" s="201" t="s">
        <v>28</v>
      </c>
      <c r="F98" s="202" t="s">
        <v>413</v>
      </c>
      <c r="G98" s="200"/>
      <c r="H98" s="201" t="s">
        <v>28</v>
      </c>
      <c r="I98" s="203"/>
      <c r="J98" s="200"/>
      <c r="K98" s="200"/>
      <c r="L98" s="204"/>
      <c r="M98" s="205"/>
      <c r="N98" s="206"/>
      <c r="O98" s="206"/>
      <c r="P98" s="206"/>
      <c r="Q98" s="206"/>
      <c r="R98" s="206"/>
      <c r="S98" s="206"/>
      <c r="T98" s="207"/>
      <c r="AT98" s="208" t="s">
        <v>146</v>
      </c>
      <c r="AU98" s="208" t="s">
        <v>83</v>
      </c>
      <c r="AV98" s="13" t="s">
        <v>81</v>
      </c>
      <c r="AW98" s="13" t="s">
        <v>34</v>
      </c>
      <c r="AX98" s="13" t="s">
        <v>73</v>
      </c>
      <c r="AY98" s="208" t="s">
        <v>136</v>
      </c>
    </row>
    <row r="99" spans="2:51" s="14" customFormat="1" ht="11.25">
      <c r="B99" s="209"/>
      <c r="C99" s="210"/>
      <c r="D99" s="194" t="s">
        <v>146</v>
      </c>
      <c r="E99" s="211" t="s">
        <v>28</v>
      </c>
      <c r="F99" s="212" t="s">
        <v>1000</v>
      </c>
      <c r="G99" s="210"/>
      <c r="H99" s="213">
        <v>74.421</v>
      </c>
      <c r="I99" s="214"/>
      <c r="J99" s="210"/>
      <c r="K99" s="210"/>
      <c r="L99" s="215"/>
      <c r="M99" s="216"/>
      <c r="N99" s="217"/>
      <c r="O99" s="217"/>
      <c r="P99" s="217"/>
      <c r="Q99" s="217"/>
      <c r="R99" s="217"/>
      <c r="S99" s="217"/>
      <c r="T99" s="218"/>
      <c r="AT99" s="219" t="s">
        <v>146</v>
      </c>
      <c r="AU99" s="219" t="s">
        <v>83</v>
      </c>
      <c r="AV99" s="14" t="s">
        <v>83</v>
      </c>
      <c r="AW99" s="14" t="s">
        <v>34</v>
      </c>
      <c r="AX99" s="14" t="s">
        <v>73</v>
      </c>
      <c r="AY99" s="219" t="s">
        <v>136</v>
      </c>
    </row>
    <row r="100" spans="2:51" s="13" customFormat="1" ht="11.25">
      <c r="B100" s="199"/>
      <c r="C100" s="200"/>
      <c r="D100" s="194" t="s">
        <v>146</v>
      </c>
      <c r="E100" s="201" t="s">
        <v>28</v>
      </c>
      <c r="F100" s="202" t="s">
        <v>1001</v>
      </c>
      <c r="G100" s="200"/>
      <c r="H100" s="201" t="s">
        <v>28</v>
      </c>
      <c r="I100" s="203"/>
      <c r="J100" s="200"/>
      <c r="K100" s="200"/>
      <c r="L100" s="204"/>
      <c r="M100" s="205"/>
      <c r="N100" s="206"/>
      <c r="O100" s="206"/>
      <c r="P100" s="206"/>
      <c r="Q100" s="206"/>
      <c r="R100" s="206"/>
      <c r="S100" s="206"/>
      <c r="T100" s="207"/>
      <c r="AT100" s="208" t="s">
        <v>146</v>
      </c>
      <c r="AU100" s="208" t="s">
        <v>83</v>
      </c>
      <c r="AV100" s="13" t="s">
        <v>81</v>
      </c>
      <c r="AW100" s="13" t="s">
        <v>34</v>
      </c>
      <c r="AX100" s="13" t="s">
        <v>73</v>
      </c>
      <c r="AY100" s="208" t="s">
        <v>136</v>
      </c>
    </row>
    <row r="101" spans="2:51" s="14" customFormat="1" ht="11.25">
      <c r="B101" s="209"/>
      <c r="C101" s="210"/>
      <c r="D101" s="194" t="s">
        <v>146</v>
      </c>
      <c r="E101" s="211" t="s">
        <v>28</v>
      </c>
      <c r="F101" s="212" t="s">
        <v>1002</v>
      </c>
      <c r="G101" s="210"/>
      <c r="H101" s="213">
        <v>8.269</v>
      </c>
      <c r="I101" s="214"/>
      <c r="J101" s="210"/>
      <c r="K101" s="210"/>
      <c r="L101" s="215"/>
      <c r="M101" s="216"/>
      <c r="N101" s="217"/>
      <c r="O101" s="217"/>
      <c r="P101" s="217"/>
      <c r="Q101" s="217"/>
      <c r="R101" s="217"/>
      <c r="S101" s="217"/>
      <c r="T101" s="218"/>
      <c r="AT101" s="219" t="s">
        <v>146</v>
      </c>
      <c r="AU101" s="219" t="s">
        <v>83</v>
      </c>
      <c r="AV101" s="14" t="s">
        <v>83</v>
      </c>
      <c r="AW101" s="14" t="s">
        <v>34</v>
      </c>
      <c r="AX101" s="14" t="s">
        <v>73</v>
      </c>
      <c r="AY101" s="219" t="s">
        <v>136</v>
      </c>
    </row>
    <row r="102" spans="2:51" s="15" customFormat="1" ht="11.25">
      <c r="B102" s="222"/>
      <c r="C102" s="223"/>
      <c r="D102" s="194" t="s">
        <v>146</v>
      </c>
      <c r="E102" s="224" t="s">
        <v>28</v>
      </c>
      <c r="F102" s="225" t="s">
        <v>166</v>
      </c>
      <c r="G102" s="223"/>
      <c r="H102" s="226">
        <v>82.69</v>
      </c>
      <c r="I102" s="227"/>
      <c r="J102" s="223"/>
      <c r="K102" s="223"/>
      <c r="L102" s="228"/>
      <c r="M102" s="229"/>
      <c r="N102" s="230"/>
      <c r="O102" s="230"/>
      <c r="P102" s="230"/>
      <c r="Q102" s="230"/>
      <c r="R102" s="230"/>
      <c r="S102" s="230"/>
      <c r="T102" s="231"/>
      <c r="AT102" s="232" t="s">
        <v>146</v>
      </c>
      <c r="AU102" s="232" t="s">
        <v>83</v>
      </c>
      <c r="AV102" s="15" t="s">
        <v>142</v>
      </c>
      <c r="AW102" s="15" t="s">
        <v>34</v>
      </c>
      <c r="AX102" s="15" t="s">
        <v>81</v>
      </c>
      <c r="AY102" s="232" t="s">
        <v>136</v>
      </c>
    </row>
    <row r="103" spans="1:65" s="2" customFormat="1" ht="16.5" customHeight="1">
      <c r="A103" s="36"/>
      <c r="B103" s="37"/>
      <c r="C103" s="181" t="s">
        <v>83</v>
      </c>
      <c r="D103" s="181" t="s">
        <v>138</v>
      </c>
      <c r="E103" s="182" t="s">
        <v>418</v>
      </c>
      <c r="F103" s="183" t="s">
        <v>419</v>
      </c>
      <c r="G103" s="184" t="s">
        <v>213</v>
      </c>
      <c r="H103" s="185">
        <v>176.09</v>
      </c>
      <c r="I103" s="186"/>
      <c r="J103" s="187">
        <f>ROUND(I103*H103,2)</f>
        <v>0</v>
      </c>
      <c r="K103" s="183" t="s">
        <v>156</v>
      </c>
      <c r="L103" s="41"/>
      <c r="M103" s="188" t="s">
        <v>28</v>
      </c>
      <c r="N103" s="189" t="s">
        <v>46</v>
      </c>
      <c r="O103" s="67"/>
      <c r="P103" s="190">
        <f>O103*H103</f>
        <v>0</v>
      </c>
      <c r="Q103" s="190">
        <v>0</v>
      </c>
      <c r="R103" s="190">
        <f>Q103*H103</f>
        <v>0</v>
      </c>
      <c r="S103" s="190">
        <v>0</v>
      </c>
      <c r="T103" s="191">
        <f>S103*H103</f>
        <v>0</v>
      </c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R103" s="192" t="s">
        <v>142</v>
      </c>
      <c r="AT103" s="192" t="s">
        <v>138</v>
      </c>
      <c r="AU103" s="192" t="s">
        <v>83</v>
      </c>
      <c r="AY103" s="19" t="s">
        <v>136</v>
      </c>
      <c r="BE103" s="193">
        <f>IF(N103="základní",J103,0)</f>
        <v>0</v>
      </c>
      <c r="BF103" s="193">
        <f>IF(N103="snížená",J103,0)</f>
        <v>0</v>
      </c>
      <c r="BG103" s="193">
        <f>IF(N103="zákl. přenesená",J103,0)</f>
        <v>0</v>
      </c>
      <c r="BH103" s="193">
        <f>IF(N103="sníž. přenesená",J103,0)</f>
        <v>0</v>
      </c>
      <c r="BI103" s="193">
        <f>IF(N103="nulová",J103,0)</f>
        <v>0</v>
      </c>
      <c r="BJ103" s="19" t="s">
        <v>142</v>
      </c>
      <c r="BK103" s="193">
        <f>ROUND(I103*H103,2)</f>
        <v>0</v>
      </c>
      <c r="BL103" s="19" t="s">
        <v>142</v>
      </c>
      <c r="BM103" s="192" t="s">
        <v>1003</v>
      </c>
    </row>
    <row r="104" spans="1:47" s="2" customFormat="1" ht="11.25">
      <c r="A104" s="36"/>
      <c r="B104" s="37"/>
      <c r="C104" s="38"/>
      <c r="D104" s="194" t="s">
        <v>144</v>
      </c>
      <c r="E104" s="38"/>
      <c r="F104" s="195" t="s">
        <v>421</v>
      </c>
      <c r="G104" s="38"/>
      <c r="H104" s="38"/>
      <c r="I104" s="196"/>
      <c r="J104" s="38"/>
      <c r="K104" s="38"/>
      <c r="L104" s="41"/>
      <c r="M104" s="197"/>
      <c r="N104" s="198"/>
      <c r="O104" s="67"/>
      <c r="P104" s="67"/>
      <c r="Q104" s="67"/>
      <c r="R104" s="67"/>
      <c r="S104" s="67"/>
      <c r="T104" s="68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T104" s="19" t="s">
        <v>144</v>
      </c>
      <c r="AU104" s="19" t="s">
        <v>83</v>
      </c>
    </row>
    <row r="105" spans="1:47" s="2" customFormat="1" ht="11.25">
      <c r="A105" s="36"/>
      <c r="B105" s="37"/>
      <c r="C105" s="38"/>
      <c r="D105" s="220" t="s">
        <v>159</v>
      </c>
      <c r="E105" s="38"/>
      <c r="F105" s="221" t="s">
        <v>422</v>
      </c>
      <c r="G105" s="38"/>
      <c r="H105" s="38"/>
      <c r="I105" s="196"/>
      <c r="J105" s="38"/>
      <c r="K105" s="38"/>
      <c r="L105" s="41"/>
      <c r="M105" s="197"/>
      <c r="N105" s="198"/>
      <c r="O105" s="67"/>
      <c r="P105" s="67"/>
      <c r="Q105" s="67"/>
      <c r="R105" s="67"/>
      <c r="S105" s="67"/>
      <c r="T105" s="68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159</v>
      </c>
      <c r="AU105" s="19" t="s">
        <v>83</v>
      </c>
    </row>
    <row r="106" spans="2:51" s="13" customFormat="1" ht="11.25">
      <c r="B106" s="199"/>
      <c r="C106" s="200"/>
      <c r="D106" s="194" t="s">
        <v>146</v>
      </c>
      <c r="E106" s="201" t="s">
        <v>28</v>
      </c>
      <c r="F106" s="202" t="s">
        <v>999</v>
      </c>
      <c r="G106" s="200"/>
      <c r="H106" s="201" t="s">
        <v>28</v>
      </c>
      <c r="I106" s="203"/>
      <c r="J106" s="200"/>
      <c r="K106" s="200"/>
      <c r="L106" s="204"/>
      <c r="M106" s="205"/>
      <c r="N106" s="206"/>
      <c r="O106" s="206"/>
      <c r="P106" s="206"/>
      <c r="Q106" s="206"/>
      <c r="R106" s="206"/>
      <c r="S106" s="206"/>
      <c r="T106" s="207"/>
      <c r="AT106" s="208" t="s">
        <v>146</v>
      </c>
      <c r="AU106" s="208" t="s">
        <v>83</v>
      </c>
      <c r="AV106" s="13" t="s">
        <v>81</v>
      </c>
      <c r="AW106" s="13" t="s">
        <v>34</v>
      </c>
      <c r="AX106" s="13" t="s">
        <v>73</v>
      </c>
      <c r="AY106" s="208" t="s">
        <v>136</v>
      </c>
    </row>
    <row r="107" spans="2:51" s="14" customFormat="1" ht="11.25">
      <c r="B107" s="209"/>
      <c r="C107" s="210"/>
      <c r="D107" s="194" t="s">
        <v>146</v>
      </c>
      <c r="E107" s="211" t="s">
        <v>28</v>
      </c>
      <c r="F107" s="212" t="s">
        <v>1004</v>
      </c>
      <c r="G107" s="210"/>
      <c r="H107" s="213">
        <v>176.09</v>
      </c>
      <c r="I107" s="214"/>
      <c r="J107" s="210"/>
      <c r="K107" s="210"/>
      <c r="L107" s="215"/>
      <c r="M107" s="216"/>
      <c r="N107" s="217"/>
      <c r="O107" s="217"/>
      <c r="P107" s="217"/>
      <c r="Q107" s="217"/>
      <c r="R107" s="217"/>
      <c r="S107" s="217"/>
      <c r="T107" s="218"/>
      <c r="AT107" s="219" t="s">
        <v>146</v>
      </c>
      <c r="AU107" s="219" t="s">
        <v>83</v>
      </c>
      <c r="AV107" s="14" t="s">
        <v>83</v>
      </c>
      <c r="AW107" s="14" t="s">
        <v>34</v>
      </c>
      <c r="AX107" s="14" t="s">
        <v>81</v>
      </c>
      <c r="AY107" s="219" t="s">
        <v>136</v>
      </c>
    </row>
    <row r="108" spans="2:63" s="12" customFormat="1" ht="22.9" customHeight="1">
      <c r="B108" s="165"/>
      <c r="C108" s="166"/>
      <c r="D108" s="167" t="s">
        <v>72</v>
      </c>
      <c r="E108" s="179" t="s">
        <v>185</v>
      </c>
      <c r="F108" s="179" t="s">
        <v>433</v>
      </c>
      <c r="G108" s="166"/>
      <c r="H108" s="166"/>
      <c r="I108" s="169"/>
      <c r="J108" s="180">
        <f>BK108</f>
        <v>0</v>
      </c>
      <c r="K108" s="166"/>
      <c r="L108" s="171"/>
      <c r="M108" s="172"/>
      <c r="N108" s="173"/>
      <c r="O108" s="173"/>
      <c r="P108" s="174">
        <f>SUM(P109:P118)</f>
        <v>0</v>
      </c>
      <c r="Q108" s="173"/>
      <c r="R108" s="174">
        <f>SUM(R109:R118)</f>
        <v>8.58936</v>
      </c>
      <c r="S108" s="173"/>
      <c r="T108" s="175">
        <f>SUM(T109:T118)</f>
        <v>2.808</v>
      </c>
      <c r="AR108" s="176" t="s">
        <v>81</v>
      </c>
      <c r="AT108" s="177" t="s">
        <v>72</v>
      </c>
      <c r="AU108" s="177" t="s">
        <v>81</v>
      </c>
      <c r="AY108" s="176" t="s">
        <v>136</v>
      </c>
      <c r="BK108" s="178">
        <f>SUM(BK109:BK118)</f>
        <v>0</v>
      </c>
    </row>
    <row r="109" spans="1:65" s="2" customFormat="1" ht="16.5" customHeight="1">
      <c r="A109" s="36"/>
      <c r="B109" s="37"/>
      <c r="C109" s="181" t="s">
        <v>152</v>
      </c>
      <c r="D109" s="181" t="s">
        <v>138</v>
      </c>
      <c r="E109" s="182" t="s">
        <v>444</v>
      </c>
      <c r="F109" s="183" t="s">
        <v>445</v>
      </c>
      <c r="G109" s="184" t="s">
        <v>213</v>
      </c>
      <c r="H109" s="185">
        <v>156</v>
      </c>
      <c r="I109" s="186"/>
      <c r="J109" s="187">
        <f>ROUND(I109*H109,2)</f>
        <v>0</v>
      </c>
      <c r="K109" s="183" t="s">
        <v>156</v>
      </c>
      <c r="L109" s="41"/>
      <c r="M109" s="188" t="s">
        <v>28</v>
      </c>
      <c r="N109" s="189" t="s">
        <v>46</v>
      </c>
      <c r="O109" s="67"/>
      <c r="P109" s="190">
        <f>O109*H109</f>
        <v>0</v>
      </c>
      <c r="Q109" s="190">
        <v>0.05506</v>
      </c>
      <c r="R109" s="190">
        <f>Q109*H109</f>
        <v>8.58936</v>
      </c>
      <c r="S109" s="190">
        <v>0</v>
      </c>
      <c r="T109" s="191">
        <f>S109*H109</f>
        <v>0</v>
      </c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R109" s="192" t="s">
        <v>142</v>
      </c>
      <c r="AT109" s="192" t="s">
        <v>138</v>
      </c>
      <c r="AU109" s="192" t="s">
        <v>83</v>
      </c>
      <c r="AY109" s="19" t="s">
        <v>136</v>
      </c>
      <c r="BE109" s="193">
        <f>IF(N109="základní",J109,0)</f>
        <v>0</v>
      </c>
      <c r="BF109" s="193">
        <f>IF(N109="snížená",J109,0)</f>
        <v>0</v>
      </c>
      <c r="BG109" s="193">
        <f>IF(N109="zákl. přenesená",J109,0)</f>
        <v>0</v>
      </c>
      <c r="BH109" s="193">
        <f>IF(N109="sníž. přenesená",J109,0)</f>
        <v>0</v>
      </c>
      <c r="BI109" s="193">
        <f>IF(N109="nulová",J109,0)</f>
        <v>0</v>
      </c>
      <c r="BJ109" s="19" t="s">
        <v>142</v>
      </c>
      <c r="BK109" s="193">
        <f>ROUND(I109*H109,2)</f>
        <v>0</v>
      </c>
      <c r="BL109" s="19" t="s">
        <v>142</v>
      </c>
      <c r="BM109" s="192" t="s">
        <v>1005</v>
      </c>
    </row>
    <row r="110" spans="1:47" s="2" customFormat="1" ht="19.5">
      <c r="A110" s="36"/>
      <c r="B110" s="37"/>
      <c r="C110" s="38"/>
      <c r="D110" s="194" t="s">
        <v>144</v>
      </c>
      <c r="E110" s="38"/>
      <c r="F110" s="195" t="s">
        <v>447</v>
      </c>
      <c r="G110" s="38"/>
      <c r="H110" s="38"/>
      <c r="I110" s="196"/>
      <c r="J110" s="38"/>
      <c r="K110" s="38"/>
      <c r="L110" s="41"/>
      <c r="M110" s="197"/>
      <c r="N110" s="198"/>
      <c r="O110" s="67"/>
      <c r="P110" s="67"/>
      <c r="Q110" s="67"/>
      <c r="R110" s="67"/>
      <c r="S110" s="67"/>
      <c r="T110" s="68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T110" s="19" t="s">
        <v>144</v>
      </c>
      <c r="AU110" s="19" t="s">
        <v>83</v>
      </c>
    </row>
    <row r="111" spans="1:47" s="2" customFormat="1" ht="11.25">
      <c r="A111" s="36"/>
      <c r="B111" s="37"/>
      <c r="C111" s="38"/>
      <c r="D111" s="220" t="s">
        <v>159</v>
      </c>
      <c r="E111" s="38"/>
      <c r="F111" s="221" t="s">
        <v>448</v>
      </c>
      <c r="G111" s="38"/>
      <c r="H111" s="38"/>
      <c r="I111" s="196"/>
      <c r="J111" s="38"/>
      <c r="K111" s="38"/>
      <c r="L111" s="41"/>
      <c r="M111" s="197"/>
      <c r="N111" s="198"/>
      <c r="O111" s="67"/>
      <c r="P111" s="67"/>
      <c r="Q111" s="67"/>
      <c r="R111" s="67"/>
      <c r="S111" s="67"/>
      <c r="T111" s="68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T111" s="19" t="s">
        <v>159</v>
      </c>
      <c r="AU111" s="19" t="s">
        <v>83</v>
      </c>
    </row>
    <row r="112" spans="2:51" s="13" customFormat="1" ht="11.25">
      <c r="B112" s="199"/>
      <c r="C112" s="200"/>
      <c r="D112" s="194" t="s">
        <v>146</v>
      </c>
      <c r="E112" s="201" t="s">
        <v>28</v>
      </c>
      <c r="F112" s="202" t="s">
        <v>1006</v>
      </c>
      <c r="G112" s="200"/>
      <c r="H112" s="201" t="s">
        <v>28</v>
      </c>
      <c r="I112" s="203"/>
      <c r="J112" s="200"/>
      <c r="K112" s="200"/>
      <c r="L112" s="204"/>
      <c r="M112" s="205"/>
      <c r="N112" s="206"/>
      <c r="O112" s="206"/>
      <c r="P112" s="206"/>
      <c r="Q112" s="206"/>
      <c r="R112" s="206"/>
      <c r="S112" s="206"/>
      <c r="T112" s="207"/>
      <c r="AT112" s="208" t="s">
        <v>146</v>
      </c>
      <c r="AU112" s="208" t="s">
        <v>83</v>
      </c>
      <c r="AV112" s="13" t="s">
        <v>81</v>
      </c>
      <c r="AW112" s="13" t="s">
        <v>34</v>
      </c>
      <c r="AX112" s="13" t="s">
        <v>73</v>
      </c>
      <c r="AY112" s="208" t="s">
        <v>136</v>
      </c>
    </row>
    <row r="113" spans="2:51" s="14" customFormat="1" ht="11.25">
      <c r="B113" s="209"/>
      <c r="C113" s="210"/>
      <c r="D113" s="194" t="s">
        <v>146</v>
      </c>
      <c r="E113" s="211" t="s">
        <v>28</v>
      </c>
      <c r="F113" s="212" t="s">
        <v>1007</v>
      </c>
      <c r="G113" s="210"/>
      <c r="H113" s="213">
        <v>156</v>
      </c>
      <c r="I113" s="214"/>
      <c r="J113" s="210"/>
      <c r="K113" s="210"/>
      <c r="L113" s="215"/>
      <c r="M113" s="216"/>
      <c r="N113" s="217"/>
      <c r="O113" s="217"/>
      <c r="P113" s="217"/>
      <c r="Q113" s="217"/>
      <c r="R113" s="217"/>
      <c r="S113" s="217"/>
      <c r="T113" s="218"/>
      <c r="AT113" s="219" t="s">
        <v>146</v>
      </c>
      <c r="AU113" s="219" t="s">
        <v>83</v>
      </c>
      <c r="AV113" s="14" t="s">
        <v>83</v>
      </c>
      <c r="AW113" s="14" t="s">
        <v>34</v>
      </c>
      <c r="AX113" s="14" t="s">
        <v>81</v>
      </c>
      <c r="AY113" s="219" t="s">
        <v>136</v>
      </c>
    </row>
    <row r="114" spans="1:65" s="2" customFormat="1" ht="16.5" customHeight="1">
      <c r="A114" s="36"/>
      <c r="B114" s="37"/>
      <c r="C114" s="181" t="s">
        <v>142</v>
      </c>
      <c r="D114" s="181" t="s">
        <v>138</v>
      </c>
      <c r="E114" s="182" t="s">
        <v>452</v>
      </c>
      <c r="F114" s="183" t="s">
        <v>453</v>
      </c>
      <c r="G114" s="184" t="s">
        <v>213</v>
      </c>
      <c r="H114" s="185">
        <v>156</v>
      </c>
      <c r="I114" s="186"/>
      <c r="J114" s="187">
        <f>ROUND(I114*H114,2)</f>
        <v>0</v>
      </c>
      <c r="K114" s="183" t="s">
        <v>156</v>
      </c>
      <c r="L114" s="41"/>
      <c r="M114" s="188" t="s">
        <v>28</v>
      </c>
      <c r="N114" s="189" t="s">
        <v>46</v>
      </c>
      <c r="O114" s="67"/>
      <c r="P114" s="190">
        <f>O114*H114</f>
        <v>0</v>
      </c>
      <c r="Q114" s="190">
        <v>0</v>
      </c>
      <c r="R114" s="190">
        <f>Q114*H114</f>
        <v>0</v>
      </c>
      <c r="S114" s="190">
        <v>0.018</v>
      </c>
      <c r="T114" s="191">
        <f>S114*H114</f>
        <v>2.808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2" t="s">
        <v>142</v>
      </c>
      <c r="AT114" s="192" t="s">
        <v>138</v>
      </c>
      <c r="AU114" s="192" t="s">
        <v>83</v>
      </c>
      <c r="AY114" s="19" t="s">
        <v>136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9" t="s">
        <v>142</v>
      </c>
      <c r="BK114" s="193">
        <f>ROUND(I114*H114,2)</f>
        <v>0</v>
      </c>
      <c r="BL114" s="19" t="s">
        <v>142</v>
      </c>
      <c r="BM114" s="192" t="s">
        <v>1008</v>
      </c>
    </row>
    <row r="115" spans="1:47" s="2" customFormat="1" ht="19.5">
      <c r="A115" s="36"/>
      <c r="B115" s="37"/>
      <c r="C115" s="38"/>
      <c r="D115" s="194" t="s">
        <v>144</v>
      </c>
      <c r="E115" s="38"/>
      <c r="F115" s="195" t="s">
        <v>455</v>
      </c>
      <c r="G115" s="38"/>
      <c r="H115" s="38"/>
      <c r="I115" s="196"/>
      <c r="J115" s="38"/>
      <c r="K115" s="38"/>
      <c r="L115" s="41"/>
      <c r="M115" s="197"/>
      <c r="N115" s="198"/>
      <c r="O115" s="67"/>
      <c r="P115" s="67"/>
      <c r="Q115" s="67"/>
      <c r="R115" s="67"/>
      <c r="S115" s="67"/>
      <c r="T115" s="68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144</v>
      </c>
      <c r="AU115" s="19" t="s">
        <v>83</v>
      </c>
    </row>
    <row r="116" spans="1:47" s="2" customFormat="1" ht="11.25">
      <c r="A116" s="36"/>
      <c r="B116" s="37"/>
      <c r="C116" s="38"/>
      <c r="D116" s="220" t="s">
        <v>159</v>
      </c>
      <c r="E116" s="38"/>
      <c r="F116" s="221" t="s">
        <v>456</v>
      </c>
      <c r="G116" s="38"/>
      <c r="H116" s="38"/>
      <c r="I116" s="196"/>
      <c r="J116" s="38"/>
      <c r="K116" s="38"/>
      <c r="L116" s="41"/>
      <c r="M116" s="197"/>
      <c r="N116" s="198"/>
      <c r="O116" s="67"/>
      <c r="P116" s="67"/>
      <c r="Q116" s="67"/>
      <c r="R116" s="67"/>
      <c r="S116" s="67"/>
      <c r="T116" s="68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T116" s="19" t="s">
        <v>159</v>
      </c>
      <c r="AU116" s="19" t="s">
        <v>83</v>
      </c>
    </row>
    <row r="117" spans="2:51" s="13" customFormat="1" ht="11.25">
      <c r="B117" s="199"/>
      <c r="C117" s="200"/>
      <c r="D117" s="194" t="s">
        <v>146</v>
      </c>
      <c r="E117" s="201" t="s">
        <v>28</v>
      </c>
      <c r="F117" s="202" t="s">
        <v>1009</v>
      </c>
      <c r="G117" s="200"/>
      <c r="H117" s="201" t="s">
        <v>28</v>
      </c>
      <c r="I117" s="203"/>
      <c r="J117" s="200"/>
      <c r="K117" s="200"/>
      <c r="L117" s="204"/>
      <c r="M117" s="205"/>
      <c r="N117" s="206"/>
      <c r="O117" s="206"/>
      <c r="P117" s="206"/>
      <c r="Q117" s="206"/>
      <c r="R117" s="206"/>
      <c r="S117" s="206"/>
      <c r="T117" s="207"/>
      <c r="AT117" s="208" t="s">
        <v>146</v>
      </c>
      <c r="AU117" s="208" t="s">
        <v>83</v>
      </c>
      <c r="AV117" s="13" t="s">
        <v>81</v>
      </c>
      <c r="AW117" s="13" t="s">
        <v>34</v>
      </c>
      <c r="AX117" s="13" t="s">
        <v>73</v>
      </c>
      <c r="AY117" s="208" t="s">
        <v>136</v>
      </c>
    </row>
    <row r="118" spans="2:51" s="14" customFormat="1" ht="11.25">
      <c r="B118" s="209"/>
      <c r="C118" s="210"/>
      <c r="D118" s="194" t="s">
        <v>146</v>
      </c>
      <c r="E118" s="211" t="s">
        <v>28</v>
      </c>
      <c r="F118" s="212" t="s">
        <v>1007</v>
      </c>
      <c r="G118" s="210"/>
      <c r="H118" s="213">
        <v>156</v>
      </c>
      <c r="I118" s="214"/>
      <c r="J118" s="210"/>
      <c r="K118" s="210"/>
      <c r="L118" s="215"/>
      <c r="M118" s="216"/>
      <c r="N118" s="217"/>
      <c r="O118" s="217"/>
      <c r="P118" s="217"/>
      <c r="Q118" s="217"/>
      <c r="R118" s="217"/>
      <c r="S118" s="217"/>
      <c r="T118" s="218"/>
      <c r="AT118" s="219" t="s">
        <v>146</v>
      </c>
      <c r="AU118" s="219" t="s">
        <v>83</v>
      </c>
      <c r="AV118" s="14" t="s">
        <v>83</v>
      </c>
      <c r="AW118" s="14" t="s">
        <v>34</v>
      </c>
      <c r="AX118" s="14" t="s">
        <v>81</v>
      </c>
      <c r="AY118" s="219" t="s">
        <v>136</v>
      </c>
    </row>
    <row r="119" spans="2:63" s="12" customFormat="1" ht="22.9" customHeight="1">
      <c r="B119" s="165"/>
      <c r="C119" s="166"/>
      <c r="D119" s="167" t="s">
        <v>72</v>
      </c>
      <c r="E119" s="179" t="s">
        <v>210</v>
      </c>
      <c r="F119" s="179" t="s">
        <v>473</v>
      </c>
      <c r="G119" s="166"/>
      <c r="H119" s="166"/>
      <c r="I119" s="169"/>
      <c r="J119" s="180">
        <f>BK119</f>
        <v>0</v>
      </c>
      <c r="K119" s="166"/>
      <c r="L119" s="171"/>
      <c r="M119" s="172"/>
      <c r="N119" s="173"/>
      <c r="O119" s="173"/>
      <c r="P119" s="174">
        <f>SUM(P120:P129)</f>
        <v>0</v>
      </c>
      <c r="Q119" s="173"/>
      <c r="R119" s="174">
        <f>SUM(R120:R129)</f>
        <v>0.33345</v>
      </c>
      <c r="S119" s="173"/>
      <c r="T119" s="175">
        <f>SUM(T120:T129)</f>
        <v>0</v>
      </c>
      <c r="AR119" s="176" t="s">
        <v>81</v>
      </c>
      <c r="AT119" s="177" t="s">
        <v>72</v>
      </c>
      <c r="AU119" s="177" t="s">
        <v>81</v>
      </c>
      <c r="AY119" s="176" t="s">
        <v>136</v>
      </c>
      <c r="BK119" s="178">
        <f>SUM(BK120:BK129)</f>
        <v>0</v>
      </c>
    </row>
    <row r="120" spans="1:65" s="2" customFormat="1" ht="16.5" customHeight="1">
      <c r="A120" s="36"/>
      <c r="B120" s="37"/>
      <c r="C120" s="181" t="s">
        <v>177</v>
      </c>
      <c r="D120" s="181" t="s">
        <v>138</v>
      </c>
      <c r="E120" s="182" t="s">
        <v>674</v>
      </c>
      <c r="F120" s="183" t="s">
        <v>675</v>
      </c>
      <c r="G120" s="184" t="s">
        <v>213</v>
      </c>
      <c r="H120" s="185">
        <v>156</v>
      </c>
      <c r="I120" s="186"/>
      <c r="J120" s="187">
        <f>ROUND(I120*H120,2)</f>
        <v>0</v>
      </c>
      <c r="K120" s="183" t="s">
        <v>156</v>
      </c>
      <c r="L120" s="41"/>
      <c r="M120" s="188" t="s">
        <v>28</v>
      </c>
      <c r="N120" s="189" t="s">
        <v>46</v>
      </c>
      <c r="O120" s="67"/>
      <c r="P120" s="190">
        <f>O120*H120</f>
        <v>0</v>
      </c>
      <c r="Q120" s="190">
        <v>0</v>
      </c>
      <c r="R120" s="190">
        <f>Q120*H120</f>
        <v>0</v>
      </c>
      <c r="S120" s="190">
        <v>0</v>
      </c>
      <c r="T120" s="191">
        <f>S120*H120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R120" s="192" t="s">
        <v>142</v>
      </c>
      <c r="AT120" s="192" t="s">
        <v>138</v>
      </c>
      <c r="AU120" s="192" t="s">
        <v>83</v>
      </c>
      <c r="AY120" s="19" t="s">
        <v>136</v>
      </c>
      <c r="BE120" s="193">
        <f>IF(N120="základní",J120,0)</f>
        <v>0</v>
      </c>
      <c r="BF120" s="193">
        <f>IF(N120="snížená",J120,0)</f>
        <v>0</v>
      </c>
      <c r="BG120" s="193">
        <f>IF(N120="zákl. přenesená",J120,0)</f>
        <v>0</v>
      </c>
      <c r="BH120" s="193">
        <f>IF(N120="sníž. přenesená",J120,0)</f>
        <v>0</v>
      </c>
      <c r="BI120" s="193">
        <f>IF(N120="nulová",J120,0)</f>
        <v>0</v>
      </c>
      <c r="BJ120" s="19" t="s">
        <v>142</v>
      </c>
      <c r="BK120" s="193">
        <f>ROUND(I120*H120,2)</f>
        <v>0</v>
      </c>
      <c r="BL120" s="19" t="s">
        <v>142</v>
      </c>
      <c r="BM120" s="192" t="s">
        <v>676</v>
      </c>
    </row>
    <row r="121" spans="1:47" s="2" customFormat="1" ht="11.25">
      <c r="A121" s="36"/>
      <c r="B121" s="37"/>
      <c r="C121" s="38"/>
      <c r="D121" s="194" t="s">
        <v>144</v>
      </c>
      <c r="E121" s="38"/>
      <c r="F121" s="195" t="s">
        <v>675</v>
      </c>
      <c r="G121" s="38"/>
      <c r="H121" s="38"/>
      <c r="I121" s="196"/>
      <c r="J121" s="38"/>
      <c r="K121" s="38"/>
      <c r="L121" s="41"/>
      <c r="M121" s="197"/>
      <c r="N121" s="198"/>
      <c r="O121" s="67"/>
      <c r="P121" s="67"/>
      <c r="Q121" s="67"/>
      <c r="R121" s="67"/>
      <c r="S121" s="67"/>
      <c r="T121" s="68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9" t="s">
        <v>144</v>
      </c>
      <c r="AU121" s="19" t="s">
        <v>83</v>
      </c>
    </row>
    <row r="122" spans="1:47" s="2" customFormat="1" ht="11.25">
      <c r="A122" s="36"/>
      <c r="B122" s="37"/>
      <c r="C122" s="38"/>
      <c r="D122" s="220" t="s">
        <v>159</v>
      </c>
      <c r="E122" s="38"/>
      <c r="F122" s="221" t="s">
        <v>677</v>
      </c>
      <c r="G122" s="38"/>
      <c r="H122" s="38"/>
      <c r="I122" s="196"/>
      <c r="J122" s="38"/>
      <c r="K122" s="38"/>
      <c r="L122" s="41"/>
      <c r="M122" s="197"/>
      <c r="N122" s="198"/>
      <c r="O122" s="67"/>
      <c r="P122" s="67"/>
      <c r="Q122" s="67"/>
      <c r="R122" s="67"/>
      <c r="S122" s="67"/>
      <c r="T122" s="68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T122" s="19" t="s">
        <v>159</v>
      </c>
      <c r="AU122" s="19" t="s">
        <v>83</v>
      </c>
    </row>
    <row r="123" spans="2:51" s="13" customFormat="1" ht="11.25">
      <c r="B123" s="199"/>
      <c r="C123" s="200"/>
      <c r="D123" s="194" t="s">
        <v>146</v>
      </c>
      <c r="E123" s="201" t="s">
        <v>28</v>
      </c>
      <c r="F123" s="202" t="s">
        <v>1010</v>
      </c>
      <c r="G123" s="200"/>
      <c r="H123" s="201" t="s">
        <v>28</v>
      </c>
      <c r="I123" s="203"/>
      <c r="J123" s="200"/>
      <c r="K123" s="200"/>
      <c r="L123" s="204"/>
      <c r="M123" s="205"/>
      <c r="N123" s="206"/>
      <c r="O123" s="206"/>
      <c r="P123" s="206"/>
      <c r="Q123" s="206"/>
      <c r="R123" s="206"/>
      <c r="S123" s="206"/>
      <c r="T123" s="207"/>
      <c r="AT123" s="208" t="s">
        <v>146</v>
      </c>
      <c r="AU123" s="208" t="s">
        <v>83</v>
      </c>
      <c r="AV123" s="13" t="s">
        <v>81</v>
      </c>
      <c r="AW123" s="13" t="s">
        <v>34</v>
      </c>
      <c r="AX123" s="13" t="s">
        <v>73</v>
      </c>
      <c r="AY123" s="208" t="s">
        <v>136</v>
      </c>
    </row>
    <row r="124" spans="2:51" s="14" customFormat="1" ht="11.25">
      <c r="B124" s="209"/>
      <c r="C124" s="210"/>
      <c r="D124" s="194" t="s">
        <v>146</v>
      </c>
      <c r="E124" s="211" t="s">
        <v>28</v>
      </c>
      <c r="F124" s="212" t="s">
        <v>1007</v>
      </c>
      <c r="G124" s="210"/>
      <c r="H124" s="213">
        <v>156</v>
      </c>
      <c r="I124" s="214"/>
      <c r="J124" s="210"/>
      <c r="K124" s="210"/>
      <c r="L124" s="215"/>
      <c r="M124" s="216"/>
      <c r="N124" s="217"/>
      <c r="O124" s="217"/>
      <c r="P124" s="217"/>
      <c r="Q124" s="217"/>
      <c r="R124" s="217"/>
      <c r="S124" s="217"/>
      <c r="T124" s="218"/>
      <c r="AT124" s="219" t="s">
        <v>146</v>
      </c>
      <c r="AU124" s="219" t="s">
        <v>83</v>
      </c>
      <c r="AV124" s="14" t="s">
        <v>83</v>
      </c>
      <c r="AW124" s="14" t="s">
        <v>34</v>
      </c>
      <c r="AX124" s="14" t="s">
        <v>81</v>
      </c>
      <c r="AY124" s="219" t="s">
        <v>136</v>
      </c>
    </row>
    <row r="125" spans="1:65" s="2" customFormat="1" ht="16.5" customHeight="1">
      <c r="A125" s="36"/>
      <c r="B125" s="37"/>
      <c r="C125" s="181" t="s">
        <v>185</v>
      </c>
      <c r="D125" s="181" t="s">
        <v>138</v>
      </c>
      <c r="E125" s="182" t="s">
        <v>975</v>
      </c>
      <c r="F125" s="183" t="s">
        <v>976</v>
      </c>
      <c r="G125" s="184" t="s">
        <v>213</v>
      </c>
      <c r="H125" s="185">
        <v>39</v>
      </c>
      <c r="I125" s="186"/>
      <c r="J125" s="187">
        <f>ROUND(I125*H125,2)</f>
        <v>0</v>
      </c>
      <c r="K125" s="183" t="s">
        <v>156</v>
      </c>
      <c r="L125" s="41"/>
      <c r="M125" s="188" t="s">
        <v>28</v>
      </c>
      <c r="N125" s="189" t="s">
        <v>46</v>
      </c>
      <c r="O125" s="67"/>
      <c r="P125" s="190">
        <f>O125*H125</f>
        <v>0</v>
      </c>
      <c r="Q125" s="190">
        <v>0.00855</v>
      </c>
      <c r="R125" s="190">
        <f>Q125*H125</f>
        <v>0.33345</v>
      </c>
      <c r="S125" s="190">
        <v>0</v>
      </c>
      <c r="T125" s="191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2" t="s">
        <v>142</v>
      </c>
      <c r="AT125" s="192" t="s">
        <v>138</v>
      </c>
      <c r="AU125" s="192" t="s">
        <v>83</v>
      </c>
      <c r="AY125" s="19" t="s">
        <v>136</v>
      </c>
      <c r="BE125" s="193">
        <f>IF(N125="základní",J125,0)</f>
        <v>0</v>
      </c>
      <c r="BF125" s="193">
        <f>IF(N125="snížená",J125,0)</f>
        <v>0</v>
      </c>
      <c r="BG125" s="193">
        <f>IF(N125="zákl. přenesená",J125,0)</f>
        <v>0</v>
      </c>
      <c r="BH125" s="193">
        <f>IF(N125="sníž. přenesená",J125,0)</f>
        <v>0</v>
      </c>
      <c r="BI125" s="193">
        <f>IF(N125="nulová",J125,0)</f>
        <v>0</v>
      </c>
      <c r="BJ125" s="19" t="s">
        <v>142</v>
      </c>
      <c r="BK125" s="193">
        <f>ROUND(I125*H125,2)</f>
        <v>0</v>
      </c>
      <c r="BL125" s="19" t="s">
        <v>142</v>
      </c>
      <c r="BM125" s="192" t="s">
        <v>977</v>
      </c>
    </row>
    <row r="126" spans="1:47" s="2" customFormat="1" ht="11.25">
      <c r="A126" s="36"/>
      <c r="B126" s="37"/>
      <c r="C126" s="38"/>
      <c r="D126" s="194" t="s">
        <v>144</v>
      </c>
      <c r="E126" s="38"/>
      <c r="F126" s="195" t="s">
        <v>978</v>
      </c>
      <c r="G126" s="38"/>
      <c r="H126" s="38"/>
      <c r="I126" s="196"/>
      <c r="J126" s="38"/>
      <c r="K126" s="38"/>
      <c r="L126" s="41"/>
      <c r="M126" s="197"/>
      <c r="N126" s="198"/>
      <c r="O126" s="67"/>
      <c r="P126" s="67"/>
      <c r="Q126" s="67"/>
      <c r="R126" s="67"/>
      <c r="S126" s="67"/>
      <c r="T126" s="68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9" t="s">
        <v>144</v>
      </c>
      <c r="AU126" s="19" t="s">
        <v>83</v>
      </c>
    </row>
    <row r="127" spans="1:47" s="2" customFormat="1" ht="11.25">
      <c r="A127" s="36"/>
      <c r="B127" s="37"/>
      <c r="C127" s="38"/>
      <c r="D127" s="220" t="s">
        <v>159</v>
      </c>
      <c r="E127" s="38"/>
      <c r="F127" s="221" t="s">
        <v>979</v>
      </c>
      <c r="G127" s="38"/>
      <c r="H127" s="38"/>
      <c r="I127" s="196"/>
      <c r="J127" s="38"/>
      <c r="K127" s="38"/>
      <c r="L127" s="41"/>
      <c r="M127" s="197"/>
      <c r="N127" s="198"/>
      <c r="O127" s="67"/>
      <c r="P127" s="67"/>
      <c r="Q127" s="67"/>
      <c r="R127" s="67"/>
      <c r="S127" s="67"/>
      <c r="T127" s="68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9" t="s">
        <v>159</v>
      </c>
      <c r="AU127" s="19" t="s">
        <v>83</v>
      </c>
    </row>
    <row r="128" spans="2:51" s="13" customFormat="1" ht="11.25">
      <c r="B128" s="199"/>
      <c r="C128" s="200"/>
      <c r="D128" s="194" t="s">
        <v>146</v>
      </c>
      <c r="E128" s="201" t="s">
        <v>28</v>
      </c>
      <c r="F128" s="202" t="s">
        <v>1011</v>
      </c>
      <c r="G128" s="200"/>
      <c r="H128" s="201" t="s">
        <v>28</v>
      </c>
      <c r="I128" s="203"/>
      <c r="J128" s="200"/>
      <c r="K128" s="200"/>
      <c r="L128" s="204"/>
      <c r="M128" s="205"/>
      <c r="N128" s="206"/>
      <c r="O128" s="206"/>
      <c r="P128" s="206"/>
      <c r="Q128" s="206"/>
      <c r="R128" s="206"/>
      <c r="S128" s="206"/>
      <c r="T128" s="207"/>
      <c r="AT128" s="208" t="s">
        <v>146</v>
      </c>
      <c r="AU128" s="208" t="s">
        <v>83</v>
      </c>
      <c r="AV128" s="13" t="s">
        <v>81</v>
      </c>
      <c r="AW128" s="13" t="s">
        <v>34</v>
      </c>
      <c r="AX128" s="13" t="s">
        <v>73</v>
      </c>
      <c r="AY128" s="208" t="s">
        <v>136</v>
      </c>
    </row>
    <row r="129" spans="2:51" s="14" customFormat="1" ht="11.25">
      <c r="B129" s="209"/>
      <c r="C129" s="210"/>
      <c r="D129" s="194" t="s">
        <v>146</v>
      </c>
      <c r="E129" s="211" t="s">
        <v>28</v>
      </c>
      <c r="F129" s="212" t="s">
        <v>1012</v>
      </c>
      <c r="G129" s="210"/>
      <c r="H129" s="213">
        <v>39</v>
      </c>
      <c r="I129" s="214"/>
      <c r="J129" s="210"/>
      <c r="K129" s="210"/>
      <c r="L129" s="215"/>
      <c r="M129" s="216"/>
      <c r="N129" s="217"/>
      <c r="O129" s="217"/>
      <c r="P129" s="217"/>
      <c r="Q129" s="217"/>
      <c r="R129" s="217"/>
      <c r="S129" s="217"/>
      <c r="T129" s="218"/>
      <c r="AT129" s="219" t="s">
        <v>146</v>
      </c>
      <c r="AU129" s="219" t="s">
        <v>83</v>
      </c>
      <c r="AV129" s="14" t="s">
        <v>83</v>
      </c>
      <c r="AW129" s="14" t="s">
        <v>34</v>
      </c>
      <c r="AX129" s="14" t="s">
        <v>81</v>
      </c>
      <c r="AY129" s="219" t="s">
        <v>136</v>
      </c>
    </row>
    <row r="130" spans="2:63" s="12" customFormat="1" ht="22.9" customHeight="1">
      <c r="B130" s="165"/>
      <c r="C130" s="166"/>
      <c r="D130" s="167" t="s">
        <v>72</v>
      </c>
      <c r="E130" s="179" t="s">
        <v>725</v>
      </c>
      <c r="F130" s="179" t="s">
        <v>726</v>
      </c>
      <c r="G130" s="166"/>
      <c r="H130" s="166"/>
      <c r="I130" s="169"/>
      <c r="J130" s="180">
        <f>BK130</f>
        <v>0</v>
      </c>
      <c r="K130" s="166"/>
      <c r="L130" s="171"/>
      <c r="M130" s="172"/>
      <c r="N130" s="173"/>
      <c r="O130" s="173"/>
      <c r="P130" s="174">
        <f>SUM(P131:P135)</f>
        <v>0</v>
      </c>
      <c r="Q130" s="173"/>
      <c r="R130" s="174">
        <f>SUM(R131:R135)</f>
        <v>0</v>
      </c>
      <c r="S130" s="173"/>
      <c r="T130" s="175">
        <f>SUM(T131:T135)</f>
        <v>0</v>
      </c>
      <c r="AR130" s="176" t="s">
        <v>81</v>
      </c>
      <c r="AT130" s="177" t="s">
        <v>72</v>
      </c>
      <c r="AU130" s="177" t="s">
        <v>81</v>
      </c>
      <c r="AY130" s="176" t="s">
        <v>136</v>
      </c>
      <c r="BK130" s="178">
        <f>SUM(BK131:BK135)</f>
        <v>0</v>
      </c>
    </row>
    <row r="131" spans="1:65" s="2" customFormat="1" ht="16.5" customHeight="1">
      <c r="A131" s="36"/>
      <c r="B131" s="37"/>
      <c r="C131" s="181" t="s">
        <v>193</v>
      </c>
      <c r="D131" s="181" t="s">
        <v>138</v>
      </c>
      <c r="E131" s="182" t="s">
        <v>739</v>
      </c>
      <c r="F131" s="183" t="s">
        <v>740</v>
      </c>
      <c r="G131" s="184" t="s">
        <v>348</v>
      </c>
      <c r="H131" s="185">
        <v>2.808</v>
      </c>
      <c r="I131" s="186"/>
      <c r="J131" s="187">
        <f>ROUND(I131*H131,2)</f>
        <v>0</v>
      </c>
      <c r="K131" s="183" t="s">
        <v>28</v>
      </c>
      <c r="L131" s="41"/>
      <c r="M131" s="188" t="s">
        <v>28</v>
      </c>
      <c r="N131" s="189" t="s">
        <v>46</v>
      </c>
      <c r="O131" s="67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2" t="s">
        <v>142</v>
      </c>
      <c r="AT131" s="192" t="s">
        <v>138</v>
      </c>
      <c r="AU131" s="192" t="s">
        <v>83</v>
      </c>
      <c r="AY131" s="19" t="s">
        <v>136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9" t="s">
        <v>142</v>
      </c>
      <c r="BK131" s="193">
        <f>ROUND(I131*H131,2)</f>
        <v>0</v>
      </c>
      <c r="BL131" s="19" t="s">
        <v>142</v>
      </c>
      <c r="BM131" s="192" t="s">
        <v>1013</v>
      </c>
    </row>
    <row r="132" spans="1:47" s="2" customFormat="1" ht="11.25">
      <c r="A132" s="36"/>
      <c r="B132" s="37"/>
      <c r="C132" s="38"/>
      <c r="D132" s="194" t="s">
        <v>144</v>
      </c>
      <c r="E132" s="38"/>
      <c r="F132" s="195" t="s">
        <v>742</v>
      </c>
      <c r="G132" s="38"/>
      <c r="H132" s="38"/>
      <c r="I132" s="196"/>
      <c r="J132" s="38"/>
      <c r="K132" s="38"/>
      <c r="L132" s="41"/>
      <c r="M132" s="197"/>
      <c r="N132" s="198"/>
      <c r="O132" s="67"/>
      <c r="P132" s="67"/>
      <c r="Q132" s="67"/>
      <c r="R132" s="67"/>
      <c r="S132" s="67"/>
      <c r="T132" s="68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144</v>
      </c>
      <c r="AU132" s="19" t="s">
        <v>83</v>
      </c>
    </row>
    <row r="133" spans="2:51" s="13" customFormat="1" ht="11.25">
      <c r="B133" s="199"/>
      <c r="C133" s="200"/>
      <c r="D133" s="194" t="s">
        <v>146</v>
      </c>
      <c r="E133" s="201" t="s">
        <v>28</v>
      </c>
      <c r="F133" s="202" t="s">
        <v>983</v>
      </c>
      <c r="G133" s="200"/>
      <c r="H133" s="201" t="s">
        <v>28</v>
      </c>
      <c r="I133" s="203"/>
      <c r="J133" s="200"/>
      <c r="K133" s="200"/>
      <c r="L133" s="204"/>
      <c r="M133" s="205"/>
      <c r="N133" s="206"/>
      <c r="O133" s="206"/>
      <c r="P133" s="206"/>
      <c r="Q133" s="206"/>
      <c r="R133" s="206"/>
      <c r="S133" s="206"/>
      <c r="T133" s="207"/>
      <c r="AT133" s="208" t="s">
        <v>146</v>
      </c>
      <c r="AU133" s="208" t="s">
        <v>83</v>
      </c>
      <c r="AV133" s="13" t="s">
        <v>81</v>
      </c>
      <c r="AW133" s="13" t="s">
        <v>34</v>
      </c>
      <c r="AX133" s="13" t="s">
        <v>73</v>
      </c>
      <c r="AY133" s="208" t="s">
        <v>136</v>
      </c>
    </row>
    <row r="134" spans="2:51" s="13" customFormat="1" ht="11.25">
      <c r="B134" s="199"/>
      <c r="C134" s="200"/>
      <c r="D134" s="194" t="s">
        <v>146</v>
      </c>
      <c r="E134" s="201" t="s">
        <v>28</v>
      </c>
      <c r="F134" s="202" t="s">
        <v>986</v>
      </c>
      <c r="G134" s="200"/>
      <c r="H134" s="201" t="s">
        <v>28</v>
      </c>
      <c r="I134" s="203"/>
      <c r="J134" s="200"/>
      <c r="K134" s="200"/>
      <c r="L134" s="204"/>
      <c r="M134" s="205"/>
      <c r="N134" s="206"/>
      <c r="O134" s="206"/>
      <c r="P134" s="206"/>
      <c r="Q134" s="206"/>
      <c r="R134" s="206"/>
      <c r="S134" s="206"/>
      <c r="T134" s="207"/>
      <c r="AT134" s="208" t="s">
        <v>146</v>
      </c>
      <c r="AU134" s="208" t="s">
        <v>83</v>
      </c>
      <c r="AV134" s="13" t="s">
        <v>81</v>
      </c>
      <c r="AW134" s="13" t="s">
        <v>34</v>
      </c>
      <c r="AX134" s="13" t="s">
        <v>73</v>
      </c>
      <c r="AY134" s="208" t="s">
        <v>136</v>
      </c>
    </row>
    <row r="135" spans="2:51" s="14" customFormat="1" ht="11.25">
      <c r="B135" s="209"/>
      <c r="C135" s="210"/>
      <c r="D135" s="194" t="s">
        <v>146</v>
      </c>
      <c r="E135" s="211" t="s">
        <v>28</v>
      </c>
      <c r="F135" s="212" t="s">
        <v>1014</v>
      </c>
      <c r="G135" s="210"/>
      <c r="H135" s="213">
        <v>2.808</v>
      </c>
      <c r="I135" s="214"/>
      <c r="J135" s="210"/>
      <c r="K135" s="210"/>
      <c r="L135" s="215"/>
      <c r="M135" s="216"/>
      <c r="N135" s="217"/>
      <c r="O135" s="217"/>
      <c r="P135" s="217"/>
      <c r="Q135" s="217"/>
      <c r="R135" s="217"/>
      <c r="S135" s="217"/>
      <c r="T135" s="218"/>
      <c r="AT135" s="219" t="s">
        <v>146</v>
      </c>
      <c r="AU135" s="219" t="s">
        <v>83</v>
      </c>
      <c r="AV135" s="14" t="s">
        <v>83</v>
      </c>
      <c r="AW135" s="14" t="s">
        <v>34</v>
      </c>
      <c r="AX135" s="14" t="s">
        <v>81</v>
      </c>
      <c r="AY135" s="219" t="s">
        <v>136</v>
      </c>
    </row>
    <row r="136" spans="2:63" s="12" customFormat="1" ht="22.9" customHeight="1">
      <c r="B136" s="165"/>
      <c r="C136" s="166"/>
      <c r="D136" s="167" t="s">
        <v>72</v>
      </c>
      <c r="E136" s="179" t="s">
        <v>777</v>
      </c>
      <c r="F136" s="179" t="s">
        <v>778</v>
      </c>
      <c r="G136" s="166"/>
      <c r="H136" s="166"/>
      <c r="I136" s="169"/>
      <c r="J136" s="180">
        <f>BK136</f>
        <v>0</v>
      </c>
      <c r="K136" s="166"/>
      <c r="L136" s="171"/>
      <c r="M136" s="172"/>
      <c r="N136" s="173"/>
      <c r="O136" s="173"/>
      <c r="P136" s="174">
        <f>SUM(P137:P139)</f>
        <v>0</v>
      </c>
      <c r="Q136" s="173"/>
      <c r="R136" s="174">
        <f>SUM(R137:R139)</f>
        <v>0</v>
      </c>
      <c r="S136" s="173"/>
      <c r="T136" s="175">
        <f>SUM(T137:T139)</f>
        <v>0</v>
      </c>
      <c r="AR136" s="176" t="s">
        <v>81</v>
      </c>
      <c r="AT136" s="177" t="s">
        <v>72</v>
      </c>
      <c r="AU136" s="177" t="s">
        <v>81</v>
      </c>
      <c r="AY136" s="176" t="s">
        <v>136</v>
      </c>
      <c r="BK136" s="178">
        <f>SUM(BK137:BK139)</f>
        <v>0</v>
      </c>
    </row>
    <row r="137" spans="1:65" s="2" customFormat="1" ht="16.5" customHeight="1">
      <c r="A137" s="36"/>
      <c r="B137" s="37"/>
      <c r="C137" s="181" t="s">
        <v>201</v>
      </c>
      <c r="D137" s="181" t="s">
        <v>138</v>
      </c>
      <c r="E137" s="182" t="s">
        <v>780</v>
      </c>
      <c r="F137" s="183" t="s">
        <v>781</v>
      </c>
      <c r="G137" s="184" t="s">
        <v>348</v>
      </c>
      <c r="H137" s="185">
        <v>174.038</v>
      </c>
      <c r="I137" s="186"/>
      <c r="J137" s="187">
        <f>ROUND(I137*H137,2)</f>
        <v>0</v>
      </c>
      <c r="K137" s="183" t="s">
        <v>156</v>
      </c>
      <c r="L137" s="41"/>
      <c r="M137" s="188" t="s">
        <v>28</v>
      </c>
      <c r="N137" s="189" t="s">
        <v>46</v>
      </c>
      <c r="O137" s="67"/>
      <c r="P137" s="190">
        <f>O137*H137</f>
        <v>0</v>
      </c>
      <c r="Q137" s="190">
        <v>0</v>
      </c>
      <c r="R137" s="190">
        <f>Q137*H137</f>
        <v>0</v>
      </c>
      <c r="S137" s="190">
        <v>0</v>
      </c>
      <c r="T137" s="191">
        <f>S137*H137</f>
        <v>0</v>
      </c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R137" s="192" t="s">
        <v>142</v>
      </c>
      <c r="AT137" s="192" t="s">
        <v>138</v>
      </c>
      <c r="AU137" s="192" t="s">
        <v>83</v>
      </c>
      <c r="AY137" s="19" t="s">
        <v>136</v>
      </c>
      <c r="BE137" s="193">
        <f>IF(N137="základní",J137,0)</f>
        <v>0</v>
      </c>
      <c r="BF137" s="193">
        <f>IF(N137="snížená",J137,0)</f>
        <v>0</v>
      </c>
      <c r="BG137" s="193">
        <f>IF(N137="zákl. přenesená",J137,0)</f>
        <v>0</v>
      </c>
      <c r="BH137" s="193">
        <f>IF(N137="sníž. přenesená",J137,0)</f>
        <v>0</v>
      </c>
      <c r="BI137" s="193">
        <f>IF(N137="nulová",J137,0)</f>
        <v>0</v>
      </c>
      <c r="BJ137" s="19" t="s">
        <v>142</v>
      </c>
      <c r="BK137" s="193">
        <f>ROUND(I137*H137,2)</f>
        <v>0</v>
      </c>
      <c r="BL137" s="19" t="s">
        <v>142</v>
      </c>
      <c r="BM137" s="192" t="s">
        <v>782</v>
      </c>
    </row>
    <row r="138" spans="1:47" s="2" customFormat="1" ht="11.25">
      <c r="A138" s="36"/>
      <c r="B138" s="37"/>
      <c r="C138" s="38"/>
      <c r="D138" s="194" t="s">
        <v>144</v>
      </c>
      <c r="E138" s="38"/>
      <c r="F138" s="195" t="s">
        <v>783</v>
      </c>
      <c r="G138" s="38"/>
      <c r="H138" s="38"/>
      <c r="I138" s="196"/>
      <c r="J138" s="38"/>
      <c r="K138" s="38"/>
      <c r="L138" s="41"/>
      <c r="M138" s="197"/>
      <c r="N138" s="198"/>
      <c r="O138" s="67"/>
      <c r="P138" s="67"/>
      <c r="Q138" s="67"/>
      <c r="R138" s="67"/>
      <c r="S138" s="67"/>
      <c r="T138" s="68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9" t="s">
        <v>144</v>
      </c>
      <c r="AU138" s="19" t="s">
        <v>83</v>
      </c>
    </row>
    <row r="139" spans="1:47" s="2" customFormat="1" ht="11.25">
      <c r="A139" s="36"/>
      <c r="B139" s="37"/>
      <c r="C139" s="38"/>
      <c r="D139" s="220" t="s">
        <v>159</v>
      </c>
      <c r="E139" s="38"/>
      <c r="F139" s="221" t="s">
        <v>784</v>
      </c>
      <c r="G139" s="38"/>
      <c r="H139" s="38"/>
      <c r="I139" s="196"/>
      <c r="J139" s="38"/>
      <c r="K139" s="38"/>
      <c r="L139" s="41"/>
      <c r="M139" s="257"/>
      <c r="N139" s="258"/>
      <c r="O139" s="259"/>
      <c r="P139" s="259"/>
      <c r="Q139" s="259"/>
      <c r="R139" s="259"/>
      <c r="S139" s="259"/>
      <c r="T139" s="260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159</v>
      </c>
      <c r="AU139" s="19" t="s">
        <v>83</v>
      </c>
    </row>
    <row r="140" spans="1:31" s="2" customFormat="1" ht="6.95" customHeight="1">
      <c r="A140" s="36"/>
      <c r="B140" s="50"/>
      <c r="C140" s="51"/>
      <c r="D140" s="51"/>
      <c r="E140" s="51"/>
      <c r="F140" s="51"/>
      <c r="G140" s="51"/>
      <c r="H140" s="51"/>
      <c r="I140" s="51"/>
      <c r="J140" s="51"/>
      <c r="K140" s="51"/>
      <c r="L140" s="41"/>
      <c r="M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</row>
  </sheetData>
  <sheetProtection algorithmName="SHA-512" hashValue="O2pbPtNUd1RBXkCR3PKNR82UmrUYE4LCfb36SIxIjIQIREJ2QKtgm2H0tiXMuUzKQ8QMy0uLukjl6SXFxPJD6A==" saltValue="ZVdaznbwn2ZiDzxju051n1gasztDTfwU7LVMUL+9dEKjUawwYUP98QXN4i9uAqk1yGcr0U0Xc2KDOtcDAcIGFA==" spinCount="100000" sheet="1" objects="1" scenarios="1" formatColumns="0" formatRows="0" autoFilter="0"/>
  <autoFilter ref="C90:K139"/>
  <mergeCells count="12">
    <mergeCell ref="E83:H83"/>
    <mergeCell ref="L2:V2"/>
    <mergeCell ref="E50:H50"/>
    <mergeCell ref="E52:H52"/>
    <mergeCell ref="E54:H54"/>
    <mergeCell ref="E79:H79"/>
    <mergeCell ref="E81:H81"/>
    <mergeCell ref="E7:H7"/>
    <mergeCell ref="E9:H9"/>
    <mergeCell ref="E11:H11"/>
    <mergeCell ref="E20:H20"/>
    <mergeCell ref="E29:H29"/>
  </mergeCells>
  <hyperlinks>
    <hyperlink ref="F96" r:id="rId1" display="https://podminky.urs.cz/item/CS_URS_2022_01/463212111"/>
    <hyperlink ref="F105" r:id="rId2" display="https://podminky.urs.cz/item/CS_URS_2022_01/463212191"/>
    <hyperlink ref="F111" r:id="rId3" display="https://podminky.urs.cz/item/CS_URS_2022_01/636195212"/>
    <hyperlink ref="F116" r:id="rId4" display="https://podminky.urs.cz/item/CS_URS_2022_01/938903111"/>
    <hyperlink ref="F122" r:id="rId5" display="https://podminky.urs.cz/item/CS_URS_2022_01/985131111"/>
    <hyperlink ref="F127" r:id="rId6" display="https://podminky.urs.cz/item/CS_URS_2022_01/985211111"/>
    <hyperlink ref="F139" r:id="rId7" display="https://podminky.urs.cz/item/CS_URS_2022_01/998323011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8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9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85"/>
      <c r="M2" s="385"/>
      <c r="N2" s="385"/>
      <c r="O2" s="385"/>
      <c r="P2" s="385"/>
      <c r="Q2" s="385"/>
      <c r="R2" s="385"/>
      <c r="S2" s="385"/>
      <c r="T2" s="385"/>
      <c r="U2" s="385"/>
      <c r="V2" s="385"/>
      <c r="AT2" s="19" t="s">
        <v>97</v>
      </c>
    </row>
    <row r="3" spans="2:46" s="1" customFormat="1" ht="6.95" customHeight="1">
      <c r="B3" s="111"/>
      <c r="C3" s="112"/>
      <c r="D3" s="112"/>
      <c r="E3" s="112"/>
      <c r="F3" s="112"/>
      <c r="G3" s="112"/>
      <c r="H3" s="112"/>
      <c r="I3" s="112"/>
      <c r="J3" s="112"/>
      <c r="K3" s="112"/>
      <c r="L3" s="22"/>
      <c r="AT3" s="19" t="s">
        <v>83</v>
      </c>
    </row>
    <row r="4" spans="2:46" s="1" customFormat="1" ht="24.95" customHeight="1">
      <c r="B4" s="22"/>
      <c r="D4" s="113" t="s">
        <v>98</v>
      </c>
      <c r="L4" s="22"/>
      <c r="M4" s="114" t="s">
        <v>10</v>
      </c>
      <c r="AT4" s="19" t="s">
        <v>34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15" t="s">
        <v>16</v>
      </c>
      <c r="L6" s="22"/>
    </row>
    <row r="7" spans="2:12" s="1" customFormat="1" ht="16.5" customHeight="1">
      <c r="B7" s="22"/>
      <c r="E7" s="386" t="str">
        <f>'Rekapitulace stavby'!K6</f>
        <v>Jez Zvole, oprava jezu a navazujícího opevnění koryta</v>
      </c>
      <c r="F7" s="387"/>
      <c r="G7" s="387"/>
      <c r="H7" s="387"/>
      <c r="L7" s="22"/>
    </row>
    <row r="8" spans="1:31" s="2" customFormat="1" ht="12" customHeight="1">
      <c r="A8" s="36"/>
      <c r="B8" s="41"/>
      <c r="C8" s="36"/>
      <c r="D8" s="115" t="s">
        <v>99</v>
      </c>
      <c r="E8" s="36"/>
      <c r="F8" s="36"/>
      <c r="G8" s="36"/>
      <c r="H8" s="36"/>
      <c r="I8" s="36"/>
      <c r="J8" s="36"/>
      <c r="K8" s="36"/>
      <c r="L8" s="11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41"/>
      <c r="C9" s="36"/>
      <c r="D9" s="36"/>
      <c r="E9" s="388" t="s">
        <v>1015</v>
      </c>
      <c r="F9" s="389"/>
      <c r="G9" s="389"/>
      <c r="H9" s="389"/>
      <c r="I9" s="36"/>
      <c r="J9" s="36"/>
      <c r="K9" s="36"/>
      <c r="L9" s="11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1.25">
      <c r="A10" s="36"/>
      <c r="B10" s="41"/>
      <c r="C10" s="36"/>
      <c r="D10" s="36"/>
      <c r="E10" s="36"/>
      <c r="F10" s="36"/>
      <c r="G10" s="36"/>
      <c r="H10" s="36"/>
      <c r="I10" s="36"/>
      <c r="J10" s="36"/>
      <c r="K10" s="36"/>
      <c r="L10" s="11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41"/>
      <c r="C11" s="36"/>
      <c r="D11" s="115" t="s">
        <v>18</v>
      </c>
      <c r="E11" s="36"/>
      <c r="F11" s="106" t="s">
        <v>19</v>
      </c>
      <c r="G11" s="36"/>
      <c r="H11" s="36"/>
      <c r="I11" s="115" t="s">
        <v>20</v>
      </c>
      <c r="J11" s="106" t="s">
        <v>21</v>
      </c>
      <c r="K11" s="36"/>
      <c r="L11" s="11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41"/>
      <c r="C12" s="36"/>
      <c r="D12" s="115" t="s">
        <v>22</v>
      </c>
      <c r="E12" s="36"/>
      <c r="F12" s="106" t="s">
        <v>23</v>
      </c>
      <c r="G12" s="36"/>
      <c r="H12" s="36"/>
      <c r="I12" s="115" t="s">
        <v>24</v>
      </c>
      <c r="J12" s="117" t="str">
        <f>'Rekapitulace stavby'!AN8</f>
        <v>17. 2. 2022</v>
      </c>
      <c r="K12" s="36"/>
      <c r="L12" s="11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9" customHeight="1">
      <c r="A13" s="36"/>
      <c r="B13" s="41"/>
      <c r="C13" s="36"/>
      <c r="D13" s="36"/>
      <c r="E13" s="36"/>
      <c r="F13" s="36"/>
      <c r="G13" s="36"/>
      <c r="H13" s="36"/>
      <c r="I13" s="36"/>
      <c r="J13" s="36"/>
      <c r="K13" s="36"/>
      <c r="L13" s="11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41"/>
      <c r="C14" s="36"/>
      <c r="D14" s="115" t="s">
        <v>26</v>
      </c>
      <c r="E14" s="36"/>
      <c r="F14" s="36"/>
      <c r="G14" s="36"/>
      <c r="H14" s="36"/>
      <c r="I14" s="115" t="s">
        <v>27</v>
      </c>
      <c r="J14" s="106" t="s">
        <v>28</v>
      </c>
      <c r="K14" s="36"/>
      <c r="L14" s="11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41"/>
      <c r="C15" s="36"/>
      <c r="D15" s="36"/>
      <c r="E15" s="106" t="s">
        <v>29</v>
      </c>
      <c r="F15" s="36"/>
      <c r="G15" s="36"/>
      <c r="H15" s="36"/>
      <c r="I15" s="115" t="s">
        <v>30</v>
      </c>
      <c r="J15" s="106" t="s">
        <v>28</v>
      </c>
      <c r="K15" s="36"/>
      <c r="L15" s="11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41"/>
      <c r="C16" s="36"/>
      <c r="D16" s="36"/>
      <c r="E16" s="36"/>
      <c r="F16" s="36"/>
      <c r="G16" s="36"/>
      <c r="H16" s="36"/>
      <c r="I16" s="36"/>
      <c r="J16" s="36"/>
      <c r="K16" s="36"/>
      <c r="L16" s="11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41"/>
      <c r="C17" s="36"/>
      <c r="D17" s="115" t="s">
        <v>31</v>
      </c>
      <c r="E17" s="36"/>
      <c r="F17" s="36"/>
      <c r="G17" s="36"/>
      <c r="H17" s="36"/>
      <c r="I17" s="115" t="s">
        <v>27</v>
      </c>
      <c r="J17" s="32" t="str">
        <f>'Rekapitulace stavby'!AN13</f>
        <v>Vyplň údaj</v>
      </c>
      <c r="K17" s="36"/>
      <c r="L17" s="11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41"/>
      <c r="C18" s="36"/>
      <c r="D18" s="36"/>
      <c r="E18" s="390" t="str">
        <f>'Rekapitulace stavby'!E14</f>
        <v>Vyplň údaj</v>
      </c>
      <c r="F18" s="391"/>
      <c r="G18" s="391"/>
      <c r="H18" s="391"/>
      <c r="I18" s="115" t="s">
        <v>30</v>
      </c>
      <c r="J18" s="32" t="str">
        <f>'Rekapitulace stavby'!AN14</f>
        <v>Vyplň údaj</v>
      </c>
      <c r="K18" s="36"/>
      <c r="L18" s="11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41"/>
      <c r="C19" s="36"/>
      <c r="D19" s="36"/>
      <c r="E19" s="36"/>
      <c r="F19" s="36"/>
      <c r="G19" s="36"/>
      <c r="H19" s="36"/>
      <c r="I19" s="36"/>
      <c r="J19" s="36"/>
      <c r="K19" s="36"/>
      <c r="L19" s="11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41"/>
      <c r="C20" s="36"/>
      <c r="D20" s="115" t="s">
        <v>33</v>
      </c>
      <c r="E20" s="36"/>
      <c r="F20" s="36"/>
      <c r="G20" s="36"/>
      <c r="H20" s="36"/>
      <c r="I20" s="115" t="s">
        <v>27</v>
      </c>
      <c r="J20" s="106" t="s">
        <v>28</v>
      </c>
      <c r="K20" s="36"/>
      <c r="L20" s="11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41"/>
      <c r="C21" s="36"/>
      <c r="D21" s="36"/>
      <c r="E21" s="106" t="s">
        <v>29</v>
      </c>
      <c r="F21" s="36"/>
      <c r="G21" s="36"/>
      <c r="H21" s="36"/>
      <c r="I21" s="115" t="s">
        <v>30</v>
      </c>
      <c r="J21" s="106" t="s">
        <v>28</v>
      </c>
      <c r="K21" s="36"/>
      <c r="L21" s="11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41"/>
      <c r="C22" s="36"/>
      <c r="D22" s="36"/>
      <c r="E22" s="36"/>
      <c r="F22" s="36"/>
      <c r="G22" s="36"/>
      <c r="H22" s="36"/>
      <c r="I22" s="36"/>
      <c r="J22" s="36"/>
      <c r="K22" s="36"/>
      <c r="L22" s="11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41"/>
      <c r="C23" s="36"/>
      <c r="D23" s="115" t="s">
        <v>35</v>
      </c>
      <c r="E23" s="36"/>
      <c r="F23" s="36"/>
      <c r="G23" s="36"/>
      <c r="H23" s="36"/>
      <c r="I23" s="115" t="s">
        <v>27</v>
      </c>
      <c r="J23" s="106" t="s">
        <v>28</v>
      </c>
      <c r="K23" s="36"/>
      <c r="L23" s="11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41"/>
      <c r="C24" s="36"/>
      <c r="D24" s="36"/>
      <c r="E24" s="106" t="s">
        <v>36</v>
      </c>
      <c r="F24" s="36"/>
      <c r="G24" s="36"/>
      <c r="H24" s="36"/>
      <c r="I24" s="115" t="s">
        <v>30</v>
      </c>
      <c r="J24" s="106" t="s">
        <v>28</v>
      </c>
      <c r="K24" s="36"/>
      <c r="L24" s="11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41"/>
      <c r="C25" s="36"/>
      <c r="D25" s="36"/>
      <c r="E25" s="36"/>
      <c r="F25" s="36"/>
      <c r="G25" s="36"/>
      <c r="H25" s="36"/>
      <c r="I25" s="36"/>
      <c r="J25" s="36"/>
      <c r="K25" s="36"/>
      <c r="L25" s="11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41"/>
      <c r="C26" s="36"/>
      <c r="D26" s="115" t="s">
        <v>37</v>
      </c>
      <c r="E26" s="36"/>
      <c r="F26" s="36"/>
      <c r="G26" s="36"/>
      <c r="H26" s="36"/>
      <c r="I26" s="36"/>
      <c r="J26" s="36"/>
      <c r="K26" s="36"/>
      <c r="L26" s="11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23.25" customHeight="1">
      <c r="A27" s="118"/>
      <c r="B27" s="119"/>
      <c r="C27" s="118"/>
      <c r="D27" s="118"/>
      <c r="E27" s="392" t="s">
        <v>101</v>
      </c>
      <c r="F27" s="392"/>
      <c r="G27" s="392"/>
      <c r="H27" s="392"/>
      <c r="I27" s="118"/>
      <c r="J27" s="118"/>
      <c r="K27" s="118"/>
      <c r="L27" s="120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</row>
    <row r="28" spans="1:31" s="2" customFormat="1" ht="6.95" customHeight="1">
      <c r="A28" s="36"/>
      <c r="B28" s="41"/>
      <c r="C28" s="36"/>
      <c r="D28" s="36"/>
      <c r="E28" s="36"/>
      <c r="F28" s="36"/>
      <c r="G28" s="36"/>
      <c r="H28" s="36"/>
      <c r="I28" s="36"/>
      <c r="J28" s="36"/>
      <c r="K28" s="36"/>
      <c r="L28" s="11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41"/>
      <c r="C29" s="36"/>
      <c r="D29" s="121"/>
      <c r="E29" s="121"/>
      <c r="F29" s="121"/>
      <c r="G29" s="121"/>
      <c r="H29" s="121"/>
      <c r="I29" s="121"/>
      <c r="J29" s="121"/>
      <c r="K29" s="121"/>
      <c r="L29" s="11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35" customHeight="1">
      <c r="A30" s="36"/>
      <c r="B30" s="41"/>
      <c r="C30" s="36"/>
      <c r="D30" s="122" t="s">
        <v>39</v>
      </c>
      <c r="E30" s="36"/>
      <c r="F30" s="36"/>
      <c r="G30" s="36"/>
      <c r="H30" s="36"/>
      <c r="I30" s="36"/>
      <c r="J30" s="123">
        <f>ROUND(J84,2)</f>
        <v>0</v>
      </c>
      <c r="K30" s="36"/>
      <c r="L30" s="11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41"/>
      <c r="C31" s="36"/>
      <c r="D31" s="121"/>
      <c r="E31" s="121"/>
      <c r="F31" s="121"/>
      <c r="G31" s="121"/>
      <c r="H31" s="121"/>
      <c r="I31" s="121"/>
      <c r="J31" s="121"/>
      <c r="K31" s="121"/>
      <c r="L31" s="11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5" customHeight="1">
      <c r="A32" s="36"/>
      <c r="B32" s="41"/>
      <c r="C32" s="36"/>
      <c r="D32" s="36"/>
      <c r="E32" s="36"/>
      <c r="F32" s="124" t="s">
        <v>41</v>
      </c>
      <c r="G32" s="36"/>
      <c r="H32" s="36"/>
      <c r="I32" s="124" t="s">
        <v>40</v>
      </c>
      <c r="J32" s="124" t="s">
        <v>42</v>
      </c>
      <c r="K32" s="36"/>
      <c r="L32" s="11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5" customHeight="1" hidden="1">
      <c r="A33" s="36"/>
      <c r="B33" s="41"/>
      <c r="C33" s="36"/>
      <c r="D33" s="125" t="s">
        <v>43</v>
      </c>
      <c r="E33" s="115" t="s">
        <v>44</v>
      </c>
      <c r="F33" s="126">
        <f>ROUND((SUM(BE84:BE198)),2)</f>
        <v>0</v>
      </c>
      <c r="G33" s="36"/>
      <c r="H33" s="36"/>
      <c r="I33" s="127">
        <v>0.21</v>
      </c>
      <c r="J33" s="126">
        <f>ROUND(((SUM(BE84:BE198))*I33),2)</f>
        <v>0</v>
      </c>
      <c r="K33" s="36"/>
      <c r="L33" s="11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5" customHeight="1" hidden="1">
      <c r="A34" s="36"/>
      <c r="B34" s="41"/>
      <c r="C34" s="36"/>
      <c r="D34" s="36"/>
      <c r="E34" s="115" t="s">
        <v>45</v>
      </c>
      <c r="F34" s="126">
        <f>ROUND((SUM(BF84:BF198)),2)</f>
        <v>0</v>
      </c>
      <c r="G34" s="36"/>
      <c r="H34" s="36"/>
      <c r="I34" s="127">
        <v>0.15</v>
      </c>
      <c r="J34" s="126">
        <f>ROUND(((SUM(BF84:BF198))*I34),2)</f>
        <v>0</v>
      </c>
      <c r="K34" s="36"/>
      <c r="L34" s="11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5" customHeight="1">
      <c r="A35" s="36"/>
      <c r="B35" s="41"/>
      <c r="C35" s="36"/>
      <c r="D35" s="115" t="s">
        <v>43</v>
      </c>
      <c r="E35" s="115" t="s">
        <v>46</v>
      </c>
      <c r="F35" s="126">
        <f>ROUND((SUM(BG84:BG198)),2)</f>
        <v>0</v>
      </c>
      <c r="G35" s="36"/>
      <c r="H35" s="36"/>
      <c r="I35" s="127">
        <v>0.21</v>
      </c>
      <c r="J35" s="126">
        <f>0</f>
        <v>0</v>
      </c>
      <c r="K35" s="36"/>
      <c r="L35" s="11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5" customHeight="1">
      <c r="A36" s="36"/>
      <c r="B36" s="41"/>
      <c r="C36" s="36"/>
      <c r="D36" s="36"/>
      <c r="E36" s="115" t="s">
        <v>47</v>
      </c>
      <c r="F36" s="126">
        <f>ROUND((SUM(BH84:BH198)),2)</f>
        <v>0</v>
      </c>
      <c r="G36" s="36"/>
      <c r="H36" s="36"/>
      <c r="I36" s="127">
        <v>0.15</v>
      </c>
      <c r="J36" s="126">
        <f>0</f>
        <v>0</v>
      </c>
      <c r="K36" s="36"/>
      <c r="L36" s="11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5" customHeight="1" hidden="1">
      <c r="A37" s="36"/>
      <c r="B37" s="41"/>
      <c r="C37" s="36"/>
      <c r="D37" s="36"/>
      <c r="E37" s="115" t="s">
        <v>48</v>
      </c>
      <c r="F37" s="126">
        <f>ROUND((SUM(BI84:BI198)),2)</f>
        <v>0</v>
      </c>
      <c r="G37" s="36"/>
      <c r="H37" s="36"/>
      <c r="I37" s="127">
        <v>0</v>
      </c>
      <c r="J37" s="126">
        <f>0</f>
        <v>0</v>
      </c>
      <c r="K37" s="36"/>
      <c r="L37" s="11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41"/>
      <c r="C38" s="36"/>
      <c r="D38" s="36"/>
      <c r="E38" s="36"/>
      <c r="F38" s="36"/>
      <c r="G38" s="36"/>
      <c r="H38" s="36"/>
      <c r="I38" s="36"/>
      <c r="J38" s="36"/>
      <c r="K38" s="36"/>
      <c r="L38" s="11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35" customHeight="1">
      <c r="A39" s="36"/>
      <c r="B39" s="41"/>
      <c r="C39" s="128"/>
      <c r="D39" s="129" t="s">
        <v>49</v>
      </c>
      <c r="E39" s="130"/>
      <c r="F39" s="130"/>
      <c r="G39" s="131" t="s">
        <v>50</v>
      </c>
      <c r="H39" s="132" t="s">
        <v>51</v>
      </c>
      <c r="I39" s="130"/>
      <c r="J39" s="133">
        <f>SUM(J30:J37)</f>
        <v>0</v>
      </c>
      <c r="K39" s="134"/>
      <c r="L39" s="11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5" customHeight="1">
      <c r="A40" s="36"/>
      <c r="B40" s="135"/>
      <c r="C40" s="136"/>
      <c r="D40" s="136"/>
      <c r="E40" s="136"/>
      <c r="F40" s="136"/>
      <c r="G40" s="136"/>
      <c r="H40" s="136"/>
      <c r="I40" s="136"/>
      <c r="J40" s="136"/>
      <c r="K40" s="136"/>
      <c r="L40" s="11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4" spans="1:31" s="2" customFormat="1" ht="6.95" customHeight="1">
      <c r="A44" s="36"/>
      <c r="B44" s="137"/>
      <c r="C44" s="138"/>
      <c r="D44" s="138"/>
      <c r="E44" s="138"/>
      <c r="F44" s="138"/>
      <c r="G44" s="138"/>
      <c r="H44" s="138"/>
      <c r="I44" s="138"/>
      <c r="J44" s="138"/>
      <c r="K44" s="138"/>
      <c r="L44" s="11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</row>
    <row r="45" spans="1:31" s="2" customFormat="1" ht="24.95" customHeight="1">
      <c r="A45" s="36"/>
      <c r="B45" s="37"/>
      <c r="C45" s="25" t="s">
        <v>102</v>
      </c>
      <c r="D45" s="38"/>
      <c r="E45" s="38"/>
      <c r="F45" s="38"/>
      <c r="G45" s="38"/>
      <c r="H45" s="38"/>
      <c r="I45" s="38"/>
      <c r="J45" s="38"/>
      <c r="K45" s="38"/>
      <c r="L45" s="11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</row>
    <row r="46" spans="1:31" s="2" customFormat="1" ht="6.95" customHeight="1">
      <c r="A46" s="36"/>
      <c r="B46" s="37"/>
      <c r="C46" s="38"/>
      <c r="D46" s="38"/>
      <c r="E46" s="38"/>
      <c r="F46" s="38"/>
      <c r="G46" s="38"/>
      <c r="H46" s="38"/>
      <c r="I46" s="38"/>
      <c r="J46" s="38"/>
      <c r="K46" s="38"/>
      <c r="L46" s="11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</row>
    <row r="47" spans="1:31" s="2" customFormat="1" ht="12" customHeight="1">
      <c r="A47" s="36"/>
      <c r="B47" s="37"/>
      <c r="C47" s="31" t="s">
        <v>16</v>
      </c>
      <c r="D47" s="38"/>
      <c r="E47" s="38"/>
      <c r="F47" s="38"/>
      <c r="G47" s="38"/>
      <c r="H47" s="38"/>
      <c r="I47" s="38"/>
      <c r="J47" s="38"/>
      <c r="K47" s="38"/>
      <c r="L47" s="11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</row>
    <row r="48" spans="1:31" s="2" customFormat="1" ht="16.5" customHeight="1">
      <c r="A48" s="36"/>
      <c r="B48" s="37"/>
      <c r="C48" s="38"/>
      <c r="D48" s="38"/>
      <c r="E48" s="393" t="str">
        <f>E7</f>
        <v>Jez Zvole, oprava jezu a navazujícího opevnění koryta</v>
      </c>
      <c r="F48" s="394"/>
      <c r="G48" s="394"/>
      <c r="H48" s="394"/>
      <c r="I48" s="38"/>
      <c r="J48" s="38"/>
      <c r="K48" s="38"/>
      <c r="L48" s="11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</row>
    <row r="49" spans="1:31" s="2" customFormat="1" ht="12" customHeight="1">
      <c r="A49" s="36"/>
      <c r="B49" s="37"/>
      <c r="C49" s="31" t="s">
        <v>99</v>
      </c>
      <c r="D49" s="38"/>
      <c r="E49" s="38"/>
      <c r="F49" s="38"/>
      <c r="G49" s="38"/>
      <c r="H49" s="38"/>
      <c r="I49" s="38"/>
      <c r="J49" s="38"/>
      <c r="K49" s="38"/>
      <c r="L49" s="11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</row>
    <row r="50" spans="1:31" s="2" customFormat="1" ht="16.5" customHeight="1">
      <c r="A50" s="36"/>
      <c r="B50" s="37"/>
      <c r="C50" s="38"/>
      <c r="D50" s="38"/>
      <c r="E50" s="342" t="str">
        <f>E9</f>
        <v>VON 1 - Vedlejší a ostatní náklady</v>
      </c>
      <c r="F50" s="395"/>
      <c r="G50" s="395"/>
      <c r="H50" s="395"/>
      <c r="I50" s="38"/>
      <c r="J50" s="38"/>
      <c r="K50" s="38"/>
      <c r="L50" s="11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</row>
    <row r="51" spans="1:31" s="2" customFormat="1" ht="6.95" customHeight="1">
      <c r="A51" s="36"/>
      <c r="B51" s="37"/>
      <c r="C51" s="38"/>
      <c r="D51" s="38"/>
      <c r="E51" s="38"/>
      <c r="F51" s="38"/>
      <c r="G51" s="38"/>
      <c r="H51" s="38"/>
      <c r="I51" s="38"/>
      <c r="J51" s="38"/>
      <c r="K51" s="38"/>
      <c r="L51" s="11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</row>
    <row r="52" spans="1:31" s="2" customFormat="1" ht="12" customHeight="1">
      <c r="A52" s="36"/>
      <c r="B52" s="37"/>
      <c r="C52" s="31" t="s">
        <v>22</v>
      </c>
      <c r="D52" s="38"/>
      <c r="E52" s="38"/>
      <c r="F52" s="29" t="str">
        <f>F12</f>
        <v>Rychnovek</v>
      </c>
      <c r="G52" s="38"/>
      <c r="H52" s="38"/>
      <c r="I52" s="31" t="s">
        <v>24</v>
      </c>
      <c r="J52" s="62" t="str">
        <f>IF(J12="","",J12)</f>
        <v>17. 2. 2022</v>
      </c>
      <c r="K52" s="38"/>
      <c r="L52" s="11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</row>
    <row r="53" spans="1:31" s="2" customFormat="1" ht="6.95" customHeight="1">
      <c r="A53" s="36"/>
      <c r="B53" s="37"/>
      <c r="C53" s="38"/>
      <c r="D53" s="38"/>
      <c r="E53" s="38"/>
      <c r="F53" s="38"/>
      <c r="G53" s="38"/>
      <c r="H53" s="38"/>
      <c r="I53" s="38"/>
      <c r="J53" s="38"/>
      <c r="K53" s="38"/>
      <c r="L53" s="11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</row>
    <row r="54" spans="1:31" s="2" customFormat="1" ht="40.15" customHeight="1">
      <c r="A54" s="36"/>
      <c r="B54" s="37"/>
      <c r="C54" s="31" t="s">
        <v>26</v>
      </c>
      <c r="D54" s="38"/>
      <c r="E54" s="38"/>
      <c r="F54" s="29" t="str">
        <f>E15</f>
        <v>Povodí Labe, státní podnik, OIČ, Hradec Králové</v>
      </c>
      <c r="G54" s="38"/>
      <c r="H54" s="38"/>
      <c r="I54" s="31" t="s">
        <v>33</v>
      </c>
      <c r="J54" s="34" t="str">
        <f>E21</f>
        <v>Povodí Labe, státní podnik, OIČ, Hradec Králové</v>
      </c>
      <c r="K54" s="38"/>
      <c r="L54" s="11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</row>
    <row r="55" spans="1:31" s="2" customFormat="1" ht="15.2" customHeight="1">
      <c r="A55" s="36"/>
      <c r="B55" s="37"/>
      <c r="C55" s="31" t="s">
        <v>31</v>
      </c>
      <c r="D55" s="38"/>
      <c r="E55" s="38"/>
      <c r="F55" s="29" t="str">
        <f>IF(E18="","",E18)</f>
        <v>Vyplň údaj</v>
      </c>
      <c r="G55" s="38"/>
      <c r="H55" s="38"/>
      <c r="I55" s="31" t="s">
        <v>35</v>
      </c>
      <c r="J55" s="34" t="str">
        <f>E24</f>
        <v>Ing. Eva Morkesová</v>
      </c>
      <c r="K55" s="38"/>
      <c r="L55" s="11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</row>
    <row r="56" spans="1:31" s="2" customFormat="1" ht="10.35" customHeight="1">
      <c r="A56" s="36"/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11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</row>
    <row r="57" spans="1:31" s="2" customFormat="1" ht="29.25" customHeight="1">
      <c r="A57" s="36"/>
      <c r="B57" s="37"/>
      <c r="C57" s="139" t="s">
        <v>103</v>
      </c>
      <c r="D57" s="140"/>
      <c r="E57" s="140"/>
      <c r="F57" s="140"/>
      <c r="G57" s="140"/>
      <c r="H57" s="140"/>
      <c r="I57" s="140"/>
      <c r="J57" s="141" t="s">
        <v>104</v>
      </c>
      <c r="K57" s="140"/>
      <c r="L57" s="11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</row>
    <row r="58" spans="1:31" s="2" customFormat="1" ht="10.35" customHeight="1">
      <c r="A58" s="36"/>
      <c r="B58" s="37"/>
      <c r="C58" s="38"/>
      <c r="D58" s="38"/>
      <c r="E58" s="38"/>
      <c r="F58" s="38"/>
      <c r="G58" s="38"/>
      <c r="H58" s="38"/>
      <c r="I58" s="38"/>
      <c r="J58" s="38"/>
      <c r="K58" s="38"/>
      <c r="L58" s="11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</row>
    <row r="59" spans="1:47" s="2" customFormat="1" ht="22.9" customHeight="1">
      <c r="A59" s="36"/>
      <c r="B59" s="37"/>
      <c r="C59" s="142" t="s">
        <v>71</v>
      </c>
      <c r="D59" s="38"/>
      <c r="E59" s="38"/>
      <c r="F59" s="38"/>
      <c r="G59" s="38"/>
      <c r="H59" s="38"/>
      <c r="I59" s="38"/>
      <c r="J59" s="80">
        <f>J84</f>
        <v>0</v>
      </c>
      <c r="K59" s="38"/>
      <c r="L59" s="11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U59" s="19" t="s">
        <v>105</v>
      </c>
    </row>
    <row r="60" spans="2:12" s="9" customFormat="1" ht="24.95" customHeight="1">
      <c r="B60" s="143"/>
      <c r="C60" s="144"/>
      <c r="D60" s="145" t="s">
        <v>1016</v>
      </c>
      <c r="E60" s="146"/>
      <c r="F60" s="146"/>
      <c r="G60" s="146"/>
      <c r="H60" s="146"/>
      <c r="I60" s="146"/>
      <c r="J60" s="147">
        <f>J85</f>
        <v>0</v>
      </c>
      <c r="K60" s="144"/>
      <c r="L60" s="148"/>
    </row>
    <row r="61" spans="2:12" s="10" customFormat="1" ht="19.9" customHeight="1">
      <c r="B61" s="149"/>
      <c r="C61" s="100"/>
      <c r="D61" s="150" t="s">
        <v>1017</v>
      </c>
      <c r="E61" s="151"/>
      <c r="F61" s="151"/>
      <c r="G61" s="151"/>
      <c r="H61" s="151"/>
      <c r="I61" s="151"/>
      <c r="J61" s="152">
        <f>J86</f>
        <v>0</v>
      </c>
      <c r="K61" s="100"/>
      <c r="L61" s="153"/>
    </row>
    <row r="62" spans="2:12" s="10" customFormat="1" ht="19.9" customHeight="1">
      <c r="B62" s="149"/>
      <c r="C62" s="100"/>
      <c r="D62" s="150" t="s">
        <v>1018</v>
      </c>
      <c r="E62" s="151"/>
      <c r="F62" s="151"/>
      <c r="G62" s="151"/>
      <c r="H62" s="151"/>
      <c r="I62" s="151"/>
      <c r="J62" s="152">
        <f>J113</f>
        <v>0</v>
      </c>
      <c r="K62" s="100"/>
      <c r="L62" s="153"/>
    </row>
    <row r="63" spans="2:12" s="10" customFormat="1" ht="19.9" customHeight="1">
      <c r="B63" s="149"/>
      <c r="C63" s="100"/>
      <c r="D63" s="150" t="s">
        <v>1019</v>
      </c>
      <c r="E63" s="151"/>
      <c r="F63" s="151"/>
      <c r="G63" s="151"/>
      <c r="H63" s="151"/>
      <c r="I63" s="151"/>
      <c r="J63" s="152">
        <f>J126</f>
        <v>0</v>
      </c>
      <c r="K63" s="100"/>
      <c r="L63" s="153"/>
    </row>
    <row r="64" spans="2:12" s="10" customFormat="1" ht="19.9" customHeight="1">
      <c r="B64" s="149"/>
      <c r="C64" s="100"/>
      <c r="D64" s="150" t="s">
        <v>1020</v>
      </c>
      <c r="E64" s="151"/>
      <c r="F64" s="151"/>
      <c r="G64" s="151"/>
      <c r="H64" s="151"/>
      <c r="I64" s="151"/>
      <c r="J64" s="152">
        <f>J133</f>
        <v>0</v>
      </c>
      <c r="K64" s="100"/>
      <c r="L64" s="153"/>
    </row>
    <row r="65" spans="1:31" s="2" customFormat="1" ht="21.75" customHeight="1">
      <c r="A65" s="36"/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11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1:31" s="2" customFormat="1" ht="6.95" customHeight="1">
      <c r="A66" s="36"/>
      <c r="B66" s="50"/>
      <c r="C66" s="51"/>
      <c r="D66" s="51"/>
      <c r="E66" s="51"/>
      <c r="F66" s="51"/>
      <c r="G66" s="51"/>
      <c r="H66" s="51"/>
      <c r="I66" s="51"/>
      <c r="J66" s="51"/>
      <c r="K66" s="51"/>
      <c r="L66" s="11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</row>
    <row r="70" spans="1:31" s="2" customFormat="1" ht="6.95" customHeight="1">
      <c r="A70" s="36"/>
      <c r="B70" s="52"/>
      <c r="C70" s="53"/>
      <c r="D70" s="53"/>
      <c r="E70" s="53"/>
      <c r="F70" s="53"/>
      <c r="G70" s="53"/>
      <c r="H70" s="53"/>
      <c r="I70" s="53"/>
      <c r="J70" s="53"/>
      <c r="K70" s="53"/>
      <c r="L70" s="11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</row>
    <row r="71" spans="1:31" s="2" customFormat="1" ht="24.95" customHeight="1">
      <c r="A71" s="36"/>
      <c r="B71" s="37"/>
      <c r="C71" s="25" t="s">
        <v>121</v>
      </c>
      <c r="D71" s="38"/>
      <c r="E71" s="38"/>
      <c r="F71" s="38"/>
      <c r="G71" s="38"/>
      <c r="H71" s="38"/>
      <c r="I71" s="38"/>
      <c r="J71" s="38"/>
      <c r="K71" s="38"/>
      <c r="L71" s="11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</row>
    <row r="72" spans="1:31" s="2" customFormat="1" ht="6.95" customHeight="1">
      <c r="A72" s="36"/>
      <c r="B72" s="37"/>
      <c r="C72" s="38"/>
      <c r="D72" s="38"/>
      <c r="E72" s="38"/>
      <c r="F72" s="38"/>
      <c r="G72" s="38"/>
      <c r="H72" s="38"/>
      <c r="I72" s="38"/>
      <c r="J72" s="38"/>
      <c r="K72" s="38"/>
      <c r="L72" s="11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</row>
    <row r="73" spans="1:31" s="2" customFormat="1" ht="12" customHeight="1">
      <c r="A73" s="36"/>
      <c r="B73" s="37"/>
      <c r="C73" s="31" t="s">
        <v>16</v>
      </c>
      <c r="D73" s="38"/>
      <c r="E73" s="38"/>
      <c r="F73" s="38"/>
      <c r="G73" s="38"/>
      <c r="H73" s="38"/>
      <c r="I73" s="38"/>
      <c r="J73" s="38"/>
      <c r="K73" s="38"/>
      <c r="L73" s="11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</row>
    <row r="74" spans="1:31" s="2" customFormat="1" ht="16.5" customHeight="1">
      <c r="A74" s="36"/>
      <c r="B74" s="37"/>
      <c r="C74" s="38"/>
      <c r="D74" s="38"/>
      <c r="E74" s="393" t="str">
        <f>E7</f>
        <v>Jez Zvole, oprava jezu a navazujícího opevnění koryta</v>
      </c>
      <c r="F74" s="394"/>
      <c r="G74" s="394"/>
      <c r="H74" s="394"/>
      <c r="I74" s="38"/>
      <c r="J74" s="38"/>
      <c r="K74" s="38"/>
      <c r="L74" s="11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</row>
    <row r="75" spans="1:31" s="2" customFormat="1" ht="12" customHeight="1">
      <c r="A75" s="36"/>
      <c r="B75" s="37"/>
      <c r="C75" s="31" t="s">
        <v>99</v>
      </c>
      <c r="D75" s="38"/>
      <c r="E75" s="38"/>
      <c r="F75" s="38"/>
      <c r="G75" s="38"/>
      <c r="H75" s="38"/>
      <c r="I75" s="38"/>
      <c r="J75" s="38"/>
      <c r="K75" s="38"/>
      <c r="L75" s="11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</row>
    <row r="76" spans="1:31" s="2" customFormat="1" ht="16.5" customHeight="1">
      <c r="A76" s="36"/>
      <c r="B76" s="37"/>
      <c r="C76" s="38"/>
      <c r="D76" s="38"/>
      <c r="E76" s="342" t="str">
        <f>E9</f>
        <v>VON 1 - Vedlejší a ostatní náklady</v>
      </c>
      <c r="F76" s="395"/>
      <c r="G76" s="395"/>
      <c r="H76" s="395"/>
      <c r="I76" s="38"/>
      <c r="J76" s="38"/>
      <c r="K76" s="38"/>
      <c r="L76" s="11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6.95" customHeight="1">
      <c r="A77" s="36"/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11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78" spans="1:31" s="2" customFormat="1" ht="12" customHeight="1">
      <c r="A78" s="36"/>
      <c r="B78" s="37"/>
      <c r="C78" s="31" t="s">
        <v>22</v>
      </c>
      <c r="D78" s="38"/>
      <c r="E78" s="38"/>
      <c r="F78" s="29" t="str">
        <f>F12</f>
        <v>Rychnovek</v>
      </c>
      <c r="G78" s="38"/>
      <c r="H78" s="38"/>
      <c r="I78" s="31" t="s">
        <v>24</v>
      </c>
      <c r="J78" s="62" t="str">
        <f>IF(J12="","",J12)</f>
        <v>17. 2. 2022</v>
      </c>
      <c r="K78" s="38"/>
      <c r="L78" s="11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</row>
    <row r="79" spans="1:31" s="2" customFormat="1" ht="6.95" customHeight="1">
      <c r="A79" s="36"/>
      <c r="B79" s="37"/>
      <c r="C79" s="38"/>
      <c r="D79" s="38"/>
      <c r="E79" s="38"/>
      <c r="F79" s="38"/>
      <c r="G79" s="38"/>
      <c r="H79" s="38"/>
      <c r="I79" s="38"/>
      <c r="J79" s="38"/>
      <c r="K79" s="38"/>
      <c r="L79" s="11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</row>
    <row r="80" spans="1:31" s="2" customFormat="1" ht="40.15" customHeight="1">
      <c r="A80" s="36"/>
      <c r="B80" s="37"/>
      <c r="C80" s="31" t="s">
        <v>26</v>
      </c>
      <c r="D80" s="38"/>
      <c r="E80" s="38"/>
      <c r="F80" s="29" t="str">
        <f>E15</f>
        <v>Povodí Labe, státní podnik, OIČ, Hradec Králové</v>
      </c>
      <c r="G80" s="38"/>
      <c r="H80" s="38"/>
      <c r="I80" s="31" t="s">
        <v>33</v>
      </c>
      <c r="J80" s="34" t="str">
        <f>E21</f>
        <v>Povodí Labe, státní podnik, OIČ, Hradec Králové</v>
      </c>
      <c r="K80" s="38"/>
      <c r="L80" s="11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</row>
    <row r="81" spans="1:31" s="2" customFormat="1" ht="15.2" customHeight="1">
      <c r="A81" s="36"/>
      <c r="B81" s="37"/>
      <c r="C81" s="31" t="s">
        <v>31</v>
      </c>
      <c r="D81" s="38"/>
      <c r="E81" s="38"/>
      <c r="F81" s="29" t="str">
        <f>IF(E18="","",E18)</f>
        <v>Vyplň údaj</v>
      </c>
      <c r="G81" s="38"/>
      <c r="H81" s="38"/>
      <c r="I81" s="31" t="s">
        <v>35</v>
      </c>
      <c r="J81" s="34" t="str">
        <f>E24</f>
        <v>Ing. Eva Morkesová</v>
      </c>
      <c r="K81" s="38"/>
      <c r="L81" s="11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10.35" customHeight="1">
      <c r="A82" s="36"/>
      <c r="B82" s="37"/>
      <c r="C82" s="38"/>
      <c r="D82" s="38"/>
      <c r="E82" s="38"/>
      <c r="F82" s="38"/>
      <c r="G82" s="38"/>
      <c r="H82" s="38"/>
      <c r="I82" s="38"/>
      <c r="J82" s="38"/>
      <c r="K82" s="38"/>
      <c r="L82" s="11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11" customFormat="1" ht="29.25" customHeight="1">
      <c r="A83" s="154"/>
      <c r="B83" s="155"/>
      <c r="C83" s="156" t="s">
        <v>122</v>
      </c>
      <c r="D83" s="157" t="s">
        <v>58</v>
      </c>
      <c r="E83" s="157" t="s">
        <v>54</v>
      </c>
      <c r="F83" s="157" t="s">
        <v>55</v>
      </c>
      <c r="G83" s="157" t="s">
        <v>123</v>
      </c>
      <c r="H83" s="157" t="s">
        <v>124</v>
      </c>
      <c r="I83" s="157" t="s">
        <v>125</v>
      </c>
      <c r="J83" s="157" t="s">
        <v>104</v>
      </c>
      <c r="K83" s="158" t="s">
        <v>126</v>
      </c>
      <c r="L83" s="159"/>
      <c r="M83" s="71" t="s">
        <v>28</v>
      </c>
      <c r="N83" s="72" t="s">
        <v>43</v>
      </c>
      <c r="O83" s="72" t="s">
        <v>127</v>
      </c>
      <c r="P83" s="72" t="s">
        <v>128</v>
      </c>
      <c r="Q83" s="72" t="s">
        <v>129</v>
      </c>
      <c r="R83" s="72" t="s">
        <v>130</v>
      </c>
      <c r="S83" s="72" t="s">
        <v>131</v>
      </c>
      <c r="T83" s="73" t="s">
        <v>132</v>
      </c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</row>
    <row r="84" spans="1:63" s="2" customFormat="1" ht="22.9" customHeight="1">
      <c r="A84" s="36"/>
      <c r="B84" s="37"/>
      <c r="C84" s="78" t="s">
        <v>133</v>
      </c>
      <c r="D84" s="38"/>
      <c r="E84" s="38"/>
      <c r="F84" s="38"/>
      <c r="G84" s="38"/>
      <c r="H84" s="38"/>
      <c r="I84" s="38"/>
      <c r="J84" s="160">
        <f>BK84</f>
        <v>0</v>
      </c>
      <c r="K84" s="38"/>
      <c r="L84" s="41"/>
      <c r="M84" s="74"/>
      <c r="N84" s="161"/>
      <c r="O84" s="75"/>
      <c r="P84" s="162">
        <f>P85</f>
        <v>0</v>
      </c>
      <c r="Q84" s="75"/>
      <c r="R84" s="162">
        <f>R85</f>
        <v>0</v>
      </c>
      <c r="S84" s="75"/>
      <c r="T84" s="163">
        <f>T85</f>
        <v>0</v>
      </c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T84" s="19" t="s">
        <v>72</v>
      </c>
      <c r="AU84" s="19" t="s">
        <v>105</v>
      </c>
      <c r="BK84" s="164">
        <f>BK85</f>
        <v>0</v>
      </c>
    </row>
    <row r="85" spans="2:63" s="12" customFormat="1" ht="25.9" customHeight="1">
      <c r="B85" s="165"/>
      <c r="C85" s="166"/>
      <c r="D85" s="167" t="s">
        <v>72</v>
      </c>
      <c r="E85" s="168" t="s">
        <v>1021</v>
      </c>
      <c r="F85" s="168" t="s">
        <v>1022</v>
      </c>
      <c r="G85" s="166"/>
      <c r="H85" s="166"/>
      <c r="I85" s="169"/>
      <c r="J85" s="170">
        <f>BK85</f>
        <v>0</v>
      </c>
      <c r="K85" s="166"/>
      <c r="L85" s="171"/>
      <c r="M85" s="172"/>
      <c r="N85" s="173"/>
      <c r="O85" s="173"/>
      <c r="P85" s="174">
        <f>P86+P113+P126+P133</f>
        <v>0</v>
      </c>
      <c r="Q85" s="173"/>
      <c r="R85" s="174">
        <f>R86+R113+R126+R133</f>
        <v>0</v>
      </c>
      <c r="S85" s="173"/>
      <c r="T85" s="175">
        <f>T86+T113+T126+T133</f>
        <v>0</v>
      </c>
      <c r="AR85" s="176" t="s">
        <v>142</v>
      </c>
      <c r="AT85" s="177" t="s">
        <v>72</v>
      </c>
      <c r="AU85" s="177" t="s">
        <v>73</v>
      </c>
      <c r="AY85" s="176" t="s">
        <v>136</v>
      </c>
      <c r="BK85" s="178">
        <f>BK86+BK113+BK126+BK133</f>
        <v>0</v>
      </c>
    </row>
    <row r="86" spans="2:63" s="12" customFormat="1" ht="22.9" customHeight="1">
      <c r="B86" s="165"/>
      <c r="C86" s="166"/>
      <c r="D86" s="167" t="s">
        <v>72</v>
      </c>
      <c r="E86" s="179" t="s">
        <v>1023</v>
      </c>
      <c r="F86" s="179" t="s">
        <v>1024</v>
      </c>
      <c r="G86" s="166"/>
      <c r="H86" s="166"/>
      <c r="I86" s="169"/>
      <c r="J86" s="180">
        <f>BK86</f>
        <v>0</v>
      </c>
      <c r="K86" s="166"/>
      <c r="L86" s="171"/>
      <c r="M86" s="172"/>
      <c r="N86" s="173"/>
      <c r="O86" s="173"/>
      <c r="P86" s="174">
        <f>SUM(P87:P112)</f>
        <v>0</v>
      </c>
      <c r="Q86" s="173"/>
      <c r="R86" s="174">
        <f>SUM(R87:R112)</f>
        <v>0</v>
      </c>
      <c r="S86" s="173"/>
      <c r="T86" s="175">
        <f>SUM(T87:T112)</f>
        <v>0</v>
      </c>
      <c r="AR86" s="176" t="s">
        <v>142</v>
      </c>
      <c r="AT86" s="177" t="s">
        <v>72</v>
      </c>
      <c r="AU86" s="177" t="s">
        <v>81</v>
      </c>
      <c r="AY86" s="176" t="s">
        <v>136</v>
      </c>
      <c r="BK86" s="178">
        <f>SUM(BK87:BK112)</f>
        <v>0</v>
      </c>
    </row>
    <row r="87" spans="1:65" s="2" customFormat="1" ht="16.5" customHeight="1">
      <c r="A87" s="36"/>
      <c r="B87" s="37"/>
      <c r="C87" s="181" t="s">
        <v>81</v>
      </c>
      <c r="D87" s="181" t="s">
        <v>138</v>
      </c>
      <c r="E87" s="182" t="s">
        <v>1025</v>
      </c>
      <c r="F87" s="183" t="s">
        <v>1026</v>
      </c>
      <c r="G87" s="184" t="s">
        <v>279</v>
      </c>
      <c r="H87" s="185">
        <v>1</v>
      </c>
      <c r="I87" s="186"/>
      <c r="J87" s="187">
        <f>ROUND(I87*H87,2)</f>
        <v>0</v>
      </c>
      <c r="K87" s="183" t="s">
        <v>28</v>
      </c>
      <c r="L87" s="41"/>
      <c r="M87" s="188" t="s">
        <v>28</v>
      </c>
      <c r="N87" s="189" t="s">
        <v>46</v>
      </c>
      <c r="O87" s="67"/>
      <c r="P87" s="190">
        <f>O87*H87</f>
        <v>0</v>
      </c>
      <c r="Q87" s="190">
        <v>0</v>
      </c>
      <c r="R87" s="190">
        <f>Q87*H87</f>
        <v>0</v>
      </c>
      <c r="S87" s="190">
        <v>0</v>
      </c>
      <c r="T87" s="191">
        <f>S87*H87</f>
        <v>0</v>
      </c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R87" s="192" t="s">
        <v>1027</v>
      </c>
      <c r="AT87" s="192" t="s">
        <v>138</v>
      </c>
      <c r="AU87" s="192" t="s">
        <v>83</v>
      </c>
      <c r="AY87" s="19" t="s">
        <v>136</v>
      </c>
      <c r="BE87" s="193">
        <f>IF(N87="základní",J87,0)</f>
        <v>0</v>
      </c>
      <c r="BF87" s="193">
        <f>IF(N87="snížená",J87,0)</f>
        <v>0</v>
      </c>
      <c r="BG87" s="193">
        <f>IF(N87="zákl. přenesená",J87,0)</f>
        <v>0</v>
      </c>
      <c r="BH87" s="193">
        <f>IF(N87="sníž. přenesená",J87,0)</f>
        <v>0</v>
      </c>
      <c r="BI87" s="193">
        <f>IF(N87="nulová",J87,0)</f>
        <v>0</v>
      </c>
      <c r="BJ87" s="19" t="s">
        <v>142</v>
      </c>
      <c r="BK87" s="193">
        <f>ROUND(I87*H87,2)</f>
        <v>0</v>
      </c>
      <c r="BL87" s="19" t="s">
        <v>1027</v>
      </c>
      <c r="BM87" s="192" t="s">
        <v>1028</v>
      </c>
    </row>
    <row r="88" spans="1:47" s="2" customFormat="1" ht="11.25">
      <c r="A88" s="36"/>
      <c r="B88" s="37"/>
      <c r="C88" s="38"/>
      <c r="D88" s="194" t="s">
        <v>144</v>
      </c>
      <c r="E88" s="38"/>
      <c r="F88" s="195" t="s">
        <v>1026</v>
      </c>
      <c r="G88" s="38"/>
      <c r="H88" s="38"/>
      <c r="I88" s="196"/>
      <c r="J88" s="38"/>
      <c r="K88" s="38"/>
      <c r="L88" s="41"/>
      <c r="M88" s="197"/>
      <c r="N88" s="198"/>
      <c r="O88" s="67"/>
      <c r="P88" s="67"/>
      <c r="Q88" s="67"/>
      <c r="R88" s="67"/>
      <c r="S88" s="67"/>
      <c r="T88" s="68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T88" s="19" t="s">
        <v>144</v>
      </c>
      <c r="AU88" s="19" t="s">
        <v>83</v>
      </c>
    </row>
    <row r="89" spans="2:51" s="13" customFormat="1" ht="11.25">
      <c r="B89" s="199"/>
      <c r="C89" s="200"/>
      <c r="D89" s="194" t="s">
        <v>146</v>
      </c>
      <c r="E89" s="201" t="s">
        <v>28</v>
      </c>
      <c r="F89" s="202" t="s">
        <v>1029</v>
      </c>
      <c r="G89" s="200"/>
      <c r="H89" s="201" t="s">
        <v>28</v>
      </c>
      <c r="I89" s="203"/>
      <c r="J89" s="200"/>
      <c r="K89" s="200"/>
      <c r="L89" s="204"/>
      <c r="M89" s="205"/>
      <c r="N89" s="206"/>
      <c r="O89" s="206"/>
      <c r="P89" s="206"/>
      <c r="Q89" s="206"/>
      <c r="R89" s="206"/>
      <c r="S89" s="206"/>
      <c r="T89" s="207"/>
      <c r="AT89" s="208" t="s">
        <v>146</v>
      </c>
      <c r="AU89" s="208" t="s">
        <v>83</v>
      </c>
      <c r="AV89" s="13" t="s">
        <v>81</v>
      </c>
      <c r="AW89" s="13" t="s">
        <v>34</v>
      </c>
      <c r="AX89" s="13" t="s">
        <v>73</v>
      </c>
      <c r="AY89" s="208" t="s">
        <v>136</v>
      </c>
    </row>
    <row r="90" spans="2:51" s="13" customFormat="1" ht="11.25">
      <c r="B90" s="199"/>
      <c r="C90" s="200"/>
      <c r="D90" s="194" t="s">
        <v>146</v>
      </c>
      <c r="E90" s="201" t="s">
        <v>28</v>
      </c>
      <c r="F90" s="202" t="s">
        <v>1030</v>
      </c>
      <c r="G90" s="200"/>
      <c r="H90" s="201" t="s">
        <v>28</v>
      </c>
      <c r="I90" s="203"/>
      <c r="J90" s="200"/>
      <c r="K90" s="200"/>
      <c r="L90" s="204"/>
      <c r="M90" s="205"/>
      <c r="N90" s="206"/>
      <c r="O90" s="206"/>
      <c r="P90" s="206"/>
      <c r="Q90" s="206"/>
      <c r="R90" s="206"/>
      <c r="S90" s="206"/>
      <c r="T90" s="207"/>
      <c r="AT90" s="208" t="s">
        <v>146</v>
      </c>
      <c r="AU90" s="208" t="s">
        <v>83</v>
      </c>
      <c r="AV90" s="13" t="s">
        <v>81</v>
      </c>
      <c r="AW90" s="13" t="s">
        <v>34</v>
      </c>
      <c r="AX90" s="13" t="s">
        <v>73</v>
      </c>
      <c r="AY90" s="208" t="s">
        <v>136</v>
      </c>
    </row>
    <row r="91" spans="2:51" s="13" customFormat="1" ht="11.25">
      <c r="B91" s="199"/>
      <c r="C91" s="200"/>
      <c r="D91" s="194" t="s">
        <v>146</v>
      </c>
      <c r="E91" s="201" t="s">
        <v>28</v>
      </c>
      <c r="F91" s="202" t="s">
        <v>1031</v>
      </c>
      <c r="G91" s="200"/>
      <c r="H91" s="201" t="s">
        <v>28</v>
      </c>
      <c r="I91" s="203"/>
      <c r="J91" s="200"/>
      <c r="K91" s="200"/>
      <c r="L91" s="204"/>
      <c r="M91" s="205"/>
      <c r="N91" s="206"/>
      <c r="O91" s="206"/>
      <c r="P91" s="206"/>
      <c r="Q91" s="206"/>
      <c r="R91" s="206"/>
      <c r="S91" s="206"/>
      <c r="T91" s="207"/>
      <c r="AT91" s="208" t="s">
        <v>146</v>
      </c>
      <c r="AU91" s="208" t="s">
        <v>83</v>
      </c>
      <c r="AV91" s="13" t="s">
        <v>81</v>
      </c>
      <c r="AW91" s="13" t="s">
        <v>34</v>
      </c>
      <c r="AX91" s="13" t="s">
        <v>73</v>
      </c>
      <c r="AY91" s="208" t="s">
        <v>136</v>
      </c>
    </row>
    <row r="92" spans="2:51" s="13" customFormat="1" ht="11.25">
      <c r="B92" s="199"/>
      <c r="C92" s="200"/>
      <c r="D92" s="194" t="s">
        <v>146</v>
      </c>
      <c r="E92" s="201" t="s">
        <v>28</v>
      </c>
      <c r="F92" s="202" t="s">
        <v>1032</v>
      </c>
      <c r="G92" s="200"/>
      <c r="H92" s="201" t="s">
        <v>28</v>
      </c>
      <c r="I92" s="203"/>
      <c r="J92" s="200"/>
      <c r="K92" s="200"/>
      <c r="L92" s="204"/>
      <c r="M92" s="205"/>
      <c r="N92" s="206"/>
      <c r="O92" s="206"/>
      <c r="P92" s="206"/>
      <c r="Q92" s="206"/>
      <c r="R92" s="206"/>
      <c r="S92" s="206"/>
      <c r="T92" s="207"/>
      <c r="AT92" s="208" t="s">
        <v>146</v>
      </c>
      <c r="AU92" s="208" t="s">
        <v>83</v>
      </c>
      <c r="AV92" s="13" t="s">
        <v>81</v>
      </c>
      <c r="AW92" s="13" t="s">
        <v>34</v>
      </c>
      <c r="AX92" s="13" t="s">
        <v>73</v>
      </c>
      <c r="AY92" s="208" t="s">
        <v>136</v>
      </c>
    </row>
    <row r="93" spans="2:51" s="13" customFormat="1" ht="11.25">
      <c r="B93" s="199"/>
      <c r="C93" s="200"/>
      <c r="D93" s="194" t="s">
        <v>146</v>
      </c>
      <c r="E93" s="201" t="s">
        <v>28</v>
      </c>
      <c r="F93" s="202" t="s">
        <v>1033</v>
      </c>
      <c r="G93" s="200"/>
      <c r="H93" s="201" t="s">
        <v>28</v>
      </c>
      <c r="I93" s="203"/>
      <c r="J93" s="200"/>
      <c r="K93" s="200"/>
      <c r="L93" s="204"/>
      <c r="M93" s="205"/>
      <c r="N93" s="206"/>
      <c r="O93" s="206"/>
      <c r="P93" s="206"/>
      <c r="Q93" s="206"/>
      <c r="R93" s="206"/>
      <c r="S93" s="206"/>
      <c r="T93" s="207"/>
      <c r="AT93" s="208" t="s">
        <v>146</v>
      </c>
      <c r="AU93" s="208" t="s">
        <v>83</v>
      </c>
      <c r="AV93" s="13" t="s">
        <v>81</v>
      </c>
      <c r="AW93" s="13" t="s">
        <v>34</v>
      </c>
      <c r="AX93" s="13" t="s">
        <v>73</v>
      </c>
      <c r="AY93" s="208" t="s">
        <v>136</v>
      </c>
    </row>
    <row r="94" spans="2:51" s="13" customFormat="1" ht="11.25">
      <c r="B94" s="199"/>
      <c r="C94" s="200"/>
      <c r="D94" s="194" t="s">
        <v>146</v>
      </c>
      <c r="E94" s="201" t="s">
        <v>28</v>
      </c>
      <c r="F94" s="202" t="s">
        <v>1034</v>
      </c>
      <c r="G94" s="200"/>
      <c r="H94" s="201" t="s">
        <v>28</v>
      </c>
      <c r="I94" s="203"/>
      <c r="J94" s="200"/>
      <c r="K94" s="200"/>
      <c r="L94" s="204"/>
      <c r="M94" s="205"/>
      <c r="N94" s="206"/>
      <c r="O94" s="206"/>
      <c r="P94" s="206"/>
      <c r="Q94" s="206"/>
      <c r="R94" s="206"/>
      <c r="S94" s="206"/>
      <c r="T94" s="207"/>
      <c r="AT94" s="208" t="s">
        <v>146</v>
      </c>
      <c r="AU94" s="208" t="s">
        <v>83</v>
      </c>
      <c r="AV94" s="13" t="s">
        <v>81</v>
      </c>
      <c r="AW94" s="13" t="s">
        <v>34</v>
      </c>
      <c r="AX94" s="13" t="s">
        <v>73</v>
      </c>
      <c r="AY94" s="208" t="s">
        <v>136</v>
      </c>
    </row>
    <row r="95" spans="2:51" s="13" customFormat="1" ht="11.25">
      <c r="B95" s="199"/>
      <c r="C95" s="200"/>
      <c r="D95" s="194" t="s">
        <v>146</v>
      </c>
      <c r="E95" s="201" t="s">
        <v>28</v>
      </c>
      <c r="F95" s="202" t="s">
        <v>1035</v>
      </c>
      <c r="G95" s="200"/>
      <c r="H95" s="201" t="s">
        <v>28</v>
      </c>
      <c r="I95" s="203"/>
      <c r="J95" s="200"/>
      <c r="K95" s="200"/>
      <c r="L95" s="204"/>
      <c r="M95" s="205"/>
      <c r="N95" s="206"/>
      <c r="O95" s="206"/>
      <c r="P95" s="206"/>
      <c r="Q95" s="206"/>
      <c r="R95" s="206"/>
      <c r="S95" s="206"/>
      <c r="T95" s="207"/>
      <c r="AT95" s="208" t="s">
        <v>146</v>
      </c>
      <c r="AU95" s="208" t="s">
        <v>83</v>
      </c>
      <c r="AV95" s="13" t="s">
        <v>81</v>
      </c>
      <c r="AW95" s="13" t="s">
        <v>34</v>
      </c>
      <c r="AX95" s="13" t="s">
        <v>73</v>
      </c>
      <c r="AY95" s="208" t="s">
        <v>136</v>
      </c>
    </row>
    <row r="96" spans="2:51" s="13" customFormat="1" ht="22.5">
      <c r="B96" s="199"/>
      <c r="C96" s="200"/>
      <c r="D96" s="194" t="s">
        <v>146</v>
      </c>
      <c r="E96" s="201" t="s">
        <v>28</v>
      </c>
      <c r="F96" s="202" t="s">
        <v>1036</v>
      </c>
      <c r="G96" s="200"/>
      <c r="H96" s="201" t="s">
        <v>28</v>
      </c>
      <c r="I96" s="203"/>
      <c r="J96" s="200"/>
      <c r="K96" s="200"/>
      <c r="L96" s="204"/>
      <c r="M96" s="205"/>
      <c r="N96" s="206"/>
      <c r="O96" s="206"/>
      <c r="P96" s="206"/>
      <c r="Q96" s="206"/>
      <c r="R96" s="206"/>
      <c r="S96" s="206"/>
      <c r="T96" s="207"/>
      <c r="AT96" s="208" t="s">
        <v>146</v>
      </c>
      <c r="AU96" s="208" t="s">
        <v>83</v>
      </c>
      <c r="AV96" s="13" t="s">
        <v>81</v>
      </c>
      <c r="AW96" s="13" t="s">
        <v>34</v>
      </c>
      <c r="AX96" s="13" t="s">
        <v>73</v>
      </c>
      <c r="AY96" s="208" t="s">
        <v>136</v>
      </c>
    </row>
    <row r="97" spans="2:51" s="13" customFormat="1" ht="11.25">
      <c r="B97" s="199"/>
      <c r="C97" s="200"/>
      <c r="D97" s="194" t="s">
        <v>146</v>
      </c>
      <c r="E97" s="201" t="s">
        <v>28</v>
      </c>
      <c r="F97" s="202" t="s">
        <v>1037</v>
      </c>
      <c r="G97" s="200"/>
      <c r="H97" s="201" t="s">
        <v>28</v>
      </c>
      <c r="I97" s="203"/>
      <c r="J97" s="200"/>
      <c r="K97" s="200"/>
      <c r="L97" s="204"/>
      <c r="M97" s="205"/>
      <c r="N97" s="206"/>
      <c r="O97" s="206"/>
      <c r="P97" s="206"/>
      <c r="Q97" s="206"/>
      <c r="R97" s="206"/>
      <c r="S97" s="206"/>
      <c r="T97" s="207"/>
      <c r="AT97" s="208" t="s">
        <v>146</v>
      </c>
      <c r="AU97" s="208" t="s">
        <v>83</v>
      </c>
      <c r="AV97" s="13" t="s">
        <v>81</v>
      </c>
      <c r="AW97" s="13" t="s">
        <v>34</v>
      </c>
      <c r="AX97" s="13" t="s">
        <v>73</v>
      </c>
      <c r="AY97" s="208" t="s">
        <v>136</v>
      </c>
    </row>
    <row r="98" spans="2:51" s="13" customFormat="1" ht="22.5">
      <c r="B98" s="199"/>
      <c r="C98" s="200"/>
      <c r="D98" s="194" t="s">
        <v>146</v>
      </c>
      <c r="E98" s="201" t="s">
        <v>28</v>
      </c>
      <c r="F98" s="202" t="s">
        <v>1038</v>
      </c>
      <c r="G98" s="200"/>
      <c r="H98" s="201" t="s">
        <v>28</v>
      </c>
      <c r="I98" s="203"/>
      <c r="J98" s="200"/>
      <c r="K98" s="200"/>
      <c r="L98" s="204"/>
      <c r="M98" s="205"/>
      <c r="N98" s="206"/>
      <c r="O98" s="206"/>
      <c r="P98" s="206"/>
      <c r="Q98" s="206"/>
      <c r="R98" s="206"/>
      <c r="S98" s="206"/>
      <c r="T98" s="207"/>
      <c r="AT98" s="208" t="s">
        <v>146</v>
      </c>
      <c r="AU98" s="208" t="s">
        <v>83</v>
      </c>
      <c r="AV98" s="13" t="s">
        <v>81</v>
      </c>
      <c r="AW98" s="13" t="s">
        <v>34</v>
      </c>
      <c r="AX98" s="13" t="s">
        <v>73</v>
      </c>
      <c r="AY98" s="208" t="s">
        <v>136</v>
      </c>
    </row>
    <row r="99" spans="2:51" s="13" customFormat="1" ht="11.25">
      <c r="B99" s="199"/>
      <c r="C99" s="200"/>
      <c r="D99" s="194" t="s">
        <v>146</v>
      </c>
      <c r="E99" s="201" t="s">
        <v>28</v>
      </c>
      <c r="F99" s="202" t="s">
        <v>1039</v>
      </c>
      <c r="G99" s="200"/>
      <c r="H99" s="201" t="s">
        <v>28</v>
      </c>
      <c r="I99" s="203"/>
      <c r="J99" s="200"/>
      <c r="K99" s="200"/>
      <c r="L99" s="204"/>
      <c r="M99" s="205"/>
      <c r="N99" s="206"/>
      <c r="O99" s="206"/>
      <c r="P99" s="206"/>
      <c r="Q99" s="206"/>
      <c r="R99" s="206"/>
      <c r="S99" s="206"/>
      <c r="T99" s="207"/>
      <c r="AT99" s="208" t="s">
        <v>146</v>
      </c>
      <c r="AU99" s="208" t="s">
        <v>83</v>
      </c>
      <c r="AV99" s="13" t="s">
        <v>81</v>
      </c>
      <c r="AW99" s="13" t="s">
        <v>34</v>
      </c>
      <c r="AX99" s="13" t="s">
        <v>73</v>
      </c>
      <c r="AY99" s="208" t="s">
        <v>136</v>
      </c>
    </row>
    <row r="100" spans="2:51" s="13" customFormat="1" ht="11.25">
      <c r="B100" s="199"/>
      <c r="C100" s="200"/>
      <c r="D100" s="194" t="s">
        <v>146</v>
      </c>
      <c r="E100" s="201" t="s">
        <v>28</v>
      </c>
      <c r="F100" s="202" t="s">
        <v>1040</v>
      </c>
      <c r="G100" s="200"/>
      <c r="H100" s="201" t="s">
        <v>28</v>
      </c>
      <c r="I100" s="203"/>
      <c r="J100" s="200"/>
      <c r="K100" s="200"/>
      <c r="L100" s="204"/>
      <c r="M100" s="205"/>
      <c r="N100" s="206"/>
      <c r="O100" s="206"/>
      <c r="P100" s="206"/>
      <c r="Q100" s="206"/>
      <c r="R100" s="206"/>
      <c r="S100" s="206"/>
      <c r="T100" s="207"/>
      <c r="AT100" s="208" t="s">
        <v>146</v>
      </c>
      <c r="AU100" s="208" t="s">
        <v>83</v>
      </c>
      <c r="AV100" s="13" t="s">
        <v>81</v>
      </c>
      <c r="AW100" s="13" t="s">
        <v>34</v>
      </c>
      <c r="AX100" s="13" t="s">
        <v>73</v>
      </c>
      <c r="AY100" s="208" t="s">
        <v>136</v>
      </c>
    </row>
    <row r="101" spans="2:51" s="13" customFormat="1" ht="22.5">
      <c r="B101" s="199"/>
      <c r="C101" s="200"/>
      <c r="D101" s="194" t="s">
        <v>146</v>
      </c>
      <c r="E101" s="201" t="s">
        <v>28</v>
      </c>
      <c r="F101" s="202" t="s">
        <v>1041</v>
      </c>
      <c r="G101" s="200"/>
      <c r="H101" s="201" t="s">
        <v>28</v>
      </c>
      <c r="I101" s="203"/>
      <c r="J101" s="200"/>
      <c r="K101" s="200"/>
      <c r="L101" s="204"/>
      <c r="M101" s="205"/>
      <c r="N101" s="206"/>
      <c r="O101" s="206"/>
      <c r="P101" s="206"/>
      <c r="Q101" s="206"/>
      <c r="R101" s="206"/>
      <c r="S101" s="206"/>
      <c r="T101" s="207"/>
      <c r="AT101" s="208" t="s">
        <v>146</v>
      </c>
      <c r="AU101" s="208" t="s">
        <v>83</v>
      </c>
      <c r="AV101" s="13" t="s">
        <v>81</v>
      </c>
      <c r="AW101" s="13" t="s">
        <v>34</v>
      </c>
      <c r="AX101" s="13" t="s">
        <v>73</v>
      </c>
      <c r="AY101" s="208" t="s">
        <v>136</v>
      </c>
    </row>
    <row r="102" spans="2:51" s="13" customFormat="1" ht="11.25">
      <c r="B102" s="199"/>
      <c r="C102" s="200"/>
      <c r="D102" s="194" t="s">
        <v>146</v>
      </c>
      <c r="E102" s="201" t="s">
        <v>28</v>
      </c>
      <c r="F102" s="202" t="s">
        <v>1042</v>
      </c>
      <c r="G102" s="200"/>
      <c r="H102" s="201" t="s">
        <v>28</v>
      </c>
      <c r="I102" s="203"/>
      <c r="J102" s="200"/>
      <c r="K102" s="200"/>
      <c r="L102" s="204"/>
      <c r="M102" s="205"/>
      <c r="N102" s="206"/>
      <c r="O102" s="206"/>
      <c r="P102" s="206"/>
      <c r="Q102" s="206"/>
      <c r="R102" s="206"/>
      <c r="S102" s="206"/>
      <c r="T102" s="207"/>
      <c r="AT102" s="208" t="s">
        <v>146</v>
      </c>
      <c r="AU102" s="208" t="s">
        <v>83</v>
      </c>
      <c r="AV102" s="13" t="s">
        <v>81</v>
      </c>
      <c r="AW102" s="13" t="s">
        <v>34</v>
      </c>
      <c r="AX102" s="13" t="s">
        <v>73</v>
      </c>
      <c r="AY102" s="208" t="s">
        <v>136</v>
      </c>
    </row>
    <row r="103" spans="2:51" s="14" customFormat="1" ht="11.25">
      <c r="B103" s="209"/>
      <c r="C103" s="210"/>
      <c r="D103" s="194" t="s">
        <v>146</v>
      </c>
      <c r="E103" s="211" t="s">
        <v>28</v>
      </c>
      <c r="F103" s="212" t="s">
        <v>81</v>
      </c>
      <c r="G103" s="210"/>
      <c r="H103" s="213">
        <v>1</v>
      </c>
      <c r="I103" s="214"/>
      <c r="J103" s="210"/>
      <c r="K103" s="210"/>
      <c r="L103" s="215"/>
      <c r="M103" s="216"/>
      <c r="N103" s="217"/>
      <c r="O103" s="217"/>
      <c r="P103" s="217"/>
      <c r="Q103" s="217"/>
      <c r="R103" s="217"/>
      <c r="S103" s="217"/>
      <c r="T103" s="218"/>
      <c r="AT103" s="219" t="s">
        <v>146</v>
      </c>
      <c r="AU103" s="219" t="s">
        <v>83</v>
      </c>
      <c r="AV103" s="14" t="s">
        <v>83</v>
      </c>
      <c r="AW103" s="14" t="s">
        <v>34</v>
      </c>
      <c r="AX103" s="14" t="s">
        <v>81</v>
      </c>
      <c r="AY103" s="219" t="s">
        <v>136</v>
      </c>
    </row>
    <row r="104" spans="1:65" s="2" customFormat="1" ht="16.5" customHeight="1">
      <c r="A104" s="36"/>
      <c r="B104" s="37"/>
      <c r="C104" s="181" t="s">
        <v>83</v>
      </c>
      <c r="D104" s="181" t="s">
        <v>138</v>
      </c>
      <c r="E104" s="182" t="s">
        <v>1043</v>
      </c>
      <c r="F104" s="183" t="s">
        <v>1044</v>
      </c>
      <c r="G104" s="184" t="s">
        <v>279</v>
      </c>
      <c r="H104" s="185">
        <v>1</v>
      </c>
      <c r="I104" s="186"/>
      <c r="J104" s="187">
        <f>ROUND(I104*H104,2)</f>
        <v>0</v>
      </c>
      <c r="K104" s="183" t="s">
        <v>28</v>
      </c>
      <c r="L104" s="41"/>
      <c r="M104" s="188" t="s">
        <v>28</v>
      </c>
      <c r="N104" s="189" t="s">
        <v>46</v>
      </c>
      <c r="O104" s="67"/>
      <c r="P104" s="190">
        <f>O104*H104</f>
        <v>0</v>
      </c>
      <c r="Q104" s="190">
        <v>0</v>
      </c>
      <c r="R104" s="190">
        <f>Q104*H104</f>
        <v>0</v>
      </c>
      <c r="S104" s="190">
        <v>0</v>
      </c>
      <c r="T104" s="191">
        <f>S104*H104</f>
        <v>0</v>
      </c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R104" s="192" t="s">
        <v>1027</v>
      </c>
      <c r="AT104" s="192" t="s">
        <v>138</v>
      </c>
      <c r="AU104" s="192" t="s">
        <v>83</v>
      </c>
      <c r="AY104" s="19" t="s">
        <v>136</v>
      </c>
      <c r="BE104" s="193">
        <f>IF(N104="základní",J104,0)</f>
        <v>0</v>
      </c>
      <c r="BF104" s="193">
        <f>IF(N104="snížená",J104,0)</f>
        <v>0</v>
      </c>
      <c r="BG104" s="193">
        <f>IF(N104="zákl. přenesená",J104,0)</f>
        <v>0</v>
      </c>
      <c r="BH104" s="193">
        <f>IF(N104="sníž. přenesená",J104,0)</f>
        <v>0</v>
      </c>
      <c r="BI104" s="193">
        <f>IF(N104="nulová",J104,0)</f>
        <v>0</v>
      </c>
      <c r="BJ104" s="19" t="s">
        <v>142</v>
      </c>
      <c r="BK104" s="193">
        <f>ROUND(I104*H104,2)</f>
        <v>0</v>
      </c>
      <c r="BL104" s="19" t="s">
        <v>1027</v>
      </c>
      <c r="BM104" s="192" t="s">
        <v>1045</v>
      </c>
    </row>
    <row r="105" spans="1:47" s="2" customFormat="1" ht="11.25">
      <c r="A105" s="36"/>
      <c r="B105" s="37"/>
      <c r="C105" s="38"/>
      <c r="D105" s="194" t="s">
        <v>144</v>
      </c>
      <c r="E105" s="38"/>
      <c r="F105" s="195" t="s">
        <v>1044</v>
      </c>
      <c r="G105" s="38"/>
      <c r="H105" s="38"/>
      <c r="I105" s="196"/>
      <c r="J105" s="38"/>
      <c r="K105" s="38"/>
      <c r="L105" s="41"/>
      <c r="M105" s="197"/>
      <c r="N105" s="198"/>
      <c r="O105" s="67"/>
      <c r="P105" s="67"/>
      <c r="Q105" s="67"/>
      <c r="R105" s="67"/>
      <c r="S105" s="67"/>
      <c r="T105" s="68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T105" s="19" t="s">
        <v>144</v>
      </c>
      <c r="AU105" s="19" t="s">
        <v>83</v>
      </c>
    </row>
    <row r="106" spans="2:51" s="13" customFormat="1" ht="11.25">
      <c r="B106" s="199"/>
      <c r="C106" s="200"/>
      <c r="D106" s="194" t="s">
        <v>146</v>
      </c>
      <c r="E106" s="201" t="s">
        <v>28</v>
      </c>
      <c r="F106" s="202" t="s">
        <v>1046</v>
      </c>
      <c r="G106" s="200"/>
      <c r="H106" s="201" t="s">
        <v>28</v>
      </c>
      <c r="I106" s="203"/>
      <c r="J106" s="200"/>
      <c r="K106" s="200"/>
      <c r="L106" s="204"/>
      <c r="M106" s="205"/>
      <c r="N106" s="206"/>
      <c r="O106" s="206"/>
      <c r="P106" s="206"/>
      <c r="Q106" s="206"/>
      <c r="R106" s="206"/>
      <c r="S106" s="206"/>
      <c r="T106" s="207"/>
      <c r="AT106" s="208" t="s">
        <v>146</v>
      </c>
      <c r="AU106" s="208" t="s">
        <v>83</v>
      </c>
      <c r="AV106" s="13" t="s">
        <v>81</v>
      </c>
      <c r="AW106" s="13" t="s">
        <v>34</v>
      </c>
      <c r="AX106" s="13" t="s">
        <v>73</v>
      </c>
      <c r="AY106" s="208" t="s">
        <v>136</v>
      </c>
    </row>
    <row r="107" spans="2:51" s="14" customFormat="1" ht="11.25">
      <c r="B107" s="209"/>
      <c r="C107" s="210"/>
      <c r="D107" s="194" t="s">
        <v>146</v>
      </c>
      <c r="E107" s="211" t="s">
        <v>28</v>
      </c>
      <c r="F107" s="212" t="s">
        <v>81</v>
      </c>
      <c r="G107" s="210"/>
      <c r="H107" s="213">
        <v>1</v>
      </c>
      <c r="I107" s="214"/>
      <c r="J107" s="210"/>
      <c r="K107" s="210"/>
      <c r="L107" s="215"/>
      <c r="M107" s="216"/>
      <c r="N107" s="217"/>
      <c r="O107" s="217"/>
      <c r="P107" s="217"/>
      <c r="Q107" s="217"/>
      <c r="R107" s="217"/>
      <c r="S107" s="217"/>
      <c r="T107" s="218"/>
      <c r="AT107" s="219" t="s">
        <v>146</v>
      </c>
      <c r="AU107" s="219" t="s">
        <v>83</v>
      </c>
      <c r="AV107" s="14" t="s">
        <v>83</v>
      </c>
      <c r="AW107" s="14" t="s">
        <v>34</v>
      </c>
      <c r="AX107" s="14" t="s">
        <v>81</v>
      </c>
      <c r="AY107" s="219" t="s">
        <v>136</v>
      </c>
    </row>
    <row r="108" spans="1:65" s="2" customFormat="1" ht="16.5" customHeight="1">
      <c r="A108" s="36"/>
      <c r="B108" s="37"/>
      <c r="C108" s="181" t="s">
        <v>152</v>
      </c>
      <c r="D108" s="181" t="s">
        <v>138</v>
      </c>
      <c r="E108" s="182" t="s">
        <v>1047</v>
      </c>
      <c r="F108" s="183" t="s">
        <v>1048</v>
      </c>
      <c r="G108" s="184" t="s">
        <v>279</v>
      </c>
      <c r="H108" s="185">
        <v>1</v>
      </c>
      <c r="I108" s="186"/>
      <c r="J108" s="187">
        <f>ROUND(I108*H108,2)</f>
        <v>0</v>
      </c>
      <c r="K108" s="183" t="s">
        <v>28</v>
      </c>
      <c r="L108" s="41"/>
      <c r="M108" s="188" t="s">
        <v>28</v>
      </c>
      <c r="N108" s="189" t="s">
        <v>46</v>
      </c>
      <c r="O108" s="67"/>
      <c r="P108" s="190">
        <f>O108*H108</f>
        <v>0</v>
      </c>
      <c r="Q108" s="190">
        <v>0</v>
      </c>
      <c r="R108" s="190">
        <f>Q108*H108</f>
        <v>0</v>
      </c>
      <c r="S108" s="190">
        <v>0</v>
      </c>
      <c r="T108" s="191">
        <f>S108*H108</f>
        <v>0</v>
      </c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R108" s="192" t="s">
        <v>1027</v>
      </c>
      <c r="AT108" s="192" t="s">
        <v>138</v>
      </c>
      <c r="AU108" s="192" t="s">
        <v>83</v>
      </c>
      <c r="AY108" s="19" t="s">
        <v>136</v>
      </c>
      <c r="BE108" s="193">
        <f>IF(N108="základní",J108,0)</f>
        <v>0</v>
      </c>
      <c r="BF108" s="193">
        <f>IF(N108="snížená",J108,0)</f>
        <v>0</v>
      </c>
      <c r="BG108" s="193">
        <f>IF(N108="zákl. přenesená",J108,0)</f>
        <v>0</v>
      </c>
      <c r="BH108" s="193">
        <f>IF(N108="sníž. přenesená",J108,0)</f>
        <v>0</v>
      </c>
      <c r="BI108" s="193">
        <f>IF(N108="nulová",J108,0)</f>
        <v>0</v>
      </c>
      <c r="BJ108" s="19" t="s">
        <v>142</v>
      </c>
      <c r="BK108" s="193">
        <f>ROUND(I108*H108,2)</f>
        <v>0</v>
      </c>
      <c r="BL108" s="19" t="s">
        <v>1027</v>
      </c>
      <c r="BM108" s="192" t="s">
        <v>1049</v>
      </c>
    </row>
    <row r="109" spans="1:47" s="2" customFormat="1" ht="11.25">
      <c r="A109" s="36"/>
      <c r="B109" s="37"/>
      <c r="C109" s="38"/>
      <c r="D109" s="194" t="s">
        <v>144</v>
      </c>
      <c r="E109" s="38"/>
      <c r="F109" s="195" t="s">
        <v>1050</v>
      </c>
      <c r="G109" s="38"/>
      <c r="H109" s="38"/>
      <c r="I109" s="196"/>
      <c r="J109" s="38"/>
      <c r="K109" s="38"/>
      <c r="L109" s="41"/>
      <c r="M109" s="197"/>
      <c r="N109" s="198"/>
      <c r="O109" s="67"/>
      <c r="P109" s="67"/>
      <c r="Q109" s="67"/>
      <c r="R109" s="67"/>
      <c r="S109" s="67"/>
      <c r="T109" s="68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T109" s="19" t="s">
        <v>144</v>
      </c>
      <c r="AU109" s="19" t="s">
        <v>83</v>
      </c>
    </row>
    <row r="110" spans="2:51" s="13" customFormat="1" ht="11.25">
      <c r="B110" s="199"/>
      <c r="C110" s="200"/>
      <c r="D110" s="194" t="s">
        <v>146</v>
      </c>
      <c r="E110" s="201" t="s">
        <v>28</v>
      </c>
      <c r="F110" s="202" t="s">
        <v>1051</v>
      </c>
      <c r="G110" s="200"/>
      <c r="H110" s="201" t="s">
        <v>28</v>
      </c>
      <c r="I110" s="203"/>
      <c r="J110" s="200"/>
      <c r="K110" s="200"/>
      <c r="L110" s="204"/>
      <c r="M110" s="205"/>
      <c r="N110" s="206"/>
      <c r="O110" s="206"/>
      <c r="P110" s="206"/>
      <c r="Q110" s="206"/>
      <c r="R110" s="206"/>
      <c r="S110" s="206"/>
      <c r="T110" s="207"/>
      <c r="AT110" s="208" t="s">
        <v>146</v>
      </c>
      <c r="AU110" s="208" t="s">
        <v>83</v>
      </c>
      <c r="AV110" s="13" t="s">
        <v>81</v>
      </c>
      <c r="AW110" s="13" t="s">
        <v>34</v>
      </c>
      <c r="AX110" s="13" t="s">
        <v>73</v>
      </c>
      <c r="AY110" s="208" t="s">
        <v>136</v>
      </c>
    </row>
    <row r="111" spans="2:51" s="13" customFormat="1" ht="11.25">
      <c r="B111" s="199"/>
      <c r="C111" s="200"/>
      <c r="D111" s="194" t="s">
        <v>146</v>
      </c>
      <c r="E111" s="201" t="s">
        <v>28</v>
      </c>
      <c r="F111" s="202" t="s">
        <v>1052</v>
      </c>
      <c r="G111" s="200"/>
      <c r="H111" s="201" t="s">
        <v>28</v>
      </c>
      <c r="I111" s="203"/>
      <c r="J111" s="200"/>
      <c r="K111" s="200"/>
      <c r="L111" s="204"/>
      <c r="M111" s="205"/>
      <c r="N111" s="206"/>
      <c r="O111" s="206"/>
      <c r="P111" s="206"/>
      <c r="Q111" s="206"/>
      <c r="R111" s="206"/>
      <c r="S111" s="206"/>
      <c r="T111" s="207"/>
      <c r="AT111" s="208" t="s">
        <v>146</v>
      </c>
      <c r="AU111" s="208" t="s">
        <v>83</v>
      </c>
      <c r="AV111" s="13" t="s">
        <v>81</v>
      </c>
      <c r="AW111" s="13" t="s">
        <v>34</v>
      </c>
      <c r="AX111" s="13" t="s">
        <v>73</v>
      </c>
      <c r="AY111" s="208" t="s">
        <v>136</v>
      </c>
    </row>
    <row r="112" spans="2:51" s="14" customFormat="1" ht="11.25">
      <c r="B112" s="209"/>
      <c r="C112" s="210"/>
      <c r="D112" s="194" t="s">
        <v>146</v>
      </c>
      <c r="E112" s="211" t="s">
        <v>28</v>
      </c>
      <c r="F112" s="212" t="s">
        <v>81</v>
      </c>
      <c r="G112" s="210"/>
      <c r="H112" s="213">
        <v>1</v>
      </c>
      <c r="I112" s="214"/>
      <c r="J112" s="210"/>
      <c r="K112" s="210"/>
      <c r="L112" s="215"/>
      <c r="M112" s="216"/>
      <c r="N112" s="217"/>
      <c r="O112" s="217"/>
      <c r="P112" s="217"/>
      <c r="Q112" s="217"/>
      <c r="R112" s="217"/>
      <c r="S112" s="217"/>
      <c r="T112" s="218"/>
      <c r="AT112" s="219" t="s">
        <v>146</v>
      </c>
      <c r="AU112" s="219" t="s">
        <v>83</v>
      </c>
      <c r="AV112" s="14" t="s">
        <v>83</v>
      </c>
      <c r="AW112" s="14" t="s">
        <v>34</v>
      </c>
      <c r="AX112" s="14" t="s">
        <v>81</v>
      </c>
      <c r="AY112" s="219" t="s">
        <v>136</v>
      </c>
    </row>
    <row r="113" spans="2:63" s="12" customFormat="1" ht="22.9" customHeight="1">
      <c r="B113" s="165"/>
      <c r="C113" s="166"/>
      <c r="D113" s="167" t="s">
        <v>72</v>
      </c>
      <c r="E113" s="179" t="s">
        <v>1053</v>
      </c>
      <c r="F113" s="179" t="s">
        <v>1054</v>
      </c>
      <c r="G113" s="166"/>
      <c r="H113" s="166"/>
      <c r="I113" s="169"/>
      <c r="J113" s="180">
        <f>BK113</f>
        <v>0</v>
      </c>
      <c r="K113" s="166"/>
      <c r="L113" s="171"/>
      <c r="M113" s="172"/>
      <c r="N113" s="173"/>
      <c r="O113" s="173"/>
      <c r="P113" s="174">
        <f>SUM(P114:P125)</f>
        <v>0</v>
      </c>
      <c r="Q113" s="173"/>
      <c r="R113" s="174">
        <f>SUM(R114:R125)</f>
        <v>0</v>
      </c>
      <c r="S113" s="173"/>
      <c r="T113" s="175">
        <f>SUM(T114:T125)</f>
        <v>0</v>
      </c>
      <c r="AR113" s="176" t="s">
        <v>142</v>
      </c>
      <c r="AT113" s="177" t="s">
        <v>72</v>
      </c>
      <c r="AU113" s="177" t="s">
        <v>81</v>
      </c>
      <c r="AY113" s="176" t="s">
        <v>136</v>
      </c>
      <c r="BK113" s="178">
        <f>SUM(BK114:BK125)</f>
        <v>0</v>
      </c>
    </row>
    <row r="114" spans="1:65" s="2" customFormat="1" ht="16.5" customHeight="1">
      <c r="A114" s="36"/>
      <c r="B114" s="37"/>
      <c r="C114" s="181" t="s">
        <v>142</v>
      </c>
      <c r="D114" s="181" t="s">
        <v>138</v>
      </c>
      <c r="E114" s="182" t="s">
        <v>1055</v>
      </c>
      <c r="F114" s="183" t="s">
        <v>1056</v>
      </c>
      <c r="G114" s="184" t="s">
        <v>141</v>
      </c>
      <c r="H114" s="185">
        <v>1</v>
      </c>
      <c r="I114" s="186"/>
      <c r="J114" s="187">
        <f>ROUND(I114*H114,2)</f>
        <v>0</v>
      </c>
      <c r="K114" s="183" t="s">
        <v>28</v>
      </c>
      <c r="L114" s="41"/>
      <c r="M114" s="188" t="s">
        <v>28</v>
      </c>
      <c r="N114" s="189" t="s">
        <v>46</v>
      </c>
      <c r="O114" s="67"/>
      <c r="P114" s="190">
        <f>O114*H114</f>
        <v>0</v>
      </c>
      <c r="Q114" s="190">
        <v>0</v>
      </c>
      <c r="R114" s="190">
        <f>Q114*H114</f>
        <v>0</v>
      </c>
      <c r="S114" s="190">
        <v>0</v>
      </c>
      <c r="T114" s="191">
        <f>S114*H114</f>
        <v>0</v>
      </c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R114" s="192" t="s">
        <v>1057</v>
      </c>
      <c r="AT114" s="192" t="s">
        <v>138</v>
      </c>
      <c r="AU114" s="192" t="s">
        <v>83</v>
      </c>
      <c r="AY114" s="19" t="s">
        <v>136</v>
      </c>
      <c r="BE114" s="193">
        <f>IF(N114="základní",J114,0)</f>
        <v>0</v>
      </c>
      <c r="BF114" s="193">
        <f>IF(N114="snížená",J114,0)</f>
        <v>0</v>
      </c>
      <c r="BG114" s="193">
        <f>IF(N114="zákl. přenesená",J114,0)</f>
        <v>0</v>
      </c>
      <c r="BH114" s="193">
        <f>IF(N114="sníž. přenesená",J114,0)</f>
        <v>0</v>
      </c>
      <c r="BI114" s="193">
        <f>IF(N114="nulová",J114,0)</f>
        <v>0</v>
      </c>
      <c r="BJ114" s="19" t="s">
        <v>142</v>
      </c>
      <c r="BK114" s="193">
        <f>ROUND(I114*H114,2)</f>
        <v>0</v>
      </c>
      <c r="BL114" s="19" t="s">
        <v>1057</v>
      </c>
      <c r="BM114" s="192" t="s">
        <v>1058</v>
      </c>
    </row>
    <row r="115" spans="1:47" s="2" customFormat="1" ht="19.5">
      <c r="A115" s="36"/>
      <c r="B115" s="37"/>
      <c r="C115" s="38"/>
      <c r="D115" s="194" t="s">
        <v>144</v>
      </c>
      <c r="E115" s="38"/>
      <c r="F115" s="195" t="s">
        <v>1059</v>
      </c>
      <c r="G115" s="38"/>
      <c r="H115" s="38"/>
      <c r="I115" s="196"/>
      <c r="J115" s="38"/>
      <c r="K115" s="38"/>
      <c r="L115" s="41"/>
      <c r="M115" s="197"/>
      <c r="N115" s="198"/>
      <c r="O115" s="67"/>
      <c r="P115" s="67"/>
      <c r="Q115" s="67"/>
      <c r="R115" s="67"/>
      <c r="S115" s="67"/>
      <c r="T115" s="68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T115" s="19" t="s">
        <v>144</v>
      </c>
      <c r="AU115" s="19" t="s">
        <v>83</v>
      </c>
    </row>
    <row r="116" spans="1:65" s="2" customFormat="1" ht="24.2" customHeight="1">
      <c r="A116" s="36"/>
      <c r="B116" s="37"/>
      <c r="C116" s="181" t="s">
        <v>177</v>
      </c>
      <c r="D116" s="181" t="s">
        <v>138</v>
      </c>
      <c r="E116" s="182" t="s">
        <v>1060</v>
      </c>
      <c r="F116" s="183" t="s">
        <v>1061</v>
      </c>
      <c r="G116" s="184" t="s">
        <v>141</v>
      </c>
      <c r="H116" s="185">
        <v>1</v>
      </c>
      <c r="I116" s="186"/>
      <c r="J116" s="187">
        <f>ROUND(I116*H116,2)</f>
        <v>0</v>
      </c>
      <c r="K116" s="183" t="s">
        <v>28</v>
      </c>
      <c r="L116" s="41"/>
      <c r="M116" s="188" t="s">
        <v>28</v>
      </c>
      <c r="N116" s="189" t="s">
        <v>46</v>
      </c>
      <c r="O116" s="67"/>
      <c r="P116" s="190">
        <f>O116*H116</f>
        <v>0</v>
      </c>
      <c r="Q116" s="190">
        <v>0</v>
      </c>
      <c r="R116" s="190">
        <f>Q116*H116</f>
        <v>0</v>
      </c>
      <c r="S116" s="190">
        <v>0</v>
      </c>
      <c r="T116" s="191">
        <f>S116*H116</f>
        <v>0</v>
      </c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R116" s="192" t="s">
        <v>1057</v>
      </c>
      <c r="AT116" s="192" t="s">
        <v>138</v>
      </c>
      <c r="AU116" s="192" t="s">
        <v>83</v>
      </c>
      <c r="AY116" s="19" t="s">
        <v>136</v>
      </c>
      <c r="BE116" s="193">
        <f>IF(N116="základní",J116,0)</f>
        <v>0</v>
      </c>
      <c r="BF116" s="193">
        <f>IF(N116="snížená",J116,0)</f>
        <v>0</v>
      </c>
      <c r="BG116" s="193">
        <f>IF(N116="zákl. přenesená",J116,0)</f>
        <v>0</v>
      </c>
      <c r="BH116" s="193">
        <f>IF(N116="sníž. přenesená",J116,0)</f>
        <v>0</v>
      </c>
      <c r="BI116" s="193">
        <f>IF(N116="nulová",J116,0)</f>
        <v>0</v>
      </c>
      <c r="BJ116" s="19" t="s">
        <v>142</v>
      </c>
      <c r="BK116" s="193">
        <f>ROUND(I116*H116,2)</f>
        <v>0</v>
      </c>
      <c r="BL116" s="19" t="s">
        <v>1057</v>
      </c>
      <c r="BM116" s="192" t="s">
        <v>1062</v>
      </c>
    </row>
    <row r="117" spans="1:47" s="2" customFormat="1" ht="19.5">
      <c r="A117" s="36"/>
      <c r="B117" s="37"/>
      <c r="C117" s="38"/>
      <c r="D117" s="194" t="s">
        <v>144</v>
      </c>
      <c r="E117" s="38"/>
      <c r="F117" s="195" t="s">
        <v>1061</v>
      </c>
      <c r="G117" s="38"/>
      <c r="H117" s="38"/>
      <c r="I117" s="196"/>
      <c r="J117" s="38"/>
      <c r="K117" s="38"/>
      <c r="L117" s="41"/>
      <c r="M117" s="197"/>
      <c r="N117" s="198"/>
      <c r="O117" s="67"/>
      <c r="P117" s="67"/>
      <c r="Q117" s="67"/>
      <c r="R117" s="67"/>
      <c r="S117" s="67"/>
      <c r="T117" s="68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9" t="s">
        <v>144</v>
      </c>
      <c r="AU117" s="19" t="s">
        <v>83</v>
      </c>
    </row>
    <row r="118" spans="1:65" s="2" customFormat="1" ht="16.5" customHeight="1">
      <c r="A118" s="36"/>
      <c r="B118" s="37"/>
      <c r="C118" s="181" t="s">
        <v>185</v>
      </c>
      <c r="D118" s="181" t="s">
        <v>138</v>
      </c>
      <c r="E118" s="182" t="s">
        <v>1063</v>
      </c>
      <c r="F118" s="183" t="s">
        <v>1064</v>
      </c>
      <c r="G118" s="184" t="s">
        <v>279</v>
      </c>
      <c r="H118" s="185">
        <v>1</v>
      </c>
      <c r="I118" s="186"/>
      <c r="J118" s="187">
        <f>ROUND(I118*H118,2)</f>
        <v>0</v>
      </c>
      <c r="K118" s="183" t="s">
        <v>28</v>
      </c>
      <c r="L118" s="41"/>
      <c r="M118" s="188" t="s">
        <v>28</v>
      </c>
      <c r="N118" s="189" t="s">
        <v>46</v>
      </c>
      <c r="O118" s="67"/>
      <c r="P118" s="190">
        <f>O118*H118</f>
        <v>0</v>
      </c>
      <c r="Q118" s="190">
        <v>0</v>
      </c>
      <c r="R118" s="190">
        <f>Q118*H118</f>
        <v>0</v>
      </c>
      <c r="S118" s="190">
        <v>0</v>
      </c>
      <c r="T118" s="191">
        <f>S118*H118</f>
        <v>0</v>
      </c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R118" s="192" t="s">
        <v>1027</v>
      </c>
      <c r="AT118" s="192" t="s">
        <v>138</v>
      </c>
      <c r="AU118" s="192" t="s">
        <v>83</v>
      </c>
      <c r="AY118" s="19" t="s">
        <v>136</v>
      </c>
      <c r="BE118" s="193">
        <f>IF(N118="základní",J118,0)</f>
        <v>0</v>
      </c>
      <c r="BF118" s="193">
        <f>IF(N118="snížená",J118,0)</f>
        <v>0</v>
      </c>
      <c r="BG118" s="193">
        <f>IF(N118="zákl. přenesená",J118,0)</f>
        <v>0</v>
      </c>
      <c r="BH118" s="193">
        <f>IF(N118="sníž. přenesená",J118,0)</f>
        <v>0</v>
      </c>
      <c r="BI118" s="193">
        <f>IF(N118="nulová",J118,0)</f>
        <v>0</v>
      </c>
      <c r="BJ118" s="19" t="s">
        <v>142</v>
      </c>
      <c r="BK118" s="193">
        <f>ROUND(I118*H118,2)</f>
        <v>0</v>
      </c>
      <c r="BL118" s="19" t="s">
        <v>1027</v>
      </c>
      <c r="BM118" s="192" t="s">
        <v>1065</v>
      </c>
    </row>
    <row r="119" spans="1:47" s="2" customFormat="1" ht="11.25">
      <c r="A119" s="36"/>
      <c r="B119" s="37"/>
      <c r="C119" s="38"/>
      <c r="D119" s="194" t="s">
        <v>144</v>
      </c>
      <c r="E119" s="38"/>
      <c r="F119" s="195" t="s">
        <v>1064</v>
      </c>
      <c r="G119" s="38"/>
      <c r="H119" s="38"/>
      <c r="I119" s="196"/>
      <c r="J119" s="38"/>
      <c r="K119" s="38"/>
      <c r="L119" s="41"/>
      <c r="M119" s="197"/>
      <c r="N119" s="198"/>
      <c r="O119" s="67"/>
      <c r="P119" s="67"/>
      <c r="Q119" s="67"/>
      <c r="R119" s="67"/>
      <c r="S119" s="67"/>
      <c r="T119" s="68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T119" s="19" t="s">
        <v>144</v>
      </c>
      <c r="AU119" s="19" t="s">
        <v>83</v>
      </c>
    </row>
    <row r="120" spans="2:51" s="13" customFormat="1" ht="11.25">
      <c r="B120" s="199"/>
      <c r="C120" s="200"/>
      <c r="D120" s="194" t="s">
        <v>146</v>
      </c>
      <c r="E120" s="201" t="s">
        <v>28</v>
      </c>
      <c r="F120" s="202" t="s">
        <v>1066</v>
      </c>
      <c r="G120" s="200"/>
      <c r="H120" s="201" t="s">
        <v>28</v>
      </c>
      <c r="I120" s="203"/>
      <c r="J120" s="200"/>
      <c r="K120" s="200"/>
      <c r="L120" s="204"/>
      <c r="M120" s="205"/>
      <c r="N120" s="206"/>
      <c r="O120" s="206"/>
      <c r="P120" s="206"/>
      <c r="Q120" s="206"/>
      <c r="R120" s="206"/>
      <c r="S120" s="206"/>
      <c r="T120" s="207"/>
      <c r="AT120" s="208" t="s">
        <v>146</v>
      </c>
      <c r="AU120" s="208" t="s">
        <v>83</v>
      </c>
      <c r="AV120" s="13" t="s">
        <v>81</v>
      </c>
      <c r="AW120" s="13" t="s">
        <v>34</v>
      </c>
      <c r="AX120" s="13" t="s">
        <v>73</v>
      </c>
      <c r="AY120" s="208" t="s">
        <v>136</v>
      </c>
    </row>
    <row r="121" spans="2:51" s="14" customFormat="1" ht="11.25">
      <c r="B121" s="209"/>
      <c r="C121" s="210"/>
      <c r="D121" s="194" t="s">
        <v>146</v>
      </c>
      <c r="E121" s="211" t="s">
        <v>28</v>
      </c>
      <c r="F121" s="212" t="s">
        <v>81</v>
      </c>
      <c r="G121" s="210"/>
      <c r="H121" s="213">
        <v>1</v>
      </c>
      <c r="I121" s="214"/>
      <c r="J121" s="210"/>
      <c r="K121" s="210"/>
      <c r="L121" s="215"/>
      <c r="M121" s="216"/>
      <c r="N121" s="217"/>
      <c r="O121" s="217"/>
      <c r="P121" s="217"/>
      <c r="Q121" s="217"/>
      <c r="R121" s="217"/>
      <c r="S121" s="217"/>
      <c r="T121" s="218"/>
      <c r="AT121" s="219" t="s">
        <v>146</v>
      </c>
      <c r="AU121" s="219" t="s">
        <v>83</v>
      </c>
      <c r="AV121" s="14" t="s">
        <v>83</v>
      </c>
      <c r="AW121" s="14" t="s">
        <v>34</v>
      </c>
      <c r="AX121" s="14" t="s">
        <v>81</v>
      </c>
      <c r="AY121" s="219" t="s">
        <v>136</v>
      </c>
    </row>
    <row r="122" spans="1:65" s="2" customFormat="1" ht="21.75" customHeight="1">
      <c r="A122" s="36"/>
      <c r="B122" s="37"/>
      <c r="C122" s="181" t="s">
        <v>193</v>
      </c>
      <c r="D122" s="181" t="s">
        <v>138</v>
      </c>
      <c r="E122" s="182" t="s">
        <v>1067</v>
      </c>
      <c r="F122" s="183" t="s">
        <v>1068</v>
      </c>
      <c r="G122" s="184" t="s">
        <v>141</v>
      </c>
      <c r="H122" s="185">
        <v>1</v>
      </c>
      <c r="I122" s="186"/>
      <c r="J122" s="187">
        <f>ROUND(I122*H122,2)</f>
        <v>0</v>
      </c>
      <c r="K122" s="183" t="s">
        <v>28</v>
      </c>
      <c r="L122" s="41"/>
      <c r="M122" s="188" t="s">
        <v>28</v>
      </c>
      <c r="N122" s="189" t="s">
        <v>46</v>
      </c>
      <c r="O122" s="67"/>
      <c r="P122" s="190">
        <f>O122*H122</f>
        <v>0</v>
      </c>
      <c r="Q122" s="190">
        <v>0</v>
      </c>
      <c r="R122" s="190">
        <f>Q122*H122</f>
        <v>0</v>
      </c>
      <c r="S122" s="190">
        <v>0</v>
      </c>
      <c r="T122" s="191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2" t="s">
        <v>1027</v>
      </c>
      <c r="AT122" s="192" t="s">
        <v>138</v>
      </c>
      <c r="AU122" s="192" t="s">
        <v>83</v>
      </c>
      <c r="AY122" s="19" t="s">
        <v>136</v>
      </c>
      <c r="BE122" s="193">
        <f>IF(N122="základní",J122,0)</f>
        <v>0</v>
      </c>
      <c r="BF122" s="193">
        <f>IF(N122="snížená",J122,0)</f>
        <v>0</v>
      </c>
      <c r="BG122" s="193">
        <f>IF(N122="zákl. přenesená",J122,0)</f>
        <v>0</v>
      </c>
      <c r="BH122" s="193">
        <f>IF(N122="sníž. přenesená",J122,0)</f>
        <v>0</v>
      </c>
      <c r="BI122" s="193">
        <f>IF(N122="nulová",J122,0)</f>
        <v>0</v>
      </c>
      <c r="BJ122" s="19" t="s">
        <v>142</v>
      </c>
      <c r="BK122" s="193">
        <f>ROUND(I122*H122,2)</f>
        <v>0</v>
      </c>
      <c r="BL122" s="19" t="s">
        <v>1027</v>
      </c>
      <c r="BM122" s="192" t="s">
        <v>1069</v>
      </c>
    </row>
    <row r="123" spans="1:47" s="2" customFormat="1" ht="11.25">
      <c r="A123" s="36"/>
      <c r="B123" s="37"/>
      <c r="C123" s="38"/>
      <c r="D123" s="194" t="s">
        <v>144</v>
      </c>
      <c r="E123" s="38"/>
      <c r="F123" s="195" t="s">
        <v>1070</v>
      </c>
      <c r="G123" s="38"/>
      <c r="H123" s="38"/>
      <c r="I123" s="196"/>
      <c r="J123" s="38"/>
      <c r="K123" s="38"/>
      <c r="L123" s="41"/>
      <c r="M123" s="197"/>
      <c r="N123" s="198"/>
      <c r="O123" s="67"/>
      <c r="P123" s="67"/>
      <c r="Q123" s="67"/>
      <c r="R123" s="67"/>
      <c r="S123" s="67"/>
      <c r="T123" s="68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9" t="s">
        <v>144</v>
      </c>
      <c r="AU123" s="19" t="s">
        <v>83</v>
      </c>
    </row>
    <row r="124" spans="2:51" s="13" customFormat="1" ht="11.25">
      <c r="B124" s="199"/>
      <c r="C124" s="200"/>
      <c r="D124" s="194" t="s">
        <v>146</v>
      </c>
      <c r="E124" s="201" t="s">
        <v>28</v>
      </c>
      <c r="F124" s="202" t="s">
        <v>1071</v>
      </c>
      <c r="G124" s="200"/>
      <c r="H124" s="201" t="s">
        <v>28</v>
      </c>
      <c r="I124" s="203"/>
      <c r="J124" s="200"/>
      <c r="K124" s="200"/>
      <c r="L124" s="204"/>
      <c r="M124" s="205"/>
      <c r="N124" s="206"/>
      <c r="O124" s="206"/>
      <c r="P124" s="206"/>
      <c r="Q124" s="206"/>
      <c r="R124" s="206"/>
      <c r="S124" s="206"/>
      <c r="T124" s="207"/>
      <c r="AT124" s="208" t="s">
        <v>146</v>
      </c>
      <c r="AU124" s="208" t="s">
        <v>83</v>
      </c>
      <c r="AV124" s="13" t="s">
        <v>81</v>
      </c>
      <c r="AW124" s="13" t="s">
        <v>34</v>
      </c>
      <c r="AX124" s="13" t="s">
        <v>73</v>
      </c>
      <c r="AY124" s="208" t="s">
        <v>136</v>
      </c>
    </row>
    <row r="125" spans="2:51" s="14" customFormat="1" ht="11.25">
      <c r="B125" s="209"/>
      <c r="C125" s="210"/>
      <c r="D125" s="194" t="s">
        <v>146</v>
      </c>
      <c r="E125" s="211" t="s">
        <v>28</v>
      </c>
      <c r="F125" s="212" t="s">
        <v>81</v>
      </c>
      <c r="G125" s="210"/>
      <c r="H125" s="213">
        <v>1</v>
      </c>
      <c r="I125" s="214"/>
      <c r="J125" s="210"/>
      <c r="K125" s="210"/>
      <c r="L125" s="215"/>
      <c r="M125" s="216"/>
      <c r="N125" s="217"/>
      <c r="O125" s="217"/>
      <c r="P125" s="217"/>
      <c r="Q125" s="217"/>
      <c r="R125" s="217"/>
      <c r="S125" s="217"/>
      <c r="T125" s="218"/>
      <c r="AT125" s="219" t="s">
        <v>146</v>
      </c>
      <c r="AU125" s="219" t="s">
        <v>83</v>
      </c>
      <c r="AV125" s="14" t="s">
        <v>83</v>
      </c>
      <c r="AW125" s="14" t="s">
        <v>34</v>
      </c>
      <c r="AX125" s="14" t="s">
        <v>81</v>
      </c>
      <c r="AY125" s="219" t="s">
        <v>136</v>
      </c>
    </row>
    <row r="126" spans="2:63" s="12" customFormat="1" ht="22.9" customHeight="1">
      <c r="B126" s="165"/>
      <c r="C126" s="166"/>
      <c r="D126" s="167" t="s">
        <v>72</v>
      </c>
      <c r="E126" s="179" t="s">
        <v>1072</v>
      </c>
      <c r="F126" s="179" t="s">
        <v>1073</v>
      </c>
      <c r="G126" s="166"/>
      <c r="H126" s="166"/>
      <c r="I126" s="169"/>
      <c r="J126" s="180">
        <f>BK126</f>
        <v>0</v>
      </c>
      <c r="K126" s="166"/>
      <c r="L126" s="171"/>
      <c r="M126" s="172"/>
      <c r="N126" s="173"/>
      <c r="O126" s="173"/>
      <c r="P126" s="174">
        <f>SUM(P127:P132)</f>
        <v>0</v>
      </c>
      <c r="Q126" s="173"/>
      <c r="R126" s="174">
        <f>SUM(R127:R132)</f>
        <v>0</v>
      </c>
      <c r="S126" s="173"/>
      <c r="T126" s="175">
        <f>SUM(T127:T132)</f>
        <v>0</v>
      </c>
      <c r="AR126" s="176" t="s">
        <v>142</v>
      </c>
      <c r="AT126" s="177" t="s">
        <v>72</v>
      </c>
      <c r="AU126" s="177" t="s">
        <v>81</v>
      </c>
      <c r="AY126" s="176" t="s">
        <v>136</v>
      </c>
      <c r="BK126" s="178">
        <f>SUM(BK127:BK132)</f>
        <v>0</v>
      </c>
    </row>
    <row r="127" spans="1:65" s="2" customFormat="1" ht="16.5" customHeight="1">
      <c r="A127" s="36"/>
      <c r="B127" s="37"/>
      <c r="C127" s="181" t="s">
        <v>201</v>
      </c>
      <c r="D127" s="181" t="s">
        <v>138</v>
      </c>
      <c r="E127" s="182" t="s">
        <v>1074</v>
      </c>
      <c r="F127" s="183" t="s">
        <v>1075</v>
      </c>
      <c r="G127" s="184" t="s">
        <v>279</v>
      </c>
      <c r="H127" s="185">
        <v>1</v>
      </c>
      <c r="I127" s="186"/>
      <c r="J127" s="187">
        <f>ROUND(I127*H127,2)</f>
        <v>0</v>
      </c>
      <c r="K127" s="183" t="s">
        <v>28</v>
      </c>
      <c r="L127" s="41"/>
      <c r="M127" s="188" t="s">
        <v>28</v>
      </c>
      <c r="N127" s="189" t="s">
        <v>46</v>
      </c>
      <c r="O127" s="67"/>
      <c r="P127" s="190">
        <f>O127*H127</f>
        <v>0</v>
      </c>
      <c r="Q127" s="190">
        <v>0</v>
      </c>
      <c r="R127" s="190">
        <f>Q127*H127</f>
        <v>0</v>
      </c>
      <c r="S127" s="190">
        <v>0</v>
      </c>
      <c r="T127" s="191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2" t="s">
        <v>1076</v>
      </c>
      <c r="AT127" s="192" t="s">
        <v>138</v>
      </c>
      <c r="AU127" s="192" t="s">
        <v>83</v>
      </c>
      <c r="AY127" s="19" t="s">
        <v>136</v>
      </c>
      <c r="BE127" s="193">
        <f>IF(N127="základní",J127,0)</f>
        <v>0</v>
      </c>
      <c r="BF127" s="193">
        <f>IF(N127="snížená",J127,0)</f>
        <v>0</v>
      </c>
      <c r="BG127" s="193">
        <f>IF(N127="zákl. přenesená",J127,0)</f>
        <v>0</v>
      </c>
      <c r="BH127" s="193">
        <f>IF(N127="sníž. přenesená",J127,0)</f>
        <v>0</v>
      </c>
      <c r="BI127" s="193">
        <f>IF(N127="nulová",J127,0)</f>
        <v>0</v>
      </c>
      <c r="BJ127" s="19" t="s">
        <v>142</v>
      </c>
      <c r="BK127" s="193">
        <f>ROUND(I127*H127,2)</f>
        <v>0</v>
      </c>
      <c r="BL127" s="19" t="s">
        <v>1076</v>
      </c>
      <c r="BM127" s="192" t="s">
        <v>1077</v>
      </c>
    </row>
    <row r="128" spans="1:47" s="2" customFormat="1" ht="11.25">
      <c r="A128" s="36"/>
      <c r="B128" s="37"/>
      <c r="C128" s="38"/>
      <c r="D128" s="194" t="s">
        <v>144</v>
      </c>
      <c r="E128" s="38"/>
      <c r="F128" s="195" t="s">
        <v>1075</v>
      </c>
      <c r="G128" s="38"/>
      <c r="H128" s="38"/>
      <c r="I128" s="196"/>
      <c r="J128" s="38"/>
      <c r="K128" s="38"/>
      <c r="L128" s="41"/>
      <c r="M128" s="197"/>
      <c r="N128" s="198"/>
      <c r="O128" s="67"/>
      <c r="P128" s="67"/>
      <c r="Q128" s="67"/>
      <c r="R128" s="67"/>
      <c r="S128" s="67"/>
      <c r="T128" s="68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9" t="s">
        <v>144</v>
      </c>
      <c r="AU128" s="19" t="s">
        <v>83</v>
      </c>
    </row>
    <row r="129" spans="2:51" s="13" customFormat="1" ht="11.25">
      <c r="B129" s="199"/>
      <c r="C129" s="200"/>
      <c r="D129" s="194" t="s">
        <v>146</v>
      </c>
      <c r="E129" s="201" t="s">
        <v>28</v>
      </c>
      <c r="F129" s="202" t="s">
        <v>1078</v>
      </c>
      <c r="G129" s="200"/>
      <c r="H129" s="201" t="s">
        <v>28</v>
      </c>
      <c r="I129" s="203"/>
      <c r="J129" s="200"/>
      <c r="K129" s="200"/>
      <c r="L129" s="204"/>
      <c r="M129" s="205"/>
      <c r="N129" s="206"/>
      <c r="O129" s="206"/>
      <c r="P129" s="206"/>
      <c r="Q129" s="206"/>
      <c r="R129" s="206"/>
      <c r="S129" s="206"/>
      <c r="T129" s="207"/>
      <c r="AT129" s="208" t="s">
        <v>146</v>
      </c>
      <c r="AU129" s="208" t="s">
        <v>83</v>
      </c>
      <c r="AV129" s="13" t="s">
        <v>81</v>
      </c>
      <c r="AW129" s="13" t="s">
        <v>34</v>
      </c>
      <c r="AX129" s="13" t="s">
        <v>73</v>
      </c>
      <c r="AY129" s="208" t="s">
        <v>136</v>
      </c>
    </row>
    <row r="130" spans="2:51" s="14" customFormat="1" ht="11.25">
      <c r="B130" s="209"/>
      <c r="C130" s="210"/>
      <c r="D130" s="194" t="s">
        <v>146</v>
      </c>
      <c r="E130" s="211" t="s">
        <v>28</v>
      </c>
      <c r="F130" s="212" t="s">
        <v>81</v>
      </c>
      <c r="G130" s="210"/>
      <c r="H130" s="213">
        <v>1</v>
      </c>
      <c r="I130" s="214"/>
      <c r="J130" s="210"/>
      <c r="K130" s="210"/>
      <c r="L130" s="215"/>
      <c r="M130" s="216"/>
      <c r="N130" s="217"/>
      <c r="O130" s="217"/>
      <c r="P130" s="217"/>
      <c r="Q130" s="217"/>
      <c r="R130" s="217"/>
      <c r="S130" s="217"/>
      <c r="T130" s="218"/>
      <c r="AT130" s="219" t="s">
        <v>146</v>
      </c>
      <c r="AU130" s="219" t="s">
        <v>83</v>
      </c>
      <c r="AV130" s="14" t="s">
        <v>83</v>
      </c>
      <c r="AW130" s="14" t="s">
        <v>34</v>
      </c>
      <c r="AX130" s="14" t="s">
        <v>81</v>
      </c>
      <c r="AY130" s="219" t="s">
        <v>136</v>
      </c>
    </row>
    <row r="131" spans="1:65" s="2" customFormat="1" ht="16.5" customHeight="1">
      <c r="A131" s="36"/>
      <c r="B131" s="37"/>
      <c r="C131" s="181" t="s">
        <v>210</v>
      </c>
      <c r="D131" s="181" t="s">
        <v>138</v>
      </c>
      <c r="E131" s="182" t="s">
        <v>1079</v>
      </c>
      <c r="F131" s="183" t="s">
        <v>1080</v>
      </c>
      <c r="G131" s="184" t="s">
        <v>279</v>
      </c>
      <c r="H131" s="185">
        <v>1</v>
      </c>
      <c r="I131" s="186"/>
      <c r="J131" s="187">
        <f>ROUND(I131*H131,2)</f>
        <v>0</v>
      </c>
      <c r="K131" s="183" t="s">
        <v>28</v>
      </c>
      <c r="L131" s="41"/>
      <c r="M131" s="188" t="s">
        <v>28</v>
      </c>
      <c r="N131" s="189" t="s">
        <v>46</v>
      </c>
      <c r="O131" s="67"/>
      <c r="P131" s="190">
        <f>O131*H131</f>
        <v>0</v>
      </c>
      <c r="Q131" s="190">
        <v>0</v>
      </c>
      <c r="R131" s="190">
        <f>Q131*H131</f>
        <v>0</v>
      </c>
      <c r="S131" s="190">
        <v>0</v>
      </c>
      <c r="T131" s="191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2" t="s">
        <v>1076</v>
      </c>
      <c r="AT131" s="192" t="s">
        <v>138</v>
      </c>
      <c r="AU131" s="192" t="s">
        <v>83</v>
      </c>
      <c r="AY131" s="19" t="s">
        <v>136</v>
      </c>
      <c r="BE131" s="193">
        <f>IF(N131="základní",J131,0)</f>
        <v>0</v>
      </c>
      <c r="BF131" s="193">
        <f>IF(N131="snížená",J131,0)</f>
        <v>0</v>
      </c>
      <c r="BG131" s="193">
        <f>IF(N131="zákl. přenesená",J131,0)</f>
        <v>0</v>
      </c>
      <c r="BH131" s="193">
        <f>IF(N131="sníž. přenesená",J131,0)</f>
        <v>0</v>
      </c>
      <c r="BI131" s="193">
        <f>IF(N131="nulová",J131,0)</f>
        <v>0</v>
      </c>
      <c r="BJ131" s="19" t="s">
        <v>142</v>
      </c>
      <c r="BK131" s="193">
        <f>ROUND(I131*H131,2)</f>
        <v>0</v>
      </c>
      <c r="BL131" s="19" t="s">
        <v>1076</v>
      </c>
      <c r="BM131" s="192" t="s">
        <v>1081</v>
      </c>
    </row>
    <row r="132" spans="1:47" s="2" customFormat="1" ht="11.25">
      <c r="A132" s="36"/>
      <c r="B132" s="37"/>
      <c r="C132" s="38"/>
      <c r="D132" s="194" t="s">
        <v>144</v>
      </c>
      <c r="E132" s="38"/>
      <c r="F132" s="195" t="s">
        <v>1080</v>
      </c>
      <c r="G132" s="38"/>
      <c r="H132" s="38"/>
      <c r="I132" s="196"/>
      <c r="J132" s="38"/>
      <c r="K132" s="38"/>
      <c r="L132" s="41"/>
      <c r="M132" s="197"/>
      <c r="N132" s="198"/>
      <c r="O132" s="67"/>
      <c r="P132" s="67"/>
      <c r="Q132" s="67"/>
      <c r="R132" s="67"/>
      <c r="S132" s="67"/>
      <c r="T132" s="68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9" t="s">
        <v>144</v>
      </c>
      <c r="AU132" s="19" t="s">
        <v>83</v>
      </c>
    </row>
    <row r="133" spans="2:63" s="12" customFormat="1" ht="22.9" customHeight="1">
      <c r="B133" s="165"/>
      <c r="C133" s="166"/>
      <c r="D133" s="167" t="s">
        <v>72</v>
      </c>
      <c r="E133" s="179" t="s">
        <v>1082</v>
      </c>
      <c r="F133" s="179" t="s">
        <v>1083</v>
      </c>
      <c r="G133" s="166"/>
      <c r="H133" s="166"/>
      <c r="I133" s="169"/>
      <c r="J133" s="180">
        <f>BK133</f>
        <v>0</v>
      </c>
      <c r="K133" s="166"/>
      <c r="L133" s="171"/>
      <c r="M133" s="172"/>
      <c r="N133" s="173"/>
      <c r="O133" s="173"/>
      <c r="P133" s="174">
        <f>SUM(P134:P198)</f>
        <v>0</v>
      </c>
      <c r="Q133" s="173"/>
      <c r="R133" s="174">
        <f>SUM(R134:R198)</f>
        <v>0</v>
      </c>
      <c r="S133" s="173"/>
      <c r="T133" s="175">
        <f>SUM(T134:T198)</f>
        <v>0</v>
      </c>
      <c r="AR133" s="176" t="s">
        <v>142</v>
      </c>
      <c r="AT133" s="177" t="s">
        <v>72</v>
      </c>
      <c r="AU133" s="177" t="s">
        <v>81</v>
      </c>
      <c r="AY133" s="176" t="s">
        <v>136</v>
      </c>
      <c r="BK133" s="178">
        <f>SUM(BK134:BK198)</f>
        <v>0</v>
      </c>
    </row>
    <row r="134" spans="1:65" s="2" customFormat="1" ht="24.2" customHeight="1">
      <c r="A134" s="36"/>
      <c r="B134" s="37"/>
      <c r="C134" s="181" t="s">
        <v>219</v>
      </c>
      <c r="D134" s="181" t="s">
        <v>138</v>
      </c>
      <c r="E134" s="182" t="s">
        <v>1084</v>
      </c>
      <c r="F134" s="183" t="s">
        <v>1085</v>
      </c>
      <c r="G134" s="184" t="s">
        <v>279</v>
      </c>
      <c r="H134" s="185">
        <v>1</v>
      </c>
      <c r="I134" s="186"/>
      <c r="J134" s="187">
        <f>ROUND(I134*H134,2)</f>
        <v>0</v>
      </c>
      <c r="K134" s="183" t="s">
        <v>28</v>
      </c>
      <c r="L134" s="41"/>
      <c r="M134" s="188" t="s">
        <v>28</v>
      </c>
      <c r="N134" s="189" t="s">
        <v>46</v>
      </c>
      <c r="O134" s="67"/>
      <c r="P134" s="190">
        <f>O134*H134</f>
        <v>0</v>
      </c>
      <c r="Q134" s="190">
        <v>0</v>
      </c>
      <c r="R134" s="190">
        <f>Q134*H134</f>
        <v>0</v>
      </c>
      <c r="S134" s="190">
        <v>0</v>
      </c>
      <c r="T134" s="191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2" t="s">
        <v>1076</v>
      </c>
      <c r="AT134" s="192" t="s">
        <v>138</v>
      </c>
      <c r="AU134" s="192" t="s">
        <v>83</v>
      </c>
      <c r="AY134" s="19" t="s">
        <v>136</v>
      </c>
      <c r="BE134" s="193">
        <f>IF(N134="základní",J134,0)</f>
        <v>0</v>
      </c>
      <c r="BF134" s="193">
        <f>IF(N134="snížená",J134,0)</f>
        <v>0</v>
      </c>
      <c r="BG134" s="193">
        <f>IF(N134="zákl. přenesená",J134,0)</f>
        <v>0</v>
      </c>
      <c r="BH134" s="193">
        <f>IF(N134="sníž. přenesená",J134,0)</f>
        <v>0</v>
      </c>
      <c r="BI134" s="193">
        <f>IF(N134="nulová",J134,0)</f>
        <v>0</v>
      </c>
      <c r="BJ134" s="19" t="s">
        <v>142</v>
      </c>
      <c r="BK134" s="193">
        <f>ROUND(I134*H134,2)</f>
        <v>0</v>
      </c>
      <c r="BL134" s="19" t="s">
        <v>1076</v>
      </c>
      <c r="BM134" s="192" t="s">
        <v>1086</v>
      </c>
    </row>
    <row r="135" spans="1:47" s="2" customFormat="1" ht="19.5">
      <c r="A135" s="36"/>
      <c r="B135" s="37"/>
      <c r="C135" s="38"/>
      <c r="D135" s="194" t="s">
        <v>144</v>
      </c>
      <c r="E135" s="38"/>
      <c r="F135" s="195" t="s">
        <v>1085</v>
      </c>
      <c r="G135" s="38"/>
      <c r="H135" s="38"/>
      <c r="I135" s="196"/>
      <c r="J135" s="38"/>
      <c r="K135" s="38"/>
      <c r="L135" s="41"/>
      <c r="M135" s="197"/>
      <c r="N135" s="198"/>
      <c r="O135" s="67"/>
      <c r="P135" s="67"/>
      <c r="Q135" s="67"/>
      <c r="R135" s="67"/>
      <c r="S135" s="67"/>
      <c r="T135" s="68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9" t="s">
        <v>144</v>
      </c>
      <c r="AU135" s="19" t="s">
        <v>83</v>
      </c>
    </row>
    <row r="136" spans="1:65" s="2" customFormat="1" ht="24.2" customHeight="1">
      <c r="A136" s="36"/>
      <c r="B136" s="37"/>
      <c r="C136" s="181" t="s">
        <v>225</v>
      </c>
      <c r="D136" s="181" t="s">
        <v>138</v>
      </c>
      <c r="E136" s="182" t="s">
        <v>1087</v>
      </c>
      <c r="F136" s="183" t="s">
        <v>1088</v>
      </c>
      <c r="G136" s="184" t="s">
        <v>279</v>
      </c>
      <c r="H136" s="185">
        <v>1</v>
      </c>
      <c r="I136" s="186"/>
      <c r="J136" s="187">
        <f>ROUND(I136*H136,2)</f>
        <v>0</v>
      </c>
      <c r="K136" s="183" t="s">
        <v>28</v>
      </c>
      <c r="L136" s="41"/>
      <c r="M136" s="188" t="s">
        <v>28</v>
      </c>
      <c r="N136" s="189" t="s">
        <v>46</v>
      </c>
      <c r="O136" s="67"/>
      <c r="P136" s="190">
        <f>O136*H136</f>
        <v>0</v>
      </c>
      <c r="Q136" s="190">
        <v>0</v>
      </c>
      <c r="R136" s="190">
        <f>Q136*H136</f>
        <v>0</v>
      </c>
      <c r="S136" s="190">
        <v>0</v>
      </c>
      <c r="T136" s="191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2" t="s">
        <v>1076</v>
      </c>
      <c r="AT136" s="192" t="s">
        <v>138</v>
      </c>
      <c r="AU136" s="192" t="s">
        <v>83</v>
      </c>
      <c r="AY136" s="19" t="s">
        <v>136</v>
      </c>
      <c r="BE136" s="193">
        <f>IF(N136="základní",J136,0)</f>
        <v>0</v>
      </c>
      <c r="BF136" s="193">
        <f>IF(N136="snížená",J136,0)</f>
        <v>0</v>
      </c>
      <c r="BG136" s="193">
        <f>IF(N136="zákl. přenesená",J136,0)</f>
        <v>0</v>
      </c>
      <c r="BH136" s="193">
        <f>IF(N136="sníž. přenesená",J136,0)</f>
        <v>0</v>
      </c>
      <c r="BI136" s="193">
        <f>IF(N136="nulová",J136,0)</f>
        <v>0</v>
      </c>
      <c r="BJ136" s="19" t="s">
        <v>142</v>
      </c>
      <c r="BK136" s="193">
        <f>ROUND(I136*H136,2)</f>
        <v>0</v>
      </c>
      <c r="BL136" s="19" t="s">
        <v>1076</v>
      </c>
      <c r="BM136" s="192" t="s">
        <v>1089</v>
      </c>
    </row>
    <row r="137" spans="1:47" s="2" customFormat="1" ht="19.5">
      <c r="A137" s="36"/>
      <c r="B137" s="37"/>
      <c r="C137" s="38"/>
      <c r="D137" s="194" t="s">
        <v>144</v>
      </c>
      <c r="E137" s="38"/>
      <c r="F137" s="195" t="s">
        <v>1088</v>
      </c>
      <c r="G137" s="38"/>
      <c r="H137" s="38"/>
      <c r="I137" s="196"/>
      <c r="J137" s="38"/>
      <c r="K137" s="38"/>
      <c r="L137" s="41"/>
      <c r="M137" s="197"/>
      <c r="N137" s="198"/>
      <c r="O137" s="67"/>
      <c r="P137" s="67"/>
      <c r="Q137" s="67"/>
      <c r="R137" s="67"/>
      <c r="S137" s="67"/>
      <c r="T137" s="68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9" t="s">
        <v>144</v>
      </c>
      <c r="AU137" s="19" t="s">
        <v>83</v>
      </c>
    </row>
    <row r="138" spans="1:65" s="2" customFormat="1" ht="16.5" customHeight="1">
      <c r="A138" s="36"/>
      <c r="B138" s="37"/>
      <c r="C138" s="181" t="s">
        <v>233</v>
      </c>
      <c r="D138" s="181" t="s">
        <v>138</v>
      </c>
      <c r="E138" s="182" t="s">
        <v>1090</v>
      </c>
      <c r="F138" s="183" t="s">
        <v>1091</v>
      </c>
      <c r="G138" s="184" t="s">
        <v>279</v>
      </c>
      <c r="H138" s="185">
        <v>1</v>
      </c>
      <c r="I138" s="186"/>
      <c r="J138" s="187">
        <f>ROUND(I138*H138,2)</f>
        <v>0</v>
      </c>
      <c r="K138" s="183" t="s">
        <v>28</v>
      </c>
      <c r="L138" s="41"/>
      <c r="M138" s="188" t="s">
        <v>28</v>
      </c>
      <c r="N138" s="189" t="s">
        <v>46</v>
      </c>
      <c r="O138" s="67"/>
      <c r="P138" s="190">
        <f>O138*H138</f>
        <v>0</v>
      </c>
      <c r="Q138" s="190">
        <v>0</v>
      </c>
      <c r="R138" s="190">
        <f>Q138*H138</f>
        <v>0</v>
      </c>
      <c r="S138" s="190">
        <v>0</v>
      </c>
      <c r="T138" s="191">
        <f>S138*H138</f>
        <v>0</v>
      </c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R138" s="192" t="s">
        <v>1076</v>
      </c>
      <c r="AT138" s="192" t="s">
        <v>138</v>
      </c>
      <c r="AU138" s="192" t="s">
        <v>83</v>
      </c>
      <c r="AY138" s="19" t="s">
        <v>136</v>
      </c>
      <c r="BE138" s="193">
        <f>IF(N138="základní",J138,0)</f>
        <v>0</v>
      </c>
      <c r="BF138" s="193">
        <f>IF(N138="snížená",J138,0)</f>
        <v>0</v>
      </c>
      <c r="BG138" s="193">
        <f>IF(N138="zákl. přenesená",J138,0)</f>
        <v>0</v>
      </c>
      <c r="BH138" s="193">
        <f>IF(N138="sníž. přenesená",J138,0)</f>
        <v>0</v>
      </c>
      <c r="BI138" s="193">
        <f>IF(N138="nulová",J138,0)</f>
        <v>0</v>
      </c>
      <c r="BJ138" s="19" t="s">
        <v>142</v>
      </c>
      <c r="BK138" s="193">
        <f>ROUND(I138*H138,2)</f>
        <v>0</v>
      </c>
      <c r="BL138" s="19" t="s">
        <v>1076</v>
      </c>
      <c r="BM138" s="192" t="s">
        <v>1092</v>
      </c>
    </row>
    <row r="139" spans="1:47" s="2" customFormat="1" ht="11.25">
      <c r="A139" s="36"/>
      <c r="B139" s="37"/>
      <c r="C139" s="38"/>
      <c r="D139" s="194" t="s">
        <v>144</v>
      </c>
      <c r="E139" s="38"/>
      <c r="F139" s="195" t="s">
        <v>1093</v>
      </c>
      <c r="G139" s="38"/>
      <c r="H139" s="38"/>
      <c r="I139" s="196"/>
      <c r="J139" s="38"/>
      <c r="K139" s="38"/>
      <c r="L139" s="41"/>
      <c r="M139" s="197"/>
      <c r="N139" s="198"/>
      <c r="O139" s="67"/>
      <c r="P139" s="67"/>
      <c r="Q139" s="67"/>
      <c r="R139" s="67"/>
      <c r="S139" s="67"/>
      <c r="T139" s="68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T139" s="19" t="s">
        <v>144</v>
      </c>
      <c r="AU139" s="19" t="s">
        <v>83</v>
      </c>
    </row>
    <row r="140" spans="1:65" s="2" customFormat="1" ht="16.5" customHeight="1">
      <c r="A140" s="36"/>
      <c r="B140" s="37"/>
      <c r="C140" s="181" t="s">
        <v>242</v>
      </c>
      <c r="D140" s="181" t="s">
        <v>138</v>
      </c>
      <c r="E140" s="182" t="s">
        <v>1094</v>
      </c>
      <c r="F140" s="183" t="s">
        <v>1095</v>
      </c>
      <c r="G140" s="184" t="s">
        <v>279</v>
      </c>
      <c r="H140" s="185">
        <v>1</v>
      </c>
      <c r="I140" s="186"/>
      <c r="J140" s="187">
        <f>ROUND(I140*H140,2)</f>
        <v>0</v>
      </c>
      <c r="K140" s="183" t="s">
        <v>28</v>
      </c>
      <c r="L140" s="41"/>
      <c r="M140" s="188" t="s">
        <v>28</v>
      </c>
      <c r="N140" s="189" t="s">
        <v>46</v>
      </c>
      <c r="O140" s="67"/>
      <c r="P140" s="190">
        <f>O140*H140</f>
        <v>0</v>
      </c>
      <c r="Q140" s="190">
        <v>0</v>
      </c>
      <c r="R140" s="190">
        <f>Q140*H140</f>
        <v>0</v>
      </c>
      <c r="S140" s="190">
        <v>0</v>
      </c>
      <c r="T140" s="191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2" t="s">
        <v>1076</v>
      </c>
      <c r="AT140" s="192" t="s">
        <v>138</v>
      </c>
      <c r="AU140" s="192" t="s">
        <v>83</v>
      </c>
      <c r="AY140" s="19" t="s">
        <v>136</v>
      </c>
      <c r="BE140" s="193">
        <f>IF(N140="základní",J140,0)</f>
        <v>0</v>
      </c>
      <c r="BF140" s="193">
        <f>IF(N140="snížená",J140,0)</f>
        <v>0</v>
      </c>
      <c r="BG140" s="193">
        <f>IF(N140="zákl. přenesená",J140,0)</f>
        <v>0</v>
      </c>
      <c r="BH140" s="193">
        <f>IF(N140="sníž. přenesená",J140,0)</f>
        <v>0</v>
      </c>
      <c r="BI140" s="193">
        <f>IF(N140="nulová",J140,0)</f>
        <v>0</v>
      </c>
      <c r="BJ140" s="19" t="s">
        <v>142</v>
      </c>
      <c r="BK140" s="193">
        <f>ROUND(I140*H140,2)</f>
        <v>0</v>
      </c>
      <c r="BL140" s="19" t="s">
        <v>1076</v>
      </c>
      <c r="BM140" s="192" t="s">
        <v>1096</v>
      </c>
    </row>
    <row r="141" spans="1:47" s="2" customFormat="1" ht="11.25">
      <c r="A141" s="36"/>
      <c r="B141" s="37"/>
      <c r="C141" s="38"/>
      <c r="D141" s="194" t="s">
        <v>144</v>
      </c>
      <c r="E141" s="38"/>
      <c r="F141" s="195" t="s">
        <v>1095</v>
      </c>
      <c r="G141" s="38"/>
      <c r="H141" s="38"/>
      <c r="I141" s="196"/>
      <c r="J141" s="38"/>
      <c r="K141" s="38"/>
      <c r="L141" s="41"/>
      <c r="M141" s="197"/>
      <c r="N141" s="198"/>
      <c r="O141" s="67"/>
      <c r="P141" s="67"/>
      <c r="Q141" s="67"/>
      <c r="R141" s="67"/>
      <c r="S141" s="67"/>
      <c r="T141" s="68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9" t="s">
        <v>144</v>
      </c>
      <c r="AU141" s="19" t="s">
        <v>83</v>
      </c>
    </row>
    <row r="142" spans="1:65" s="2" customFormat="1" ht="24.2" customHeight="1">
      <c r="A142" s="36"/>
      <c r="B142" s="37"/>
      <c r="C142" s="181" t="s">
        <v>249</v>
      </c>
      <c r="D142" s="181" t="s">
        <v>138</v>
      </c>
      <c r="E142" s="182" t="s">
        <v>1097</v>
      </c>
      <c r="F142" s="183" t="s">
        <v>1098</v>
      </c>
      <c r="G142" s="184" t="s">
        <v>279</v>
      </c>
      <c r="H142" s="185">
        <v>1</v>
      </c>
      <c r="I142" s="186"/>
      <c r="J142" s="187">
        <f>ROUND(I142*H142,2)</f>
        <v>0</v>
      </c>
      <c r="K142" s="183" t="s">
        <v>28</v>
      </c>
      <c r="L142" s="41"/>
      <c r="M142" s="188" t="s">
        <v>28</v>
      </c>
      <c r="N142" s="189" t="s">
        <v>46</v>
      </c>
      <c r="O142" s="67"/>
      <c r="P142" s="190">
        <f>O142*H142</f>
        <v>0</v>
      </c>
      <c r="Q142" s="190">
        <v>0</v>
      </c>
      <c r="R142" s="190">
        <f>Q142*H142</f>
        <v>0</v>
      </c>
      <c r="S142" s="190">
        <v>0</v>
      </c>
      <c r="T142" s="191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2" t="s">
        <v>1076</v>
      </c>
      <c r="AT142" s="192" t="s">
        <v>138</v>
      </c>
      <c r="AU142" s="192" t="s">
        <v>83</v>
      </c>
      <c r="AY142" s="19" t="s">
        <v>136</v>
      </c>
      <c r="BE142" s="193">
        <f>IF(N142="základní",J142,0)</f>
        <v>0</v>
      </c>
      <c r="BF142" s="193">
        <f>IF(N142="snížená",J142,0)</f>
        <v>0</v>
      </c>
      <c r="BG142" s="193">
        <f>IF(N142="zákl. přenesená",J142,0)</f>
        <v>0</v>
      </c>
      <c r="BH142" s="193">
        <f>IF(N142="sníž. přenesená",J142,0)</f>
        <v>0</v>
      </c>
      <c r="BI142" s="193">
        <f>IF(N142="nulová",J142,0)</f>
        <v>0</v>
      </c>
      <c r="BJ142" s="19" t="s">
        <v>142</v>
      </c>
      <c r="BK142" s="193">
        <f>ROUND(I142*H142,2)</f>
        <v>0</v>
      </c>
      <c r="BL142" s="19" t="s">
        <v>1076</v>
      </c>
      <c r="BM142" s="192" t="s">
        <v>1099</v>
      </c>
    </row>
    <row r="143" spans="1:47" s="2" customFormat="1" ht="11.25">
      <c r="A143" s="36"/>
      <c r="B143" s="37"/>
      <c r="C143" s="38"/>
      <c r="D143" s="194" t="s">
        <v>144</v>
      </c>
      <c r="E143" s="38"/>
      <c r="F143" s="195" t="s">
        <v>1098</v>
      </c>
      <c r="G143" s="38"/>
      <c r="H143" s="38"/>
      <c r="I143" s="196"/>
      <c r="J143" s="38"/>
      <c r="K143" s="38"/>
      <c r="L143" s="41"/>
      <c r="M143" s="197"/>
      <c r="N143" s="198"/>
      <c r="O143" s="67"/>
      <c r="P143" s="67"/>
      <c r="Q143" s="67"/>
      <c r="R143" s="67"/>
      <c r="S143" s="67"/>
      <c r="T143" s="68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9" t="s">
        <v>144</v>
      </c>
      <c r="AU143" s="19" t="s">
        <v>83</v>
      </c>
    </row>
    <row r="144" spans="1:65" s="2" customFormat="1" ht="16.5" customHeight="1">
      <c r="A144" s="36"/>
      <c r="B144" s="37"/>
      <c r="C144" s="181" t="s">
        <v>8</v>
      </c>
      <c r="D144" s="181" t="s">
        <v>138</v>
      </c>
      <c r="E144" s="182" t="s">
        <v>1100</v>
      </c>
      <c r="F144" s="183" t="s">
        <v>1101</v>
      </c>
      <c r="G144" s="184" t="s">
        <v>279</v>
      </c>
      <c r="H144" s="185">
        <v>1</v>
      </c>
      <c r="I144" s="186"/>
      <c r="J144" s="187">
        <f>ROUND(I144*H144,2)</f>
        <v>0</v>
      </c>
      <c r="K144" s="183" t="s">
        <v>28</v>
      </c>
      <c r="L144" s="41"/>
      <c r="M144" s="188" t="s">
        <v>28</v>
      </c>
      <c r="N144" s="189" t="s">
        <v>46</v>
      </c>
      <c r="O144" s="67"/>
      <c r="P144" s="190">
        <f>O144*H144</f>
        <v>0</v>
      </c>
      <c r="Q144" s="190">
        <v>0</v>
      </c>
      <c r="R144" s="190">
        <f>Q144*H144</f>
        <v>0</v>
      </c>
      <c r="S144" s="190">
        <v>0</v>
      </c>
      <c r="T144" s="191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2" t="s">
        <v>1076</v>
      </c>
      <c r="AT144" s="192" t="s">
        <v>138</v>
      </c>
      <c r="AU144" s="192" t="s">
        <v>83</v>
      </c>
      <c r="AY144" s="19" t="s">
        <v>136</v>
      </c>
      <c r="BE144" s="193">
        <f>IF(N144="základní",J144,0)</f>
        <v>0</v>
      </c>
      <c r="BF144" s="193">
        <f>IF(N144="snížená",J144,0)</f>
        <v>0</v>
      </c>
      <c r="BG144" s="193">
        <f>IF(N144="zákl. přenesená",J144,0)</f>
        <v>0</v>
      </c>
      <c r="BH144" s="193">
        <f>IF(N144="sníž. přenesená",J144,0)</f>
        <v>0</v>
      </c>
      <c r="BI144" s="193">
        <f>IF(N144="nulová",J144,0)</f>
        <v>0</v>
      </c>
      <c r="BJ144" s="19" t="s">
        <v>142</v>
      </c>
      <c r="BK144" s="193">
        <f>ROUND(I144*H144,2)</f>
        <v>0</v>
      </c>
      <c r="BL144" s="19" t="s">
        <v>1076</v>
      </c>
      <c r="BM144" s="192" t="s">
        <v>1102</v>
      </c>
    </row>
    <row r="145" spans="1:47" s="2" customFormat="1" ht="11.25">
      <c r="A145" s="36"/>
      <c r="B145" s="37"/>
      <c r="C145" s="38"/>
      <c r="D145" s="194" t="s">
        <v>144</v>
      </c>
      <c r="E145" s="38"/>
      <c r="F145" s="195" t="s">
        <v>1101</v>
      </c>
      <c r="G145" s="38"/>
      <c r="H145" s="38"/>
      <c r="I145" s="196"/>
      <c r="J145" s="38"/>
      <c r="K145" s="38"/>
      <c r="L145" s="41"/>
      <c r="M145" s="197"/>
      <c r="N145" s="198"/>
      <c r="O145" s="67"/>
      <c r="P145" s="67"/>
      <c r="Q145" s="67"/>
      <c r="R145" s="67"/>
      <c r="S145" s="67"/>
      <c r="T145" s="68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9" t="s">
        <v>144</v>
      </c>
      <c r="AU145" s="19" t="s">
        <v>83</v>
      </c>
    </row>
    <row r="146" spans="2:51" s="13" customFormat="1" ht="11.25">
      <c r="B146" s="199"/>
      <c r="C146" s="200"/>
      <c r="D146" s="194" t="s">
        <v>146</v>
      </c>
      <c r="E146" s="201" t="s">
        <v>28</v>
      </c>
      <c r="F146" s="202" t="s">
        <v>1103</v>
      </c>
      <c r="G146" s="200"/>
      <c r="H146" s="201" t="s">
        <v>28</v>
      </c>
      <c r="I146" s="203"/>
      <c r="J146" s="200"/>
      <c r="K146" s="200"/>
      <c r="L146" s="204"/>
      <c r="M146" s="205"/>
      <c r="N146" s="206"/>
      <c r="O146" s="206"/>
      <c r="P146" s="206"/>
      <c r="Q146" s="206"/>
      <c r="R146" s="206"/>
      <c r="S146" s="206"/>
      <c r="T146" s="207"/>
      <c r="AT146" s="208" t="s">
        <v>146</v>
      </c>
      <c r="AU146" s="208" t="s">
        <v>83</v>
      </c>
      <c r="AV146" s="13" t="s">
        <v>81</v>
      </c>
      <c r="AW146" s="13" t="s">
        <v>34</v>
      </c>
      <c r="AX146" s="13" t="s">
        <v>73</v>
      </c>
      <c r="AY146" s="208" t="s">
        <v>136</v>
      </c>
    </row>
    <row r="147" spans="2:51" s="14" customFormat="1" ht="11.25">
      <c r="B147" s="209"/>
      <c r="C147" s="210"/>
      <c r="D147" s="194" t="s">
        <v>146</v>
      </c>
      <c r="E147" s="211" t="s">
        <v>28</v>
      </c>
      <c r="F147" s="212" t="s">
        <v>81</v>
      </c>
      <c r="G147" s="210"/>
      <c r="H147" s="213">
        <v>1</v>
      </c>
      <c r="I147" s="214"/>
      <c r="J147" s="210"/>
      <c r="K147" s="210"/>
      <c r="L147" s="215"/>
      <c r="M147" s="216"/>
      <c r="N147" s="217"/>
      <c r="O147" s="217"/>
      <c r="P147" s="217"/>
      <c r="Q147" s="217"/>
      <c r="R147" s="217"/>
      <c r="S147" s="217"/>
      <c r="T147" s="218"/>
      <c r="AT147" s="219" t="s">
        <v>146</v>
      </c>
      <c r="AU147" s="219" t="s">
        <v>83</v>
      </c>
      <c r="AV147" s="14" t="s">
        <v>83</v>
      </c>
      <c r="AW147" s="14" t="s">
        <v>34</v>
      </c>
      <c r="AX147" s="14" t="s">
        <v>81</v>
      </c>
      <c r="AY147" s="219" t="s">
        <v>136</v>
      </c>
    </row>
    <row r="148" spans="1:65" s="2" customFormat="1" ht="16.5" customHeight="1">
      <c r="A148" s="36"/>
      <c r="B148" s="37"/>
      <c r="C148" s="181" t="s">
        <v>262</v>
      </c>
      <c r="D148" s="181" t="s">
        <v>138</v>
      </c>
      <c r="E148" s="182" t="s">
        <v>1104</v>
      </c>
      <c r="F148" s="183" t="s">
        <v>1105</v>
      </c>
      <c r="G148" s="184" t="s">
        <v>279</v>
      </c>
      <c r="H148" s="185">
        <v>1</v>
      </c>
      <c r="I148" s="186"/>
      <c r="J148" s="187">
        <f>ROUND(I148*H148,2)</f>
        <v>0</v>
      </c>
      <c r="K148" s="183" t="s">
        <v>28</v>
      </c>
      <c r="L148" s="41"/>
      <c r="M148" s="188" t="s">
        <v>28</v>
      </c>
      <c r="N148" s="189" t="s">
        <v>46</v>
      </c>
      <c r="O148" s="67"/>
      <c r="P148" s="190">
        <f>O148*H148</f>
        <v>0</v>
      </c>
      <c r="Q148" s="190">
        <v>0</v>
      </c>
      <c r="R148" s="190">
        <f>Q148*H148</f>
        <v>0</v>
      </c>
      <c r="S148" s="190">
        <v>0</v>
      </c>
      <c r="T148" s="191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2" t="s">
        <v>1076</v>
      </c>
      <c r="AT148" s="192" t="s">
        <v>138</v>
      </c>
      <c r="AU148" s="192" t="s">
        <v>83</v>
      </c>
      <c r="AY148" s="19" t="s">
        <v>136</v>
      </c>
      <c r="BE148" s="193">
        <f>IF(N148="základní",J148,0)</f>
        <v>0</v>
      </c>
      <c r="BF148" s="193">
        <f>IF(N148="snížená",J148,0)</f>
        <v>0</v>
      </c>
      <c r="BG148" s="193">
        <f>IF(N148="zákl. přenesená",J148,0)</f>
        <v>0</v>
      </c>
      <c r="BH148" s="193">
        <f>IF(N148="sníž. přenesená",J148,0)</f>
        <v>0</v>
      </c>
      <c r="BI148" s="193">
        <f>IF(N148="nulová",J148,0)</f>
        <v>0</v>
      </c>
      <c r="BJ148" s="19" t="s">
        <v>142</v>
      </c>
      <c r="BK148" s="193">
        <f>ROUND(I148*H148,2)</f>
        <v>0</v>
      </c>
      <c r="BL148" s="19" t="s">
        <v>1076</v>
      </c>
      <c r="BM148" s="192" t="s">
        <v>1106</v>
      </c>
    </row>
    <row r="149" spans="1:47" s="2" customFormat="1" ht="11.25">
      <c r="A149" s="36"/>
      <c r="B149" s="37"/>
      <c r="C149" s="38"/>
      <c r="D149" s="194" t="s">
        <v>144</v>
      </c>
      <c r="E149" s="38"/>
      <c r="F149" s="195" t="s">
        <v>1105</v>
      </c>
      <c r="G149" s="38"/>
      <c r="H149" s="38"/>
      <c r="I149" s="196"/>
      <c r="J149" s="38"/>
      <c r="K149" s="38"/>
      <c r="L149" s="41"/>
      <c r="M149" s="197"/>
      <c r="N149" s="198"/>
      <c r="O149" s="67"/>
      <c r="P149" s="67"/>
      <c r="Q149" s="67"/>
      <c r="R149" s="67"/>
      <c r="S149" s="67"/>
      <c r="T149" s="68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9" t="s">
        <v>144</v>
      </c>
      <c r="AU149" s="19" t="s">
        <v>83</v>
      </c>
    </row>
    <row r="150" spans="2:51" s="13" customFormat="1" ht="11.25">
      <c r="B150" s="199"/>
      <c r="C150" s="200"/>
      <c r="D150" s="194" t="s">
        <v>146</v>
      </c>
      <c r="E150" s="201" t="s">
        <v>28</v>
      </c>
      <c r="F150" s="202" t="s">
        <v>1107</v>
      </c>
      <c r="G150" s="200"/>
      <c r="H150" s="201" t="s">
        <v>28</v>
      </c>
      <c r="I150" s="203"/>
      <c r="J150" s="200"/>
      <c r="K150" s="200"/>
      <c r="L150" s="204"/>
      <c r="M150" s="205"/>
      <c r="N150" s="206"/>
      <c r="O150" s="206"/>
      <c r="P150" s="206"/>
      <c r="Q150" s="206"/>
      <c r="R150" s="206"/>
      <c r="S150" s="206"/>
      <c r="T150" s="207"/>
      <c r="AT150" s="208" t="s">
        <v>146</v>
      </c>
      <c r="AU150" s="208" t="s">
        <v>83</v>
      </c>
      <c r="AV150" s="13" t="s">
        <v>81</v>
      </c>
      <c r="AW150" s="13" t="s">
        <v>34</v>
      </c>
      <c r="AX150" s="13" t="s">
        <v>73</v>
      </c>
      <c r="AY150" s="208" t="s">
        <v>136</v>
      </c>
    </row>
    <row r="151" spans="2:51" s="13" customFormat="1" ht="22.5">
      <c r="B151" s="199"/>
      <c r="C151" s="200"/>
      <c r="D151" s="194" t="s">
        <v>146</v>
      </c>
      <c r="E151" s="201" t="s">
        <v>28</v>
      </c>
      <c r="F151" s="202" t="s">
        <v>1108</v>
      </c>
      <c r="G151" s="200"/>
      <c r="H151" s="201" t="s">
        <v>28</v>
      </c>
      <c r="I151" s="203"/>
      <c r="J151" s="200"/>
      <c r="K151" s="200"/>
      <c r="L151" s="204"/>
      <c r="M151" s="205"/>
      <c r="N151" s="206"/>
      <c r="O151" s="206"/>
      <c r="P151" s="206"/>
      <c r="Q151" s="206"/>
      <c r="R151" s="206"/>
      <c r="S151" s="206"/>
      <c r="T151" s="207"/>
      <c r="AT151" s="208" t="s">
        <v>146</v>
      </c>
      <c r="AU151" s="208" t="s">
        <v>83</v>
      </c>
      <c r="AV151" s="13" t="s">
        <v>81</v>
      </c>
      <c r="AW151" s="13" t="s">
        <v>34</v>
      </c>
      <c r="AX151" s="13" t="s">
        <v>73</v>
      </c>
      <c r="AY151" s="208" t="s">
        <v>136</v>
      </c>
    </row>
    <row r="152" spans="2:51" s="13" customFormat="1" ht="11.25">
      <c r="B152" s="199"/>
      <c r="C152" s="200"/>
      <c r="D152" s="194" t="s">
        <v>146</v>
      </c>
      <c r="E152" s="201" t="s">
        <v>28</v>
      </c>
      <c r="F152" s="202" t="s">
        <v>1109</v>
      </c>
      <c r="G152" s="200"/>
      <c r="H152" s="201" t="s">
        <v>28</v>
      </c>
      <c r="I152" s="203"/>
      <c r="J152" s="200"/>
      <c r="K152" s="200"/>
      <c r="L152" s="204"/>
      <c r="M152" s="205"/>
      <c r="N152" s="206"/>
      <c r="O152" s="206"/>
      <c r="P152" s="206"/>
      <c r="Q152" s="206"/>
      <c r="R152" s="206"/>
      <c r="S152" s="206"/>
      <c r="T152" s="207"/>
      <c r="AT152" s="208" t="s">
        <v>146</v>
      </c>
      <c r="AU152" s="208" t="s">
        <v>83</v>
      </c>
      <c r="AV152" s="13" t="s">
        <v>81</v>
      </c>
      <c r="AW152" s="13" t="s">
        <v>34</v>
      </c>
      <c r="AX152" s="13" t="s">
        <v>73</v>
      </c>
      <c r="AY152" s="208" t="s">
        <v>136</v>
      </c>
    </row>
    <row r="153" spans="2:51" s="13" customFormat="1" ht="11.25">
      <c r="B153" s="199"/>
      <c r="C153" s="200"/>
      <c r="D153" s="194" t="s">
        <v>146</v>
      </c>
      <c r="E153" s="201" t="s">
        <v>28</v>
      </c>
      <c r="F153" s="202" t="s">
        <v>1110</v>
      </c>
      <c r="G153" s="200"/>
      <c r="H153" s="201" t="s">
        <v>28</v>
      </c>
      <c r="I153" s="203"/>
      <c r="J153" s="200"/>
      <c r="K153" s="200"/>
      <c r="L153" s="204"/>
      <c r="M153" s="205"/>
      <c r="N153" s="206"/>
      <c r="O153" s="206"/>
      <c r="P153" s="206"/>
      <c r="Q153" s="206"/>
      <c r="R153" s="206"/>
      <c r="S153" s="206"/>
      <c r="T153" s="207"/>
      <c r="AT153" s="208" t="s">
        <v>146</v>
      </c>
      <c r="AU153" s="208" t="s">
        <v>83</v>
      </c>
      <c r="AV153" s="13" t="s">
        <v>81</v>
      </c>
      <c r="AW153" s="13" t="s">
        <v>34</v>
      </c>
      <c r="AX153" s="13" t="s">
        <v>73</v>
      </c>
      <c r="AY153" s="208" t="s">
        <v>136</v>
      </c>
    </row>
    <row r="154" spans="2:51" s="13" customFormat="1" ht="11.25">
      <c r="B154" s="199"/>
      <c r="C154" s="200"/>
      <c r="D154" s="194" t="s">
        <v>146</v>
      </c>
      <c r="E154" s="201" t="s">
        <v>28</v>
      </c>
      <c r="F154" s="202" t="s">
        <v>1111</v>
      </c>
      <c r="G154" s="200"/>
      <c r="H154" s="201" t="s">
        <v>28</v>
      </c>
      <c r="I154" s="203"/>
      <c r="J154" s="200"/>
      <c r="K154" s="200"/>
      <c r="L154" s="204"/>
      <c r="M154" s="205"/>
      <c r="N154" s="206"/>
      <c r="O154" s="206"/>
      <c r="P154" s="206"/>
      <c r="Q154" s="206"/>
      <c r="R154" s="206"/>
      <c r="S154" s="206"/>
      <c r="T154" s="207"/>
      <c r="AT154" s="208" t="s">
        <v>146</v>
      </c>
      <c r="AU154" s="208" t="s">
        <v>83</v>
      </c>
      <c r="AV154" s="13" t="s">
        <v>81</v>
      </c>
      <c r="AW154" s="13" t="s">
        <v>34</v>
      </c>
      <c r="AX154" s="13" t="s">
        <v>73</v>
      </c>
      <c r="AY154" s="208" t="s">
        <v>136</v>
      </c>
    </row>
    <row r="155" spans="2:51" s="13" customFormat="1" ht="22.5">
      <c r="B155" s="199"/>
      <c r="C155" s="200"/>
      <c r="D155" s="194" t="s">
        <v>146</v>
      </c>
      <c r="E155" s="201" t="s">
        <v>28</v>
      </c>
      <c r="F155" s="202" t="s">
        <v>1112</v>
      </c>
      <c r="G155" s="200"/>
      <c r="H155" s="201" t="s">
        <v>28</v>
      </c>
      <c r="I155" s="203"/>
      <c r="J155" s="200"/>
      <c r="K155" s="200"/>
      <c r="L155" s="204"/>
      <c r="M155" s="205"/>
      <c r="N155" s="206"/>
      <c r="O155" s="206"/>
      <c r="P155" s="206"/>
      <c r="Q155" s="206"/>
      <c r="R155" s="206"/>
      <c r="S155" s="206"/>
      <c r="T155" s="207"/>
      <c r="AT155" s="208" t="s">
        <v>146</v>
      </c>
      <c r="AU155" s="208" t="s">
        <v>83</v>
      </c>
      <c r="AV155" s="13" t="s">
        <v>81</v>
      </c>
      <c r="AW155" s="13" t="s">
        <v>34</v>
      </c>
      <c r="AX155" s="13" t="s">
        <v>73</v>
      </c>
      <c r="AY155" s="208" t="s">
        <v>136</v>
      </c>
    </row>
    <row r="156" spans="2:51" s="13" customFormat="1" ht="22.5">
      <c r="B156" s="199"/>
      <c r="C156" s="200"/>
      <c r="D156" s="194" t="s">
        <v>146</v>
      </c>
      <c r="E156" s="201" t="s">
        <v>28</v>
      </c>
      <c r="F156" s="202" t="s">
        <v>1113</v>
      </c>
      <c r="G156" s="200"/>
      <c r="H156" s="201" t="s">
        <v>28</v>
      </c>
      <c r="I156" s="203"/>
      <c r="J156" s="200"/>
      <c r="K156" s="200"/>
      <c r="L156" s="204"/>
      <c r="M156" s="205"/>
      <c r="N156" s="206"/>
      <c r="O156" s="206"/>
      <c r="P156" s="206"/>
      <c r="Q156" s="206"/>
      <c r="R156" s="206"/>
      <c r="S156" s="206"/>
      <c r="T156" s="207"/>
      <c r="AT156" s="208" t="s">
        <v>146</v>
      </c>
      <c r="AU156" s="208" t="s">
        <v>83</v>
      </c>
      <c r="AV156" s="13" t="s">
        <v>81</v>
      </c>
      <c r="AW156" s="13" t="s">
        <v>34</v>
      </c>
      <c r="AX156" s="13" t="s">
        <v>73</v>
      </c>
      <c r="AY156" s="208" t="s">
        <v>136</v>
      </c>
    </row>
    <row r="157" spans="2:51" s="14" customFormat="1" ht="11.25">
      <c r="B157" s="209"/>
      <c r="C157" s="210"/>
      <c r="D157" s="194" t="s">
        <v>146</v>
      </c>
      <c r="E157" s="211" t="s">
        <v>28</v>
      </c>
      <c r="F157" s="212" t="s">
        <v>81</v>
      </c>
      <c r="G157" s="210"/>
      <c r="H157" s="213">
        <v>1</v>
      </c>
      <c r="I157" s="214"/>
      <c r="J157" s="210"/>
      <c r="K157" s="210"/>
      <c r="L157" s="215"/>
      <c r="M157" s="216"/>
      <c r="N157" s="217"/>
      <c r="O157" s="217"/>
      <c r="P157" s="217"/>
      <c r="Q157" s="217"/>
      <c r="R157" s="217"/>
      <c r="S157" s="217"/>
      <c r="T157" s="218"/>
      <c r="AT157" s="219" t="s">
        <v>146</v>
      </c>
      <c r="AU157" s="219" t="s">
        <v>83</v>
      </c>
      <c r="AV157" s="14" t="s">
        <v>83</v>
      </c>
      <c r="AW157" s="14" t="s">
        <v>34</v>
      </c>
      <c r="AX157" s="14" t="s">
        <v>81</v>
      </c>
      <c r="AY157" s="219" t="s">
        <v>136</v>
      </c>
    </row>
    <row r="158" spans="1:65" s="2" customFormat="1" ht="33" customHeight="1">
      <c r="A158" s="36"/>
      <c r="B158" s="37"/>
      <c r="C158" s="181" t="s">
        <v>276</v>
      </c>
      <c r="D158" s="181" t="s">
        <v>138</v>
      </c>
      <c r="E158" s="182" t="s">
        <v>1114</v>
      </c>
      <c r="F158" s="183" t="s">
        <v>1115</v>
      </c>
      <c r="G158" s="184" t="s">
        <v>279</v>
      </c>
      <c r="H158" s="185">
        <v>1</v>
      </c>
      <c r="I158" s="186"/>
      <c r="J158" s="187">
        <f>ROUND(I158*H158,2)</f>
        <v>0</v>
      </c>
      <c r="K158" s="183" t="s">
        <v>28</v>
      </c>
      <c r="L158" s="41"/>
      <c r="M158" s="188" t="s">
        <v>28</v>
      </c>
      <c r="N158" s="189" t="s">
        <v>46</v>
      </c>
      <c r="O158" s="67"/>
      <c r="P158" s="190">
        <f>O158*H158</f>
        <v>0</v>
      </c>
      <c r="Q158" s="190">
        <v>0</v>
      </c>
      <c r="R158" s="190">
        <f>Q158*H158</f>
        <v>0</v>
      </c>
      <c r="S158" s="190">
        <v>0</v>
      </c>
      <c r="T158" s="191">
        <f>S158*H158</f>
        <v>0</v>
      </c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R158" s="192" t="s">
        <v>1076</v>
      </c>
      <c r="AT158" s="192" t="s">
        <v>138</v>
      </c>
      <c r="AU158" s="192" t="s">
        <v>83</v>
      </c>
      <c r="AY158" s="19" t="s">
        <v>136</v>
      </c>
      <c r="BE158" s="193">
        <f>IF(N158="základní",J158,0)</f>
        <v>0</v>
      </c>
      <c r="BF158" s="193">
        <f>IF(N158="snížená",J158,0)</f>
        <v>0</v>
      </c>
      <c r="BG158" s="193">
        <f>IF(N158="zákl. přenesená",J158,0)</f>
        <v>0</v>
      </c>
      <c r="BH158" s="193">
        <f>IF(N158="sníž. přenesená",J158,0)</f>
        <v>0</v>
      </c>
      <c r="BI158" s="193">
        <f>IF(N158="nulová",J158,0)</f>
        <v>0</v>
      </c>
      <c r="BJ158" s="19" t="s">
        <v>142</v>
      </c>
      <c r="BK158" s="193">
        <f>ROUND(I158*H158,2)</f>
        <v>0</v>
      </c>
      <c r="BL158" s="19" t="s">
        <v>1076</v>
      </c>
      <c r="BM158" s="192" t="s">
        <v>1116</v>
      </c>
    </row>
    <row r="159" spans="1:47" s="2" customFormat="1" ht="19.5">
      <c r="A159" s="36"/>
      <c r="B159" s="37"/>
      <c r="C159" s="38"/>
      <c r="D159" s="194" t="s">
        <v>144</v>
      </c>
      <c r="E159" s="38"/>
      <c r="F159" s="195" t="s">
        <v>1115</v>
      </c>
      <c r="G159" s="38"/>
      <c r="H159" s="38"/>
      <c r="I159" s="196"/>
      <c r="J159" s="38"/>
      <c r="K159" s="38"/>
      <c r="L159" s="41"/>
      <c r="M159" s="197"/>
      <c r="N159" s="198"/>
      <c r="O159" s="67"/>
      <c r="P159" s="67"/>
      <c r="Q159" s="67"/>
      <c r="R159" s="67"/>
      <c r="S159" s="67"/>
      <c r="T159" s="68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T159" s="19" t="s">
        <v>144</v>
      </c>
      <c r="AU159" s="19" t="s">
        <v>83</v>
      </c>
    </row>
    <row r="160" spans="2:51" s="13" customFormat="1" ht="22.5">
      <c r="B160" s="199"/>
      <c r="C160" s="200"/>
      <c r="D160" s="194" t="s">
        <v>146</v>
      </c>
      <c r="E160" s="201" t="s">
        <v>28</v>
      </c>
      <c r="F160" s="202" t="s">
        <v>1117</v>
      </c>
      <c r="G160" s="200"/>
      <c r="H160" s="201" t="s">
        <v>28</v>
      </c>
      <c r="I160" s="203"/>
      <c r="J160" s="200"/>
      <c r="K160" s="200"/>
      <c r="L160" s="204"/>
      <c r="M160" s="205"/>
      <c r="N160" s="206"/>
      <c r="O160" s="206"/>
      <c r="P160" s="206"/>
      <c r="Q160" s="206"/>
      <c r="R160" s="206"/>
      <c r="S160" s="206"/>
      <c r="T160" s="207"/>
      <c r="AT160" s="208" t="s">
        <v>146</v>
      </c>
      <c r="AU160" s="208" t="s">
        <v>83</v>
      </c>
      <c r="AV160" s="13" t="s">
        <v>81</v>
      </c>
      <c r="AW160" s="13" t="s">
        <v>34</v>
      </c>
      <c r="AX160" s="13" t="s">
        <v>73</v>
      </c>
      <c r="AY160" s="208" t="s">
        <v>136</v>
      </c>
    </row>
    <row r="161" spans="2:51" s="13" customFormat="1" ht="11.25">
      <c r="B161" s="199"/>
      <c r="C161" s="200"/>
      <c r="D161" s="194" t="s">
        <v>146</v>
      </c>
      <c r="E161" s="201" t="s">
        <v>28</v>
      </c>
      <c r="F161" s="202" t="s">
        <v>1118</v>
      </c>
      <c r="G161" s="200"/>
      <c r="H161" s="201" t="s">
        <v>28</v>
      </c>
      <c r="I161" s="203"/>
      <c r="J161" s="200"/>
      <c r="K161" s="200"/>
      <c r="L161" s="204"/>
      <c r="M161" s="205"/>
      <c r="N161" s="206"/>
      <c r="O161" s="206"/>
      <c r="P161" s="206"/>
      <c r="Q161" s="206"/>
      <c r="R161" s="206"/>
      <c r="S161" s="206"/>
      <c r="T161" s="207"/>
      <c r="AT161" s="208" t="s">
        <v>146</v>
      </c>
      <c r="AU161" s="208" t="s">
        <v>83</v>
      </c>
      <c r="AV161" s="13" t="s">
        <v>81</v>
      </c>
      <c r="AW161" s="13" t="s">
        <v>34</v>
      </c>
      <c r="AX161" s="13" t="s">
        <v>73</v>
      </c>
      <c r="AY161" s="208" t="s">
        <v>136</v>
      </c>
    </row>
    <row r="162" spans="2:51" s="13" customFormat="1" ht="11.25">
      <c r="B162" s="199"/>
      <c r="C162" s="200"/>
      <c r="D162" s="194" t="s">
        <v>146</v>
      </c>
      <c r="E162" s="201" t="s">
        <v>28</v>
      </c>
      <c r="F162" s="202" t="s">
        <v>1119</v>
      </c>
      <c r="G162" s="200"/>
      <c r="H162" s="201" t="s">
        <v>28</v>
      </c>
      <c r="I162" s="203"/>
      <c r="J162" s="200"/>
      <c r="K162" s="200"/>
      <c r="L162" s="204"/>
      <c r="M162" s="205"/>
      <c r="N162" s="206"/>
      <c r="O162" s="206"/>
      <c r="P162" s="206"/>
      <c r="Q162" s="206"/>
      <c r="R162" s="206"/>
      <c r="S162" s="206"/>
      <c r="T162" s="207"/>
      <c r="AT162" s="208" t="s">
        <v>146</v>
      </c>
      <c r="AU162" s="208" t="s">
        <v>83</v>
      </c>
      <c r="AV162" s="13" t="s">
        <v>81</v>
      </c>
      <c r="AW162" s="13" t="s">
        <v>34</v>
      </c>
      <c r="AX162" s="13" t="s">
        <v>73</v>
      </c>
      <c r="AY162" s="208" t="s">
        <v>136</v>
      </c>
    </row>
    <row r="163" spans="2:51" s="14" customFormat="1" ht="11.25">
      <c r="B163" s="209"/>
      <c r="C163" s="210"/>
      <c r="D163" s="194" t="s">
        <v>146</v>
      </c>
      <c r="E163" s="211" t="s">
        <v>28</v>
      </c>
      <c r="F163" s="212" t="s">
        <v>81</v>
      </c>
      <c r="G163" s="210"/>
      <c r="H163" s="213">
        <v>1</v>
      </c>
      <c r="I163" s="214"/>
      <c r="J163" s="210"/>
      <c r="K163" s="210"/>
      <c r="L163" s="215"/>
      <c r="M163" s="216"/>
      <c r="N163" s="217"/>
      <c r="O163" s="217"/>
      <c r="P163" s="217"/>
      <c r="Q163" s="217"/>
      <c r="R163" s="217"/>
      <c r="S163" s="217"/>
      <c r="T163" s="218"/>
      <c r="AT163" s="219" t="s">
        <v>146</v>
      </c>
      <c r="AU163" s="219" t="s">
        <v>83</v>
      </c>
      <c r="AV163" s="14" t="s">
        <v>83</v>
      </c>
      <c r="AW163" s="14" t="s">
        <v>34</v>
      </c>
      <c r="AX163" s="14" t="s">
        <v>81</v>
      </c>
      <c r="AY163" s="219" t="s">
        <v>136</v>
      </c>
    </row>
    <row r="164" spans="1:65" s="2" customFormat="1" ht="16.5" customHeight="1">
      <c r="A164" s="36"/>
      <c r="B164" s="37"/>
      <c r="C164" s="181" t="s">
        <v>288</v>
      </c>
      <c r="D164" s="181" t="s">
        <v>138</v>
      </c>
      <c r="E164" s="182" t="s">
        <v>1120</v>
      </c>
      <c r="F164" s="183" t="s">
        <v>1121</v>
      </c>
      <c r="G164" s="184" t="s">
        <v>279</v>
      </c>
      <c r="H164" s="185">
        <v>1</v>
      </c>
      <c r="I164" s="186"/>
      <c r="J164" s="187">
        <f>ROUND(I164*H164,2)</f>
        <v>0</v>
      </c>
      <c r="K164" s="183" t="s">
        <v>28</v>
      </c>
      <c r="L164" s="41"/>
      <c r="M164" s="188" t="s">
        <v>28</v>
      </c>
      <c r="N164" s="189" t="s">
        <v>46</v>
      </c>
      <c r="O164" s="67"/>
      <c r="P164" s="190">
        <f>O164*H164</f>
        <v>0</v>
      </c>
      <c r="Q164" s="190">
        <v>0</v>
      </c>
      <c r="R164" s="190">
        <f>Q164*H164</f>
        <v>0</v>
      </c>
      <c r="S164" s="190">
        <v>0</v>
      </c>
      <c r="T164" s="191">
        <f>S164*H164</f>
        <v>0</v>
      </c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R164" s="192" t="s">
        <v>1076</v>
      </c>
      <c r="AT164" s="192" t="s">
        <v>138</v>
      </c>
      <c r="AU164" s="192" t="s">
        <v>83</v>
      </c>
      <c r="AY164" s="19" t="s">
        <v>136</v>
      </c>
      <c r="BE164" s="193">
        <f>IF(N164="základní",J164,0)</f>
        <v>0</v>
      </c>
      <c r="BF164" s="193">
        <f>IF(N164="snížená",J164,0)</f>
        <v>0</v>
      </c>
      <c r="BG164" s="193">
        <f>IF(N164="zákl. přenesená",J164,0)</f>
        <v>0</v>
      </c>
      <c r="BH164" s="193">
        <f>IF(N164="sníž. přenesená",J164,0)</f>
        <v>0</v>
      </c>
      <c r="BI164" s="193">
        <f>IF(N164="nulová",J164,0)</f>
        <v>0</v>
      </c>
      <c r="BJ164" s="19" t="s">
        <v>142</v>
      </c>
      <c r="BK164" s="193">
        <f>ROUND(I164*H164,2)</f>
        <v>0</v>
      </c>
      <c r="BL164" s="19" t="s">
        <v>1076</v>
      </c>
      <c r="BM164" s="192" t="s">
        <v>1122</v>
      </c>
    </row>
    <row r="165" spans="1:47" s="2" customFormat="1" ht="11.25">
      <c r="A165" s="36"/>
      <c r="B165" s="37"/>
      <c r="C165" s="38"/>
      <c r="D165" s="194" t="s">
        <v>144</v>
      </c>
      <c r="E165" s="38"/>
      <c r="F165" s="195" t="s">
        <v>1121</v>
      </c>
      <c r="G165" s="38"/>
      <c r="H165" s="38"/>
      <c r="I165" s="196"/>
      <c r="J165" s="38"/>
      <c r="K165" s="38"/>
      <c r="L165" s="41"/>
      <c r="M165" s="197"/>
      <c r="N165" s="198"/>
      <c r="O165" s="67"/>
      <c r="P165" s="67"/>
      <c r="Q165" s="67"/>
      <c r="R165" s="67"/>
      <c r="S165" s="67"/>
      <c r="T165" s="68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T165" s="19" t="s">
        <v>144</v>
      </c>
      <c r="AU165" s="19" t="s">
        <v>83</v>
      </c>
    </row>
    <row r="166" spans="2:51" s="13" customFormat="1" ht="11.25">
      <c r="B166" s="199"/>
      <c r="C166" s="200"/>
      <c r="D166" s="194" t="s">
        <v>146</v>
      </c>
      <c r="E166" s="201" t="s">
        <v>28</v>
      </c>
      <c r="F166" s="202" t="s">
        <v>1123</v>
      </c>
      <c r="G166" s="200"/>
      <c r="H166" s="201" t="s">
        <v>28</v>
      </c>
      <c r="I166" s="203"/>
      <c r="J166" s="200"/>
      <c r="K166" s="200"/>
      <c r="L166" s="204"/>
      <c r="M166" s="205"/>
      <c r="N166" s="206"/>
      <c r="O166" s="206"/>
      <c r="P166" s="206"/>
      <c r="Q166" s="206"/>
      <c r="R166" s="206"/>
      <c r="S166" s="206"/>
      <c r="T166" s="207"/>
      <c r="AT166" s="208" t="s">
        <v>146</v>
      </c>
      <c r="AU166" s="208" t="s">
        <v>83</v>
      </c>
      <c r="AV166" s="13" t="s">
        <v>81</v>
      </c>
      <c r="AW166" s="13" t="s">
        <v>34</v>
      </c>
      <c r="AX166" s="13" t="s">
        <v>73</v>
      </c>
      <c r="AY166" s="208" t="s">
        <v>136</v>
      </c>
    </row>
    <row r="167" spans="2:51" s="14" customFormat="1" ht="11.25">
      <c r="B167" s="209"/>
      <c r="C167" s="210"/>
      <c r="D167" s="194" t="s">
        <v>146</v>
      </c>
      <c r="E167" s="211" t="s">
        <v>28</v>
      </c>
      <c r="F167" s="212" t="s">
        <v>81</v>
      </c>
      <c r="G167" s="210"/>
      <c r="H167" s="213">
        <v>1</v>
      </c>
      <c r="I167" s="214"/>
      <c r="J167" s="210"/>
      <c r="K167" s="210"/>
      <c r="L167" s="215"/>
      <c r="M167" s="216"/>
      <c r="N167" s="217"/>
      <c r="O167" s="217"/>
      <c r="P167" s="217"/>
      <c r="Q167" s="217"/>
      <c r="R167" s="217"/>
      <c r="S167" s="217"/>
      <c r="T167" s="218"/>
      <c r="AT167" s="219" t="s">
        <v>146</v>
      </c>
      <c r="AU167" s="219" t="s">
        <v>83</v>
      </c>
      <c r="AV167" s="14" t="s">
        <v>83</v>
      </c>
      <c r="AW167" s="14" t="s">
        <v>34</v>
      </c>
      <c r="AX167" s="14" t="s">
        <v>81</v>
      </c>
      <c r="AY167" s="219" t="s">
        <v>136</v>
      </c>
    </row>
    <row r="168" spans="1:65" s="2" customFormat="1" ht="16.5" customHeight="1">
      <c r="A168" s="36"/>
      <c r="B168" s="37"/>
      <c r="C168" s="181" t="s">
        <v>294</v>
      </c>
      <c r="D168" s="181" t="s">
        <v>138</v>
      </c>
      <c r="E168" s="182" t="s">
        <v>1124</v>
      </c>
      <c r="F168" s="183" t="s">
        <v>1125</v>
      </c>
      <c r="G168" s="184" t="s">
        <v>279</v>
      </c>
      <c r="H168" s="185">
        <v>1</v>
      </c>
      <c r="I168" s="186"/>
      <c r="J168" s="187">
        <f>ROUND(I168*H168,2)</f>
        <v>0</v>
      </c>
      <c r="K168" s="183" t="s">
        <v>28</v>
      </c>
      <c r="L168" s="41"/>
      <c r="M168" s="188" t="s">
        <v>28</v>
      </c>
      <c r="N168" s="189" t="s">
        <v>46</v>
      </c>
      <c r="O168" s="67"/>
      <c r="P168" s="190">
        <f>O168*H168</f>
        <v>0</v>
      </c>
      <c r="Q168" s="190">
        <v>0</v>
      </c>
      <c r="R168" s="190">
        <f>Q168*H168</f>
        <v>0</v>
      </c>
      <c r="S168" s="190">
        <v>0</v>
      </c>
      <c r="T168" s="191">
        <f>S168*H168</f>
        <v>0</v>
      </c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R168" s="192" t="s">
        <v>1076</v>
      </c>
      <c r="AT168" s="192" t="s">
        <v>138</v>
      </c>
      <c r="AU168" s="192" t="s">
        <v>83</v>
      </c>
      <c r="AY168" s="19" t="s">
        <v>136</v>
      </c>
      <c r="BE168" s="193">
        <f>IF(N168="základní",J168,0)</f>
        <v>0</v>
      </c>
      <c r="BF168" s="193">
        <f>IF(N168="snížená",J168,0)</f>
        <v>0</v>
      </c>
      <c r="BG168" s="193">
        <f>IF(N168="zákl. přenesená",J168,0)</f>
        <v>0</v>
      </c>
      <c r="BH168" s="193">
        <f>IF(N168="sníž. přenesená",J168,0)</f>
        <v>0</v>
      </c>
      <c r="BI168" s="193">
        <f>IF(N168="nulová",J168,0)</f>
        <v>0</v>
      </c>
      <c r="BJ168" s="19" t="s">
        <v>142</v>
      </c>
      <c r="BK168" s="193">
        <f>ROUND(I168*H168,2)</f>
        <v>0</v>
      </c>
      <c r="BL168" s="19" t="s">
        <v>1076</v>
      </c>
      <c r="BM168" s="192" t="s">
        <v>1126</v>
      </c>
    </row>
    <row r="169" spans="1:47" s="2" customFormat="1" ht="11.25">
      <c r="A169" s="36"/>
      <c r="B169" s="37"/>
      <c r="C169" s="38"/>
      <c r="D169" s="194" t="s">
        <v>144</v>
      </c>
      <c r="E169" s="38"/>
      <c r="F169" s="195" t="s">
        <v>1127</v>
      </c>
      <c r="G169" s="38"/>
      <c r="H169" s="38"/>
      <c r="I169" s="196"/>
      <c r="J169" s="38"/>
      <c r="K169" s="38"/>
      <c r="L169" s="41"/>
      <c r="M169" s="197"/>
      <c r="N169" s="198"/>
      <c r="O169" s="67"/>
      <c r="P169" s="67"/>
      <c r="Q169" s="67"/>
      <c r="R169" s="67"/>
      <c r="S169" s="67"/>
      <c r="T169" s="68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T169" s="19" t="s">
        <v>144</v>
      </c>
      <c r="AU169" s="19" t="s">
        <v>83</v>
      </c>
    </row>
    <row r="170" spans="2:51" s="13" customFormat="1" ht="11.25">
      <c r="B170" s="199"/>
      <c r="C170" s="200"/>
      <c r="D170" s="194" t="s">
        <v>146</v>
      </c>
      <c r="E170" s="201" t="s">
        <v>28</v>
      </c>
      <c r="F170" s="202" t="s">
        <v>1128</v>
      </c>
      <c r="G170" s="200"/>
      <c r="H170" s="201" t="s">
        <v>28</v>
      </c>
      <c r="I170" s="203"/>
      <c r="J170" s="200"/>
      <c r="K170" s="200"/>
      <c r="L170" s="204"/>
      <c r="M170" s="205"/>
      <c r="N170" s="206"/>
      <c r="O170" s="206"/>
      <c r="P170" s="206"/>
      <c r="Q170" s="206"/>
      <c r="R170" s="206"/>
      <c r="S170" s="206"/>
      <c r="T170" s="207"/>
      <c r="AT170" s="208" t="s">
        <v>146</v>
      </c>
      <c r="AU170" s="208" t="s">
        <v>83</v>
      </c>
      <c r="AV170" s="13" t="s">
        <v>81</v>
      </c>
      <c r="AW170" s="13" t="s">
        <v>34</v>
      </c>
      <c r="AX170" s="13" t="s">
        <v>73</v>
      </c>
      <c r="AY170" s="208" t="s">
        <v>136</v>
      </c>
    </row>
    <row r="171" spans="2:51" s="14" customFormat="1" ht="11.25">
      <c r="B171" s="209"/>
      <c r="C171" s="210"/>
      <c r="D171" s="194" t="s">
        <v>146</v>
      </c>
      <c r="E171" s="211" t="s">
        <v>28</v>
      </c>
      <c r="F171" s="212" t="s">
        <v>81</v>
      </c>
      <c r="G171" s="210"/>
      <c r="H171" s="213">
        <v>1</v>
      </c>
      <c r="I171" s="214"/>
      <c r="J171" s="210"/>
      <c r="K171" s="210"/>
      <c r="L171" s="215"/>
      <c r="M171" s="216"/>
      <c r="N171" s="217"/>
      <c r="O171" s="217"/>
      <c r="P171" s="217"/>
      <c r="Q171" s="217"/>
      <c r="R171" s="217"/>
      <c r="S171" s="217"/>
      <c r="T171" s="218"/>
      <c r="AT171" s="219" t="s">
        <v>146</v>
      </c>
      <c r="AU171" s="219" t="s">
        <v>83</v>
      </c>
      <c r="AV171" s="14" t="s">
        <v>83</v>
      </c>
      <c r="AW171" s="14" t="s">
        <v>34</v>
      </c>
      <c r="AX171" s="14" t="s">
        <v>81</v>
      </c>
      <c r="AY171" s="219" t="s">
        <v>136</v>
      </c>
    </row>
    <row r="172" spans="1:65" s="2" customFormat="1" ht="16.5" customHeight="1">
      <c r="A172" s="36"/>
      <c r="B172" s="37"/>
      <c r="C172" s="181" t="s">
        <v>301</v>
      </c>
      <c r="D172" s="181" t="s">
        <v>138</v>
      </c>
      <c r="E172" s="182" t="s">
        <v>1129</v>
      </c>
      <c r="F172" s="183" t="s">
        <v>1130</v>
      </c>
      <c r="G172" s="184" t="s">
        <v>279</v>
      </c>
      <c r="H172" s="185">
        <v>1</v>
      </c>
      <c r="I172" s="186"/>
      <c r="J172" s="187">
        <f>ROUND(I172*H172,2)</f>
        <v>0</v>
      </c>
      <c r="K172" s="183" t="s">
        <v>28</v>
      </c>
      <c r="L172" s="41"/>
      <c r="M172" s="188" t="s">
        <v>28</v>
      </c>
      <c r="N172" s="189" t="s">
        <v>46</v>
      </c>
      <c r="O172" s="67"/>
      <c r="P172" s="190">
        <f>O172*H172</f>
        <v>0</v>
      </c>
      <c r="Q172" s="190">
        <v>0</v>
      </c>
      <c r="R172" s="190">
        <f>Q172*H172</f>
        <v>0</v>
      </c>
      <c r="S172" s="190">
        <v>0</v>
      </c>
      <c r="T172" s="191">
        <f>S172*H172</f>
        <v>0</v>
      </c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R172" s="192" t="s">
        <v>1076</v>
      </c>
      <c r="AT172" s="192" t="s">
        <v>138</v>
      </c>
      <c r="AU172" s="192" t="s">
        <v>83</v>
      </c>
      <c r="AY172" s="19" t="s">
        <v>136</v>
      </c>
      <c r="BE172" s="193">
        <f>IF(N172="základní",J172,0)</f>
        <v>0</v>
      </c>
      <c r="BF172" s="193">
        <f>IF(N172="snížená",J172,0)</f>
        <v>0</v>
      </c>
      <c r="BG172" s="193">
        <f>IF(N172="zákl. přenesená",J172,0)</f>
        <v>0</v>
      </c>
      <c r="BH172" s="193">
        <f>IF(N172="sníž. přenesená",J172,0)</f>
        <v>0</v>
      </c>
      <c r="BI172" s="193">
        <f>IF(N172="nulová",J172,0)</f>
        <v>0</v>
      </c>
      <c r="BJ172" s="19" t="s">
        <v>142</v>
      </c>
      <c r="BK172" s="193">
        <f>ROUND(I172*H172,2)</f>
        <v>0</v>
      </c>
      <c r="BL172" s="19" t="s">
        <v>1076</v>
      </c>
      <c r="BM172" s="192" t="s">
        <v>1131</v>
      </c>
    </row>
    <row r="173" spans="1:47" s="2" customFormat="1" ht="11.25">
      <c r="A173" s="36"/>
      <c r="B173" s="37"/>
      <c r="C173" s="38"/>
      <c r="D173" s="194" t="s">
        <v>144</v>
      </c>
      <c r="E173" s="38"/>
      <c r="F173" s="195" t="s">
        <v>1130</v>
      </c>
      <c r="G173" s="38"/>
      <c r="H173" s="38"/>
      <c r="I173" s="196"/>
      <c r="J173" s="38"/>
      <c r="K173" s="38"/>
      <c r="L173" s="41"/>
      <c r="M173" s="197"/>
      <c r="N173" s="198"/>
      <c r="O173" s="67"/>
      <c r="P173" s="67"/>
      <c r="Q173" s="67"/>
      <c r="R173" s="67"/>
      <c r="S173" s="67"/>
      <c r="T173" s="68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9" t="s">
        <v>144</v>
      </c>
      <c r="AU173" s="19" t="s">
        <v>83</v>
      </c>
    </row>
    <row r="174" spans="2:51" s="13" customFormat="1" ht="22.5">
      <c r="B174" s="199"/>
      <c r="C174" s="200"/>
      <c r="D174" s="194" t="s">
        <v>146</v>
      </c>
      <c r="E174" s="201" t="s">
        <v>28</v>
      </c>
      <c r="F174" s="202" t="s">
        <v>1132</v>
      </c>
      <c r="G174" s="200"/>
      <c r="H174" s="201" t="s">
        <v>28</v>
      </c>
      <c r="I174" s="203"/>
      <c r="J174" s="200"/>
      <c r="K174" s="200"/>
      <c r="L174" s="204"/>
      <c r="M174" s="205"/>
      <c r="N174" s="206"/>
      <c r="O174" s="206"/>
      <c r="P174" s="206"/>
      <c r="Q174" s="206"/>
      <c r="R174" s="206"/>
      <c r="S174" s="206"/>
      <c r="T174" s="207"/>
      <c r="AT174" s="208" t="s">
        <v>146</v>
      </c>
      <c r="AU174" s="208" t="s">
        <v>83</v>
      </c>
      <c r="AV174" s="13" t="s">
        <v>81</v>
      </c>
      <c r="AW174" s="13" t="s">
        <v>34</v>
      </c>
      <c r="AX174" s="13" t="s">
        <v>73</v>
      </c>
      <c r="AY174" s="208" t="s">
        <v>136</v>
      </c>
    </row>
    <row r="175" spans="2:51" s="14" customFormat="1" ht="11.25">
      <c r="B175" s="209"/>
      <c r="C175" s="210"/>
      <c r="D175" s="194" t="s">
        <v>146</v>
      </c>
      <c r="E175" s="211" t="s">
        <v>28</v>
      </c>
      <c r="F175" s="212" t="s">
        <v>81</v>
      </c>
      <c r="G175" s="210"/>
      <c r="H175" s="213">
        <v>1</v>
      </c>
      <c r="I175" s="214"/>
      <c r="J175" s="210"/>
      <c r="K175" s="210"/>
      <c r="L175" s="215"/>
      <c r="M175" s="216"/>
      <c r="N175" s="217"/>
      <c r="O175" s="217"/>
      <c r="P175" s="217"/>
      <c r="Q175" s="217"/>
      <c r="R175" s="217"/>
      <c r="S175" s="217"/>
      <c r="T175" s="218"/>
      <c r="AT175" s="219" t="s">
        <v>146</v>
      </c>
      <c r="AU175" s="219" t="s">
        <v>83</v>
      </c>
      <c r="AV175" s="14" t="s">
        <v>83</v>
      </c>
      <c r="AW175" s="14" t="s">
        <v>34</v>
      </c>
      <c r="AX175" s="14" t="s">
        <v>81</v>
      </c>
      <c r="AY175" s="219" t="s">
        <v>136</v>
      </c>
    </row>
    <row r="176" spans="1:65" s="2" customFormat="1" ht="16.5" customHeight="1">
      <c r="A176" s="36"/>
      <c r="B176" s="37"/>
      <c r="C176" s="181" t="s">
        <v>7</v>
      </c>
      <c r="D176" s="181" t="s">
        <v>138</v>
      </c>
      <c r="E176" s="182" t="s">
        <v>1133</v>
      </c>
      <c r="F176" s="183" t="s">
        <v>1134</v>
      </c>
      <c r="G176" s="184" t="s">
        <v>279</v>
      </c>
      <c r="H176" s="185">
        <v>1</v>
      </c>
      <c r="I176" s="186"/>
      <c r="J176" s="187">
        <f>ROUND(I176*H176,2)</f>
        <v>0</v>
      </c>
      <c r="K176" s="183" t="s">
        <v>28</v>
      </c>
      <c r="L176" s="41"/>
      <c r="M176" s="188" t="s">
        <v>28</v>
      </c>
      <c r="N176" s="189" t="s">
        <v>46</v>
      </c>
      <c r="O176" s="67"/>
      <c r="P176" s="190">
        <f>O176*H176</f>
        <v>0</v>
      </c>
      <c r="Q176" s="190">
        <v>0</v>
      </c>
      <c r="R176" s="190">
        <f>Q176*H176</f>
        <v>0</v>
      </c>
      <c r="S176" s="190">
        <v>0</v>
      </c>
      <c r="T176" s="191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2" t="s">
        <v>1076</v>
      </c>
      <c r="AT176" s="192" t="s">
        <v>138</v>
      </c>
      <c r="AU176" s="192" t="s">
        <v>83</v>
      </c>
      <c r="AY176" s="19" t="s">
        <v>136</v>
      </c>
      <c r="BE176" s="193">
        <f>IF(N176="základní",J176,0)</f>
        <v>0</v>
      </c>
      <c r="BF176" s="193">
        <f>IF(N176="snížená",J176,0)</f>
        <v>0</v>
      </c>
      <c r="BG176" s="193">
        <f>IF(N176="zákl. přenesená",J176,0)</f>
        <v>0</v>
      </c>
      <c r="BH176" s="193">
        <f>IF(N176="sníž. přenesená",J176,0)</f>
        <v>0</v>
      </c>
      <c r="BI176" s="193">
        <f>IF(N176="nulová",J176,0)</f>
        <v>0</v>
      </c>
      <c r="BJ176" s="19" t="s">
        <v>142</v>
      </c>
      <c r="BK176" s="193">
        <f>ROUND(I176*H176,2)</f>
        <v>0</v>
      </c>
      <c r="BL176" s="19" t="s">
        <v>1076</v>
      </c>
      <c r="BM176" s="192" t="s">
        <v>1135</v>
      </c>
    </row>
    <row r="177" spans="1:47" s="2" customFormat="1" ht="11.25">
      <c r="A177" s="36"/>
      <c r="B177" s="37"/>
      <c r="C177" s="38"/>
      <c r="D177" s="194" t="s">
        <v>144</v>
      </c>
      <c r="E177" s="38"/>
      <c r="F177" s="195" t="s">
        <v>1134</v>
      </c>
      <c r="G177" s="38"/>
      <c r="H177" s="38"/>
      <c r="I177" s="196"/>
      <c r="J177" s="38"/>
      <c r="K177" s="38"/>
      <c r="L177" s="41"/>
      <c r="M177" s="197"/>
      <c r="N177" s="198"/>
      <c r="O177" s="67"/>
      <c r="P177" s="67"/>
      <c r="Q177" s="67"/>
      <c r="R177" s="67"/>
      <c r="S177" s="67"/>
      <c r="T177" s="68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9" t="s">
        <v>144</v>
      </c>
      <c r="AU177" s="19" t="s">
        <v>83</v>
      </c>
    </row>
    <row r="178" spans="2:51" s="13" customFormat="1" ht="22.5">
      <c r="B178" s="199"/>
      <c r="C178" s="200"/>
      <c r="D178" s="194" t="s">
        <v>146</v>
      </c>
      <c r="E178" s="201" t="s">
        <v>28</v>
      </c>
      <c r="F178" s="202" t="s">
        <v>1136</v>
      </c>
      <c r="G178" s="200"/>
      <c r="H178" s="201" t="s">
        <v>28</v>
      </c>
      <c r="I178" s="203"/>
      <c r="J178" s="200"/>
      <c r="K178" s="200"/>
      <c r="L178" s="204"/>
      <c r="M178" s="205"/>
      <c r="N178" s="206"/>
      <c r="O178" s="206"/>
      <c r="P178" s="206"/>
      <c r="Q178" s="206"/>
      <c r="R178" s="206"/>
      <c r="S178" s="206"/>
      <c r="T178" s="207"/>
      <c r="AT178" s="208" t="s">
        <v>146</v>
      </c>
      <c r="AU178" s="208" t="s">
        <v>83</v>
      </c>
      <c r="AV178" s="13" t="s">
        <v>81</v>
      </c>
      <c r="AW178" s="13" t="s">
        <v>34</v>
      </c>
      <c r="AX178" s="13" t="s">
        <v>73</v>
      </c>
      <c r="AY178" s="208" t="s">
        <v>136</v>
      </c>
    </row>
    <row r="179" spans="2:51" s="14" customFormat="1" ht="11.25">
      <c r="B179" s="209"/>
      <c r="C179" s="210"/>
      <c r="D179" s="194" t="s">
        <v>146</v>
      </c>
      <c r="E179" s="211" t="s">
        <v>28</v>
      </c>
      <c r="F179" s="212" t="s">
        <v>81</v>
      </c>
      <c r="G179" s="210"/>
      <c r="H179" s="213">
        <v>1</v>
      </c>
      <c r="I179" s="214"/>
      <c r="J179" s="210"/>
      <c r="K179" s="210"/>
      <c r="L179" s="215"/>
      <c r="M179" s="216"/>
      <c r="N179" s="217"/>
      <c r="O179" s="217"/>
      <c r="P179" s="217"/>
      <c r="Q179" s="217"/>
      <c r="R179" s="217"/>
      <c r="S179" s="217"/>
      <c r="T179" s="218"/>
      <c r="AT179" s="219" t="s">
        <v>146</v>
      </c>
      <c r="AU179" s="219" t="s">
        <v>83</v>
      </c>
      <c r="AV179" s="14" t="s">
        <v>83</v>
      </c>
      <c r="AW179" s="14" t="s">
        <v>34</v>
      </c>
      <c r="AX179" s="14" t="s">
        <v>81</v>
      </c>
      <c r="AY179" s="219" t="s">
        <v>136</v>
      </c>
    </row>
    <row r="180" spans="1:65" s="2" customFormat="1" ht="16.5" customHeight="1">
      <c r="A180" s="36"/>
      <c r="B180" s="37"/>
      <c r="C180" s="181" t="s">
        <v>326</v>
      </c>
      <c r="D180" s="181" t="s">
        <v>138</v>
      </c>
      <c r="E180" s="182" t="s">
        <v>1137</v>
      </c>
      <c r="F180" s="183" t="s">
        <v>1138</v>
      </c>
      <c r="G180" s="184" t="s">
        <v>279</v>
      </c>
      <c r="H180" s="185">
        <v>1</v>
      </c>
      <c r="I180" s="186"/>
      <c r="J180" s="187">
        <f>ROUND(I180*H180,2)</f>
        <v>0</v>
      </c>
      <c r="K180" s="183" t="s">
        <v>28</v>
      </c>
      <c r="L180" s="41"/>
      <c r="M180" s="188" t="s">
        <v>28</v>
      </c>
      <c r="N180" s="189" t="s">
        <v>46</v>
      </c>
      <c r="O180" s="67"/>
      <c r="P180" s="190">
        <f>O180*H180</f>
        <v>0</v>
      </c>
      <c r="Q180" s="190">
        <v>0</v>
      </c>
      <c r="R180" s="190">
        <f>Q180*H180</f>
        <v>0</v>
      </c>
      <c r="S180" s="190">
        <v>0</v>
      </c>
      <c r="T180" s="191">
        <f>S180*H180</f>
        <v>0</v>
      </c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R180" s="192" t="s">
        <v>1076</v>
      </c>
      <c r="AT180" s="192" t="s">
        <v>138</v>
      </c>
      <c r="AU180" s="192" t="s">
        <v>83</v>
      </c>
      <c r="AY180" s="19" t="s">
        <v>136</v>
      </c>
      <c r="BE180" s="193">
        <f>IF(N180="základní",J180,0)</f>
        <v>0</v>
      </c>
      <c r="BF180" s="193">
        <f>IF(N180="snížená",J180,0)</f>
        <v>0</v>
      </c>
      <c r="BG180" s="193">
        <f>IF(N180="zákl. přenesená",J180,0)</f>
        <v>0</v>
      </c>
      <c r="BH180" s="193">
        <f>IF(N180="sníž. přenesená",J180,0)</f>
        <v>0</v>
      </c>
      <c r="BI180" s="193">
        <f>IF(N180="nulová",J180,0)</f>
        <v>0</v>
      </c>
      <c r="BJ180" s="19" t="s">
        <v>142</v>
      </c>
      <c r="BK180" s="193">
        <f>ROUND(I180*H180,2)</f>
        <v>0</v>
      </c>
      <c r="BL180" s="19" t="s">
        <v>1076</v>
      </c>
      <c r="BM180" s="192" t="s">
        <v>1139</v>
      </c>
    </row>
    <row r="181" spans="1:47" s="2" customFormat="1" ht="11.25">
      <c r="A181" s="36"/>
      <c r="B181" s="37"/>
      <c r="C181" s="38"/>
      <c r="D181" s="194" t="s">
        <v>144</v>
      </c>
      <c r="E181" s="38"/>
      <c r="F181" s="195" t="s">
        <v>1138</v>
      </c>
      <c r="G181" s="38"/>
      <c r="H181" s="38"/>
      <c r="I181" s="196"/>
      <c r="J181" s="38"/>
      <c r="K181" s="38"/>
      <c r="L181" s="41"/>
      <c r="M181" s="197"/>
      <c r="N181" s="198"/>
      <c r="O181" s="67"/>
      <c r="P181" s="67"/>
      <c r="Q181" s="67"/>
      <c r="R181" s="67"/>
      <c r="S181" s="67"/>
      <c r="T181" s="68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9" t="s">
        <v>144</v>
      </c>
      <c r="AU181" s="19" t="s">
        <v>83</v>
      </c>
    </row>
    <row r="182" spans="2:51" s="13" customFormat="1" ht="11.25">
      <c r="B182" s="199"/>
      <c r="C182" s="200"/>
      <c r="D182" s="194" t="s">
        <v>146</v>
      </c>
      <c r="E182" s="201" t="s">
        <v>28</v>
      </c>
      <c r="F182" s="202" t="s">
        <v>1140</v>
      </c>
      <c r="G182" s="200"/>
      <c r="H182" s="201" t="s">
        <v>28</v>
      </c>
      <c r="I182" s="203"/>
      <c r="J182" s="200"/>
      <c r="K182" s="200"/>
      <c r="L182" s="204"/>
      <c r="M182" s="205"/>
      <c r="N182" s="206"/>
      <c r="O182" s="206"/>
      <c r="P182" s="206"/>
      <c r="Q182" s="206"/>
      <c r="R182" s="206"/>
      <c r="S182" s="206"/>
      <c r="T182" s="207"/>
      <c r="AT182" s="208" t="s">
        <v>146</v>
      </c>
      <c r="AU182" s="208" t="s">
        <v>83</v>
      </c>
      <c r="AV182" s="13" t="s">
        <v>81</v>
      </c>
      <c r="AW182" s="13" t="s">
        <v>34</v>
      </c>
      <c r="AX182" s="13" t="s">
        <v>73</v>
      </c>
      <c r="AY182" s="208" t="s">
        <v>136</v>
      </c>
    </row>
    <row r="183" spans="2:51" s="14" customFormat="1" ht="11.25">
      <c r="B183" s="209"/>
      <c r="C183" s="210"/>
      <c r="D183" s="194" t="s">
        <v>146</v>
      </c>
      <c r="E183" s="211" t="s">
        <v>28</v>
      </c>
      <c r="F183" s="212" t="s">
        <v>81</v>
      </c>
      <c r="G183" s="210"/>
      <c r="H183" s="213">
        <v>1</v>
      </c>
      <c r="I183" s="214"/>
      <c r="J183" s="210"/>
      <c r="K183" s="210"/>
      <c r="L183" s="215"/>
      <c r="M183" s="216"/>
      <c r="N183" s="217"/>
      <c r="O183" s="217"/>
      <c r="P183" s="217"/>
      <c r="Q183" s="217"/>
      <c r="R183" s="217"/>
      <c r="S183" s="217"/>
      <c r="T183" s="218"/>
      <c r="AT183" s="219" t="s">
        <v>146</v>
      </c>
      <c r="AU183" s="219" t="s">
        <v>83</v>
      </c>
      <c r="AV183" s="14" t="s">
        <v>83</v>
      </c>
      <c r="AW183" s="14" t="s">
        <v>34</v>
      </c>
      <c r="AX183" s="14" t="s">
        <v>81</v>
      </c>
      <c r="AY183" s="219" t="s">
        <v>136</v>
      </c>
    </row>
    <row r="184" spans="1:65" s="2" customFormat="1" ht="16.5" customHeight="1">
      <c r="A184" s="36"/>
      <c r="B184" s="37"/>
      <c r="C184" s="181" t="s">
        <v>339</v>
      </c>
      <c r="D184" s="181" t="s">
        <v>138</v>
      </c>
      <c r="E184" s="182" t="s">
        <v>1141</v>
      </c>
      <c r="F184" s="183" t="s">
        <v>1142</v>
      </c>
      <c r="G184" s="184" t="s">
        <v>279</v>
      </c>
      <c r="H184" s="185">
        <v>1</v>
      </c>
      <c r="I184" s="186"/>
      <c r="J184" s="187">
        <f>ROUND(I184*H184,2)</f>
        <v>0</v>
      </c>
      <c r="K184" s="183" t="s">
        <v>28</v>
      </c>
      <c r="L184" s="41"/>
      <c r="M184" s="188" t="s">
        <v>28</v>
      </c>
      <c r="N184" s="189" t="s">
        <v>46</v>
      </c>
      <c r="O184" s="67"/>
      <c r="P184" s="190">
        <f>O184*H184</f>
        <v>0</v>
      </c>
      <c r="Q184" s="190">
        <v>0</v>
      </c>
      <c r="R184" s="190">
        <f>Q184*H184</f>
        <v>0</v>
      </c>
      <c r="S184" s="190">
        <v>0</v>
      </c>
      <c r="T184" s="191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2" t="s">
        <v>1076</v>
      </c>
      <c r="AT184" s="192" t="s">
        <v>138</v>
      </c>
      <c r="AU184" s="192" t="s">
        <v>83</v>
      </c>
      <c r="AY184" s="19" t="s">
        <v>136</v>
      </c>
      <c r="BE184" s="193">
        <f>IF(N184="základní",J184,0)</f>
        <v>0</v>
      </c>
      <c r="BF184" s="193">
        <f>IF(N184="snížená",J184,0)</f>
        <v>0</v>
      </c>
      <c r="BG184" s="193">
        <f>IF(N184="zákl. přenesená",J184,0)</f>
        <v>0</v>
      </c>
      <c r="BH184" s="193">
        <f>IF(N184="sníž. přenesená",J184,0)</f>
        <v>0</v>
      </c>
      <c r="BI184" s="193">
        <f>IF(N184="nulová",J184,0)</f>
        <v>0</v>
      </c>
      <c r="BJ184" s="19" t="s">
        <v>142</v>
      </c>
      <c r="BK184" s="193">
        <f>ROUND(I184*H184,2)</f>
        <v>0</v>
      </c>
      <c r="BL184" s="19" t="s">
        <v>1076</v>
      </c>
      <c r="BM184" s="192" t="s">
        <v>1143</v>
      </c>
    </row>
    <row r="185" spans="1:47" s="2" customFormat="1" ht="11.25">
      <c r="A185" s="36"/>
      <c r="B185" s="37"/>
      <c r="C185" s="38"/>
      <c r="D185" s="194" t="s">
        <v>144</v>
      </c>
      <c r="E185" s="38"/>
      <c r="F185" s="195" t="s">
        <v>1142</v>
      </c>
      <c r="G185" s="38"/>
      <c r="H185" s="38"/>
      <c r="I185" s="196"/>
      <c r="J185" s="38"/>
      <c r="K185" s="38"/>
      <c r="L185" s="41"/>
      <c r="M185" s="197"/>
      <c r="N185" s="198"/>
      <c r="O185" s="67"/>
      <c r="P185" s="67"/>
      <c r="Q185" s="67"/>
      <c r="R185" s="67"/>
      <c r="S185" s="67"/>
      <c r="T185" s="68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9" t="s">
        <v>144</v>
      </c>
      <c r="AU185" s="19" t="s">
        <v>83</v>
      </c>
    </row>
    <row r="186" spans="2:51" s="13" customFormat="1" ht="11.25">
      <c r="B186" s="199"/>
      <c r="C186" s="200"/>
      <c r="D186" s="194" t="s">
        <v>146</v>
      </c>
      <c r="E186" s="201" t="s">
        <v>28</v>
      </c>
      <c r="F186" s="202" t="s">
        <v>1144</v>
      </c>
      <c r="G186" s="200"/>
      <c r="H186" s="201" t="s">
        <v>28</v>
      </c>
      <c r="I186" s="203"/>
      <c r="J186" s="200"/>
      <c r="K186" s="200"/>
      <c r="L186" s="204"/>
      <c r="M186" s="205"/>
      <c r="N186" s="206"/>
      <c r="O186" s="206"/>
      <c r="P186" s="206"/>
      <c r="Q186" s="206"/>
      <c r="R186" s="206"/>
      <c r="S186" s="206"/>
      <c r="T186" s="207"/>
      <c r="AT186" s="208" t="s">
        <v>146</v>
      </c>
      <c r="AU186" s="208" t="s">
        <v>83</v>
      </c>
      <c r="AV186" s="13" t="s">
        <v>81</v>
      </c>
      <c r="AW186" s="13" t="s">
        <v>34</v>
      </c>
      <c r="AX186" s="13" t="s">
        <v>73</v>
      </c>
      <c r="AY186" s="208" t="s">
        <v>136</v>
      </c>
    </row>
    <row r="187" spans="2:51" s="14" customFormat="1" ht="11.25">
      <c r="B187" s="209"/>
      <c r="C187" s="210"/>
      <c r="D187" s="194" t="s">
        <v>146</v>
      </c>
      <c r="E187" s="211" t="s">
        <v>28</v>
      </c>
      <c r="F187" s="212" t="s">
        <v>81</v>
      </c>
      <c r="G187" s="210"/>
      <c r="H187" s="213">
        <v>1</v>
      </c>
      <c r="I187" s="214"/>
      <c r="J187" s="210"/>
      <c r="K187" s="210"/>
      <c r="L187" s="215"/>
      <c r="M187" s="216"/>
      <c r="N187" s="217"/>
      <c r="O187" s="217"/>
      <c r="P187" s="217"/>
      <c r="Q187" s="217"/>
      <c r="R187" s="217"/>
      <c r="S187" s="217"/>
      <c r="T187" s="218"/>
      <c r="AT187" s="219" t="s">
        <v>146</v>
      </c>
      <c r="AU187" s="219" t="s">
        <v>83</v>
      </c>
      <c r="AV187" s="14" t="s">
        <v>83</v>
      </c>
      <c r="AW187" s="14" t="s">
        <v>34</v>
      </c>
      <c r="AX187" s="14" t="s">
        <v>81</v>
      </c>
      <c r="AY187" s="219" t="s">
        <v>136</v>
      </c>
    </row>
    <row r="188" spans="1:65" s="2" customFormat="1" ht="21.75" customHeight="1">
      <c r="A188" s="36"/>
      <c r="B188" s="37"/>
      <c r="C188" s="181" t="s">
        <v>345</v>
      </c>
      <c r="D188" s="181" t="s">
        <v>138</v>
      </c>
      <c r="E188" s="182" t="s">
        <v>1145</v>
      </c>
      <c r="F188" s="183" t="s">
        <v>1146</v>
      </c>
      <c r="G188" s="184" t="s">
        <v>279</v>
      </c>
      <c r="H188" s="185">
        <v>1</v>
      </c>
      <c r="I188" s="186"/>
      <c r="J188" s="187">
        <f>ROUND(I188*H188,2)</f>
        <v>0</v>
      </c>
      <c r="K188" s="183" t="s">
        <v>28</v>
      </c>
      <c r="L188" s="41"/>
      <c r="M188" s="188" t="s">
        <v>28</v>
      </c>
      <c r="N188" s="189" t="s">
        <v>46</v>
      </c>
      <c r="O188" s="67"/>
      <c r="P188" s="190">
        <f>O188*H188</f>
        <v>0</v>
      </c>
      <c r="Q188" s="190">
        <v>0</v>
      </c>
      <c r="R188" s="190">
        <f>Q188*H188</f>
        <v>0</v>
      </c>
      <c r="S188" s="190">
        <v>0</v>
      </c>
      <c r="T188" s="191">
        <f>S188*H188</f>
        <v>0</v>
      </c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R188" s="192" t="s">
        <v>1076</v>
      </c>
      <c r="AT188" s="192" t="s">
        <v>138</v>
      </c>
      <c r="AU188" s="192" t="s">
        <v>83</v>
      </c>
      <c r="AY188" s="19" t="s">
        <v>136</v>
      </c>
      <c r="BE188" s="193">
        <f>IF(N188="základní",J188,0)</f>
        <v>0</v>
      </c>
      <c r="BF188" s="193">
        <f>IF(N188="snížená",J188,0)</f>
        <v>0</v>
      </c>
      <c r="BG188" s="193">
        <f>IF(N188="zákl. přenesená",J188,0)</f>
        <v>0</v>
      </c>
      <c r="BH188" s="193">
        <f>IF(N188="sníž. přenesená",J188,0)</f>
        <v>0</v>
      </c>
      <c r="BI188" s="193">
        <f>IF(N188="nulová",J188,0)</f>
        <v>0</v>
      </c>
      <c r="BJ188" s="19" t="s">
        <v>142</v>
      </c>
      <c r="BK188" s="193">
        <f>ROUND(I188*H188,2)</f>
        <v>0</v>
      </c>
      <c r="BL188" s="19" t="s">
        <v>1076</v>
      </c>
      <c r="BM188" s="192" t="s">
        <v>1147</v>
      </c>
    </row>
    <row r="189" spans="1:47" s="2" customFormat="1" ht="11.25">
      <c r="A189" s="36"/>
      <c r="B189" s="37"/>
      <c r="C189" s="38"/>
      <c r="D189" s="194" t="s">
        <v>144</v>
      </c>
      <c r="E189" s="38"/>
      <c r="F189" s="195" t="s">
        <v>1146</v>
      </c>
      <c r="G189" s="38"/>
      <c r="H189" s="38"/>
      <c r="I189" s="196"/>
      <c r="J189" s="38"/>
      <c r="K189" s="38"/>
      <c r="L189" s="41"/>
      <c r="M189" s="197"/>
      <c r="N189" s="198"/>
      <c r="O189" s="67"/>
      <c r="P189" s="67"/>
      <c r="Q189" s="67"/>
      <c r="R189" s="67"/>
      <c r="S189" s="67"/>
      <c r="T189" s="68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T189" s="19" t="s">
        <v>144</v>
      </c>
      <c r="AU189" s="19" t="s">
        <v>83</v>
      </c>
    </row>
    <row r="190" spans="2:51" s="13" customFormat="1" ht="11.25">
      <c r="B190" s="199"/>
      <c r="C190" s="200"/>
      <c r="D190" s="194" t="s">
        <v>146</v>
      </c>
      <c r="E190" s="201" t="s">
        <v>28</v>
      </c>
      <c r="F190" s="202" t="s">
        <v>1148</v>
      </c>
      <c r="G190" s="200"/>
      <c r="H190" s="201" t="s">
        <v>28</v>
      </c>
      <c r="I190" s="203"/>
      <c r="J190" s="200"/>
      <c r="K190" s="200"/>
      <c r="L190" s="204"/>
      <c r="M190" s="205"/>
      <c r="N190" s="206"/>
      <c r="O190" s="206"/>
      <c r="P190" s="206"/>
      <c r="Q190" s="206"/>
      <c r="R190" s="206"/>
      <c r="S190" s="206"/>
      <c r="T190" s="207"/>
      <c r="AT190" s="208" t="s">
        <v>146</v>
      </c>
      <c r="AU190" s="208" t="s">
        <v>83</v>
      </c>
      <c r="AV190" s="13" t="s">
        <v>81</v>
      </c>
      <c r="AW190" s="13" t="s">
        <v>34</v>
      </c>
      <c r="AX190" s="13" t="s">
        <v>73</v>
      </c>
      <c r="AY190" s="208" t="s">
        <v>136</v>
      </c>
    </row>
    <row r="191" spans="2:51" s="14" customFormat="1" ht="11.25">
      <c r="B191" s="209"/>
      <c r="C191" s="210"/>
      <c r="D191" s="194" t="s">
        <v>146</v>
      </c>
      <c r="E191" s="211" t="s">
        <v>28</v>
      </c>
      <c r="F191" s="212" t="s">
        <v>81</v>
      </c>
      <c r="G191" s="210"/>
      <c r="H191" s="213">
        <v>1</v>
      </c>
      <c r="I191" s="214"/>
      <c r="J191" s="210"/>
      <c r="K191" s="210"/>
      <c r="L191" s="215"/>
      <c r="M191" s="216"/>
      <c r="N191" s="217"/>
      <c r="O191" s="217"/>
      <c r="P191" s="217"/>
      <c r="Q191" s="217"/>
      <c r="R191" s="217"/>
      <c r="S191" s="217"/>
      <c r="T191" s="218"/>
      <c r="AT191" s="219" t="s">
        <v>146</v>
      </c>
      <c r="AU191" s="219" t="s">
        <v>83</v>
      </c>
      <c r="AV191" s="14" t="s">
        <v>83</v>
      </c>
      <c r="AW191" s="14" t="s">
        <v>34</v>
      </c>
      <c r="AX191" s="14" t="s">
        <v>81</v>
      </c>
      <c r="AY191" s="219" t="s">
        <v>136</v>
      </c>
    </row>
    <row r="192" spans="1:65" s="2" customFormat="1" ht="16.5" customHeight="1">
      <c r="A192" s="36"/>
      <c r="B192" s="37"/>
      <c r="C192" s="181" t="s">
        <v>362</v>
      </c>
      <c r="D192" s="181" t="s">
        <v>138</v>
      </c>
      <c r="E192" s="182" t="s">
        <v>1149</v>
      </c>
      <c r="F192" s="183" t="s">
        <v>1150</v>
      </c>
      <c r="G192" s="184" t="s">
        <v>279</v>
      </c>
      <c r="H192" s="185">
        <v>1</v>
      </c>
      <c r="I192" s="186"/>
      <c r="J192" s="187">
        <f>ROUND(I192*H192,2)</f>
        <v>0</v>
      </c>
      <c r="K192" s="183" t="s">
        <v>28</v>
      </c>
      <c r="L192" s="41"/>
      <c r="M192" s="188" t="s">
        <v>28</v>
      </c>
      <c r="N192" s="189" t="s">
        <v>46</v>
      </c>
      <c r="O192" s="67"/>
      <c r="P192" s="190">
        <f>O192*H192</f>
        <v>0</v>
      </c>
      <c r="Q192" s="190">
        <v>0</v>
      </c>
      <c r="R192" s="190">
        <f>Q192*H192</f>
        <v>0</v>
      </c>
      <c r="S192" s="190">
        <v>0</v>
      </c>
      <c r="T192" s="191">
        <f>S192*H192</f>
        <v>0</v>
      </c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R192" s="192" t="s">
        <v>1076</v>
      </c>
      <c r="AT192" s="192" t="s">
        <v>138</v>
      </c>
      <c r="AU192" s="192" t="s">
        <v>83</v>
      </c>
      <c r="AY192" s="19" t="s">
        <v>136</v>
      </c>
      <c r="BE192" s="193">
        <f>IF(N192="základní",J192,0)</f>
        <v>0</v>
      </c>
      <c r="BF192" s="193">
        <f>IF(N192="snížená",J192,0)</f>
        <v>0</v>
      </c>
      <c r="BG192" s="193">
        <f>IF(N192="zákl. přenesená",J192,0)</f>
        <v>0</v>
      </c>
      <c r="BH192" s="193">
        <f>IF(N192="sníž. přenesená",J192,0)</f>
        <v>0</v>
      </c>
      <c r="BI192" s="193">
        <f>IF(N192="nulová",J192,0)</f>
        <v>0</v>
      </c>
      <c r="BJ192" s="19" t="s">
        <v>142</v>
      </c>
      <c r="BK192" s="193">
        <f>ROUND(I192*H192,2)</f>
        <v>0</v>
      </c>
      <c r="BL192" s="19" t="s">
        <v>1076</v>
      </c>
      <c r="BM192" s="192" t="s">
        <v>1151</v>
      </c>
    </row>
    <row r="193" spans="1:47" s="2" customFormat="1" ht="11.25">
      <c r="A193" s="36"/>
      <c r="B193" s="37"/>
      <c r="C193" s="38"/>
      <c r="D193" s="194" t="s">
        <v>144</v>
      </c>
      <c r="E193" s="38"/>
      <c r="F193" s="195" t="s">
        <v>1150</v>
      </c>
      <c r="G193" s="38"/>
      <c r="H193" s="38"/>
      <c r="I193" s="196"/>
      <c r="J193" s="38"/>
      <c r="K193" s="38"/>
      <c r="L193" s="41"/>
      <c r="M193" s="197"/>
      <c r="N193" s="198"/>
      <c r="O193" s="67"/>
      <c r="P193" s="67"/>
      <c r="Q193" s="67"/>
      <c r="R193" s="67"/>
      <c r="S193" s="67"/>
      <c r="T193" s="68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T193" s="19" t="s">
        <v>144</v>
      </c>
      <c r="AU193" s="19" t="s">
        <v>83</v>
      </c>
    </row>
    <row r="194" spans="1:65" s="2" customFormat="1" ht="16.5" customHeight="1">
      <c r="A194" s="36"/>
      <c r="B194" s="37"/>
      <c r="C194" s="181" t="s">
        <v>373</v>
      </c>
      <c r="D194" s="181" t="s">
        <v>138</v>
      </c>
      <c r="E194" s="182" t="s">
        <v>1152</v>
      </c>
      <c r="F194" s="183" t="s">
        <v>1153</v>
      </c>
      <c r="G194" s="184" t="s">
        <v>279</v>
      </c>
      <c r="H194" s="185">
        <v>1</v>
      </c>
      <c r="I194" s="186"/>
      <c r="J194" s="187">
        <f>ROUND(I194*H194,2)</f>
        <v>0</v>
      </c>
      <c r="K194" s="183" t="s">
        <v>28</v>
      </c>
      <c r="L194" s="41"/>
      <c r="M194" s="188" t="s">
        <v>28</v>
      </c>
      <c r="N194" s="189" t="s">
        <v>46</v>
      </c>
      <c r="O194" s="67"/>
      <c r="P194" s="190">
        <f>O194*H194</f>
        <v>0</v>
      </c>
      <c r="Q194" s="190">
        <v>0</v>
      </c>
      <c r="R194" s="190">
        <f>Q194*H194</f>
        <v>0</v>
      </c>
      <c r="S194" s="190">
        <v>0</v>
      </c>
      <c r="T194" s="191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2" t="s">
        <v>1076</v>
      </c>
      <c r="AT194" s="192" t="s">
        <v>138</v>
      </c>
      <c r="AU194" s="192" t="s">
        <v>83</v>
      </c>
      <c r="AY194" s="19" t="s">
        <v>136</v>
      </c>
      <c r="BE194" s="193">
        <f>IF(N194="základní",J194,0)</f>
        <v>0</v>
      </c>
      <c r="BF194" s="193">
        <f>IF(N194="snížená",J194,0)</f>
        <v>0</v>
      </c>
      <c r="BG194" s="193">
        <f>IF(N194="zákl. přenesená",J194,0)</f>
        <v>0</v>
      </c>
      <c r="BH194" s="193">
        <f>IF(N194="sníž. přenesená",J194,0)</f>
        <v>0</v>
      </c>
      <c r="BI194" s="193">
        <f>IF(N194="nulová",J194,0)</f>
        <v>0</v>
      </c>
      <c r="BJ194" s="19" t="s">
        <v>142</v>
      </c>
      <c r="BK194" s="193">
        <f>ROUND(I194*H194,2)</f>
        <v>0</v>
      </c>
      <c r="BL194" s="19" t="s">
        <v>1076</v>
      </c>
      <c r="BM194" s="192" t="s">
        <v>1154</v>
      </c>
    </row>
    <row r="195" spans="1:47" s="2" customFormat="1" ht="11.25">
      <c r="A195" s="36"/>
      <c r="B195" s="37"/>
      <c r="C195" s="38"/>
      <c r="D195" s="194" t="s">
        <v>144</v>
      </c>
      <c r="E195" s="38"/>
      <c r="F195" s="195" t="s">
        <v>1153</v>
      </c>
      <c r="G195" s="38"/>
      <c r="H195" s="38"/>
      <c r="I195" s="196"/>
      <c r="J195" s="38"/>
      <c r="K195" s="38"/>
      <c r="L195" s="41"/>
      <c r="M195" s="197"/>
      <c r="N195" s="198"/>
      <c r="O195" s="67"/>
      <c r="P195" s="67"/>
      <c r="Q195" s="67"/>
      <c r="R195" s="67"/>
      <c r="S195" s="67"/>
      <c r="T195" s="68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9" t="s">
        <v>144</v>
      </c>
      <c r="AU195" s="19" t="s">
        <v>83</v>
      </c>
    </row>
    <row r="196" spans="1:65" s="2" customFormat="1" ht="16.5" customHeight="1">
      <c r="A196" s="36"/>
      <c r="B196" s="37"/>
      <c r="C196" s="181" t="s">
        <v>385</v>
      </c>
      <c r="D196" s="181" t="s">
        <v>138</v>
      </c>
      <c r="E196" s="182" t="s">
        <v>1155</v>
      </c>
      <c r="F196" s="183" t="s">
        <v>1156</v>
      </c>
      <c r="G196" s="184" t="s">
        <v>279</v>
      </c>
      <c r="H196" s="185">
        <v>1</v>
      </c>
      <c r="I196" s="186"/>
      <c r="J196" s="187">
        <f>ROUND(I196*H196,2)</f>
        <v>0</v>
      </c>
      <c r="K196" s="183" t="s">
        <v>28</v>
      </c>
      <c r="L196" s="41"/>
      <c r="M196" s="188" t="s">
        <v>28</v>
      </c>
      <c r="N196" s="189" t="s">
        <v>46</v>
      </c>
      <c r="O196" s="67"/>
      <c r="P196" s="190">
        <f>O196*H196</f>
        <v>0</v>
      </c>
      <c r="Q196" s="190">
        <v>0</v>
      </c>
      <c r="R196" s="190">
        <f>Q196*H196</f>
        <v>0</v>
      </c>
      <c r="S196" s="190">
        <v>0</v>
      </c>
      <c r="T196" s="191">
        <f>S196*H196</f>
        <v>0</v>
      </c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R196" s="192" t="s">
        <v>1076</v>
      </c>
      <c r="AT196" s="192" t="s">
        <v>138</v>
      </c>
      <c r="AU196" s="192" t="s">
        <v>83</v>
      </c>
      <c r="AY196" s="19" t="s">
        <v>136</v>
      </c>
      <c r="BE196" s="193">
        <f>IF(N196="základní",J196,0)</f>
        <v>0</v>
      </c>
      <c r="BF196" s="193">
        <f>IF(N196="snížená",J196,0)</f>
        <v>0</v>
      </c>
      <c r="BG196" s="193">
        <f>IF(N196="zákl. přenesená",J196,0)</f>
        <v>0</v>
      </c>
      <c r="BH196" s="193">
        <f>IF(N196="sníž. přenesená",J196,0)</f>
        <v>0</v>
      </c>
      <c r="BI196" s="193">
        <f>IF(N196="nulová",J196,0)</f>
        <v>0</v>
      </c>
      <c r="BJ196" s="19" t="s">
        <v>142</v>
      </c>
      <c r="BK196" s="193">
        <f>ROUND(I196*H196,2)</f>
        <v>0</v>
      </c>
      <c r="BL196" s="19" t="s">
        <v>1076</v>
      </c>
      <c r="BM196" s="192" t="s">
        <v>1157</v>
      </c>
    </row>
    <row r="197" spans="1:47" s="2" customFormat="1" ht="11.25">
      <c r="A197" s="36"/>
      <c r="B197" s="37"/>
      <c r="C197" s="38"/>
      <c r="D197" s="194" t="s">
        <v>144</v>
      </c>
      <c r="E197" s="38"/>
      <c r="F197" s="195" t="s">
        <v>1156</v>
      </c>
      <c r="G197" s="38"/>
      <c r="H197" s="38"/>
      <c r="I197" s="196"/>
      <c r="J197" s="38"/>
      <c r="K197" s="38"/>
      <c r="L197" s="41"/>
      <c r="M197" s="197"/>
      <c r="N197" s="198"/>
      <c r="O197" s="67"/>
      <c r="P197" s="67"/>
      <c r="Q197" s="67"/>
      <c r="R197" s="67"/>
      <c r="S197" s="67"/>
      <c r="T197" s="68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T197" s="19" t="s">
        <v>144</v>
      </c>
      <c r="AU197" s="19" t="s">
        <v>83</v>
      </c>
    </row>
    <row r="198" spans="2:51" s="14" customFormat="1" ht="11.25">
      <c r="B198" s="209"/>
      <c r="C198" s="210"/>
      <c r="D198" s="194" t="s">
        <v>146</v>
      </c>
      <c r="E198" s="211" t="s">
        <v>28</v>
      </c>
      <c r="F198" s="212" t="s">
        <v>81</v>
      </c>
      <c r="G198" s="210"/>
      <c r="H198" s="213">
        <v>1</v>
      </c>
      <c r="I198" s="214"/>
      <c r="J198" s="210"/>
      <c r="K198" s="210"/>
      <c r="L198" s="215"/>
      <c r="M198" s="254"/>
      <c r="N198" s="255"/>
      <c r="O198" s="255"/>
      <c r="P198" s="255"/>
      <c r="Q198" s="255"/>
      <c r="R198" s="255"/>
      <c r="S198" s="255"/>
      <c r="T198" s="256"/>
      <c r="AT198" s="219" t="s">
        <v>146</v>
      </c>
      <c r="AU198" s="219" t="s">
        <v>83</v>
      </c>
      <c r="AV198" s="14" t="s">
        <v>83</v>
      </c>
      <c r="AW198" s="14" t="s">
        <v>34</v>
      </c>
      <c r="AX198" s="14" t="s">
        <v>81</v>
      </c>
      <c r="AY198" s="219" t="s">
        <v>136</v>
      </c>
    </row>
    <row r="199" spans="1:31" s="2" customFormat="1" ht="6.95" customHeight="1">
      <c r="A199" s="36"/>
      <c r="B199" s="50"/>
      <c r="C199" s="51"/>
      <c r="D199" s="51"/>
      <c r="E199" s="51"/>
      <c r="F199" s="51"/>
      <c r="G199" s="51"/>
      <c r="H199" s="51"/>
      <c r="I199" s="51"/>
      <c r="J199" s="51"/>
      <c r="K199" s="51"/>
      <c r="L199" s="41"/>
      <c r="M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</row>
  </sheetData>
  <sheetProtection algorithmName="SHA-512" hashValue="Fx4LJg5MYtGtpqH1YArnLp3fC3Wv8szL3C7BM4mS8Ac5vwgJ8+1mNUJlvqXky18Ar0eeTHMwhBgEOucZSpEtPw==" saltValue="yJtReEvNaveaL0iwkMFfjV5RUbCoyJkUHLlwCpEBYNl3IFGYx1n9SqLgZ9f3oj3qnfVU3BTkDfrhHlNrZcC2AQ==" spinCount="100000" sheet="1" objects="1" scenarios="1" formatColumns="0" formatRows="0" autoFilter="0"/>
  <autoFilter ref="C83:K198"/>
  <mergeCells count="9">
    <mergeCell ref="E50:H50"/>
    <mergeCell ref="E74:H74"/>
    <mergeCell ref="E76:H76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61" customWidth="1"/>
    <col min="2" max="2" width="1.7109375" style="261" customWidth="1"/>
    <col min="3" max="4" width="5.00390625" style="261" customWidth="1"/>
    <col min="5" max="5" width="11.7109375" style="261" customWidth="1"/>
    <col min="6" max="6" width="9.140625" style="261" customWidth="1"/>
    <col min="7" max="7" width="5.00390625" style="261" customWidth="1"/>
    <col min="8" max="8" width="77.8515625" style="261" customWidth="1"/>
    <col min="9" max="10" width="20.00390625" style="261" customWidth="1"/>
    <col min="11" max="11" width="1.7109375" style="261" customWidth="1"/>
  </cols>
  <sheetData>
    <row r="1" s="1" customFormat="1" ht="37.5" customHeight="1"/>
    <row r="2" spans="2:11" s="1" customFormat="1" ht="7.5" customHeight="1">
      <c r="B2" s="262"/>
      <c r="C2" s="263"/>
      <c r="D2" s="263"/>
      <c r="E2" s="263"/>
      <c r="F2" s="263"/>
      <c r="G2" s="263"/>
      <c r="H2" s="263"/>
      <c r="I2" s="263"/>
      <c r="J2" s="263"/>
      <c r="K2" s="264"/>
    </row>
    <row r="3" spans="2:11" s="17" customFormat="1" ht="45" customHeight="1">
      <c r="B3" s="265"/>
      <c r="C3" s="397" t="s">
        <v>1158</v>
      </c>
      <c r="D3" s="397"/>
      <c r="E3" s="397"/>
      <c r="F3" s="397"/>
      <c r="G3" s="397"/>
      <c r="H3" s="397"/>
      <c r="I3" s="397"/>
      <c r="J3" s="397"/>
      <c r="K3" s="266"/>
    </row>
    <row r="4" spans="2:11" s="1" customFormat="1" ht="25.5" customHeight="1">
      <c r="B4" s="267"/>
      <c r="C4" s="402" t="s">
        <v>1159</v>
      </c>
      <c r="D4" s="402"/>
      <c r="E4" s="402"/>
      <c r="F4" s="402"/>
      <c r="G4" s="402"/>
      <c r="H4" s="402"/>
      <c r="I4" s="402"/>
      <c r="J4" s="402"/>
      <c r="K4" s="268"/>
    </row>
    <row r="5" spans="2:11" s="1" customFormat="1" ht="5.25" customHeight="1">
      <c r="B5" s="267"/>
      <c r="C5" s="269"/>
      <c r="D5" s="269"/>
      <c r="E5" s="269"/>
      <c r="F5" s="269"/>
      <c r="G5" s="269"/>
      <c r="H5" s="269"/>
      <c r="I5" s="269"/>
      <c r="J5" s="269"/>
      <c r="K5" s="268"/>
    </row>
    <row r="6" spans="2:11" s="1" customFormat="1" ht="15" customHeight="1">
      <c r="B6" s="267"/>
      <c r="C6" s="401" t="s">
        <v>1160</v>
      </c>
      <c r="D6" s="401"/>
      <c r="E6" s="401"/>
      <c r="F6" s="401"/>
      <c r="G6" s="401"/>
      <c r="H6" s="401"/>
      <c r="I6" s="401"/>
      <c r="J6" s="401"/>
      <c r="K6" s="268"/>
    </row>
    <row r="7" spans="2:11" s="1" customFormat="1" ht="15" customHeight="1">
      <c r="B7" s="271"/>
      <c r="C7" s="401" t="s">
        <v>1161</v>
      </c>
      <c r="D7" s="401"/>
      <c r="E7" s="401"/>
      <c r="F7" s="401"/>
      <c r="G7" s="401"/>
      <c r="H7" s="401"/>
      <c r="I7" s="401"/>
      <c r="J7" s="401"/>
      <c r="K7" s="268"/>
    </row>
    <row r="8" spans="2:11" s="1" customFormat="1" ht="12.75" customHeight="1">
      <c r="B8" s="271"/>
      <c r="C8" s="270"/>
      <c r="D8" s="270"/>
      <c r="E8" s="270"/>
      <c r="F8" s="270"/>
      <c r="G8" s="270"/>
      <c r="H8" s="270"/>
      <c r="I8" s="270"/>
      <c r="J8" s="270"/>
      <c r="K8" s="268"/>
    </row>
    <row r="9" spans="2:11" s="1" customFormat="1" ht="15" customHeight="1">
      <c r="B9" s="271"/>
      <c r="C9" s="401" t="s">
        <v>1162</v>
      </c>
      <c r="D9" s="401"/>
      <c r="E9" s="401"/>
      <c r="F9" s="401"/>
      <c r="G9" s="401"/>
      <c r="H9" s="401"/>
      <c r="I9" s="401"/>
      <c r="J9" s="401"/>
      <c r="K9" s="268"/>
    </row>
    <row r="10" spans="2:11" s="1" customFormat="1" ht="15" customHeight="1">
      <c r="B10" s="271"/>
      <c r="C10" s="270"/>
      <c r="D10" s="401" t="s">
        <v>1163</v>
      </c>
      <c r="E10" s="401"/>
      <c r="F10" s="401"/>
      <c r="G10" s="401"/>
      <c r="H10" s="401"/>
      <c r="I10" s="401"/>
      <c r="J10" s="401"/>
      <c r="K10" s="268"/>
    </row>
    <row r="11" spans="2:11" s="1" customFormat="1" ht="15" customHeight="1">
      <c r="B11" s="271"/>
      <c r="C11" s="272"/>
      <c r="D11" s="401" t="s">
        <v>1164</v>
      </c>
      <c r="E11" s="401"/>
      <c r="F11" s="401"/>
      <c r="G11" s="401"/>
      <c r="H11" s="401"/>
      <c r="I11" s="401"/>
      <c r="J11" s="401"/>
      <c r="K11" s="268"/>
    </row>
    <row r="12" spans="2:11" s="1" customFormat="1" ht="15" customHeight="1">
      <c r="B12" s="271"/>
      <c r="C12" s="272"/>
      <c r="D12" s="270"/>
      <c r="E12" s="270"/>
      <c r="F12" s="270"/>
      <c r="G12" s="270"/>
      <c r="H12" s="270"/>
      <c r="I12" s="270"/>
      <c r="J12" s="270"/>
      <c r="K12" s="268"/>
    </row>
    <row r="13" spans="2:11" s="1" customFormat="1" ht="15" customHeight="1">
      <c r="B13" s="271"/>
      <c r="C13" s="272"/>
      <c r="D13" s="273" t="s">
        <v>1165</v>
      </c>
      <c r="E13" s="270"/>
      <c r="F13" s="270"/>
      <c r="G13" s="270"/>
      <c r="H13" s="270"/>
      <c r="I13" s="270"/>
      <c r="J13" s="270"/>
      <c r="K13" s="268"/>
    </row>
    <row r="14" spans="2:11" s="1" customFormat="1" ht="12.75" customHeight="1">
      <c r="B14" s="271"/>
      <c r="C14" s="272"/>
      <c r="D14" s="272"/>
      <c r="E14" s="272"/>
      <c r="F14" s="272"/>
      <c r="G14" s="272"/>
      <c r="H14" s="272"/>
      <c r="I14" s="272"/>
      <c r="J14" s="272"/>
      <c r="K14" s="268"/>
    </row>
    <row r="15" spans="2:11" s="1" customFormat="1" ht="15" customHeight="1">
      <c r="B15" s="271"/>
      <c r="C15" s="272"/>
      <c r="D15" s="401" t="s">
        <v>1166</v>
      </c>
      <c r="E15" s="401"/>
      <c r="F15" s="401"/>
      <c r="G15" s="401"/>
      <c r="H15" s="401"/>
      <c r="I15" s="401"/>
      <c r="J15" s="401"/>
      <c r="K15" s="268"/>
    </row>
    <row r="16" spans="2:11" s="1" customFormat="1" ht="15" customHeight="1">
      <c r="B16" s="271"/>
      <c r="C16" s="272"/>
      <c r="D16" s="401" t="s">
        <v>1167</v>
      </c>
      <c r="E16" s="401"/>
      <c r="F16" s="401"/>
      <c r="G16" s="401"/>
      <c r="H16" s="401"/>
      <c r="I16" s="401"/>
      <c r="J16" s="401"/>
      <c r="K16" s="268"/>
    </row>
    <row r="17" spans="2:11" s="1" customFormat="1" ht="15" customHeight="1">
      <c r="B17" s="271"/>
      <c r="C17" s="272"/>
      <c r="D17" s="401" t="s">
        <v>1168</v>
      </c>
      <c r="E17" s="401"/>
      <c r="F17" s="401"/>
      <c r="G17" s="401"/>
      <c r="H17" s="401"/>
      <c r="I17" s="401"/>
      <c r="J17" s="401"/>
      <c r="K17" s="268"/>
    </row>
    <row r="18" spans="2:11" s="1" customFormat="1" ht="15" customHeight="1">
      <c r="B18" s="271"/>
      <c r="C18" s="272"/>
      <c r="D18" s="272"/>
      <c r="E18" s="274" t="s">
        <v>80</v>
      </c>
      <c r="F18" s="401" t="s">
        <v>1169</v>
      </c>
      <c r="G18" s="401"/>
      <c r="H18" s="401"/>
      <c r="I18" s="401"/>
      <c r="J18" s="401"/>
      <c r="K18" s="268"/>
    </row>
    <row r="19" spans="2:11" s="1" customFormat="1" ht="15" customHeight="1">
      <c r="B19" s="271"/>
      <c r="C19" s="272"/>
      <c r="D19" s="272"/>
      <c r="E19" s="274" t="s">
        <v>1170</v>
      </c>
      <c r="F19" s="401" t="s">
        <v>1171</v>
      </c>
      <c r="G19" s="401"/>
      <c r="H19" s="401"/>
      <c r="I19" s="401"/>
      <c r="J19" s="401"/>
      <c r="K19" s="268"/>
    </row>
    <row r="20" spans="2:11" s="1" customFormat="1" ht="15" customHeight="1">
      <c r="B20" s="271"/>
      <c r="C20" s="272"/>
      <c r="D20" s="272"/>
      <c r="E20" s="274" t="s">
        <v>1172</v>
      </c>
      <c r="F20" s="401" t="s">
        <v>1173</v>
      </c>
      <c r="G20" s="401"/>
      <c r="H20" s="401"/>
      <c r="I20" s="401"/>
      <c r="J20" s="401"/>
      <c r="K20" s="268"/>
    </row>
    <row r="21" spans="2:11" s="1" customFormat="1" ht="15" customHeight="1">
      <c r="B21" s="271"/>
      <c r="C21" s="272"/>
      <c r="D21" s="272"/>
      <c r="E21" s="274" t="s">
        <v>96</v>
      </c>
      <c r="F21" s="401" t="s">
        <v>95</v>
      </c>
      <c r="G21" s="401"/>
      <c r="H21" s="401"/>
      <c r="I21" s="401"/>
      <c r="J21" s="401"/>
      <c r="K21" s="268"/>
    </row>
    <row r="22" spans="2:11" s="1" customFormat="1" ht="15" customHeight="1">
      <c r="B22" s="271"/>
      <c r="C22" s="272"/>
      <c r="D22" s="272"/>
      <c r="E22" s="274" t="s">
        <v>1021</v>
      </c>
      <c r="F22" s="401" t="s">
        <v>1174</v>
      </c>
      <c r="G22" s="401"/>
      <c r="H22" s="401"/>
      <c r="I22" s="401"/>
      <c r="J22" s="401"/>
      <c r="K22" s="268"/>
    </row>
    <row r="23" spans="2:11" s="1" customFormat="1" ht="15" customHeight="1">
      <c r="B23" s="271"/>
      <c r="C23" s="272"/>
      <c r="D23" s="272"/>
      <c r="E23" s="274" t="s">
        <v>89</v>
      </c>
      <c r="F23" s="401" t="s">
        <v>1175</v>
      </c>
      <c r="G23" s="401"/>
      <c r="H23" s="401"/>
      <c r="I23" s="401"/>
      <c r="J23" s="401"/>
      <c r="K23" s="268"/>
    </row>
    <row r="24" spans="2:11" s="1" customFormat="1" ht="12.75" customHeight="1">
      <c r="B24" s="271"/>
      <c r="C24" s="272"/>
      <c r="D24" s="272"/>
      <c r="E24" s="272"/>
      <c r="F24" s="272"/>
      <c r="G24" s="272"/>
      <c r="H24" s="272"/>
      <c r="I24" s="272"/>
      <c r="J24" s="272"/>
      <c r="K24" s="268"/>
    </row>
    <row r="25" spans="2:11" s="1" customFormat="1" ht="15" customHeight="1">
      <c r="B25" s="271"/>
      <c r="C25" s="401" t="s">
        <v>1176</v>
      </c>
      <c r="D25" s="401"/>
      <c r="E25" s="401"/>
      <c r="F25" s="401"/>
      <c r="G25" s="401"/>
      <c r="H25" s="401"/>
      <c r="I25" s="401"/>
      <c r="J25" s="401"/>
      <c r="K25" s="268"/>
    </row>
    <row r="26" spans="2:11" s="1" customFormat="1" ht="15" customHeight="1">
      <c r="B26" s="271"/>
      <c r="C26" s="401" t="s">
        <v>1177</v>
      </c>
      <c r="D26" s="401"/>
      <c r="E26" s="401"/>
      <c r="F26" s="401"/>
      <c r="G26" s="401"/>
      <c r="H26" s="401"/>
      <c r="I26" s="401"/>
      <c r="J26" s="401"/>
      <c r="K26" s="268"/>
    </row>
    <row r="27" spans="2:11" s="1" customFormat="1" ht="15" customHeight="1">
      <c r="B27" s="271"/>
      <c r="C27" s="270"/>
      <c r="D27" s="401" t="s">
        <v>1178</v>
      </c>
      <c r="E27" s="401"/>
      <c r="F27" s="401"/>
      <c r="G27" s="401"/>
      <c r="H27" s="401"/>
      <c r="I27" s="401"/>
      <c r="J27" s="401"/>
      <c r="K27" s="268"/>
    </row>
    <row r="28" spans="2:11" s="1" customFormat="1" ht="15" customHeight="1">
      <c r="B28" s="271"/>
      <c r="C28" s="272"/>
      <c r="D28" s="401" t="s">
        <v>1179</v>
      </c>
      <c r="E28" s="401"/>
      <c r="F28" s="401"/>
      <c r="G28" s="401"/>
      <c r="H28" s="401"/>
      <c r="I28" s="401"/>
      <c r="J28" s="401"/>
      <c r="K28" s="268"/>
    </row>
    <row r="29" spans="2:11" s="1" customFormat="1" ht="12.75" customHeight="1">
      <c r="B29" s="271"/>
      <c r="C29" s="272"/>
      <c r="D29" s="272"/>
      <c r="E29" s="272"/>
      <c r="F29" s="272"/>
      <c r="G29" s="272"/>
      <c r="H29" s="272"/>
      <c r="I29" s="272"/>
      <c r="J29" s="272"/>
      <c r="K29" s="268"/>
    </row>
    <row r="30" spans="2:11" s="1" customFormat="1" ht="15" customHeight="1">
      <c r="B30" s="271"/>
      <c r="C30" s="272"/>
      <c r="D30" s="401" t="s">
        <v>1180</v>
      </c>
      <c r="E30" s="401"/>
      <c r="F30" s="401"/>
      <c r="G30" s="401"/>
      <c r="H30" s="401"/>
      <c r="I30" s="401"/>
      <c r="J30" s="401"/>
      <c r="K30" s="268"/>
    </row>
    <row r="31" spans="2:11" s="1" customFormat="1" ht="15" customHeight="1">
      <c r="B31" s="271"/>
      <c r="C31" s="272"/>
      <c r="D31" s="401" t="s">
        <v>1181</v>
      </c>
      <c r="E31" s="401"/>
      <c r="F31" s="401"/>
      <c r="G31" s="401"/>
      <c r="H31" s="401"/>
      <c r="I31" s="401"/>
      <c r="J31" s="401"/>
      <c r="K31" s="268"/>
    </row>
    <row r="32" spans="2:11" s="1" customFormat="1" ht="12.75" customHeight="1">
      <c r="B32" s="271"/>
      <c r="C32" s="272"/>
      <c r="D32" s="272"/>
      <c r="E32" s="272"/>
      <c r="F32" s="272"/>
      <c r="G32" s="272"/>
      <c r="H32" s="272"/>
      <c r="I32" s="272"/>
      <c r="J32" s="272"/>
      <c r="K32" s="268"/>
    </row>
    <row r="33" spans="2:11" s="1" customFormat="1" ht="15" customHeight="1">
      <c r="B33" s="271"/>
      <c r="C33" s="272"/>
      <c r="D33" s="401" t="s">
        <v>1182</v>
      </c>
      <c r="E33" s="401"/>
      <c r="F33" s="401"/>
      <c r="G33" s="401"/>
      <c r="H33" s="401"/>
      <c r="I33" s="401"/>
      <c r="J33" s="401"/>
      <c r="K33" s="268"/>
    </row>
    <row r="34" spans="2:11" s="1" customFormat="1" ht="15" customHeight="1">
      <c r="B34" s="271"/>
      <c r="C34" s="272"/>
      <c r="D34" s="401" t="s">
        <v>1183</v>
      </c>
      <c r="E34" s="401"/>
      <c r="F34" s="401"/>
      <c r="G34" s="401"/>
      <c r="H34" s="401"/>
      <c r="I34" s="401"/>
      <c r="J34" s="401"/>
      <c r="K34" s="268"/>
    </row>
    <row r="35" spans="2:11" s="1" customFormat="1" ht="15" customHeight="1">
      <c r="B35" s="271"/>
      <c r="C35" s="272"/>
      <c r="D35" s="401" t="s">
        <v>1184</v>
      </c>
      <c r="E35" s="401"/>
      <c r="F35" s="401"/>
      <c r="G35" s="401"/>
      <c r="H35" s="401"/>
      <c r="I35" s="401"/>
      <c r="J35" s="401"/>
      <c r="K35" s="268"/>
    </row>
    <row r="36" spans="2:11" s="1" customFormat="1" ht="15" customHeight="1">
      <c r="B36" s="271"/>
      <c r="C36" s="272"/>
      <c r="D36" s="270"/>
      <c r="E36" s="273" t="s">
        <v>122</v>
      </c>
      <c r="F36" s="270"/>
      <c r="G36" s="401" t="s">
        <v>1185</v>
      </c>
      <c r="H36" s="401"/>
      <c r="I36" s="401"/>
      <c r="J36" s="401"/>
      <c r="K36" s="268"/>
    </row>
    <row r="37" spans="2:11" s="1" customFormat="1" ht="30.75" customHeight="1">
      <c r="B37" s="271"/>
      <c r="C37" s="272"/>
      <c r="D37" s="270"/>
      <c r="E37" s="273" t="s">
        <v>1186</v>
      </c>
      <c r="F37" s="270"/>
      <c r="G37" s="401" t="s">
        <v>1187</v>
      </c>
      <c r="H37" s="401"/>
      <c r="I37" s="401"/>
      <c r="J37" s="401"/>
      <c r="K37" s="268"/>
    </row>
    <row r="38" spans="2:11" s="1" customFormat="1" ht="15" customHeight="1">
      <c r="B38" s="271"/>
      <c r="C38" s="272"/>
      <c r="D38" s="270"/>
      <c r="E38" s="273" t="s">
        <v>54</v>
      </c>
      <c r="F38" s="270"/>
      <c r="G38" s="401" t="s">
        <v>1188</v>
      </c>
      <c r="H38" s="401"/>
      <c r="I38" s="401"/>
      <c r="J38" s="401"/>
      <c r="K38" s="268"/>
    </row>
    <row r="39" spans="2:11" s="1" customFormat="1" ht="15" customHeight="1">
      <c r="B39" s="271"/>
      <c r="C39" s="272"/>
      <c r="D39" s="270"/>
      <c r="E39" s="273" t="s">
        <v>55</v>
      </c>
      <c r="F39" s="270"/>
      <c r="G39" s="401" t="s">
        <v>1189</v>
      </c>
      <c r="H39" s="401"/>
      <c r="I39" s="401"/>
      <c r="J39" s="401"/>
      <c r="K39" s="268"/>
    </row>
    <row r="40" spans="2:11" s="1" customFormat="1" ht="15" customHeight="1">
      <c r="B40" s="271"/>
      <c r="C40" s="272"/>
      <c r="D40" s="270"/>
      <c r="E40" s="273" t="s">
        <v>123</v>
      </c>
      <c r="F40" s="270"/>
      <c r="G40" s="401" t="s">
        <v>1190</v>
      </c>
      <c r="H40" s="401"/>
      <c r="I40" s="401"/>
      <c r="J40" s="401"/>
      <c r="K40" s="268"/>
    </row>
    <row r="41" spans="2:11" s="1" customFormat="1" ht="15" customHeight="1">
      <c r="B41" s="271"/>
      <c r="C41" s="272"/>
      <c r="D41" s="270"/>
      <c r="E41" s="273" t="s">
        <v>124</v>
      </c>
      <c r="F41" s="270"/>
      <c r="G41" s="401" t="s">
        <v>1191</v>
      </c>
      <c r="H41" s="401"/>
      <c r="I41" s="401"/>
      <c r="J41" s="401"/>
      <c r="K41" s="268"/>
    </row>
    <row r="42" spans="2:11" s="1" customFormat="1" ht="15" customHeight="1">
      <c r="B42" s="271"/>
      <c r="C42" s="272"/>
      <c r="D42" s="270"/>
      <c r="E42" s="273" t="s">
        <v>1192</v>
      </c>
      <c r="F42" s="270"/>
      <c r="G42" s="401" t="s">
        <v>1193</v>
      </c>
      <c r="H42" s="401"/>
      <c r="I42" s="401"/>
      <c r="J42" s="401"/>
      <c r="K42" s="268"/>
    </row>
    <row r="43" spans="2:11" s="1" customFormat="1" ht="15" customHeight="1">
      <c r="B43" s="271"/>
      <c r="C43" s="272"/>
      <c r="D43" s="270"/>
      <c r="E43" s="273"/>
      <c r="F43" s="270"/>
      <c r="G43" s="401" t="s">
        <v>1194</v>
      </c>
      <c r="H43" s="401"/>
      <c r="I43" s="401"/>
      <c r="J43" s="401"/>
      <c r="K43" s="268"/>
    </row>
    <row r="44" spans="2:11" s="1" customFormat="1" ht="15" customHeight="1">
      <c r="B44" s="271"/>
      <c r="C44" s="272"/>
      <c r="D44" s="270"/>
      <c r="E44" s="273" t="s">
        <v>1195</v>
      </c>
      <c r="F44" s="270"/>
      <c r="G44" s="401" t="s">
        <v>1196</v>
      </c>
      <c r="H44" s="401"/>
      <c r="I44" s="401"/>
      <c r="J44" s="401"/>
      <c r="K44" s="268"/>
    </row>
    <row r="45" spans="2:11" s="1" customFormat="1" ht="15" customHeight="1">
      <c r="B45" s="271"/>
      <c r="C45" s="272"/>
      <c r="D45" s="270"/>
      <c r="E45" s="273" t="s">
        <v>126</v>
      </c>
      <c r="F45" s="270"/>
      <c r="G45" s="401" t="s">
        <v>1197</v>
      </c>
      <c r="H45" s="401"/>
      <c r="I45" s="401"/>
      <c r="J45" s="401"/>
      <c r="K45" s="268"/>
    </row>
    <row r="46" spans="2:11" s="1" customFormat="1" ht="12.75" customHeight="1">
      <c r="B46" s="271"/>
      <c r="C46" s="272"/>
      <c r="D46" s="270"/>
      <c r="E46" s="270"/>
      <c r="F46" s="270"/>
      <c r="G46" s="270"/>
      <c r="H46" s="270"/>
      <c r="I46" s="270"/>
      <c r="J46" s="270"/>
      <c r="K46" s="268"/>
    </row>
    <row r="47" spans="2:11" s="1" customFormat="1" ht="15" customHeight="1">
      <c r="B47" s="271"/>
      <c r="C47" s="272"/>
      <c r="D47" s="401" t="s">
        <v>1198</v>
      </c>
      <c r="E47" s="401"/>
      <c r="F47" s="401"/>
      <c r="G47" s="401"/>
      <c r="H47" s="401"/>
      <c r="I47" s="401"/>
      <c r="J47" s="401"/>
      <c r="K47" s="268"/>
    </row>
    <row r="48" spans="2:11" s="1" customFormat="1" ht="15" customHeight="1">
      <c r="B48" s="271"/>
      <c r="C48" s="272"/>
      <c r="D48" s="272"/>
      <c r="E48" s="401" t="s">
        <v>1199</v>
      </c>
      <c r="F48" s="401"/>
      <c r="G48" s="401"/>
      <c r="H48" s="401"/>
      <c r="I48" s="401"/>
      <c r="J48" s="401"/>
      <c r="K48" s="268"/>
    </row>
    <row r="49" spans="2:11" s="1" customFormat="1" ht="15" customHeight="1">
      <c r="B49" s="271"/>
      <c r="C49" s="272"/>
      <c r="D49" s="272"/>
      <c r="E49" s="401" t="s">
        <v>1200</v>
      </c>
      <c r="F49" s="401"/>
      <c r="G49" s="401"/>
      <c r="H49" s="401"/>
      <c r="I49" s="401"/>
      <c r="J49" s="401"/>
      <c r="K49" s="268"/>
    </row>
    <row r="50" spans="2:11" s="1" customFormat="1" ht="15" customHeight="1">
      <c r="B50" s="271"/>
      <c r="C50" s="272"/>
      <c r="D50" s="272"/>
      <c r="E50" s="401" t="s">
        <v>1201</v>
      </c>
      <c r="F50" s="401"/>
      <c r="G50" s="401"/>
      <c r="H50" s="401"/>
      <c r="I50" s="401"/>
      <c r="J50" s="401"/>
      <c r="K50" s="268"/>
    </row>
    <row r="51" spans="2:11" s="1" customFormat="1" ht="15" customHeight="1">
      <c r="B51" s="271"/>
      <c r="C51" s="272"/>
      <c r="D51" s="401" t="s">
        <v>1202</v>
      </c>
      <c r="E51" s="401"/>
      <c r="F51" s="401"/>
      <c r="G51" s="401"/>
      <c r="H51" s="401"/>
      <c r="I51" s="401"/>
      <c r="J51" s="401"/>
      <c r="K51" s="268"/>
    </row>
    <row r="52" spans="2:11" s="1" customFormat="1" ht="25.5" customHeight="1">
      <c r="B52" s="267"/>
      <c r="C52" s="402" t="s">
        <v>1203</v>
      </c>
      <c r="D52" s="402"/>
      <c r="E52" s="402"/>
      <c r="F52" s="402"/>
      <c r="G52" s="402"/>
      <c r="H52" s="402"/>
      <c r="I52" s="402"/>
      <c r="J52" s="402"/>
      <c r="K52" s="268"/>
    </row>
    <row r="53" spans="2:11" s="1" customFormat="1" ht="5.25" customHeight="1">
      <c r="B53" s="267"/>
      <c r="C53" s="269"/>
      <c r="D53" s="269"/>
      <c r="E53" s="269"/>
      <c r="F53" s="269"/>
      <c r="G53" s="269"/>
      <c r="H53" s="269"/>
      <c r="I53" s="269"/>
      <c r="J53" s="269"/>
      <c r="K53" s="268"/>
    </row>
    <row r="54" spans="2:11" s="1" customFormat="1" ht="15" customHeight="1">
      <c r="B54" s="267"/>
      <c r="C54" s="401" t="s">
        <v>1204</v>
      </c>
      <c r="D54" s="401"/>
      <c r="E54" s="401"/>
      <c r="F54" s="401"/>
      <c r="G54" s="401"/>
      <c r="H54" s="401"/>
      <c r="I54" s="401"/>
      <c r="J54" s="401"/>
      <c r="K54" s="268"/>
    </row>
    <row r="55" spans="2:11" s="1" customFormat="1" ht="15" customHeight="1">
      <c r="B55" s="267"/>
      <c r="C55" s="401" t="s">
        <v>1205</v>
      </c>
      <c r="D55" s="401"/>
      <c r="E55" s="401"/>
      <c r="F55" s="401"/>
      <c r="G55" s="401"/>
      <c r="H55" s="401"/>
      <c r="I55" s="401"/>
      <c r="J55" s="401"/>
      <c r="K55" s="268"/>
    </row>
    <row r="56" spans="2:11" s="1" customFormat="1" ht="12.75" customHeight="1">
      <c r="B56" s="267"/>
      <c r="C56" s="270"/>
      <c r="D56" s="270"/>
      <c r="E56" s="270"/>
      <c r="F56" s="270"/>
      <c r="G56" s="270"/>
      <c r="H56" s="270"/>
      <c r="I56" s="270"/>
      <c r="J56" s="270"/>
      <c r="K56" s="268"/>
    </row>
    <row r="57" spans="2:11" s="1" customFormat="1" ht="15" customHeight="1">
      <c r="B57" s="267"/>
      <c r="C57" s="401" t="s">
        <v>1206</v>
      </c>
      <c r="D57" s="401"/>
      <c r="E57" s="401"/>
      <c r="F57" s="401"/>
      <c r="G57" s="401"/>
      <c r="H57" s="401"/>
      <c r="I57" s="401"/>
      <c r="J57" s="401"/>
      <c r="K57" s="268"/>
    </row>
    <row r="58" spans="2:11" s="1" customFormat="1" ht="15" customHeight="1">
      <c r="B58" s="267"/>
      <c r="C58" s="272"/>
      <c r="D58" s="401" t="s">
        <v>1207</v>
      </c>
      <c r="E58" s="401"/>
      <c r="F58" s="401"/>
      <c r="G58" s="401"/>
      <c r="H58" s="401"/>
      <c r="I58" s="401"/>
      <c r="J58" s="401"/>
      <c r="K58" s="268"/>
    </row>
    <row r="59" spans="2:11" s="1" customFormat="1" ht="15" customHeight="1">
      <c r="B59" s="267"/>
      <c r="C59" s="272"/>
      <c r="D59" s="401" t="s">
        <v>1208</v>
      </c>
      <c r="E59" s="401"/>
      <c r="F59" s="401"/>
      <c r="G59" s="401"/>
      <c r="H59" s="401"/>
      <c r="I59" s="401"/>
      <c r="J59" s="401"/>
      <c r="K59" s="268"/>
    </row>
    <row r="60" spans="2:11" s="1" customFormat="1" ht="15" customHeight="1">
      <c r="B60" s="267"/>
      <c r="C60" s="272"/>
      <c r="D60" s="401" t="s">
        <v>1209</v>
      </c>
      <c r="E60" s="401"/>
      <c r="F60" s="401"/>
      <c r="G60" s="401"/>
      <c r="H60" s="401"/>
      <c r="I60" s="401"/>
      <c r="J60" s="401"/>
      <c r="K60" s="268"/>
    </row>
    <row r="61" spans="2:11" s="1" customFormat="1" ht="15" customHeight="1">
      <c r="B61" s="267"/>
      <c r="C61" s="272"/>
      <c r="D61" s="401" t="s">
        <v>1210</v>
      </c>
      <c r="E61" s="401"/>
      <c r="F61" s="401"/>
      <c r="G61" s="401"/>
      <c r="H61" s="401"/>
      <c r="I61" s="401"/>
      <c r="J61" s="401"/>
      <c r="K61" s="268"/>
    </row>
    <row r="62" spans="2:11" s="1" customFormat="1" ht="15" customHeight="1">
      <c r="B62" s="267"/>
      <c r="C62" s="272"/>
      <c r="D62" s="403" t="s">
        <v>1211</v>
      </c>
      <c r="E62" s="403"/>
      <c r="F62" s="403"/>
      <c r="G62" s="403"/>
      <c r="H62" s="403"/>
      <c r="I62" s="403"/>
      <c r="J62" s="403"/>
      <c r="K62" s="268"/>
    </row>
    <row r="63" spans="2:11" s="1" customFormat="1" ht="15" customHeight="1">
      <c r="B63" s="267"/>
      <c r="C63" s="272"/>
      <c r="D63" s="401" t="s">
        <v>1212</v>
      </c>
      <c r="E63" s="401"/>
      <c r="F63" s="401"/>
      <c r="G63" s="401"/>
      <c r="H63" s="401"/>
      <c r="I63" s="401"/>
      <c r="J63" s="401"/>
      <c r="K63" s="268"/>
    </row>
    <row r="64" spans="2:11" s="1" customFormat="1" ht="12.75" customHeight="1">
      <c r="B64" s="267"/>
      <c r="C64" s="272"/>
      <c r="D64" s="272"/>
      <c r="E64" s="275"/>
      <c r="F64" s="272"/>
      <c r="G64" s="272"/>
      <c r="H64" s="272"/>
      <c r="I64" s="272"/>
      <c r="J64" s="272"/>
      <c r="K64" s="268"/>
    </row>
    <row r="65" spans="2:11" s="1" customFormat="1" ht="15" customHeight="1">
      <c r="B65" s="267"/>
      <c r="C65" s="272"/>
      <c r="D65" s="401" t="s">
        <v>1213</v>
      </c>
      <c r="E65" s="401"/>
      <c r="F65" s="401"/>
      <c r="G65" s="401"/>
      <c r="H65" s="401"/>
      <c r="I65" s="401"/>
      <c r="J65" s="401"/>
      <c r="K65" s="268"/>
    </row>
    <row r="66" spans="2:11" s="1" customFormat="1" ht="15" customHeight="1">
      <c r="B66" s="267"/>
      <c r="C66" s="272"/>
      <c r="D66" s="403" t="s">
        <v>1214</v>
      </c>
      <c r="E66" s="403"/>
      <c r="F66" s="403"/>
      <c r="G66" s="403"/>
      <c r="H66" s="403"/>
      <c r="I66" s="403"/>
      <c r="J66" s="403"/>
      <c r="K66" s="268"/>
    </row>
    <row r="67" spans="2:11" s="1" customFormat="1" ht="15" customHeight="1">
      <c r="B67" s="267"/>
      <c r="C67" s="272"/>
      <c r="D67" s="401" t="s">
        <v>1215</v>
      </c>
      <c r="E67" s="401"/>
      <c r="F67" s="401"/>
      <c r="G67" s="401"/>
      <c r="H67" s="401"/>
      <c r="I67" s="401"/>
      <c r="J67" s="401"/>
      <c r="K67" s="268"/>
    </row>
    <row r="68" spans="2:11" s="1" customFormat="1" ht="15" customHeight="1">
      <c r="B68" s="267"/>
      <c r="C68" s="272"/>
      <c r="D68" s="401" t="s">
        <v>1216</v>
      </c>
      <c r="E68" s="401"/>
      <c r="F68" s="401"/>
      <c r="G68" s="401"/>
      <c r="H68" s="401"/>
      <c r="I68" s="401"/>
      <c r="J68" s="401"/>
      <c r="K68" s="268"/>
    </row>
    <row r="69" spans="2:11" s="1" customFormat="1" ht="15" customHeight="1">
      <c r="B69" s="267"/>
      <c r="C69" s="272"/>
      <c r="D69" s="401" t="s">
        <v>1217</v>
      </c>
      <c r="E69" s="401"/>
      <c r="F69" s="401"/>
      <c r="G69" s="401"/>
      <c r="H69" s="401"/>
      <c r="I69" s="401"/>
      <c r="J69" s="401"/>
      <c r="K69" s="268"/>
    </row>
    <row r="70" spans="2:11" s="1" customFormat="1" ht="15" customHeight="1">
      <c r="B70" s="267"/>
      <c r="C70" s="272"/>
      <c r="D70" s="401" t="s">
        <v>1218</v>
      </c>
      <c r="E70" s="401"/>
      <c r="F70" s="401"/>
      <c r="G70" s="401"/>
      <c r="H70" s="401"/>
      <c r="I70" s="401"/>
      <c r="J70" s="401"/>
      <c r="K70" s="268"/>
    </row>
    <row r="71" spans="2:11" s="1" customFormat="1" ht="12.75" customHeight="1">
      <c r="B71" s="276"/>
      <c r="C71" s="277"/>
      <c r="D71" s="277"/>
      <c r="E71" s="277"/>
      <c r="F71" s="277"/>
      <c r="G71" s="277"/>
      <c r="H71" s="277"/>
      <c r="I71" s="277"/>
      <c r="J71" s="277"/>
      <c r="K71" s="278"/>
    </row>
    <row r="72" spans="2:11" s="1" customFormat="1" ht="18.75" customHeight="1">
      <c r="B72" s="279"/>
      <c r="C72" s="279"/>
      <c r="D72" s="279"/>
      <c r="E72" s="279"/>
      <c r="F72" s="279"/>
      <c r="G72" s="279"/>
      <c r="H72" s="279"/>
      <c r="I72" s="279"/>
      <c r="J72" s="279"/>
      <c r="K72" s="280"/>
    </row>
    <row r="73" spans="2:11" s="1" customFormat="1" ht="18.75" customHeight="1">
      <c r="B73" s="280"/>
      <c r="C73" s="280"/>
      <c r="D73" s="280"/>
      <c r="E73" s="280"/>
      <c r="F73" s="280"/>
      <c r="G73" s="280"/>
      <c r="H73" s="280"/>
      <c r="I73" s="280"/>
      <c r="J73" s="280"/>
      <c r="K73" s="280"/>
    </row>
    <row r="74" spans="2:11" s="1" customFormat="1" ht="7.5" customHeight="1">
      <c r="B74" s="281"/>
      <c r="C74" s="282"/>
      <c r="D74" s="282"/>
      <c r="E74" s="282"/>
      <c r="F74" s="282"/>
      <c r="G74" s="282"/>
      <c r="H74" s="282"/>
      <c r="I74" s="282"/>
      <c r="J74" s="282"/>
      <c r="K74" s="283"/>
    </row>
    <row r="75" spans="2:11" s="1" customFormat="1" ht="45" customHeight="1">
      <c r="B75" s="284"/>
      <c r="C75" s="396" t="s">
        <v>1219</v>
      </c>
      <c r="D75" s="396"/>
      <c r="E75" s="396"/>
      <c r="F75" s="396"/>
      <c r="G75" s="396"/>
      <c r="H75" s="396"/>
      <c r="I75" s="396"/>
      <c r="J75" s="396"/>
      <c r="K75" s="285"/>
    </row>
    <row r="76" spans="2:11" s="1" customFormat="1" ht="17.25" customHeight="1">
      <c r="B76" s="284"/>
      <c r="C76" s="286" t="s">
        <v>1220</v>
      </c>
      <c r="D76" s="286"/>
      <c r="E76" s="286"/>
      <c r="F76" s="286" t="s">
        <v>1221</v>
      </c>
      <c r="G76" s="287"/>
      <c r="H76" s="286" t="s">
        <v>55</v>
      </c>
      <c r="I76" s="286" t="s">
        <v>58</v>
      </c>
      <c r="J76" s="286" t="s">
        <v>1222</v>
      </c>
      <c r="K76" s="285"/>
    </row>
    <row r="77" spans="2:11" s="1" customFormat="1" ht="17.25" customHeight="1">
      <c r="B77" s="284"/>
      <c r="C77" s="288" t="s">
        <v>1223</v>
      </c>
      <c r="D77" s="288"/>
      <c r="E77" s="288"/>
      <c r="F77" s="289" t="s">
        <v>1224</v>
      </c>
      <c r="G77" s="290"/>
      <c r="H77" s="288"/>
      <c r="I77" s="288"/>
      <c r="J77" s="288" t="s">
        <v>1225</v>
      </c>
      <c r="K77" s="285"/>
    </row>
    <row r="78" spans="2:11" s="1" customFormat="1" ht="5.25" customHeight="1">
      <c r="B78" s="284"/>
      <c r="C78" s="291"/>
      <c r="D78" s="291"/>
      <c r="E78" s="291"/>
      <c r="F78" s="291"/>
      <c r="G78" s="292"/>
      <c r="H78" s="291"/>
      <c r="I78" s="291"/>
      <c r="J78" s="291"/>
      <c r="K78" s="285"/>
    </row>
    <row r="79" spans="2:11" s="1" customFormat="1" ht="15" customHeight="1">
      <c r="B79" s="284"/>
      <c r="C79" s="273" t="s">
        <v>54</v>
      </c>
      <c r="D79" s="293"/>
      <c r="E79" s="293"/>
      <c r="F79" s="294" t="s">
        <v>1226</v>
      </c>
      <c r="G79" s="295"/>
      <c r="H79" s="273" t="s">
        <v>1227</v>
      </c>
      <c r="I79" s="273" t="s">
        <v>1228</v>
      </c>
      <c r="J79" s="273">
        <v>20</v>
      </c>
      <c r="K79" s="285"/>
    </row>
    <row r="80" spans="2:11" s="1" customFormat="1" ht="15" customHeight="1">
      <c r="B80" s="284"/>
      <c r="C80" s="273" t="s">
        <v>1229</v>
      </c>
      <c r="D80" s="273"/>
      <c r="E80" s="273"/>
      <c r="F80" s="294" t="s">
        <v>1226</v>
      </c>
      <c r="G80" s="295"/>
      <c r="H80" s="273" t="s">
        <v>1230</v>
      </c>
      <c r="I80" s="273" t="s">
        <v>1228</v>
      </c>
      <c r="J80" s="273">
        <v>120</v>
      </c>
      <c r="K80" s="285"/>
    </row>
    <row r="81" spans="2:11" s="1" customFormat="1" ht="15" customHeight="1">
      <c r="B81" s="296"/>
      <c r="C81" s="273" t="s">
        <v>1231</v>
      </c>
      <c r="D81" s="273"/>
      <c r="E81" s="273"/>
      <c r="F81" s="294" t="s">
        <v>1232</v>
      </c>
      <c r="G81" s="295"/>
      <c r="H81" s="273" t="s">
        <v>1233</v>
      </c>
      <c r="I81" s="273" t="s">
        <v>1228</v>
      </c>
      <c r="J81" s="273">
        <v>50</v>
      </c>
      <c r="K81" s="285"/>
    </row>
    <row r="82" spans="2:11" s="1" customFormat="1" ht="15" customHeight="1">
      <c r="B82" s="296"/>
      <c r="C82" s="273" t="s">
        <v>1234</v>
      </c>
      <c r="D82" s="273"/>
      <c r="E82" s="273"/>
      <c r="F82" s="294" t="s">
        <v>1226</v>
      </c>
      <c r="G82" s="295"/>
      <c r="H82" s="273" t="s">
        <v>1235</v>
      </c>
      <c r="I82" s="273" t="s">
        <v>1236</v>
      </c>
      <c r="J82" s="273"/>
      <c r="K82" s="285"/>
    </row>
    <row r="83" spans="2:11" s="1" customFormat="1" ht="15" customHeight="1">
      <c r="B83" s="296"/>
      <c r="C83" s="297" t="s">
        <v>1237</v>
      </c>
      <c r="D83" s="297"/>
      <c r="E83" s="297"/>
      <c r="F83" s="298" t="s">
        <v>1232</v>
      </c>
      <c r="G83" s="297"/>
      <c r="H83" s="297" t="s">
        <v>1238</v>
      </c>
      <c r="I83" s="297" t="s">
        <v>1228</v>
      </c>
      <c r="J83" s="297">
        <v>15</v>
      </c>
      <c r="K83" s="285"/>
    </row>
    <row r="84" spans="2:11" s="1" customFormat="1" ht="15" customHeight="1">
      <c r="B84" s="296"/>
      <c r="C84" s="297" t="s">
        <v>1239</v>
      </c>
      <c r="D84" s="297"/>
      <c r="E84" s="297"/>
      <c r="F84" s="298" t="s">
        <v>1232</v>
      </c>
      <c r="G84" s="297"/>
      <c r="H84" s="297" t="s">
        <v>1240</v>
      </c>
      <c r="I84" s="297" t="s">
        <v>1228</v>
      </c>
      <c r="J84" s="297">
        <v>15</v>
      </c>
      <c r="K84" s="285"/>
    </row>
    <row r="85" spans="2:11" s="1" customFormat="1" ht="15" customHeight="1">
      <c r="B85" s="296"/>
      <c r="C85" s="297" t="s">
        <v>1241</v>
      </c>
      <c r="D85" s="297"/>
      <c r="E85" s="297"/>
      <c r="F85" s="298" t="s">
        <v>1232</v>
      </c>
      <c r="G85" s="297"/>
      <c r="H85" s="297" t="s">
        <v>1242</v>
      </c>
      <c r="I85" s="297" t="s">
        <v>1228</v>
      </c>
      <c r="J85" s="297">
        <v>20</v>
      </c>
      <c r="K85" s="285"/>
    </row>
    <row r="86" spans="2:11" s="1" customFormat="1" ht="15" customHeight="1">
      <c r="B86" s="296"/>
      <c r="C86" s="297" t="s">
        <v>1243</v>
      </c>
      <c r="D86" s="297"/>
      <c r="E86" s="297"/>
      <c r="F86" s="298" t="s">
        <v>1232</v>
      </c>
      <c r="G86" s="297"/>
      <c r="H86" s="297" t="s">
        <v>1244</v>
      </c>
      <c r="I86" s="297" t="s">
        <v>1228</v>
      </c>
      <c r="J86" s="297">
        <v>20</v>
      </c>
      <c r="K86" s="285"/>
    </row>
    <row r="87" spans="2:11" s="1" customFormat="1" ht="15" customHeight="1">
      <c r="B87" s="296"/>
      <c r="C87" s="273" t="s">
        <v>1245</v>
      </c>
      <c r="D87" s="273"/>
      <c r="E87" s="273"/>
      <c r="F87" s="294" t="s">
        <v>1232</v>
      </c>
      <c r="G87" s="295"/>
      <c r="H87" s="273" t="s">
        <v>1246</v>
      </c>
      <c r="I87" s="273" t="s">
        <v>1228</v>
      </c>
      <c r="J87" s="273">
        <v>50</v>
      </c>
      <c r="K87" s="285"/>
    </row>
    <row r="88" spans="2:11" s="1" customFormat="1" ht="15" customHeight="1">
      <c r="B88" s="296"/>
      <c r="C88" s="273" t="s">
        <v>1247</v>
      </c>
      <c r="D88" s="273"/>
      <c r="E88" s="273"/>
      <c r="F88" s="294" t="s">
        <v>1232</v>
      </c>
      <c r="G88" s="295"/>
      <c r="H88" s="273" t="s">
        <v>1248</v>
      </c>
      <c r="I88" s="273" t="s">
        <v>1228</v>
      </c>
      <c r="J88" s="273">
        <v>20</v>
      </c>
      <c r="K88" s="285"/>
    </row>
    <row r="89" spans="2:11" s="1" customFormat="1" ht="15" customHeight="1">
      <c r="B89" s="296"/>
      <c r="C89" s="273" t="s">
        <v>1249</v>
      </c>
      <c r="D89" s="273"/>
      <c r="E89" s="273"/>
      <c r="F89" s="294" t="s">
        <v>1232</v>
      </c>
      <c r="G89" s="295"/>
      <c r="H89" s="273" t="s">
        <v>1250</v>
      </c>
      <c r="I89" s="273" t="s">
        <v>1228</v>
      </c>
      <c r="J89" s="273">
        <v>20</v>
      </c>
      <c r="K89" s="285"/>
    </row>
    <row r="90" spans="2:11" s="1" customFormat="1" ht="15" customHeight="1">
      <c r="B90" s="296"/>
      <c r="C90" s="273" t="s">
        <v>1251</v>
      </c>
      <c r="D90" s="273"/>
      <c r="E90" s="273"/>
      <c r="F90" s="294" t="s">
        <v>1232</v>
      </c>
      <c r="G90" s="295"/>
      <c r="H90" s="273" t="s">
        <v>1252</v>
      </c>
      <c r="I90" s="273" t="s">
        <v>1228</v>
      </c>
      <c r="J90" s="273">
        <v>50</v>
      </c>
      <c r="K90" s="285"/>
    </row>
    <row r="91" spans="2:11" s="1" customFormat="1" ht="15" customHeight="1">
      <c r="B91" s="296"/>
      <c r="C91" s="273" t="s">
        <v>1253</v>
      </c>
      <c r="D91" s="273"/>
      <c r="E91" s="273"/>
      <c r="F91" s="294" t="s">
        <v>1232</v>
      </c>
      <c r="G91" s="295"/>
      <c r="H91" s="273" t="s">
        <v>1253</v>
      </c>
      <c r="I91" s="273" t="s">
        <v>1228</v>
      </c>
      <c r="J91" s="273">
        <v>50</v>
      </c>
      <c r="K91" s="285"/>
    </row>
    <row r="92" spans="2:11" s="1" customFormat="1" ht="15" customHeight="1">
      <c r="B92" s="296"/>
      <c r="C92" s="273" t="s">
        <v>1254</v>
      </c>
      <c r="D92" s="273"/>
      <c r="E92" s="273"/>
      <c r="F92" s="294" t="s">
        <v>1232</v>
      </c>
      <c r="G92" s="295"/>
      <c r="H92" s="273" t="s">
        <v>1255</v>
      </c>
      <c r="I92" s="273" t="s">
        <v>1228</v>
      </c>
      <c r="J92" s="273">
        <v>255</v>
      </c>
      <c r="K92" s="285"/>
    </row>
    <row r="93" spans="2:11" s="1" customFormat="1" ht="15" customHeight="1">
      <c r="B93" s="296"/>
      <c r="C93" s="273" t="s">
        <v>1256</v>
      </c>
      <c r="D93" s="273"/>
      <c r="E93" s="273"/>
      <c r="F93" s="294" t="s">
        <v>1226</v>
      </c>
      <c r="G93" s="295"/>
      <c r="H93" s="273" t="s">
        <v>1257</v>
      </c>
      <c r="I93" s="273" t="s">
        <v>1258</v>
      </c>
      <c r="J93" s="273"/>
      <c r="K93" s="285"/>
    </row>
    <row r="94" spans="2:11" s="1" customFormat="1" ht="15" customHeight="1">
      <c r="B94" s="296"/>
      <c r="C94" s="273" t="s">
        <v>1259</v>
      </c>
      <c r="D94" s="273"/>
      <c r="E94" s="273"/>
      <c r="F94" s="294" t="s">
        <v>1226</v>
      </c>
      <c r="G94" s="295"/>
      <c r="H94" s="273" t="s">
        <v>1260</v>
      </c>
      <c r="I94" s="273" t="s">
        <v>1261</v>
      </c>
      <c r="J94" s="273"/>
      <c r="K94" s="285"/>
    </row>
    <row r="95" spans="2:11" s="1" customFormat="1" ht="15" customHeight="1">
      <c r="B95" s="296"/>
      <c r="C95" s="273" t="s">
        <v>1262</v>
      </c>
      <c r="D95" s="273"/>
      <c r="E95" s="273"/>
      <c r="F95" s="294" t="s">
        <v>1226</v>
      </c>
      <c r="G95" s="295"/>
      <c r="H95" s="273" t="s">
        <v>1262</v>
      </c>
      <c r="I95" s="273" t="s">
        <v>1261</v>
      </c>
      <c r="J95" s="273"/>
      <c r="K95" s="285"/>
    </row>
    <row r="96" spans="2:11" s="1" customFormat="1" ht="15" customHeight="1">
      <c r="B96" s="296"/>
      <c r="C96" s="273" t="s">
        <v>39</v>
      </c>
      <c r="D96" s="273"/>
      <c r="E96" s="273"/>
      <c r="F96" s="294" t="s">
        <v>1226</v>
      </c>
      <c r="G96" s="295"/>
      <c r="H96" s="273" t="s">
        <v>1263</v>
      </c>
      <c r="I96" s="273" t="s">
        <v>1261</v>
      </c>
      <c r="J96" s="273"/>
      <c r="K96" s="285"/>
    </row>
    <row r="97" spans="2:11" s="1" customFormat="1" ht="15" customHeight="1">
      <c r="B97" s="296"/>
      <c r="C97" s="273" t="s">
        <v>49</v>
      </c>
      <c r="D97" s="273"/>
      <c r="E97" s="273"/>
      <c r="F97" s="294" t="s">
        <v>1226</v>
      </c>
      <c r="G97" s="295"/>
      <c r="H97" s="273" t="s">
        <v>1264</v>
      </c>
      <c r="I97" s="273" t="s">
        <v>1261</v>
      </c>
      <c r="J97" s="273"/>
      <c r="K97" s="285"/>
    </row>
    <row r="98" spans="2:11" s="1" customFormat="1" ht="15" customHeight="1">
      <c r="B98" s="299"/>
      <c r="C98" s="300"/>
      <c r="D98" s="300"/>
      <c r="E98" s="300"/>
      <c r="F98" s="300"/>
      <c r="G98" s="300"/>
      <c r="H98" s="300"/>
      <c r="I98" s="300"/>
      <c r="J98" s="300"/>
      <c r="K98" s="301"/>
    </row>
    <row r="99" spans="2:11" s="1" customFormat="1" ht="18.75" customHeight="1">
      <c r="B99" s="302"/>
      <c r="C99" s="303"/>
      <c r="D99" s="303"/>
      <c r="E99" s="303"/>
      <c r="F99" s="303"/>
      <c r="G99" s="303"/>
      <c r="H99" s="303"/>
      <c r="I99" s="303"/>
      <c r="J99" s="303"/>
      <c r="K99" s="302"/>
    </row>
    <row r="100" spans="2:11" s="1" customFormat="1" ht="18.75" customHeight="1">
      <c r="B100" s="280"/>
      <c r="C100" s="280"/>
      <c r="D100" s="280"/>
      <c r="E100" s="280"/>
      <c r="F100" s="280"/>
      <c r="G100" s="280"/>
      <c r="H100" s="280"/>
      <c r="I100" s="280"/>
      <c r="J100" s="280"/>
      <c r="K100" s="280"/>
    </row>
    <row r="101" spans="2:11" s="1" customFormat="1" ht="7.5" customHeight="1">
      <c r="B101" s="281"/>
      <c r="C101" s="282"/>
      <c r="D101" s="282"/>
      <c r="E101" s="282"/>
      <c r="F101" s="282"/>
      <c r="G101" s="282"/>
      <c r="H101" s="282"/>
      <c r="I101" s="282"/>
      <c r="J101" s="282"/>
      <c r="K101" s="283"/>
    </row>
    <row r="102" spans="2:11" s="1" customFormat="1" ht="45" customHeight="1">
      <c r="B102" s="284"/>
      <c r="C102" s="396" t="s">
        <v>1265</v>
      </c>
      <c r="D102" s="396"/>
      <c r="E102" s="396"/>
      <c r="F102" s="396"/>
      <c r="G102" s="396"/>
      <c r="H102" s="396"/>
      <c r="I102" s="396"/>
      <c r="J102" s="396"/>
      <c r="K102" s="285"/>
    </row>
    <row r="103" spans="2:11" s="1" customFormat="1" ht="17.25" customHeight="1">
      <c r="B103" s="284"/>
      <c r="C103" s="286" t="s">
        <v>1220</v>
      </c>
      <c r="D103" s="286"/>
      <c r="E103" s="286"/>
      <c r="F103" s="286" t="s">
        <v>1221</v>
      </c>
      <c r="G103" s="287"/>
      <c r="H103" s="286" t="s">
        <v>55</v>
      </c>
      <c r="I103" s="286" t="s">
        <v>58</v>
      </c>
      <c r="J103" s="286" t="s">
        <v>1222</v>
      </c>
      <c r="K103" s="285"/>
    </row>
    <row r="104" spans="2:11" s="1" customFormat="1" ht="17.25" customHeight="1">
      <c r="B104" s="284"/>
      <c r="C104" s="288" t="s">
        <v>1223</v>
      </c>
      <c r="D104" s="288"/>
      <c r="E104" s="288"/>
      <c r="F104" s="289" t="s">
        <v>1224</v>
      </c>
      <c r="G104" s="290"/>
      <c r="H104" s="288"/>
      <c r="I104" s="288"/>
      <c r="J104" s="288" t="s">
        <v>1225</v>
      </c>
      <c r="K104" s="285"/>
    </row>
    <row r="105" spans="2:11" s="1" customFormat="1" ht="5.25" customHeight="1">
      <c r="B105" s="284"/>
      <c r="C105" s="286"/>
      <c r="D105" s="286"/>
      <c r="E105" s="286"/>
      <c r="F105" s="286"/>
      <c r="G105" s="304"/>
      <c r="H105" s="286"/>
      <c r="I105" s="286"/>
      <c r="J105" s="286"/>
      <c r="K105" s="285"/>
    </row>
    <row r="106" spans="2:11" s="1" customFormat="1" ht="15" customHeight="1">
      <c r="B106" s="284"/>
      <c r="C106" s="273" t="s">
        <v>54</v>
      </c>
      <c r="D106" s="293"/>
      <c r="E106" s="293"/>
      <c r="F106" s="294" t="s">
        <v>1226</v>
      </c>
      <c r="G106" s="273"/>
      <c r="H106" s="273" t="s">
        <v>1266</v>
      </c>
      <c r="I106" s="273" t="s">
        <v>1228</v>
      </c>
      <c r="J106" s="273">
        <v>20</v>
      </c>
      <c r="K106" s="285"/>
    </row>
    <row r="107" spans="2:11" s="1" customFormat="1" ht="15" customHeight="1">
      <c r="B107" s="284"/>
      <c r="C107" s="273" t="s">
        <v>1229</v>
      </c>
      <c r="D107" s="273"/>
      <c r="E107" s="273"/>
      <c r="F107" s="294" t="s">
        <v>1226</v>
      </c>
      <c r="G107" s="273"/>
      <c r="H107" s="273" t="s">
        <v>1266</v>
      </c>
      <c r="I107" s="273" t="s">
        <v>1228</v>
      </c>
      <c r="J107" s="273">
        <v>120</v>
      </c>
      <c r="K107" s="285"/>
    </row>
    <row r="108" spans="2:11" s="1" customFormat="1" ht="15" customHeight="1">
      <c r="B108" s="296"/>
      <c r="C108" s="273" t="s">
        <v>1231</v>
      </c>
      <c r="D108" s="273"/>
      <c r="E108" s="273"/>
      <c r="F108" s="294" t="s">
        <v>1232</v>
      </c>
      <c r="G108" s="273"/>
      <c r="H108" s="273" t="s">
        <v>1266</v>
      </c>
      <c r="I108" s="273" t="s">
        <v>1228</v>
      </c>
      <c r="J108" s="273">
        <v>50</v>
      </c>
      <c r="K108" s="285"/>
    </row>
    <row r="109" spans="2:11" s="1" customFormat="1" ht="15" customHeight="1">
      <c r="B109" s="296"/>
      <c r="C109" s="273" t="s">
        <v>1234</v>
      </c>
      <c r="D109" s="273"/>
      <c r="E109" s="273"/>
      <c r="F109" s="294" t="s">
        <v>1226</v>
      </c>
      <c r="G109" s="273"/>
      <c r="H109" s="273" t="s">
        <v>1266</v>
      </c>
      <c r="I109" s="273" t="s">
        <v>1236</v>
      </c>
      <c r="J109" s="273"/>
      <c r="K109" s="285"/>
    </row>
    <row r="110" spans="2:11" s="1" customFormat="1" ht="15" customHeight="1">
      <c r="B110" s="296"/>
      <c r="C110" s="273" t="s">
        <v>1245</v>
      </c>
      <c r="D110" s="273"/>
      <c r="E110" s="273"/>
      <c r="F110" s="294" t="s">
        <v>1232</v>
      </c>
      <c r="G110" s="273"/>
      <c r="H110" s="273" t="s">
        <v>1266</v>
      </c>
      <c r="I110" s="273" t="s">
        <v>1228</v>
      </c>
      <c r="J110" s="273">
        <v>50</v>
      </c>
      <c r="K110" s="285"/>
    </row>
    <row r="111" spans="2:11" s="1" customFormat="1" ht="15" customHeight="1">
      <c r="B111" s="296"/>
      <c r="C111" s="273" t="s">
        <v>1253</v>
      </c>
      <c r="D111" s="273"/>
      <c r="E111" s="273"/>
      <c r="F111" s="294" t="s">
        <v>1232</v>
      </c>
      <c r="G111" s="273"/>
      <c r="H111" s="273" t="s">
        <v>1266</v>
      </c>
      <c r="I111" s="273" t="s">
        <v>1228</v>
      </c>
      <c r="J111" s="273">
        <v>50</v>
      </c>
      <c r="K111" s="285"/>
    </row>
    <row r="112" spans="2:11" s="1" customFormat="1" ht="15" customHeight="1">
      <c r="B112" s="296"/>
      <c r="C112" s="273" t="s">
        <v>1251</v>
      </c>
      <c r="D112" s="273"/>
      <c r="E112" s="273"/>
      <c r="F112" s="294" t="s">
        <v>1232</v>
      </c>
      <c r="G112" s="273"/>
      <c r="H112" s="273" t="s">
        <v>1266</v>
      </c>
      <c r="I112" s="273" t="s">
        <v>1228</v>
      </c>
      <c r="J112" s="273">
        <v>50</v>
      </c>
      <c r="K112" s="285"/>
    </row>
    <row r="113" spans="2:11" s="1" customFormat="1" ht="15" customHeight="1">
      <c r="B113" s="296"/>
      <c r="C113" s="273" t="s">
        <v>54</v>
      </c>
      <c r="D113" s="273"/>
      <c r="E113" s="273"/>
      <c r="F113" s="294" t="s">
        <v>1226</v>
      </c>
      <c r="G113" s="273"/>
      <c r="H113" s="273" t="s">
        <v>1267</v>
      </c>
      <c r="I113" s="273" t="s">
        <v>1228</v>
      </c>
      <c r="J113" s="273">
        <v>20</v>
      </c>
      <c r="K113" s="285"/>
    </row>
    <row r="114" spans="2:11" s="1" customFormat="1" ht="15" customHeight="1">
      <c r="B114" s="296"/>
      <c r="C114" s="273" t="s">
        <v>1268</v>
      </c>
      <c r="D114" s="273"/>
      <c r="E114" s="273"/>
      <c r="F114" s="294" t="s">
        <v>1226</v>
      </c>
      <c r="G114" s="273"/>
      <c r="H114" s="273" t="s">
        <v>1269</v>
      </c>
      <c r="I114" s="273" t="s">
        <v>1228</v>
      </c>
      <c r="J114" s="273">
        <v>120</v>
      </c>
      <c r="K114" s="285"/>
    </row>
    <row r="115" spans="2:11" s="1" customFormat="1" ht="15" customHeight="1">
      <c r="B115" s="296"/>
      <c r="C115" s="273" t="s">
        <v>39</v>
      </c>
      <c r="D115" s="273"/>
      <c r="E115" s="273"/>
      <c r="F115" s="294" t="s">
        <v>1226</v>
      </c>
      <c r="G115" s="273"/>
      <c r="H115" s="273" t="s">
        <v>1270</v>
      </c>
      <c r="I115" s="273" t="s">
        <v>1261</v>
      </c>
      <c r="J115" s="273"/>
      <c r="K115" s="285"/>
    </row>
    <row r="116" spans="2:11" s="1" customFormat="1" ht="15" customHeight="1">
      <c r="B116" s="296"/>
      <c r="C116" s="273" t="s">
        <v>49</v>
      </c>
      <c r="D116" s="273"/>
      <c r="E116" s="273"/>
      <c r="F116" s="294" t="s">
        <v>1226</v>
      </c>
      <c r="G116" s="273"/>
      <c r="H116" s="273" t="s">
        <v>1271</v>
      </c>
      <c r="I116" s="273" t="s">
        <v>1261</v>
      </c>
      <c r="J116" s="273"/>
      <c r="K116" s="285"/>
    </row>
    <row r="117" spans="2:11" s="1" customFormat="1" ht="15" customHeight="1">
      <c r="B117" s="296"/>
      <c r="C117" s="273" t="s">
        <v>58</v>
      </c>
      <c r="D117" s="273"/>
      <c r="E117" s="273"/>
      <c r="F117" s="294" t="s">
        <v>1226</v>
      </c>
      <c r="G117" s="273"/>
      <c r="H117" s="273" t="s">
        <v>1272</v>
      </c>
      <c r="I117" s="273" t="s">
        <v>1273</v>
      </c>
      <c r="J117" s="273"/>
      <c r="K117" s="285"/>
    </row>
    <row r="118" spans="2:11" s="1" customFormat="1" ht="15" customHeight="1">
      <c r="B118" s="299"/>
      <c r="C118" s="305"/>
      <c r="D118" s="305"/>
      <c r="E118" s="305"/>
      <c r="F118" s="305"/>
      <c r="G118" s="305"/>
      <c r="H118" s="305"/>
      <c r="I118" s="305"/>
      <c r="J118" s="305"/>
      <c r="K118" s="301"/>
    </row>
    <row r="119" spans="2:11" s="1" customFormat="1" ht="18.75" customHeight="1">
      <c r="B119" s="306"/>
      <c r="C119" s="307"/>
      <c r="D119" s="307"/>
      <c r="E119" s="307"/>
      <c r="F119" s="308"/>
      <c r="G119" s="307"/>
      <c r="H119" s="307"/>
      <c r="I119" s="307"/>
      <c r="J119" s="307"/>
      <c r="K119" s="306"/>
    </row>
    <row r="120" spans="2:11" s="1" customFormat="1" ht="18.75" customHeight="1">
      <c r="B120" s="280"/>
      <c r="C120" s="280"/>
      <c r="D120" s="280"/>
      <c r="E120" s="280"/>
      <c r="F120" s="280"/>
      <c r="G120" s="280"/>
      <c r="H120" s="280"/>
      <c r="I120" s="280"/>
      <c r="J120" s="280"/>
      <c r="K120" s="280"/>
    </row>
    <row r="121" spans="2:11" s="1" customFormat="1" ht="7.5" customHeight="1">
      <c r="B121" s="309"/>
      <c r="C121" s="310"/>
      <c r="D121" s="310"/>
      <c r="E121" s="310"/>
      <c r="F121" s="310"/>
      <c r="G121" s="310"/>
      <c r="H121" s="310"/>
      <c r="I121" s="310"/>
      <c r="J121" s="310"/>
      <c r="K121" s="311"/>
    </row>
    <row r="122" spans="2:11" s="1" customFormat="1" ht="45" customHeight="1">
      <c r="B122" s="312"/>
      <c r="C122" s="397" t="s">
        <v>1274</v>
      </c>
      <c r="D122" s="397"/>
      <c r="E122" s="397"/>
      <c r="F122" s="397"/>
      <c r="G122" s="397"/>
      <c r="H122" s="397"/>
      <c r="I122" s="397"/>
      <c r="J122" s="397"/>
      <c r="K122" s="313"/>
    </row>
    <row r="123" spans="2:11" s="1" customFormat="1" ht="17.25" customHeight="1">
      <c r="B123" s="314"/>
      <c r="C123" s="286" t="s">
        <v>1220</v>
      </c>
      <c r="D123" s="286"/>
      <c r="E123" s="286"/>
      <c r="F123" s="286" t="s">
        <v>1221</v>
      </c>
      <c r="G123" s="287"/>
      <c r="H123" s="286" t="s">
        <v>55</v>
      </c>
      <c r="I123" s="286" t="s">
        <v>58</v>
      </c>
      <c r="J123" s="286" t="s">
        <v>1222</v>
      </c>
      <c r="K123" s="315"/>
    </row>
    <row r="124" spans="2:11" s="1" customFormat="1" ht="17.25" customHeight="1">
      <c r="B124" s="314"/>
      <c r="C124" s="288" t="s">
        <v>1223</v>
      </c>
      <c r="D124" s="288"/>
      <c r="E124" s="288"/>
      <c r="F124" s="289" t="s">
        <v>1224</v>
      </c>
      <c r="G124" s="290"/>
      <c r="H124" s="288"/>
      <c r="I124" s="288"/>
      <c r="J124" s="288" t="s">
        <v>1225</v>
      </c>
      <c r="K124" s="315"/>
    </row>
    <row r="125" spans="2:11" s="1" customFormat="1" ht="5.25" customHeight="1">
      <c r="B125" s="316"/>
      <c r="C125" s="291"/>
      <c r="D125" s="291"/>
      <c r="E125" s="291"/>
      <c r="F125" s="291"/>
      <c r="G125" s="317"/>
      <c r="H125" s="291"/>
      <c r="I125" s="291"/>
      <c r="J125" s="291"/>
      <c r="K125" s="318"/>
    </row>
    <row r="126" spans="2:11" s="1" customFormat="1" ht="15" customHeight="1">
      <c r="B126" s="316"/>
      <c r="C126" s="273" t="s">
        <v>1229</v>
      </c>
      <c r="D126" s="293"/>
      <c r="E126" s="293"/>
      <c r="F126" s="294" t="s">
        <v>1226</v>
      </c>
      <c r="G126" s="273"/>
      <c r="H126" s="273" t="s">
        <v>1266</v>
      </c>
      <c r="I126" s="273" t="s">
        <v>1228</v>
      </c>
      <c r="J126" s="273">
        <v>120</v>
      </c>
      <c r="K126" s="319"/>
    </row>
    <row r="127" spans="2:11" s="1" customFormat="1" ht="15" customHeight="1">
      <c r="B127" s="316"/>
      <c r="C127" s="273" t="s">
        <v>1275</v>
      </c>
      <c r="D127" s="273"/>
      <c r="E127" s="273"/>
      <c r="F127" s="294" t="s">
        <v>1226</v>
      </c>
      <c r="G127" s="273"/>
      <c r="H127" s="273" t="s">
        <v>1276</v>
      </c>
      <c r="I127" s="273" t="s">
        <v>1228</v>
      </c>
      <c r="J127" s="273" t="s">
        <v>1277</v>
      </c>
      <c r="K127" s="319"/>
    </row>
    <row r="128" spans="2:11" s="1" customFormat="1" ht="15" customHeight="1">
      <c r="B128" s="316"/>
      <c r="C128" s="273" t="s">
        <v>89</v>
      </c>
      <c r="D128" s="273"/>
      <c r="E128" s="273"/>
      <c r="F128" s="294" t="s">
        <v>1226</v>
      </c>
      <c r="G128" s="273"/>
      <c r="H128" s="273" t="s">
        <v>1278</v>
      </c>
      <c r="I128" s="273" t="s">
        <v>1228</v>
      </c>
      <c r="J128" s="273" t="s">
        <v>1277</v>
      </c>
      <c r="K128" s="319"/>
    </row>
    <row r="129" spans="2:11" s="1" customFormat="1" ht="15" customHeight="1">
      <c r="B129" s="316"/>
      <c r="C129" s="273" t="s">
        <v>1237</v>
      </c>
      <c r="D129" s="273"/>
      <c r="E129" s="273"/>
      <c r="F129" s="294" t="s">
        <v>1232</v>
      </c>
      <c r="G129" s="273"/>
      <c r="H129" s="273" t="s">
        <v>1238</v>
      </c>
      <c r="I129" s="273" t="s">
        <v>1228</v>
      </c>
      <c r="J129" s="273">
        <v>15</v>
      </c>
      <c r="K129" s="319"/>
    </row>
    <row r="130" spans="2:11" s="1" customFormat="1" ht="15" customHeight="1">
      <c r="B130" s="316"/>
      <c r="C130" s="297" t="s">
        <v>1239</v>
      </c>
      <c r="D130" s="297"/>
      <c r="E130" s="297"/>
      <c r="F130" s="298" t="s">
        <v>1232</v>
      </c>
      <c r="G130" s="297"/>
      <c r="H130" s="297" t="s">
        <v>1240</v>
      </c>
      <c r="I130" s="297" t="s">
        <v>1228</v>
      </c>
      <c r="J130" s="297">
        <v>15</v>
      </c>
      <c r="K130" s="319"/>
    </row>
    <row r="131" spans="2:11" s="1" customFormat="1" ht="15" customHeight="1">
      <c r="B131" s="316"/>
      <c r="C131" s="297" t="s">
        <v>1241</v>
      </c>
      <c r="D131" s="297"/>
      <c r="E131" s="297"/>
      <c r="F131" s="298" t="s">
        <v>1232</v>
      </c>
      <c r="G131" s="297"/>
      <c r="H131" s="297" t="s">
        <v>1242</v>
      </c>
      <c r="I131" s="297" t="s">
        <v>1228</v>
      </c>
      <c r="J131" s="297">
        <v>20</v>
      </c>
      <c r="K131" s="319"/>
    </row>
    <row r="132" spans="2:11" s="1" customFormat="1" ht="15" customHeight="1">
      <c r="B132" s="316"/>
      <c r="C132" s="297" t="s">
        <v>1243</v>
      </c>
      <c r="D132" s="297"/>
      <c r="E132" s="297"/>
      <c r="F132" s="298" t="s">
        <v>1232</v>
      </c>
      <c r="G132" s="297"/>
      <c r="H132" s="297" t="s">
        <v>1244</v>
      </c>
      <c r="I132" s="297" t="s">
        <v>1228</v>
      </c>
      <c r="J132" s="297">
        <v>20</v>
      </c>
      <c r="K132" s="319"/>
    </row>
    <row r="133" spans="2:11" s="1" customFormat="1" ht="15" customHeight="1">
      <c r="B133" s="316"/>
      <c r="C133" s="273" t="s">
        <v>1231</v>
      </c>
      <c r="D133" s="273"/>
      <c r="E133" s="273"/>
      <c r="F133" s="294" t="s">
        <v>1232</v>
      </c>
      <c r="G133" s="273"/>
      <c r="H133" s="273" t="s">
        <v>1266</v>
      </c>
      <c r="I133" s="273" t="s">
        <v>1228</v>
      </c>
      <c r="J133" s="273">
        <v>50</v>
      </c>
      <c r="K133" s="319"/>
    </row>
    <row r="134" spans="2:11" s="1" customFormat="1" ht="15" customHeight="1">
      <c r="B134" s="316"/>
      <c r="C134" s="273" t="s">
        <v>1245</v>
      </c>
      <c r="D134" s="273"/>
      <c r="E134" s="273"/>
      <c r="F134" s="294" t="s">
        <v>1232</v>
      </c>
      <c r="G134" s="273"/>
      <c r="H134" s="273" t="s">
        <v>1266</v>
      </c>
      <c r="I134" s="273" t="s">
        <v>1228</v>
      </c>
      <c r="J134" s="273">
        <v>50</v>
      </c>
      <c r="K134" s="319"/>
    </row>
    <row r="135" spans="2:11" s="1" customFormat="1" ht="15" customHeight="1">
      <c r="B135" s="316"/>
      <c r="C135" s="273" t="s">
        <v>1251</v>
      </c>
      <c r="D135" s="273"/>
      <c r="E135" s="273"/>
      <c r="F135" s="294" t="s">
        <v>1232</v>
      </c>
      <c r="G135" s="273"/>
      <c r="H135" s="273" t="s">
        <v>1266</v>
      </c>
      <c r="I135" s="273" t="s">
        <v>1228</v>
      </c>
      <c r="J135" s="273">
        <v>50</v>
      </c>
      <c r="K135" s="319"/>
    </row>
    <row r="136" spans="2:11" s="1" customFormat="1" ht="15" customHeight="1">
      <c r="B136" s="316"/>
      <c r="C136" s="273" t="s">
        <v>1253</v>
      </c>
      <c r="D136" s="273"/>
      <c r="E136" s="273"/>
      <c r="F136" s="294" t="s">
        <v>1232</v>
      </c>
      <c r="G136" s="273"/>
      <c r="H136" s="273" t="s">
        <v>1266</v>
      </c>
      <c r="I136" s="273" t="s">
        <v>1228</v>
      </c>
      <c r="J136" s="273">
        <v>50</v>
      </c>
      <c r="K136" s="319"/>
    </row>
    <row r="137" spans="2:11" s="1" customFormat="1" ht="15" customHeight="1">
      <c r="B137" s="316"/>
      <c r="C137" s="273" t="s">
        <v>1254</v>
      </c>
      <c r="D137" s="273"/>
      <c r="E137" s="273"/>
      <c r="F137" s="294" t="s">
        <v>1232</v>
      </c>
      <c r="G137" s="273"/>
      <c r="H137" s="273" t="s">
        <v>1279</v>
      </c>
      <c r="I137" s="273" t="s">
        <v>1228</v>
      </c>
      <c r="J137" s="273">
        <v>255</v>
      </c>
      <c r="K137" s="319"/>
    </row>
    <row r="138" spans="2:11" s="1" customFormat="1" ht="15" customHeight="1">
      <c r="B138" s="316"/>
      <c r="C138" s="273" t="s">
        <v>1256</v>
      </c>
      <c r="D138" s="273"/>
      <c r="E138" s="273"/>
      <c r="F138" s="294" t="s">
        <v>1226</v>
      </c>
      <c r="G138" s="273"/>
      <c r="H138" s="273" t="s">
        <v>1280</v>
      </c>
      <c r="I138" s="273" t="s">
        <v>1258</v>
      </c>
      <c r="J138" s="273"/>
      <c r="K138" s="319"/>
    </row>
    <row r="139" spans="2:11" s="1" customFormat="1" ht="15" customHeight="1">
      <c r="B139" s="316"/>
      <c r="C139" s="273" t="s">
        <v>1259</v>
      </c>
      <c r="D139" s="273"/>
      <c r="E139" s="273"/>
      <c r="F139" s="294" t="s">
        <v>1226</v>
      </c>
      <c r="G139" s="273"/>
      <c r="H139" s="273" t="s">
        <v>1281</v>
      </c>
      <c r="I139" s="273" t="s">
        <v>1261</v>
      </c>
      <c r="J139" s="273"/>
      <c r="K139" s="319"/>
    </row>
    <row r="140" spans="2:11" s="1" customFormat="1" ht="15" customHeight="1">
      <c r="B140" s="316"/>
      <c r="C140" s="273" t="s">
        <v>1262</v>
      </c>
      <c r="D140" s="273"/>
      <c r="E140" s="273"/>
      <c r="F140" s="294" t="s">
        <v>1226</v>
      </c>
      <c r="G140" s="273"/>
      <c r="H140" s="273" t="s">
        <v>1262</v>
      </c>
      <c r="I140" s="273" t="s">
        <v>1261</v>
      </c>
      <c r="J140" s="273"/>
      <c r="K140" s="319"/>
    </row>
    <row r="141" spans="2:11" s="1" customFormat="1" ht="15" customHeight="1">
      <c r="B141" s="316"/>
      <c r="C141" s="273" t="s">
        <v>39</v>
      </c>
      <c r="D141" s="273"/>
      <c r="E141" s="273"/>
      <c r="F141" s="294" t="s">
        <v>1226</v>
      </c>
      <c r="G141" s="273"/>
      <c r="H141" s="273" t="s">
        <v>1282</v>
      </c>
      <c r="I141" s="273" t="s">
        <v>1261</v>
      </c>
      <c r="J141" s="273"/>
      <c r="K141" s="319"/>
    </row>
    <row r="142" spans="2:11" s="1" customFormat="1" ht="15" customHeight="1">
      <c r="B142" s="316"/>
      <c r="C142" s="273" t="s">
        <v>1283</v>
      </c>
      <c r="D142" s="273"/>
      <c r="E142" s="273"/>
      <c r="F142" s="294" t="s">
        <v>1226</v>
      </c>
      <c r="G142" s="273"/>
      <c r="H142" s="273" t="s">
        <v>1284</v>
      </c>
      <c r="I142" s="273" t="s">
        <v>1261</v>
      </c>
      <c r="J142" s="273"/>
      <c r="K142" s="319"/>
    </row>
    <row r="143" spans="2:11" s="1" customFormat="1" ht="15" customHeight="1">
      <c r="B143" s="320"/>
      <c r="C143" s="321"/>
      <c r="D143" s="321"/>
      <c r="E143" s="321"/>
      <c r="F143" s="321"/>
      <c r="G143" s="321"/>
      <c r="H143" s="321"/>
      <c r="I143" s="321"/>
      <c r="J143" s="321"/>
      <c r="K143" s="322"/>
    </row>
    <row r="144" spans="2:11" s="1" customFormat="1" ht="18.75" customHeight="1">
      <c r="B144" s="307"/>
      <c r="C144" s="307"/>
      <c r="D144" s="307"/>
      <c r="E144" s="307"/>
      <c r="F144" s="308"/>
      <c r="G144" s="307"/>
      <c r="H144" s="307"/>
      <c r="I144" s="307"/>
      <c r="J144" s="307"/>
      <c r="K144" s="307"/>
    </row>
    <row r="145" spans="2:11" s="1" customFormat="1" ht="18.75" customHeight="1">
      <c r="B145" s="280"/>
      <c r="C145" s="280"/>
      <c r="D145" s="280"/>
      <c r="E145" s="280"/>
      <c r="F145" s="280"/>
      <c r="G145" s="280"/>
      <c r="H145" s="280"/>
      <c r="I145" s="280"/>
      <c r="J145" s="280"/>
      <c r="K145" s="280"/>
    </row>
    <row r="146" spans="2:11" s="1" customFormat="1" ht="7.5" customHeight="1">
      <c r="B146" s="281"/>
      <c r="C146" s="282"/>
      <c r="D146" s="282"/>
      <c r="E146" s="282"/>
      <c r="F146" s="282"/>
      <c r="G146" s="282"/>
      <c r="H146" s="282"/>
      <c r="I146" s="282"/>
      <c r="J146" s="282"/>
      <c r="K146" s="283"/>
    </row>
    <row r="147" spans="2:11" s="1" customFormat="1" ht="45" customHeight="1">
      <c r="B147" s="284"/>
      <c r="C147" s="396" t="s">
        <v>1285</v>
      </c>
      <c r="D147" s="396"/>
      <c r="E147" s="396"/>
      <c r="F147" s="396"/>
      <c r="G147" s="396"/>
      <c r="H147" s="396"/>
      <c r="I147" s="396"/>
      <c r="J147" s="396"/>
      <c r="K147" s="285"/>
    </row>
    <row r="148" spans="2:11" s="1" customFormat="1" ht="17.25" customHeight="1">
      <c r="B148" s="284"/>
      <c r="C148" s="286" t="s">
        <v>1220</v>
      </c>
      <c r="D148" s="286"/>
      <c r="E148" s="286"/>
      <c r="F148" s="286" t="s">
        <v>1221</v>
      </c>
      <c r="G148" s="287"/>
      <c r="H148" s="286" t="s">
        <v>55</v>
      </c>
      <c r="I148" s="286" t="s">
        <v>58</v>
      </c>
      <c r="J148" s="286" t="s">
        <v>1222</v>
      </c>
      <c r="K148" s="285"/>
    </row>
    <row r="149" spans="2:11" s="1" customFormat="1" ht="17.25" customHeight="1">
      <c r="B149" s="284"/>
      <c r="C149" s="288" t="s">
        <v>1223</v>
      </c>
      <c r="D149" s="288"/>
      <c r="E149" s="288"/>
      <c r="F149" s="289" t="s">
        <v>1224</v>
      </c>
      <c r="G149" s="290"/>
      <c r="H149" s="288"/>
      <c r="I149" s="288"/>
      <c r="J149" s="288" t="s">
        <v>1225</v>
      </c>
      <c r="K149" s="285"/>
    </row>
    <row r="150" spans="2:11" s="1" customFormat="1" ht="5.25" customHeight="1">
      <c r="B150" s="296"/>
      <c r="C150" s="291"/>
      <c r="D150" s="291"/>
      <c r="E150" s="291"/>
      <c r="F150" s="291"/>
      <c r="G150" s="292"/>
      <c r="H150" s="291"/>
      <c r="I150" s="291"/>
      <c r="J150" s="291"/>
      <c r="K150" s="319"/>
    </row>
    <row r="151" spans="2:11" s="1" customFormat="1" ht="15" customHeight="1">
      <c r="B151" s="296"/>
      <c r="C151" s="323" t="s">
        <v>1229</v>
      </c>
      <c r="D151" s="273"/>
      <c r="E151" s="273"/>
      <c r="F151" s="324" t="s">
        <v>1226</v>
      </c>
      <c r="G151" s="273"/>
      <c r="H151" s="323" t="s">
        <v>1266</v>
      </c>
      <c r="I151" s="323" t="s">
        <v>1228</v>
      </c>
      <c r="J151" s="323">
        <v>120</v>
      </c>
      <c r="K151" s="319"/>
    </row>
    <row r="152" spans="2:11" s="1" customFormat="1" ht="15" customHeight="1">
      <c r="B152" s="296"/>
      <c r="C152" s="323" t="s">
        <v>1275</v>
      </c>
      <c r="D152" s="273"/>
      <c r="E152" s="273"/>
      <c r="F152" s="324" t="s">
        <v>1226</v>
      </c>
      <c r="G152" s="273"/>
      <c r="H152" s="323" t="s">
        <v>1286</v>
      </c>
      <c r="I152" s="323" t="s">
        <v>1228</v>
      </c>
      <c r="J152" s="323" t="s">
        <v>1277</v>
      </c>
      <c r="K152" s="319"/>
    </row>
    <row r="153" spans="2:11" s="1" customFormat="1" ht="15" customHeight="1">
      <c r="B153" s="296"/>
      <c r="C153" s="323" t="s">
        <v>89</v>
      </c>
      <c r="D153" s="273"/>
      <c r="E153" s="273"/>
      <c r="F153" s="324" t="s">
        <v>1226</v>
      </c>
      <c r="G153" s="273"/>
      <c r="H153" s="323" t="s">
        <v>1287</v>
      </c>
      <c r="I153" s="323" t="s">
        <v>1228</v>
      </c>
      <c r="J153" s="323" t="s">
        <v>1277</v>
      </c>
      <c r="K153" s="319"/>
    </row>
    <row r="154" spans="2:11" s="1" customFormat="1" ht="15" customHeight="1">
      <c r="B154" s="296"/>
      <c r="C154" s="323" t="s">
        <v>1231</v>
      </c>
      <c r="D154" s="273"/>
      <c r="E154" s="273"/>
      <c r="F154" s="324" t="s">
        <v>1232</v>
      </c>
      <c r="G154" s="273"/>
      <c r="H154" s="323" t="s">
        <v>1266</v>
      </c>
      <c r="I154" s="323" t="s">
        <v>1228</v>
      </c>
      <c r="J154" s="323">
        <v>50</v>
      </c>
      <c r="K154" s="319"/>
    </row>
    <row r="155" spans="2:11" s="1" customFormat="1" ht="15" customHeight="1">
      <c r="B155" s="296"/>
      <c r="C155" s="323" t="s">
        <v>1234</v>
      </c>
      <c r="D155" s="273"/>
      <c r="E155" s="273"/>
      <c r="F155" s="324" t="s">
        <v>1226</v>
      </c>
      <c r="G155" s="273"/>
      <c r="H155" s="323" t="s">
        <v>1266</v>
      </c>
      <c r="I155" s="323" t="s">
        <v>1236</v>
      </c>
      <c r="J155" s="323"/>
      <c r="K155" s="319"/>
    </row>
    <row r="156" spans="2:11" s="1" customFormat="1" ht="15" customHeight="1">
      <c r="B156" s="296"/>
      <c r="C156" s="323" t="s">
        <v>1245</v>
      </c>
      <c r="D156" s="273"/>
      <c r="E156" s="273"/>
      <c r="F156" s="324" t="s">
        <v>1232</v>
      </c>
      <c r="G156" s="273"/>
      <c r="H156" s="323" t="s">
        <v>1266</v>
      </c>
      <c r="I156" s="323" t="s">
        <v>1228</v>
      </c>
      <c r="J156" s="323">
        <v>50</v>
      </c>
      <c r="K156" s="319"/>
    </row>
    <row r="157" spans="2:11" s="1" customFormat="1" ht="15" customHeight="1">
      <c r="B157" s="296"/>
      <c r="C157" s="323" t="s">
        <v>1253</v>
      </c>
      <c r="D157" s="273"/>
      <c r="E157" s="273"/>
      <c r="F157" s="324" t="s">
        <v>1232</v>
      </c>
      <c r="G157" s="273"/>
      <c r="H157" s="323" t="s">
        <v>1266</v>
      </c>
      <c r="I157" s="323" t="s">
        <v>1228</v>
      </c>
      <c r="J157" s="323">
        <v>50</v>
      </c>
      <c r="K157" s="319"/>
    </row>
    <row r="158" spans="2:11" s="1" customFormat="1" ht="15" customHeight="1">
      <c r="B158" s="296"/>
      <c r="C158" s="323" t="s">
        <v>1251</v>
      </c>
      <c r="D158" s="273"/>
      <c r="E158" s="273"/>
      <c r="F158" s="324" t="s">
        <v>1232</v>
      </c>
      <c r="G158" s="273"/>
      <c r="H158" s="323" t="s">
        <v>1266</v>
      </c>
      <c r="I158" s="323" t="s">
        <v>1228</v>
      </c>
      <c r="J158" s="323">
        <v>50</v>
      </c>
      <c r="K158" s="319"/>
    </row>
    <row r="159" spans="2:11" s="1" customFormat="1" ht="15" customHeight="1">
      <c r="B159" s="296"/>
      <c r="C159" s="323" t="s">
        <v>103</v>
      </c>
      <c r="D159" s="273"/>
      <c r="E159" s="273"/>
      <c r="F159" s="324" t="s">
        <v>1226</v>
      </c>
      <c r="G159" s="273"/>
      <c r="H159" s="323" t="s">
        <v>1288</v>
      </c>
      <c r="I159" s="323" t="s">
        <v>1228</v>
      </c>
      <c r="J159" s="323" t="s">
        <v>1289</v>
      </c>
      <c r="K159" s="319"/>
    </row>
    <row r="160" spans="2:11" s="1" customFormat="1" ht="15" customHeight="1">
      <c r="B160" s="296"/>
      <c r="C160" s="323" t="s">
        <v>1290</v>
      </c>
      <c r="D160" s="273"/>
      <c r="E160" s="273"/>
      <c r="F160" s="324" t="s">
        <v>1226</v>
      </c>
      <c r="G160" s="273"/>
      <c r="H160" s="323" t="s">
        <v>1291</v>
      </c>
      <c r="I160" s="323" t="s">
        <v>1261</v>
      </c>
      <c r="J160" s="323"/>
      <c r="K160" s="319"/>
    </row>
    <row r="161" spans="2:11" s="1" customFormat="1" ht="15" customHeight="1">
      <c r="B161" s="325"/>
      <c r="C161" s="305"/>
      <c r="D161" s="305"/>
      <c r="E161" s="305"/>
      <c r="F161" s="305"/>
      <c r="G161" s="305"/>
      <c r="H161" s="305"/>
      <c r="I161" s="305"/>
      <c r="J161" s="305"/>
      <c r="K161" s="326"/>
    </row>
    <row r="162" spans="2:11" s="1" customFormat="1" ht="18.75" customHeight="1">
      <c r="B162" s="307"/>
      <c r="C162" s="317"/>
      <c r="D162" s="317"/>
      <c r="E162" s="317"/>
      <c r="F162" s="327"/>
      <c r="G162" s="317"/>
      <c r="H162" s="317"/>
      <c r="I162" s="317"/>
      <c r="J162" s="317"/>
      <c r="K162" s="307"/>
    </row>
    <row r="163" spans="2:11" s="1" customFormat="1" ht="18.75" customHeight="1">
      <c r="B163" s="280"/>
      <c r="C163" s="280"/>
      <c r="D163" s="280"/>
      <c r="E163" s="280"/>
      <c r="F163" s="280"/>
      <c r="G163" s="280"/>
      <c r="H163" s="280"/>
      <c r="I163" s="280"/>
      <c r="J163" s="280"/>
      <c r="K163" s="280"/>
    </row>
    <row r="164" spans="2:11" s="1" customFormat="1" ht="7.5" customHeight="1">
      <c r="B164" s="262"/>
      <c r="C164" s="263"/>
      <c r="D164" s="263"/>
      <c r="E164" s="263"/>
      <c r="F164" s="263"/>
      <c r="G164" s="263"/>
      <c r="H164" s="263"/>
      <c r="I164" s="263"/>
      <c r="J164" s="263"/>
      <c r="K164" s="264"/>
    </row>
    <row r="165" spans="2:11" s="1" customFormat="1" ht="45" customHeight="1">
      <c r="B165" s="265"/>
      <c r="C165" s="397" t="s">
        <v>1292</v>
      </c>
      <c r="D165" s="397"/>
      <c r="E165" s="397"/>
      <c r="F165" s="397"/>
      <c r="G165" s="397"/>
      <c r="H165" s="397"/>
      <c r="I165" s="397"/>
      <c r="J165" s="397"/>
      <c r="K165" s="266"/>
    </row>
    <row r="166" spans="2:11" s="1" customFormat="1" ht="17.25" customHeight="1">
      <c r="B166" s="265"/>
      <c r="C166" s="286" t="s">
        <v>1220</v>
      </c>
      <c r="D166" s="286"/>
      <c r="E166" s="286"/>
      <c r="F166" s="286" t="s">
        <v>1221</v>
      </c>
      <c r="G166" s="328"/>
      <c r="H166" s="329" t="s">
        <v>55</v>
      </c>
      <c r="I166" s="329" t="s">
        <v>58</v>
      </c>
      <c r="J166" s="286" t="s">
        <v>1222</v>
      </c>
      <c r="K166" s="266"/>
    </row>
    <row r="167" spans="2:11" s="1" customFormat="1" ht="17.25" customHeight="1">
      <c r="B167" s="267"/>
      <c r="C167" s="288" t="s">
        <v>1223</v>
      </c>
      <c r="D167" s="288"/>
      <c r="E167" s="288"/>
      <c r="F167" s="289" t="s">
        <v>1224</v>
      </c>
      <c r="G167" s="330"/>
      <c r="H167" s="331"/>
      <c r="I167" s="331"/>
      <c r="J167" s="288" t="s">
        <v>1225</v>
      </c>
      <c r="K167" s="268"/>
    </row>
    <row r="168" spans="2:11" s="1" customFormat="1" ht="5.25" customHeight="1">
      <c r="B168" s="296"/>
      <c r="C168" s="291"/>
      <c r="D168" s="291"/>
      <c r="E168" s="291"/>
      <c r="F168" s="291"/>
      <c r="G168" s="292"/>
      <c r="H168" s="291"/>
      <c r="I168" s="291"/>
      <c r="J168" s="291"/>
      <c r="K168" s="319"/>
    </row>
    <row r="169" spans="2:11" s="1" customFormat="1" ht="15" customHeight="1">
      <c r="B169" s="296"/>
      <c r="C169" s="273" t="s">
        <v>1229</v>
      </c>
      <c r="D169" s="273"/>
      <c r="E169" s="273"/>
      <c r="F169" s="294" t="s">
        <v>1226</v>
      </c>
      <c r="G169" s="273"/>
      <c r="H169" s="273" t="s">
        <v>1266</v>
      </c>
      <c r="I169" s="273" t="s">
        <v>1228</v>
      </c>
      <c r="J169" s="273">
        <v>120</v>
      </c>
      <c r="K169" s="319"/>
    </row>
    <row r="170" spans="2:11" s="1" customFormat="1" ht="15" customHeight="1">
      <c r="B170" s="296"/>
      <c r="C170" s="273" t="s">
        <v>1275</v>
      </c>
      <c r="D170" s="273"/>
      <c r="E170" s="273"/>
      <c r="F170" s="294" t="s">
        <v>1226</v>
      </c>
      <c r="G170" s="273"/>
      <c r="H170" s="273" t="s">
        <v>1276</v>
      </c>
      <c r="I170" s="273" t="s">
        <v>1228</v>
      </c>
      <c r="J170" s="273" t="s">
        <v>1277</v>
      </c>
      <c r="K170" s="319"/>
    </row>
    <row r="171" spans="2:11" s="1" customFormat="1" ht="15" customHeight="1">
      <c r="B171" s="296"/>
      <c r="C171" s="273" t="s">
        <v>89</v>
      </c>
      <c r="D171" s="273"/>
      <c r="E171" s="273"/>
      <c r="F171" s="294" t="s">
        <v>1226</v>
      </c>
      <c r="G171" s="273"/>
      <c r="H171" s="273" t="s">
        <v>1293</v>
      </c>
      <c r="I171" s="273" t="s">
        <v>1228</v>
      </c>
      <c r="J171" s="273" t="s">
        <v>1277</v>
      </c>
      <c r="K171" s="319"/>
    </row>
    <row r="172" spans="2:11" s="1" customFormat="1" ht="15" customHeight="1">
      <c r="B172" s="296"/>
      <c r="C172" s="273" t="s">
        <v>1231</v>
      </c>
      <c r="D172" s="273"/>
      <c r="E172" s="273"/>
      <c r="F172" s="294" t="s">
        <v>1232</v>
      </c>
      <c r="G172" s="273"/>
      <c r="H172" s="273" t="s">
        <v>1293</v>
      </c>
      <c r="I172" s="273" t="s">
        <v>1228</v>
      </c>
      <c r="J172" s="273">
        <v>50</v>
      </c>
      <c r="K172" s="319"/>
    </row>
    <row r="173" spans="2:11" s="1" customFormat="1" ht="15" customHeight="1">
      <c r="B173" s="296"/>
      <c r="C173" s="273" t="s">
        <v>1234</v>
      </c>
      <c r="D173" s="273"/>
      <c r="E173" s="273"/>
      <c r="F173" s="294" t="s">
        <v>1226</v>
      </c>
      <c r="G173" s="273"/>
      <c r="H173" s="273" t="s">
        <v>1293</v>
      </c>
      <c r="I173" s="273" t="s">
        <v>1236</v>
      </c>
      <c r="J173" s="273"/>
      <c r="K173" s="319"/>
    </row>
    <row r="174" spans="2:11" s="1" customFormat="1" ht="15" customHeight="1">
      <c r="B174" s="296"/>
      <c r="C174" s="273" t="s">
        <v>1245</v>
      </c>
      <c r="D174" s="273"/>
      <c r="E174" s="273"/>
      <c r="F174" s="294" t="s">
        <v>1232</v>
      </c>
      <c r="G174" s="273"/>
      <c r="H174" s="273" t="s">
        <v>1293</v>
      </c>
      <c r="I174" s="273" t="s">
        <v>1228</v>
      </c>
      <c r="J174" s="273">
        <v>50</v>
      </c>
      <c r="K174" s="319"/>
    </row>
    <row r="175" spans="2:11" s="1" customFormat="1" ht="15" customHeight="1">
      <c r="B175" s="296"/>
      <c r="C175" s="273" t="s">
        <v>1253</v>
      </c>
      <c r="D175" s="273"/>
      <c r="E175" s="273"/>
      <c r="F175" s="294" t="s">
        <v>1232</v>
      </c>
      <c r="G175" s="273"/>
      <c r="H175" s="273" t="s">
        <v>1293</v>
      </c>
      <c r="I175" s="273" t="s">
        <v>1228</v>
      </c>
      <c r="J175" s="273">
        <v>50</v>
      </c>
      <c r="K175" s="319"/>
    </row>
    <row r="176" spans="2:11" s="1" customFormat="1" ht="15" customHeight="1">
      <c r="B176" s="296"/>
      <c r="C176" s="273" t="s">
        <v>1251</v>
      </c>
      <c r="D176" s="273"/>
      <c r="E176" s="273"/>
      <c r="F176" s="294" t="s">
        <v>1232</v>
      </c>
      <c r="G176" s="273"/>
      <c r="H176" s="273" t="s">
        <v>1293</v>
      </c>
      <c r="I176" s="273" t="s">
        <v>1228</v>
      </c>
      <c r="J176" s="273">
        <v>50</v>
      </c>
      <c r="K176" s="319"/>
    </row>
    <row r="177" spans="2:11" s="1" customFormat="1" ht="15" customHeight="1">
      <c r="B177" s="296"/>
      <c r="C177" s="273" t="s">
        <v>122</v>
      </c>
      <c r="D177" s="273"/>
      <c r="E177" s="273"/>
      <c r="F177" s="294" t="s">
        <v>1226</v>
      </c>
      <c r="G177" s="273"/>
      <c r="H177" s="273" t="s">
        <v>1294</v>
      </c>
      <c r="I177" s="273" t="s">
        <v>1295</v>
      </c>
      <c r="J177" s="273"/>
      <c r="K177" s="319"/>
    </row>
    <row r="178" spans="2:11" s="1" customFormat="1" ht="15" customHeight="1">
      <c r="B178" s="296"/>
      <c r="C178" s="273" t="s">
        <v>58</v>
      </c>
      <c r="D178" s="273"/>
      <c r="E178" s="273"/>
      <c r="F178" s="294" t="s">
        <v>1226</v>
      </c>
      <c r="G178" s="273"/>
      <c r="H178" s="273" t="s">
        <v>1296</v>
      </c>
      <c r="I178" s="273" t="s">
        <v>1297</v>
      </c>
      <c r="J178" s="273">
        <v>1</v>
      </c>
      <c r="K178" s="319"/>
    </row>
    <row r="179" spans="2:11" s="1" customFormat="1" ht="15" customHeight="1">
      <c r="B179" s="296"/>
      <c r="C179" s="273" t="s">
        <v>54</v>
      </c>
      <c r="D179" s="273"/>
      <c r="E179" s="273"/>
      <c r="F179" s="294" t="s">
        <v>1226</v>
      </c>
      <c r="G179" s="273"/>
      <c r="H179" s="273" t="s">
        <v>1298</v>
      </c>
      <c r="I179" s="273" t="s">
        <v>1228</v>
      </c>
      <c r="J179" s="273">
        <v>20</v>
      </c>
      <c r="K179" s="319"/>
    </row>
    <row r="180" spans="2:11" s="1" customFormat="1" ht="15" customHeight="1">
      <c r="B180" s="296"/>
      <c r="C180" s="273" t="s">
        <v>55</v>
      </c>
      <c r="D180" s="273"/>
      <c r="E180" s="273"/>
      <c r="F180" s="294" t="s">
        <v>1226</v>
      </c>
      <c r="G180" s="273"/>
      <c r="H180" s="273" t="s">
        <v>1299</v>
      </c>
      <c r="I180" s="273" t="s">
        <v>1228</v>
      </c>
      <c r="J180" s="273">
        <v>255</v>
      </c>
      <c r="K180" s="319"/>
    </row>
    <row r="181" spans="2:11" s="1" customFormat="1" ht="15" customHeight="1">
      <c r="B181" s="296"/>
      <c r="C181" s="273" t="s">
        <v>123</v>
      </c>
      <c r="D181" s="273"/>
      <c r="E181" s="273"/>
      <c r="F181" s="294" t="s">
        <v>1226</v>
      </c>
      <c r="G181" s="273"/>
      <c r="H181" s="273" t="s">
        <v>1190</v>
      </c>
      <c r="I181" s="273" t="s">
        <v>1228</v>
      </c>
      <c r="J181" s="273">
        <v>10</v>
      </c>
      <c r="K181" s="319"/>
    </row>
    <row r="182" spans="2:11" s="1" customFormat="1" ht="15" customHeight="1">
      <c r="B182" s="296"/>
      <c r="C182" s="273" t="s">
        <v>124</v>
      </c>
      <c r="D182" s="273"/>
      <c r="E182" s="273"/>
      <c r="F182" s="294" t="s">
        <v>1226</v>
      </c>
      <c r="G182" s="273"/>
      <c r="H182" s="273" t="s">
        <v>1300</v>
      </c>
      <c r="I182" s="273" t="s">
        <v>1261</v>
      </c>
      <c r="J182" s="273"/>
      <c r="K182" s="319"/>
    </row>
    <row r="183" spans="2:11" s="1" customFormat="1" ht="15" customHeight="1">
      <c r="B183" s="296"/>
      <c r="C183" s="273" t="s">
        <v>1301</v>
      </c>
      <c r="D183" s="273"/>
      <c r="E183" s="273"/>
      <c r="F183" s="294" t="s">
        <v>1226</v>
      </c>
      <c r="G183" s="273"/>
      <c r="H183" s="273" t="s">
        <v>1302</v>
      </c>
      <c r="I183" s="273" t="s">
        <v>1261</v>
      </c>
      <c r="J183" s="273"/>
      <c r="K183" s="319"/>
    </row>
    <row r="184" spans="2:11" s="1" customFormat="1" ht="15" customHeight="1">
      <c r="B184" s="296"/>
      <c r="C184" s="273" t="s">
        <v>1290</v>
      </c>
      <c r="D184" s="273"/>
      <c r="E184" s="273"/>
      <c r="F184" s="294" t="s">
        <v>1226</v>
      </c>
      <c r="G184" s="273"/>
      <c r="H184" s="273" t="s">
        <v>1303</v>
      </c>
      <c r="I184" s="273" t="s">
        <v>1261</v>
      </c>
      <c r="J184" s="273"/>
      <c r="K184" s="319"/>
    </row>
    <row r="185" spans="2:11" s="1" customFormat="1" ht="15" customHeight="1">
      <c r="B185" s="296"/>
      <c r="C185" s="273" t="s">
        <v>126</v>
      </c>
      <c r="D185" s="273"/>
      <c r="E185" s="273"/>
      <c r="F185" s="294" t="s">
        <v>1232</v>
      </c>
      <c r="G185" s="273"/>
      <c r="H185" s="273" t="s">
        <v>1304</v>
      </c>
      <c r="I185" s="273" t="s">
        <v>1228</v>
      </c>
      <c r="J185" s="273">
        <v>50</v>
      </c>
      <c r="K185" s="319"/>
    </row>
    <row r="186" spans="2:11" s="1" customFormat="1" ht="15" customHeight="1">
      <c r="B186" s="296"/>
      <c r="C186" s="273" t="s">
        <v>1305</v>
      </c>
      <c r="D186" s="273"/>
      <c r="E186" s="273"/>
      <c r="F186" s="294" t="s">
        <v>1232</v>
      </c>
      <c r="G186" s="273"/>
      <c r="H186" s="273" t="s">
        <v>1306</v>
      </c>
      <c r="I186" s="273" t="s">
        <v>1307</v>
      </c>
      <c r="J186" s="273"/>
      <c r="K186" s="319"/>
    </row>
    <row r="187" spans="2:11" s="1" customFormat="1" ht="15" customHeight="1">
      <c r="B187" s="296"/>
      <c r="C187" s="273" t="s">
        <v>1308</v>
      </c>
      <c r="D187" s="273"/>
      <c r="E187" s="273"/>
      <c r="F187" s="294" t="s">
        <v>1232</v>
      </c>
      <c r="G187" s="273"/>
      <c r="H187" s="273" t="s">
        <v>1309</v>
      </c>
      <c r="I187" s="273" t="s">
        <v>1307</v>
      </c>
      <c r="J187" s="273"/>
      <c r="K187" s="319"/>
    </row>
    <row r="188" spans="2:11" s="1" customFormat="1" ht="15" customHeight="1">
      <c r="B188" s="296"/>
      <c r="C188" s="273" t="s">
        <v>1310</v>
      </c>
      <c r="D188" s="273"/>
      <c r="E188" s="273"/>
      <c r="F188" s="294" t="s">
        <v>1232</v>
      </c>
      <c r="G188" s="273"/>
      <c r="H188" s="273" t="s">
        <v>1311</v>
      </c>
      <c r="I188" s="273" t="s">
        <v>1307</v>
      </c>
      <c r="J188" s="273"/>
      <c r="K188" s="319"/>
    </row>
    <row r="189" spans="2:11" s="1" customFormat="1" ht="15" customHeight="1">
      <c r="B189" s="296"/>
      <c r="C189" s="332" t="s">
        <v>1312</v>
      </c>
      <c r="D189" s="273"/>
      <c r="E189" s="273"/>
      <c r="F189" s="294" t="s">
        <v>1232</v>
      </c>
      <c r="G189" s="273"/>
      <c r="H189" s="273" t="s">
        <v>1313</v>
      </c>
      <c r="I189" s="273" t="s">
        <v>1314</v>
      </c>
      <c r="J189" s="333" t="s">
        <v>1315</v>
      </c>
      <c r="K189" s="319"/>
    </row>
    <row r="190" spans="2:11" s="1" customFormat="1" ht="15" customHeight="1">
      <c r="B190" s="296"/>
      <c r="C190" s="332" t="s">
        <v>43</v>
      </c>
      <c r="D190" s="273"/>
      <c r="E190" s="273"/>
      <c r="F190" s="294" t="s">
        <v>1226</v>
      </c>
      <c r="G190" s="273"/>
      <c r="H190" s="270" t="s">
        <v>1316</v>
      </c>
      <c r="I190" s="273" t="s">
        <v>1317</v>
      </c>
      <c r="J190" s="273"/>
      <c r="K190" s="319"/>
    </row>
    <row r="191" spans="2:11" s="1" customFormat="1" ht="15" customHeight="1">
      <c r="B191" s="296"/>
      <c r="C191" s="332" t="s">
        <v>1318</v>
      </c>
      <c r="D191" s="273"/>
      <c r="E191" s="273"/>
      <c r="F191" s="294" t="s">
        <v>1226</v>
      </c>
      <c r="G191" s="273"/>
      <c r="H191" s="273" t="s">
        <v>1319</v>
      </c>
      <c r="I191" s="273" t="s">
        <v>1261</v>
      </c>
      <c r="J191" s="273"/>
      <c r="K191" s="319"/>
    </row>
    <row r="192" spans="2:11" s="1" customFormat="1" ht="15" customHeight="1">
      <c r="B192" s="296"/>
      <c r="C192" s="332" t="s">
        <v>1320</v>
      </c>
      <c r="D192" s="273"/>
      <c r="E192" s="273"/>
      <c r="F192" s="294" t="s">
        <v>1226</v>
      </c>
      <c r="G192" s="273"/>
      <c r="H192" s="273" t="s">
        <v>1321</v>
      </c>
      <c r="I192" s="273" t="s">
        <v>1261</v>
      </c>
      <c r="J192" s="273"/>
      <c r="K192" s="319"/>
    </row>
    <row r="193" spans="2:11" s="1" customFormat="1" ht="15" customHeight="1">
      <c r="B193" s="296"/>
      <c r="C193" s="332" t="s">
        <v>1322</v>
      </c>
      <c r="D193" s="273"/>
      <c r="E193" s="273"/>
      <c r="F193" s="294" t="s">
        <v>1232</v>
      </c>
      <c r="G193" s="273"/>
      <c r="H193" s="273" t="s">
        <v>1323</v>
      </c>
      <c r="I193" s="273" t="s">
        <v>1261</v>
      </c>
      <c r="J193" s="273"/>
      <c r="K193" s="319"/>
    </row>
    <row r="194" spans="2:11" s="1" customFormat="1" ht="15" customHeight="1">
      <c r="B194" s="325"/>
      <c r="C194" s="334"/>
      <c r="D194" s="305"/>
      <c r="E194" s="305"/>
      <c r="F194" s="305"/>
      <c r="G194" s="305"/>
      <c r="H194" s="305"/>
      <c r="I194" s="305"/>
      <c r="J194" s="305"/>
      <c r="K194" s="326"/>
    </row>
    <row r="195" spans="2:11" s="1" customFormat="1" ht="18.75" customHeight="1">
      <c r="B195" s="307"/>
      <c r="C195" s="317"/>
      <c r="D195" s="317"/>
      <c r="E195" s="317"/>
      <c r="F195" s="327"/>
      <c r="G195" s="317"/>
      <c r="H195" s="317"/>
      <c r="I195" s="317"/>
      <c r="J195" s="317"/>
      <c r="K195" s="307"/>
    </row>
    <row r="196" spans="2:11" s="1" customFormat="1" ht="18.75" customHeight="1">
      <c r="B196" s="307"/>
      <c r="C196" s="317"/>
      <c r="D196" s="317"/>
      <c r="E196" s="317"/>
      <c r="F196" s="327"/>
      <c r="G196" s="317"/>
      <c r="H196" s="317"/>
      <c r="I196" s="317"/>
      <c r="J196" s="317"/>
      <c r="K196" s="307"/>
    </row>
    <row r="197" spans="2:11" s="1" customFormat="1" ht="18.75" customHeight="1">
      <c r="B197" s="280"/>
      <c r="C197" s="280"/>
      <c r="D197" s="280"/>
      <c r="E197" s="280"/>
      <c r="F197" s="280"/>
      <c r="G197" s="280"/>
      <c r="H197" s="280"/>
      <c r="I197" s="280"/>
      <c r="J197" s="280"/>
      <c r="K197" s="280"/>
    </row>
    <row r="198" spans="2:11" s="1" customFormat="1" ht="13.5">
      <c r="B198" s="262"/>
      <c r="C198" s="263"/>
      <c r="D198" s="263"/>
      <c r="E198" s="263"/>
      <c r="F198" s="263"/>
      <c r="G198" s="263"/>
      <c r="H198" s="263"/>
      <c r="I198" s="263"/>
      <c r="J198" s="263"/>
      <c r="K198" s="264"/>
    </row>
    <row r="199" spans="2:11" s="1" customFormat="1" ht="21">
      <c r="B199" s="265"/>
      <c r="C199" s="397" t="s">
        <v>1324</v>
      </c>
      <c r="D199" s="397"/>
      <c r="E199" s="397"/>
      <c r="F199" s="397"/>
      <c r="G199" s="397"/>
      <c r="H199" s="397"/>
      <c r="I199" s="397"/>
      <c r="J199" s="397"/>
      <c r="K199" s="266"/>
    </row>
    <row r="200" spans="2:11" s="1" customFormat="1" ht="25.5" customHeight="1">
      <c r="B200" s="265"/>
      <c r="C200" s="335" t="s">
        <v>1325</v>
      </c>
      <c r="D200" s="335"/>
      <c r="E200" s="335"/>
      <c r="F200" s="335" t="s">
        <v>1326</v>
      </c>
      <c r="G200" s="336"/>
      <c r="H200" s="398" t="s">
        <v>1327</v>
      </c>
      <c r="I200" s="398"/>
      <c r="J200" s="398"/>
      <c r="K200" s="266"/>
    </row>
    <row r="201" spans="2:11" s="1" customFormat="1" ht="5.25" customHeight="1">
      <c r="B201" s="296"/>
      <c r="C201" s="291"/>
      <c r="D201" s="291"/>
      <c r="E201" s="291"/>
      <c r="F201" s="291"/>
      <c r="G201" s="317"/>
      <c r="H201" s="291"/>
      <c r="I201" s="291"/>
      <c r="J201" s="291"/>
      <c r="K201" s="319"/>
    </row>
    <row r="202" spans="2:11" s="1" customFormat="1" ht="15" customHeight="1">
      <c r="B202" s="296"/>
      <c r="C202" s="273" t="s">
        <v>1317</v>
      </c>
      <c r="D202" s="273"/>
      <c r="E202" s="273"/>
      <c r="F202" s="294" t="s">
        <v>44</v>
      </c>
      <c r="G202" s="273"/>
      <c r="H202" s="399" t="s">
        <v>1328</v>
      </c>
      <c r="I202" s="399"/>
      <c r="J202" s="399"/>
      <c r="K202" s="319"/>
    </row>
    <row r="203" spans="2:11" s="1" customFormat="1" ht="15" customHeight="1">
      <c r="B203" s="296"/>
      <c r="C203" s="273"/>
      <c r="D203" s="273"/>
      <c r="E203" s="273"/>
      <c r="F203" s="294" t="s">
        <v>45</v>
      </c>
      <c r="G203" s="273"/>
      <c r="H203" s="399" t="s">
        <v>1329</v>
      </c>
      <c r="I203" s="399"/>
      <c r="J203" s="399"/>
      <c r="K203" s="319"/>
    </row>
    <row r="204" spans="2:11" s="1" customFormat="1" ht="15" customHeight="1">
      <c r="B204" s="296"/>
      <c r="C204" s="273"/>
      <c r="D204" s="273"/>
      <c r="E204" s="273"/>
      <c r="F204" s="294" t="s">
        <v>48</v>
      </c>
      <c r="G204" s="273"/>
      <c r="H204" s="399" t="s">
        <v>1330</v>
      </c>
      <c r="I204" s="399"/>
      <c r="J204" s="399"/>
      <c r="K204" s="319"/>
    </row>
    <row r="205" spans="2:11" s="1" customFormat="1" ht="15" customHeight="1">
      <c r="B205" s="296"/>
      <c r="C205" s="273"/>
      <c r="D205" s="273"/>
      <c r="E205" s="273"/>
      <c r="F205" s="294" t="s">
        <v>46</v>
      </c>
      <c r="G205" s="273"/>
      <c r="H205" s="399" t="s">
        <v>1331</v>
      </c>
      <c r="I205" s="399"/>
      <c r="J205" s="399"/>
      <c r="K205" s="319"/>
    </row>
    <row r="206" spans="2:11" s="1" customFormat="1" ht="15" customHeight="1">
      <c r="B206" s="296"/>
      <c r="C206" s="273"/>
      <c r="D206" s="273"/>
      <c r="E206" s="273"/>
      <c r="F206" s="294" t="s">
        <v>47</v>
      </c>
      <c r="G206" s="273"/>
      <c r="H206" s="399" t="s">
        <v>1332</v>
      </c>
      <c r="I206" s="399"/>
      <c r="J206" s="399"/>
      <c r="K206" s="319"/>
    </row>
    <row r="207" spans="2:11" s="1" customFormat="1" ht="15" customHeight="1">
      <c r="B207" s="296"/>
      <c r="C207" s="273"/>
      <c r="D207" s="273"/>
      <c r="E207" s="273"/>
      <c r="F207" s="294"/>
      <c r="G207" s="273"/>
      <c r="H207" s="273"/>
      <c r="I207" s="273"/>
      <c r="J207" s="273"/>
      <c r="K207" s="319"/>
    </row>
    <row r="208" spans="2:11" s="1" customFormat="1" ht="15" customHeight="1">
      <c r="B208" s="296"/>
      <c r="C208" s="273" t="s">
        <v>1273</v>
      </c>
      <c r="D208" s="273"/>
      <c r="E208" s="273"/>
      <c r="F208" s="294" t="s">
        <v>80</v>
      </c>
      <c r="G208" s="273"/>
      <c r="H208" s="399" t="s">
        <v>1333</v>
      </c>
      <c r="I208" s="399"/>
      <c r="J208" s="399"/>
      <c r="K208" s="319"/>
    </row>
    <row r="209" spans="2:11" s="1" customFormat="1" ht="15" customHeight="1">
      <c r="B209" s="296"/>
      <c r="C209" s="273"/>
      <c r="D209" s="273"/>
      <c r="E209" s="273"/>
      <c r="F209" s="294" t="s">
        <v>1172</v>
      </c>
      <c r="G209" s="273"/>
      <c r="H209" s="399" t="s">
        <v>1173</v>
      </c>
      <c r="I209" s="399"/>
      <c r="J209" s="399"/>
      <c r="K209" s="319"/>
    </row>
    <row r="210" spans="2:11" s="1" customFormat="1" ht="15" customHeight="1">
      <c r="B210" s="296"/>
      <c r="C210" s="273"/>
      <c r="D210" s="273"/>
      <c r="E210" s="273"/>
      <c r="F210" s="294" t="s">
        <v>1170</v>
      </c>
      <c r="G210" s="273"/>
      <c r="H210" s="399" t="s">
        <v>1334</v>
      </c>
      <c r="I210" s="399"/>
      <c r="J210" s="399"/>
      <c r="K210" s="319"/>
    </row>
    <row r="211" spans="2:11" s="1" customFormat="1" ht="15" customHeight="1">
      <c r="B211" s="337"/>
      <c r="C211" s="273"/>
      <c r="D211" s="273"/>
      <c r="E211" s="273"/>
      <c r="F211" s="294" t="s">
        <v>96</v>
      </c>
      <c r="G211" s="332"/>
      <c r="H211" s="400" t="s">
        <v>95</v>
      </c>
      <c r="I211" s="400"/>
      <c r="J211" s="400"/>
      <c r="K211" s="338"/>
    </row>
    <row r="212" spans="2:11" s="1" customFormat="1" ht="15" customHeight="1">
      <c r="B212" s="337"/>
      <c r="C212" s="273"/>
      <c r="D212" s="273"/>
      <c r="E212" s="273"/>
      <c r="F212" s="294" t="s">
        <v>1021</v>
      </c>
      <c r="G212" s="332"/>
      <c r="H212" s="400" t="s">
        <v>1083</v>
      </c>
      <c r="I212" s="400"/>
      <c r="J212" s="400"/>
      <c r="K212" s="338"/>
    </row>
    <row r="213" spans="2:11" s="1" customFormat="1" ht="15" customHeight="1">
      <c r="B213" s="337"/>
      <c r="C213" s="273"/>
      <c r="D213" s="273"/>
      <c r="E213" s="273"/>
      <c r="F213" s="294"/>
      <c r="G213" s="332"/>
      <c r="H213" s="323"/>
      <c r="I213" s="323"/>
      <c r="J213" s="323"/>
      <c r="K213" s="338"/>
    </row>
    <row r="214" spans="2:11" s="1" customFormat="1" ht="15" customHeight="1">
      <c r="B214" s="337"/>
      <c r="C214" s="273" t="s">
        <v>1297</v>
      </c>
      <c r="D214" s="273"/>
      <c r="E214" s="273"/>
      <c r="F214" s="294">
        <v>1</v>
      </c>
      <c r="G214" s="332"/>
      <c r="H214" s="400" t="s">
        <v>1335</v>
      </c>
      <c r="I214" s="400"/>
      <c r="J214" s="400"/>
      <c r="K214" s="338"/>
    </row>
    <row r="215" spans="2:11" s="1" customFormat="1" ht="15" customHeight="1">
      <c r="B215" s="337"/>
      <c r="C215" s="273"/>
      <c r="D215" s="273"/>
      <c r="E215" s="273"/>
      <c r="F215" s="294">
        <v>2</v>
      </c>
      <c r="G215" s="332"/>
      <c r="H215" s="400" t="s">
        <v>1336</v>
      </c>
      <c r="I215" s="400"/>
      <c r="J215" s="400"/>
      <c r="K215" s="338"/>
    </row>
    <row r="216" spans="2:11" s="1" customFormat="1" ht="15" customHeight="1">
      <c r="B216" s="337"/>
      <c r="C216" s="273"/>
      <c r="D216" s="273"/>
      <c r="E216" s="273"/>
      <c r="F216" s="294">
        <v>3</v>
      </c>
      <c r="G216" s="332"/>
      <c r="H216" s="400" t="s">
        <v>1337</v>
      </c>
      <c r="I216" s="400"/>
      <c r="J216" s="400"/>
      <c r="K216" s="338"/>
    </row>
    <row r="217" spans="2:11" s="1" customFormat="1" ht="15" customHeight="1">
      <c r="B217" s="337"/>
      <c r="C217" s="273"/>
      <c r="D217" s="273"/>
      <c r="E217" s="273"/>
      <c r="F217" s="294">
        <v>4</v>
      </c>
      <c r="G217" s="332"/>
      <c r="H217" s="400" t="s">
        <v>1338</v>
      </c>
      <c r="I217" s="400"/>
      <c r="J217" s="400"/>
      <c r="K217" s="338"/>
    </row>
    <row r="218" spans="2:11" s="1" customFormat="1" ht="12.75" customHeight="1">
      <c r="B218" s="339"/>
      <c r="C218" s="340"/>
      <c r="D218" s="340"/>
      <c r="E218" s="340"/>
      <c r="F218" s="340"/>
      <c r="G218" s="340"/>
      <c r="H218" s="340"/>
      <c r="I218" s="340"/>
      <c r="J218" s="340"/>
      <c r="K218" s="341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Eva Morkesová</dc:creator>
  <cp:keywords/>
  <dc:description/>
  <cp:lastModifiedBy>František Vyleťal</cp:lastModifiedBy>
  <dcterms:created xsi:type="dcterms:W3CDTF">2022-03-02T12:34:51Z</dcterms:created>
  <dcterms:modified xsi:type="dcterms:W3CDTF">2022-03-03T11:06:56Z</dcterms:modified>
  <cp:category/>
  <cp:version/>
  <cp:contentType/>
  <cp:contentStatus/>
</cp:coreProperties>
</file>