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9248" windowHeight="12576"/>
  </bookViews>
  <sheets>
    <sheet name="Rekapitulace stavby" sheetId="1" r:id="rId1"/>
    <sheet name="1. - SO 01" sheetId="2" r:id="rId2"/>
    <sheet name="VON - Vedlejší a ostatní ..." sheetId="3" r:id="rId3"/>
    <sheet name="Pokyny pro vyplnění" sheetId="4" r:id="rId4"/>
  </sheets>
  <definedNames>
    <definedName name="_xlnm._FilterDatabase" localSheetId="1" hidden="1">'1. - SO 01'!$C$89:$K$435</definedName>
    <definedName name="_xlnm._FilterDatabase" localSheetId="2" hidden="1">'VON - Vedlejší a ostatní ...'!$C$83:$K$192</definedName>
    <definedName name="_xlnm.Print_Titles" localSheetId="1">'1. - SO 01'!$89:$89</definedName>
    <definedName name="_xlnm.Print_Titles" localSheetId="0">'Rekapitulace stavby'!$52:$52</definedName>
    <definedName name="_xlnm.Print_Titles" localSheetId="2">'VON - Vedlejší a ostatní ...'!$83:$83</definedName>
    <definedName name="_xlnm.Print_Area" localSheetId="1">'1. - SO 01'!$C$4:$J$39,'1. - SO 01'!$C$45:$J$71,'1. - SO 01'!$C$77:$K$435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...'!$C$45:$J$65,'VON - Vedlejší a ostatní ...'!$C$71:$K$192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90" i="3"/>
  <c r="BH190" i="3"/>
  <c r="BF190" i="3"/>
  <c r="BE190" i="3"/>
  <c r="T190" i="3"/>
  <c r="R190" i="3"/>
  <c r="P190" i="3"/>
  <c r="BI188" i="3"/>
  <c r="BH188" i="3"/>
  <c r="BF188" i="3"/>
  <c r="BE188" i="3"/>
  <c r="T188" i="3"/>
  <c r="R188" i="3"/>
  <c r="P188" i="3"/>
  <c r="BI184" i="3"/>
  <c r="BH184" i="3"/>
  <c r="BF184" i="3"/>
  <c r="BE184" i="3"/>
  <c r="T184" i="3"/>
  <c r="R184" i="3"/>
  <c r="P184" i="3"/>
  <c r="BI180" i="3"/>
  <c r="BH180" i="3"/>
  <c r="BF180" i="3"/>
  <c r="BE180" i="3"/>
  <c r="T180" i="3"/>
  <c r="R180" i="3"/>
  <c r="P180" i="3"/>
  <c r="BI176" i="3"/>
  <c r="BH176" i="3"/>
  <c r="BF176" i="3"/>
  <c r="BE176" i="3"/>
  <c r="T176" i="3"/>
  <c r="R176" i="3"/>
  <c r="P176" i="3"/>
  <c r="BI168" i="3"/>
  <c r="BH168" i="3"/>
  <c r="BF168" i="3"/>
  <c r="BE168" i="3"/>
  <c r="T168" i="3"/>
  <c r="R168" i="3"/>
  <c r="P168" i="3"/>
  <c r="BI158" i="3"/>
  <c r="BH158" i="3"/>
  <c r="BF158" i="3"/>
  <c r="BE158" i="3"/>
  <c r="T158" i="3"/>
  <c r="R158" i="3"/>
  <c r="P158" i="3"/>
  <c r="BI154" i="3"/>
  <c r="BH154" i="3"/>
  <c r="BF154" i="3"/>
  <c r="BE154" i="3"/>
  <c r="T154" i="3"/>
  <c r="R154" i="3"/>
  <c r="P154" i="3"/>
  <c r="BI152" i="3"/>
  <c r="BH152" i="3"/>
  <c r="BF152" i="3"/>
  <c r="BE152" i="3"/>
  <c r="T152" i="3"/>
  <c r="R152" i="3"/>
  <c r="P152" i="3"/>
  <c r="BI148" i="3"/>
  <c r="BH148" i="3"/>
  <c r="BF148" i="3"/>
  <c r="BE148" i="3"/>
  <c r="T148" i="3"/>
  <c r="R148" i="3"/>
  <c r="P148" i="3"/>
  <c r="BI146" i="3"/>
  <c r="BH146" i="3"/>
  <c r="BF146" i="3"/>
  <c r="BE146" i="3"/>
  <c r="T146" i="3"/>
  <c r="R146" i="3"/>
  <c r="P146" i="3"/>
  <c r="BI144" i="3"/>
  <c r="BH144" i="3"/>
  <c r="BF144" i="3"/>
  <c r="BE144" i="3"/>
  <c r="T144" i="3"/>
  <c r="R144" i="3"/>
  <c r="P144" i="3"/>
  <c r="BI142" i="3"/>
  <c r="BH142" i="3"/>
  <c r="BF142" i="3"/>
  <c r="BE142" i="3"/>
  <c r="T142" i="3"/>
  <c r="R142" i="3"/>
  <c r="P142" i="3"/>
  <c r="BI139" i="3"/>
  <c r="BH139" i="3"/>
  <c r="BF139" i="3"/>
  <c r="BE139" i="3"/>
  <c r="T139" i="3"/>
  <c r="R139" i="3"/>
  <c r="P139" i="3"/>
  <c r="BI135" i="3"/>
  <c r="BH135" i="3"/>
  <c r="BF135" i="3"/>
  <c r="BE135" i="3"/>
  <c r="T135" i="3"/>
  <c r="R135" i="3"/>
  <c r="P135" i="3"/>
  <c r="BI130" i="3"/>
  <c r="BH130" i="3"/>
  <c r="BF130" i="3"/>
  <c r="BE130" i="3"/>
  <c r="T130" i="3"/>
  <c r="R130" i="3"/>
  <c r="P130" i="3"/>
  <c r="BI128" i="3"/>
  <c r="BH128" i="3"/>
  <c r="BF128" i="3"/>
  <c r="BE128" i="3"/>
  <c r="T128" i="3"/>
  <c r="R128" i="3"/>
  <c r="P128" i="3"/>
  <c r="BI126" i="3"/>
  <c r="BH126" i="3"/>
  <c r="BF126" i="3"/>
  <c r="BE126" i="3"/>
  <c r="T126" i="3"/>
  <c r="R126" i="3"/>
  <c r="P126" i="3"/>
  <c r="BI119" i="3"/>
  <c r="BH119" i="3"/>
  <c r="BF119" i="3"/>
  <c r="BE119" i="3"/>
  <c r="T119" i="3"/>
  <c r="R119" i="3"/>
  <c r="P119" i="3"/>
  <c r="BI115" i="3"/>
  <c r="BH115" i="3"/>
  <c r="BF115" i="3"/>
  <c r="BE115" i="3"/>
  <c r="T115" i="3"/>
  <c r="R115" i="3"/>
  <c r="P115" i="3"/>
  <c r="BI111" i="3"/>
  <c r="BH111" i="3"/>
  <c r="BF111" i="3"/>
  <c r="BE111" i="3"/>
  <c r="T111" i="3"/>
  <c r="R111" i="3"/>
  <c r="P111" i="3"/>
  <c r="BI106" i="3"/>
  <c r="BH106" i="3"/>
  <c r="BF106" i="3"/>
  <c r="BE106" i="3"/>
  <c r="T106" i="3"/>
  <c r="R106" i="3"/>
  <c r="P106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74" i="3" s="1"/>
  <c r="J37" i="2"/>
  <c r="J36" i="2"/>
  <c r="AY55" i="1"/>
  <c r="J35" i="2"/>
  <c r="AX55" i="1"/>
  <c r="BI432" i="2"/>
  <c r="BH432" i="2"/>
  <c r="BF432" i="2"/>
  <c r="BE432" i="2"/>
  <c r="T432" i="2"/>
  <c r="R432" i="2"/>
  <c r="P432" i="2"/>
  <c r="BI422" i="2"/>
  <c r="BH422" i="2"/>
  <c r="BF422" i="2"/>
  <c r="BE422" i="2"/>
  <c r="T422" i="2"/>
  <c r="R422" i="2"/>
  <c r="P422" i="2"/>
  <c r="BI418" i="2"/>
  <c r="BH418" i="2"/>
  <c r="BF418" i="2"/>
  <c r="BE418" i="2"/>
  <c r="T418" i="2"/>
  <c r="R418" i="2"/>
  <c r="P418" i="2"/>
  <c r="BI408" i="2"/>
  <c r="BH408" i="2"/>
  <c r="BF408" i="2"/>
  <c r="BE408" i="2"/>
  <c r="T408" i="2"/>
  <c r="R408" i="2"/>
  <c r="P408" i="2"/>
  <c r="BI404" i="2"/>
  <c r="BH404" i="2"/>
  <c r="BF404" i="2"/>
  <c r="BE404" i="2"/>
  <c r="T404" i="2"/>
  <c r="R404" i="2"/>
  <c r="P404" i="2"/>
  <c r="BI400" i="2"/>
  <c r="BH400" i="2"/>
  <c r="BF400" i="2"/>
  <c r="BE400" i="2"/>
  <c r="T400" i="2"/>
  <c r="R400" i="2"/>
  <c r="P400" i="2"/>
  <c r="BI396" i="2"/>
  <c r="BH396" i="2"/>
  <c r="BF396" i="2"/>
  <c r="BE396" i="2"/>
  <c r="T396" i="2"/>
  <c r="R396" i="2"/>
  <c r="P396" i="2"/>
  <c r="BI388" i="2"/>
  <c r="BH388" i="2"/>
  <c r="BF388" i="2"/>
  <c r="BE388" i="2"/>
  <c r="T388" i="2"/>
  <c r="R388" i="2"/>
  <c r="P388" i="2"/>
  <c r="BI384" i="2"/>
  <c r="BH384" i="2"/>
  <c r="BF384" i="2"/>
  <c r="BE384" i="2"/>
  <c r="T384" i="2"/>
  <c r="R384" i="2"/>
  <c r="P384" i="2"/>
  <c r="BI371" i="2"/>
  <c r="BH371" i="2"/>
  <c r="BF371" i="2"/>
  <c r="BE371" i="2"/>
  <c r="T371" i="2"/>
  <c r="R371" i="2"/>
  <c r="P371" i="2"/>
  <c r="BI366" i="2"/>
  <c r="BH366" i="2"/>
  <c r="BF366" i="2"/>
  <c r="BE366" i="2"/>
  <c r="T366" i="2"/>
  <c r="R366" i="2"/>
  <c r="P366" i="2"/>
  <c r="BI361" i="2"/>
  <c r="BH361" i="2"/>
  <c r="BF361" i="2"/>
  <c r="BE361" i="2"/>
  <c r="T361" i="2"/>
  <c r="T360" i="2"/>
  <c r="R361" i="2"/>
  <c r="R360" i="2" s="1"/>
  <c r="P361" i="2"/>
  <c r="P360" i="2"/>
  <c r="BI349" i="2"/>
  <c r="BH349" i="2"/>
  <c r="BF349" i="2"/>
  <c r="BE349" i="2"/>
  <c r="T349" i="2"/>
  <c r="R349" i="2"/>
  <c r="P349" i="2"/>
  <c r="BI345" i="2"/>
  <c r="BH345" i="2"/>
  <c r="BF345" i="2"/>
  <c r="BE345" i="2"/>
  <c r="T345" i="2"/>
  <c r="R345" i="2"/>
  <c r="P345" i="2"/>
  <c r="BI337" i="2"/>
  <c r="BH337" i="2"/>
  <c r="BF337" i="2"/>
  <c r="BE337" i="2"/>
  <c r="T337" i="2"/>
  <c r="R337" i="2"/>
  <c r="P337" i="2"/>
  <c r="BI331" i="2"/>
  <c r="BH331" i="2"/>
  <c r="BF331" i="2"/>
  <c r="BE331" i="2"/>
  <c r="T331" i="2"/>
  <c r="R331" i="2"/>
  <c r="P331" i="2"/>
  <c r="BI326" i="2"/>
  <c r="BH326" i="2"/>
  <c r="BF326" i="2"/>
  <c r="BE326" i="2"/>
  <c r="T326" i="2"/>
  <c r="R326" i="2"/>
  <c r="P326" i="2"/>
  <c r="BI321" i="2"/>
  <c r="BH321" i="2"/>
  <c r="BF321" i="2"/>
  <c r="BE321" i="2"/>
  <c r="T321" i="2"/>
  <c r="R321" i="2"/>
  <c r="P321" i="2"/>
  <c r="BI314" i="2"/>
  <c r="BH314" i="2"/>
  <c r="BF314" i="2"/>
  <c r="BE314" i="2"/>
  <c r="T314" i="2"/>
  <c r="R314" i="2"/>
  <c r="P314" i="2"/>
  <c r="BI309" i="2"/>
  <c r="BH309" i="2"/>
  <c r="BF309" i="2"/>
  <c r="BE309" i="2"/>
  <c r="T309" i="2"/>
  <c r="R309" i="2"/>
  <c r="P309" i="2"/>
  <c r="BI302" i="2"/>
  <c r="BH302" i="2"/>
  <c r="BF302" i="2"/>
  <c r="BE302" i="2"/>
  <c r="T302" i="2"/>
  <c r="R302" i="2"/>
  <c r="P302" i="2"/>
  <c r="BI297" i="2"/>
  <c r="BH297" i="2"/>
  <c r="BF297" i="2"/>
  <c r="BE297" i="2"/>
  <c r="T297" i="2"/>
  <c r="R297" i="2"/>
  <c r="P297" i="2"/>
  <c r="BI289" i="2"/>
  <c r="BH289" i="2"/>
  <c r="BF289" i="2"/>
  <c r="BE289" i="2"/>
  <c r="T289" i="2"/>
  <c r="R289" i="2"/>
  <c r="P289" i="2"/>
  <c r="BI283" i="2"/>
  <c r="BH283" i="2"/>
  <c r="BF283" i="2"/>
  <c r="BE283" i="2"/>
  <c r="T283" i="2"/>
  <c r="R283" i="2"/>
  <c r="P283" i="2"/>
  <c r="BI279" i="2"/>
  <c r="BH279" i="2"/>
  <c r="BF279" i="2"/>
  <c r="BE279" i="2"/>
  <c r="T279" i="2"/>
  <c r="R279" i="2"/>
  <c r="P279" i="2"/>
  <c r="BI272" i="2"/>
  <c r="BH272" i="2"/>
  <c r="BF272" i="2"/>
  <c r="BE272" i="2"/>
  <c r="T272" i="2"/>
  <c r="R272" i="2"/>
  <c r="P272" i="2"/>
  <c r="BI267" i="2"/>
  <c r="BH267" i="2"/>
  <c r="BF267" i="2"/>
  <c r="BE267" i="2"/>
  <c r="T267" i="2"/>
  <c r="R267" i="2"/>
  <c r="P267" i="2"/>
  <c r="BI262" i="2"/>
  <c r="BH262" i="2"/>
  <c r="BF262" i="2"/>
  <c r="BE262" i="2"/>
  <c r="T262" i="2"/>
  <c r="R262" i="2"/>
  <c r="P262" i="2"/>
  <c r="BI259" i="2"/>
  <c r="BH259" i="2"/>
  <c r="BF259" i="2"/>
  <c r="BE259" i="2"/>
  <c r="T259" i="2"/>
  <c r="R259" i="2"/>
  <c r="P259" i="2"/>
  <c r="BI248" i="2"/>
  <c r="BH248" i="2"/>
  <c r="BF248" i="2"/>
  <c r="BE248" i="2"/>
  <c r="T248" i="2"/>
  <c r="R248" i="2"/>
  <c r="P248" i="2"/>
  <c r="BI233" i="2"/>
  <c r="BH233" i="2"/>
  <c r="BF233" i="2"/>
  <c r="BE233" i="2"/>
  <c r="T233" i="2"/>
  <c r="R233" i="2"/>
  <c r="P233" i="2"/>
  <c r="BI227" i="2"/>
  <c r="BH227" i="2"/>
  <c r="BF227" i="2"/>
  <c r="BE227" i="2"/>
  <c r="T227" i="2"/>
  <c r="R227" i="2"/>
  <c r="P227" i="2"/>
  <c r="BI222" i="2"/>
  <c r="BH222" i="2"/>
  <c r="BF222" i="2"/>
  <c r="BE222" i="2"/>
  <c r="T222" i="2"/>
  <c r="R222" i="2"/>
  <c r="P222" i="2"/>
  <c r="BI217" i="2"/>
  <c r="BH217" i="2"/>
  <c r="BF217" i="2"/>
  <c r="BE217" i="2"/>
  <c r="T217" i="2"/>
  <c r="R217" i="2"/>
  <c r="P217" i="2"/>
  <c r="BI212" i="2"/>
  <c r="BH212" i="2"/>
  <c r="BF212" i="2"/>
  <c r="BE212" i="2"/>
  <c r="T212" i="2"/>
  <c r="R212" i="2"/>
  <c r="P212" i="2"/>
  <c r="BI207" i="2"/>
  <c r="BH207" i="2"/>
  <c r="BF207" i="2"/>
  <c r="BE207" i="2"/>
  <c r="T207" i="2"/>
  <c r="R207" i="2"/>
  <c r="P207" i="2"/>
  <c r="BI201" i="2"/>
  <c r="BH201" i="2"/>
  <c r="BF201" i="2"/>
  <c r="BE201" i="2"/>
  <c r="T201" i="2"/>
  <c r="R201" i="2"/>
  <c r="P201" i="2"/>
  <c r="BI196" i="2"/>
  <c r="BH196" i="2"/>
  <c r="BF196" i="2"/>
  <c r="BE196" i="2"/>
  <c r="T196" i="2"/>
  <c r="R196" i="2"/>
  <c r="P196" i="2"/>
  <c r="BI191" i="2"/>
  <c r="BH191" i="2"/>
  <c r="BF191" i="2"/>
  <c r="BE191" i="2"/>
  <c r="T191" i="2"/>
  <c r="R191" i="2"/>
  <c r="P191" i="2"/>
  <c r="BI182" i="2"/>
  <c r="BH182" i="2"/>
  <c r="BF182" i="2"/>
  <c r="BE182" i="2"/>
  <c r="T182" i="2"/>
  <c r="R182" i="2"/>
  <c r="P182" i="2"/>
  <c r="BI177" i="2"/>
  <c r="BH177" i="2"/>
  <c r="BF177" i="2"/>
  <c r="BE177" i="2"/>
  <c r="T177" i="2"/>
  <c r="R177" i="2"/>
  <c r="P177" i="2"/>
  <c r="BI172" i="2"/>
  <c r="BH172" i="2"/>
  <c r="BF172" i="2"/>
  <c r="BE172" i="2"/>
  <c r="T172" i="2"/>
  <c r="R172" i="2"/>
  <c r="P172" i="2"/>
  <c r="BI161" i="2"/>
  <c r="BH161" i="2"/>
  <c r="BF161" i="2"/>
  <c r="BE161" i="2"/>
  <c r="T161" i="2"/>
  <c r="R161" i="2"/>
  <c r="P161" i="2"/>
  <c r="BI156" i="2"/>
  <c r="BH156" i="2"/>
  <c r="BF156" i="2"/>
  <c r="BE156" i="2"/>
  <c r="T156" i="2"/>
  <c r="R156" i="2"/>
  <c r="P156" i="2"/>
  <c r="BI147" i="2"/>
  <c r="BH147" i="2"/>
  <c r="BF147" i="2"/>
  <c r="BE147" i="2"/>
  <c r="T147" i="2"/>
  <c r="R147" i="2"/>
  <c r="P147" i="2"/>
  <c r="BI142" i="2"/>
  <c r="BH142" i="2"/>
  <c r="BF142" i="2"/>
  <c r="BE142" i="2"/>
  <c r="T142" i="2"/>
  <c r="R142" i="2"/>
  <c r="P142" i="2"/>
  <c r="BI137" i="2"/>
  <c r="BH137" i="2"/>
  <c r="BF137" i="2"/>
  <c r="BE137" i="2"/>
  <c r="T137" i="2"/>
  <c r="R137" i="2"/>
  <c r="P137" i="2"/>
  <c r="BI128" i="2"/>
  <c r="BH128" i="2"/>
  <c r="BF128" i="2"/>
  <c r="BE128" i="2"/>
  <c r="T128" i="2"/>
  <c r="R128" i="2"/>
  <c r="P128" i="2"/>
  <c r="BI123" i="2"/>
  <c r="BH123" i="2"/>
  <c r="BF123" i="2"/>
  <c r="BE123" i="2"/>
  <c r="T123" i="2"/>
  <c r="R123" i="2"/>
  <c r="P123" i="2"/>
  <c r="BI118" i="2"/>
  <c r="BH118" i="2"/>
  <c r="BF118" i="2"/>
  <c r="BE118" i="2"/>
  <c r="T118" i="2"/>
  <c r="R118" i="2"/>
  <c r="P118" i="2"/>
  <c r="BI113" i="2"/>
  <c r="BH113" i="2"/>
  <c r="BF113" i="2"/>
  <c r="BE113" i="2"/>
  <c r="T113" i="2"/>
  <c r="R113" i="2"/>
  <c r="P113" i="2"/>
  <c r="BI108" i="2"/>
  <c r="BH108" i="2"/>
  <c r="BF108" i="2"/>
  <c r="BE108" i="2"/>
  <c r="T108" i="2"/>
  <c r="R108" i="2"/>
  <c r="P108" i="2"/>
  <c r="BI103" i="2"/>
  <c r="BH103" i="2"/>
  <c r="BF103" i="2"/>
  <c r="BE103" i="2"/>
  <c r="T103" i="2"/>
  <c r="R103" i="2"/>
  <c r="P103" i="2"/>
  <c r="BI98" i="2"/>
  <c r="BH98" i="2"/>
  <c r="BF98" i="2"/>
  <c r="BE98" i="2"/>
  <c r="T98" i="2"/>
  <c r="R98" i="2"/>
  <c r="P98" i="2"/>
  <c r="BI93" i="2"/>
  <c r="BH93" i="2"/>
  <c r="BF93" i="2"/>
  <c r="BE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55" i="2" s="1"/>
  <c r="J17" i="2"/>
  <c r="J12" i="2"/>
  <c r="J84" i="2"/>
  <c r="E7" i="2"/>
  <c r="E80" i="2" s="1"/>
  <c r="L50" i="1"/>
  <c r="AM50" i="1"/>
  <c r="AM49" i="1"/>
  <c r="L49" i="1"/>
  <c r="AM47" i="1"/>
  <c r="L47" i="1"/>
  <c r="L45" i="1"/>
  <c r="L44" i="1"/>
  <c r="J314" i="2"/>
  <c r="BK388" i="2"/>
  <c r="J289" i="2"/>
  <c r="J191" i="2"/>
  <c r="J212" i="2"/>
  <c r="BK103" i="2"/>
  <c r="BK142" i="2"/>
  <c r="BK148" i="3"/>
  <c r="BK400" i="2"/>
  <c r="BK361" i="2"/>
  <c r="J326" i="2"/>
  <c r="J217" i="2"/>
  <c r="BK408" i="2"/>
  <c r="BK326" i="2"/>
  <c r="BK182" i="2"/>
  <c r="BK172" i="2"/>
  <c r="BK272" i="2"/>
  <c r="BK161" i="2"/>
  <c r="BK146" i="3"/>
  <c r="J184" i="3"/>
  <c r="BK190" i="3"/>
  <c r="J396" i="2"/>
  <c r="BK349" i="2"/>
  <c r="J227" i="2"/>
  <c r="BK113" i="2"/>
  <c r="BK384" i="2"/>
  <c r="J272" i="2"/>
  <c r="BK309" i="2"/>
  <c r="BK259" i="2"/>
  <c r="BK93" i="2"/>
  <c r="J147" i="2"/>
  <c r="J144" i="3"/>
  <c r="J188" i="3"/>
  <c r="J128" i="3"/>
  <c r="BK184" i="3"/>
  <c r="J119" i="3"/>
  <c r="J148" i="3"/>
  <c r="BK404" i="2"/>
  <c r="J337" i="2"/>
  <c r="J222" i="2"/>
  <c r="BK147" i="2"/>
  <c r="J400" i="2"/>
  <c r="J331" i="2"/>
  <c r="BK196" i="2"/>
  <c r="J302" i="2"/>
  <c r="BK191" i="2"/>
  <c r="J267" i="2"/>
  <c r="BK176" i="3"/>
  <c r="J115" i="3"/>
  <c r="J142" i="3"/>
  <c r="BK180" i="3"/>
  <c r="J106" i="3"/>
  <c r="J182" i="2"/>
  <c r="J404" i="2"/>
  <c r="BK337" i="2"/>
  <c r="J248" i="2"/>
  <c r="J93" i="2"/>
  <c r="J262" i="2"/>
  <c r="BK227" i="2"/>
  <c r="J180" i="3"/>
  <c r="BK126" i="3"/>
  <c r="J418" i="2"/>
  <c r="BK345" i="2"/>
  <c r="J233" i="2"/>
  <c r="BK156" i="2"/>
  <c r="BK396" i="2"/>
  <c r="J309" i="2"/>
  <c r="J207" i="2"/>
  <c r="AS54" i="1"/>
  <c r="BK168" i="3"/>
  <c r="J102" i="3"/>
  <c r="J135" i="3"/>
  <c r="BK102" i="3"/>
  <c r="J408" i="2"/>
  <c r="BK331" i="2"/>
  <c r="BK212" i="2"/>
  <c r="BK422" i="2"/>
  <c r="J321" i="2"/>
  <c r="BK233" i="2"/>
  <c r="BK128" i="2"/>
  <c r="BK177" i="2"/>
  <c r="J259" i="2"/>
  <c r="BK98" i="2"/>
  <c r="BK111" i="3"/>
  <c r="BK139" i="3"/>
  <c r="BK188" i="3"/>
  <c r="J126" i="3"/>
  <c r="J111" i="3"/>
  <c r="BK142" i="3"/>
  <c r="J388" i="2"/>
  <c r="BK321" i="2"/>
  <c r="BK207" i="2"/>
  <c r="J98" i="2"/>
  <c r="BK371" i="2"/>
  <c r="J297" i="2"/>
  <c r="J172" i="2"/>
  <c r="BK267" i="2"/>
  <c r="BK137" i="2"/>
  <c r="BK201" i="2"/>
  <c r="J154" i="3"/>
  <c r="BK87" i="3"/>
  <c r="BK130" i="3"/>
  <c r="J168" i="3"/>
  <c r="J152" i="3"/>
  <c r="J128" i="2"/>
  <c r="BK432" i="2"/>
  <c r="J361" i="2"/>
  <c r="BK314" i="2"/>
  <c r="J137" i="2"/>
  <c r="BK289" i="2"/>
  <c r="J142" i="2"/>
  <c r="J196" i="2"/>
  <c r="J139" i="3"/>
  <c r="BK154" i="3"/>
  <c r="J384" i="2"/>
  <c r="J283" i="2"/>
  <c r="J201" i="2"/>
  <c r="BK118" i="2"/>
  <c r="J366" i="2"/>
  <c r="J279" i="2"/>
  <c r="J123" i="2"/>
  <c r="BK123" i="2"/>
  <c r="BK248" i="2"/>
  <c r="J103" i="2"/>
  <c r="BK128" i="3"/>
  <c r="J146" i="3"/>
  <c r="BK119" i="3"/>
  <c r="J432" i="2"/>
  <c r="J371" i="2"/>
  <c r="BK297" i="2"/>
  <c r="J156" i="2"/>
  <c r="J345" i="2"/>
  <c r="BK302" i="2"/>
  <c r="J177" i="2"/>
  <c r="BK283" i="2"/>
  <c r="J113" i="2"/>
  <c r="BK217" i="2"/>
  <c r="J158" i="3"/>
  <c r="J130" i="3"/>
  <c r="BK152" i="3"/>
  <c r="J87" i="3"/>
  <c r="J176" i="3"/>
  <c r="J190" i="3"/>
  <c r="J422" i="2"/>
  <c r="BK366" i="2"/>
  <c r="BK279" i="2"/>
  <c r="J161" i="2"/>
  <c r="BK418" i="2"/>
  <c r="J349" i="2"/>
  <c r="BK262" i="2"/>
  <c r="J108" i="2"/>
  <c r="BK222" i="2"/>
  <c r="BK108" i="2"/>
  <c r="J118" i="2"/>
  <c r="BK135" i="3"/>
  <c r="BK158" i="3"/>
  <c r="BK106" i="3"/>
  <c r="BK115" i="3"/>
  <c r="BK144" i="3"/>
  <c r="P92" i="2" l="1"/>
  <c r="BK206" i="2"/>
  <c r="J206" i="2"/>
  <c r="J62" i="2"/>
  <c r="BK232" i="2"/>
  <c r="J232" i="2"/>
  <c r="J63" i="2"/>
  <c r="R278" i="2"/>
  <c r="BK288" i="2"/>
  <c r="J288" i="2"/>
  <c r="J65" i="2"/>
  <c r="T336" i="2"/>
  <c r="R365" i="2"/>
  <c r="T407" i="2"/>
  <c r="P86" i="3"/>
  <c r="T92" i="2"/>
  <c r="R206" i="2"/>
  <c r="R232" i="2"/>
  <c r="BK278" i="2"/>
  <c r="J278" i="2"/>
  <c r="J64" i="2" s="1"/>
  <c r="T288" i="2"/>
  <c r="P336" i="2"/>
  <c r="T365" i="2"/>
  <c r="T364" i="2" s="1"/>
  <c r="P407" i="2"/>
  <c r="R86" i="3"/>
  <c r="P125" i="3"/>
  <c r="T125" i="3"/>
  <c r="P134" i="3"/>
  <c r="T134" i="3"/>
  <c r="P141" i="3"/>
  <c r="BK92" i="2"/>
  <c r="J92" i="2" s="1"/>
  <c r="J61" i="2" s="1"/>
  <c r="P206" i="2"/>
  <c r="T232" i="2"/>
  <c r="P278" i="2"/>
  <c r="P288" i="2"/>
  <c r="BK336" i="2"/>
  <c r="J336" i="2" s="1"/>
  <c r="J66" i="2" s="1"/>
  <c r="P365" i="2"/>
  <c r="P364" i="2"/>
  <c r="BK407" i="2"/>
  <c r="J407" i="2" s="1"/>
  <c r="J70" i="2" s="1"/>
  <c r="BK86" i="3"/>
  <c r="BK125" i="3"/>
  <c r="J125" i="3" s="1"/>
  <c r="J62" i="3" s="1"/>
  <c r="R125" i="3"/>
  <c r="BK134" i="3"/>
  <c r="J134" i="3" s="1"/>
  <c r="J63" i="3" s="1"/>
  <c r="R134" i="3"/>
  <c r="R141" i="3"/>
  <c r="R92" i="2"/>
  <c r="T206" i="2"/>
  <c r="P232" i="2"/>
  <c r="T278" i="2"/>
  <c r="R288" i="2"/>
  <c r="R336" i="2"/>
  <c r="BK365" i="2"/>
  <c r="J365" i="2" s="1"/>
  <c r="J69" i="2" s="1"/>
  <c r="R407" i="2"/>
  <c r="T86" i="3"/>
  <c r="BK141" i="3"/>
  <c r="J141" i="3" s="1"/>
  <c r="J64" i="3" s="1"/>
  <c r="T141" i="3"/>
  <c r="BK360" i="2"/>
  <c r="J360" i="2" s="1"/>
  <c r="J67" i="2" s="1"/>
  <c r="BG144" i="3"/>
  <c r="BG146" i="3"/>
  <c r="F55" i="3"/>
  <c r="BG87" i="3"/>
  <c r="BG102" i="3"/>
  <c r="BG119" i="3"/>
  <c r="BG176" i="3"/>
  <c r="BG180" i="3"/>
  <c r="BG188" i="3"/>
  <c r="BG190" i="3"/>
  <c r="E48" i="3"/>
  <c r="J52" i="3"/>
  <c r="BG128" i="3"/>
  <c r="BG130" i="3"/>
  <c r="BG139" i="3"/>
  <c r="BG142" i="3"/>
  <c r="BG148" i="3"/>
  <c r="BG154" i="3"/>
  <c r="BG184" i="3"/>
  <c r="BG106" i="3"/>
  <c r="BG111" i="3"/>
  <c r="BG115" i="3"/>
  <c r="BG126" i="3"/>
  <c r="BG135" i="3"/>
  <c r="BG152" i="3"/>
  <c r="BG158" i="3"/>
  <c r="BG168" i="3"/>
  <c r="BG93" i="2"/>
  <c r="BG113" i="2"/>
  <c r="BG137" i="2"/>
  <c r="BG191" i="2"/>
  <c r="BG196" i="2"/>
  <c r="BG212" i="2"/>
  <c r="BG233" i="2"/>
  <c r="BG262" i="2"/>
  <c r="E48" i="2"/>
  <c r="J52" i="2"/>
  <c r="F87" i="2"/>
  <c r="BG98" i="2"/>
  <c r="BG118" i="2"/>
  <c r="BG128" i="2"/>
  <c r="BG147" i="2"/>
  <c r="BG156" i="2"/>
  <c r="BG161" i="2"/>
  <c r="BG207" i="2"/>
  <c r="BG217" i="2"/>
  <c r="BG248" i="2"/>
  <c r="BG259" i="2"/>
  <c r="BG272" i="2"/>
  <c r="BG297" i="2"/>
  <c r="BG103" i="2"/>
  <c r="BG123" i="2"/>
  <c r="BG172" i="2"/>
  <c r="BG182" i="2"/>
  <c r="BG227" i="2"/>
  <c r="BG267" i="2"/>
  <c r="BG279" i="2"/>
  <c r="BG283" i="2"/>
  <c r="BG289" i="2"/>
  <c r="BG302" i="2"/>
  <c r="BG309" i="2"/>
  <c r="BG321" i="2"/>
  <c r="BG331" i="2"/>
  <c r="BG361" i="2"/>
  <c r="BG371" i="2"/>
  <c r="BG384" i="2"/>
  <c r="BG418" i="2"/>
  <c r="BG432" i="2"/>
  <c r="BG108" i="2"/>
  <c r="BG142" i="2"/>
  <c r="BG177" i="2"/>
  <c r="BG201" i="2"/>
  <c r="BG222" i="2"/>
  <c r="BG314" i="2"/>
  <c r="BG326" i="2"/>
  <c r="BG337" i="2"/>
  <c r="BG345" i="2"/>
  <c r="BG349" i="2"/>
  <c r="BG366" i="2"/>
  <c r="BG388" i="2"/>
  <c r="BG396" i="2"/>
  <c r="BG400" i="2"/>
  <c r="BG404" i="2"/>
  <c r="BG408" i="2"/>
  <c r="BG422" i="2"/>
  <c r="F34" i="3"/>
  <c r="BA56" i="1"/>
  <c r="F37" i="2"/>
  <c r="BD55" i="1"/>
  <c r="J33" i="3"/>
  <c r="AV56" i="1"/>
  <c r="F36" i="3"/>
  <c r="BC56" i="1"/>
  <c r="F36" i="2"/>
  <c r="BC55" i="1" s="1"/>
  <c r="J33" i="2"/>
  <c r="AV55" i="1"/>
  <c r="F34" i="2"/>
  <c r="BA55" i="1" s="1"/>
  <c r="F33" i="3"/>
  <c r="AZ56" i="1"/>
  <c r="F33" i="2"/>
  <c r="AZ55" i="1" s="1"/>
  <c r="J34" i="2"/>
  <c r="AW55" i="1"/>
  <c r="F37" i="3"/>
  <c r="BD56" i="1" s="1"/>
  <c r="J34" i="3"/>
  <c r="AW56" i="1"/>
  <c r="BK364" i="2" l="1"/>
  <c r="J364" i="2" s="1"/>
  <c r="J68" i="2" s="1"/>
  <c r="BK91" i="2"/>
  <c r="P85" i="3"/>
  <c r="P84" i="3"/>
  <c r="AU56" i="1" s="1"/>
  <c r="T85" i="3"/>
  <c r="T84" i="3"/>
  <c r="BK85" i="3"/>
  <c r="J85" i="3" s="1"/>
  <c r="J60" i="3" s="1"/>
  <c r="R85" i="3"/>
  <c r="R84" i="3"/>
  <c r="R364" i="2"/>
  <c r="R91" i="2"/>
  <c r="R90" i="2"/>
  <c r="T91" i="2"/>
  <c r="T90" i="2" s="1"/>
  <c r="P91" i="2"/>
  <c r="P90" i="2"/>
  <c r="AU55" i="1"/>
  <c r="J86" i="3"/>
  <c r="J61" i="3"/>
  <c r="BK90" i="2"/>
  <c r="J90" i="2"/>
  <c r="J30" i="2" s="1"/>
  <c r="AG55" i="1" s="1"/>
  <c r="J91" i="2"/>
  <c r="J60" i="2"/>
  <c r="F35" i="2"/>
  <c r="BB55" i="1"/>
  <c r="BC54" i="1"/>
  <c r="AY54" i="1"/>
  <c r="AZ54" i="1"/>
  <c r="AV54" i="1"/>
  <c r="AK29" i="1" s="1"/>
  <c r="AT55" i="1"/>
  <c r="BD54" i="1"/>
  <c r="W33" i="1"/>
  <c r="AT56" i="1"/>
  <c r="F35" i="3"/>
  <c r="BB56" i="1" s="1"/>
  <c r="BA54" i="1"/>
  <c r="W30" i="1"/>
  <c r="BK84" i="3" l="1"/>
  <c r="J84" i="3"/>
  <c r="J59" i="3"/>
  <c r="J39" i="2"/>
  <c r="J59" i="2"/>
  <c r="AN55" i="1"/>
  <c r="W32" i="1"/>
  <c r="W29" i="1"/>
  <c r="AW54" i="1"/>
  <c r="AK30" i="1"/>
  <c r="AU54" i="1"/>
  <c r="BB54" i="1"/>
  <c r="AX54" i="1" s="1"/>
  <c r="J30" i="3" l="1"/>
  <c r="AG56" i="1"/>
  <c r="W31" i="1"/>
  <c r="AT54" i="1"/>
  <c r="J39" i="3" l="1"/>
  <c r="AN56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<sst xmlns="http://schemas.openxmlformats.org/spreadsheetml/2006/main" count="4890" uniqueCount="910">
  <si>
    <t>Export Komplet</t>
  </si>
  <si>
    <t>VZ</t>
  </si>
  <si>
    <t>2.0</t>
  </si>
  <si>
    <t>ZAMOK</t>
  </si>
  <si>
    <t>False</t>
  </si>
  <si>
    <t>{6bdef62e-7d8d-4afb-bd54-5e7ee2b94589}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</si>
  <si>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</si>
  <si>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</si>
  <si>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</si>
  <si>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</si>
  <si>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</si>
  <si>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</si>
  <si>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</si>
  <si>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</si>
  <si>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3614vvCU2022-I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</si>
  <si>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</si>
  <si>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</si>
  <si>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Hamerský rybník, rekonstrukce levého zavázání sdruženého objektu</t>
  </si>
  <si>
    <t>KSO:</t>
  </si>
  <si>
    <t>832 1</t>
  </si>
  <si>
    <t>CC-CZ:</t>
  </si>
  <si>
    <t>215</t>
  </si>
  <si>
    <t>Místo:</t>
  </si>
  <si>
    <t>Malešov</t>
  </si>
  <si>
    <t>Datum:</t>
  </si>
  <si>
    <t>16. 2. 2022</t>
  </si>
  <si>
    <t>Zadavatel:</t>
  </si>
  <si>
    <t>IČ:</t>
  </si>
  <si>
    <t/>
  </si>
  <si>
    <t>Povodí Labe,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</si>
  <si>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</si>
  <si>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</si>
  <si>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</si>
  <si>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</si>
  <si>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</si>
  <si>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</si>
  <si>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</si>
  <si>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</si>
  <si>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2022/I_x000D_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</si>
  <si>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</si>
  <si>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</si>
  <si>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</si>
  <si>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</si>
  <si>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</si>
  <si>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</si>
  <si>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</si>
  <si>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</si>
  <si>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</si>
  <si>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</si>
  <si>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</si>
  <si>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</si>
  <si>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</si>
  <si>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</si>
  <si>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</si>
  <si>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</si>
  <si>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</si>
  <si>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</si>
  <si>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</si>
  <si>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</si>
  <si>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</si>
  <si>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</si>
  <si>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</si>
  <si>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</si>
  <si>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</si>
  <si>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</si>
  <si>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</si>
  <si>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</si>
  <si>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</si>
  <si>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</si>
  <si>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</si>
  <si>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</si>
  <si>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</si>
  <si>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</si>
  <si>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</si>
  <si>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</si>
  <si>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</si>
  <si>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</si>
  <si>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</si>
  <si>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</si>
  <si>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</t>
  </si>
  <si>
    <t>STA</t>
  </si>
  <si>
    <t>1</t>
  </si>
  <si>
    <t>{c018a9f8-67ee-4371-bffe-8722f11d548c}</t>
  </si>
  <si>
    <t>2</t>
  </si>
  <si>
    <t>VON</t>
  </si>
  <si>
    <t>Vedlejší a ostatní náklady</t>
  </si>
  <si>
    <t>{45230073-9b02-4c7c-acd9-3c5dd5d03005}</t>
  </si>
  <si>
    <t>KRYCÍ LIST SOUPISU PRACÍ</t>
  </si>
  <si>
    <t>Objekt:</t>
  </si>
  <si>
    <t>1. - SO 01</t>
  </si>
  <si>
    <t>Rozpočtováno v CÚ 2022/I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</si>
  <si>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</si>
  <si>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</si>
  <si>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</si>
  <si>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</si>
  <si>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</si>
  <si>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</si>
  <si>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</si>
  <si>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</si>
  <si>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</si>
  <si>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</si>
  <si>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</si>
  <si>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</si>
  <si>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</si>
  <si>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</si>
  <si>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</si>
  <si>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</si>
  <si>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</si>
  <si>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</si>
  <si>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</si>
  <si>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</si>
  <si>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</si>
  <si>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</si>
  <si>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</si>
  <si>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</si>
  <si>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</si>
  <si>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</si>
  <si>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</si>
  <si>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</si>
  <si>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</si>
  <si>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</si>
  <si>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</si>
  <si>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</si>
  <si>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</si>
  <si>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114203104</t>
  </si>
  <si>
    <t>Rozebrání záhozů a rovnanin na sucho</t>
  </si>
  <si>
    <t>m3</t>
  </si>
  <si>
    <t>CS ÚRS 2022 01</t>
  </si>
  <si>
    <t>4</t>
  </si>
  <si>
    <t>-988827968</t>
  </si>
  <si>
    <t>PP</t>
  </si>
  <si>
    <t>Rozebrání dlažeb nebo záhozů s naložením na dopravní prostředek záhozů, rovnanin a soustřeďovacích staveb provedených na sucho</t>
  </si>
  <si>
    <t>Online PSC</t>
  </si>
  <si>
    <t>https://podminky.urs.cz/item/CS_URS_2022_01/114203104</t>
  </si>
  <si>
    <t>VV</t>
  </si>
  <si>
    <t>odstranění provizorního přitížení hráze před zavaz. křídlem, viz příloha D.1, D.2, D.4</t>
  </si>
  <si>
    <t>6,0</t>
  </si>
  <si>
    <t>121151103</t>
  </si>
  <si>
    <t>Sejmutí ornice plochy do 100 m2 tl vrstvy do 200 mm strojně</t>
  </si>
  <si>
    <t>m2</t>
  </si>
  <si>
    <t>-1176511677</t>
  </si>
  <si>
    <t>Sejmutí ornice strojně při souvislé ploše do 100 m2, tl. vrstvy do 200 mm</t>
  </si>
  <si>
    <t>https://podminky.urs.cz/item/CS_URS_2022_01/121151103</t>
  </si>
  <si>
    <t>na hrázi za rubem zavaz. křídla, v tl. 0,10 m, viz příloha D.1</t>
  </si>
  <si>
    <t>23,6*1,2</t>
  </si>
  <si>
    <t>3</t>
  </si>
  <si>
    <t>122251101</t>
  </si>
  <si>
    <t>Odkopávky a prokopávky nezapažené v hornině třídy těžitelnosti I skupiny 3 objem do 20 m3 strojně</t>
  </si>
  <si>
    <t>-138797359</t>
  </si>
  <si>
    <t>Odkopávky a prokopávky nezapažené strojně v hornině třídy těžitelnosti I skupiny 3 do 20 m3</t>
  </si>
  <si>
    <t>https://podminky.urs.cz/item/CS_URS_2022_01/122251101</t>
  </si>
  <si>
    <t>na návodním líci před koncem zavázání křídla, viz příloha D.1, D.5.1</t>
  </si>
  <si>
    <t>5,0*(0,5+0,4)/2*0,5</t>
  </si>
  <si>
    <t>132251101</t>
  </si>
  <si>
    <t>Hloubení rýh nezapažených š do 800 mm v hornině třídy těžitelnosti I skupiny 3 objem do 20 m3 strojně</t>
  </si>
  <si>
    <t>98799893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</si>
  <si>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</si>
  <si>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</si>
  <si>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rýha š = 0,5 m za rubem zavaz. křídla pro odvodnění, viz příloha D.1, D.5.1, D.5.2</t>
  </si>
  <si>
    <t>(23,6-2,0)*0,5*(0,3+0,5)/2</t>
  </si>
  <si>
    <t>5</t>
  </si>
  <si>
    <t>132251251</t>
  </si>
  <si>
    <t>Hloubení rýh nezapažených š do 2000 mm v hornině třídy těžitelnosti I skupiny 3 objem do 20 m3 strojně</t>
  </si>
  <si>
    <t>-1358379830</t>
  </si>
  <si>
    <t>Hloubení nezapažených rýh šířky přes 800 do 2 000 mm strojně s urovnáním dna do předepsaného profilu a spádu v hornině třídy těžitelnosti I skupiny 3 do 20 m3</t>
  </si>
  <si>
    <t>https://podminky.urs.cz/item/CS_URS_2022_01/132251251</t>
  </si>
  <si>
    <t>rýha pro žb ozub za rubem zavaz. křídla (včetně pracovního prostoru), viz příloha D.1, D.5.1, D.5.2</t>
  </si>
  <si>
    <t>23,60*(0,8+1,2)/2*(0,7-0,1)</t>
  </si>
  <si>
    <t>6</t>
  </si>
  <si>
    <t>129911123</t>
  </si>
  <si>
    <t>Bourání zdiva z ŽB nebo předpjatého betonu v odkopávkách nebo prokopávkách ručně</t>
  </si>
  <si>
    <t>-1325085657</t>
  </si>
  <si>
    <t>Bourání konstrukcí v odkopávkách a prokopávkách ručně s přemístěním suti na hromady na vzdálenost do 20 m nebo s naložením na dopravní prostředek z betonu železového nebo předpjatého</t>
  </si>
  <si>
    <t>https://podminky.urs.cz/item/CS_URS_2022_01/129911123</t>
  </si>
  <si>
    <t>odbourání koruny zavazovacího křídla, viz příloha D.1, D.4, D.5.1, D.5.2</t>
  </si>
  <si>
    <t>(20,2*0,45+3,40*0,55)*0,40</t>
  </si>
  <si>
    <t>7</t>
  </si>
  <si>
    <t>153111119</t>
  </si>
  <si>
    <t>Řezání otvorů v ocelových zaberaněných štětovnicích z terénu</t>
  </si>
  <si>
    <t>kus</t>
  </si>
  <si>
    <t>-189201969</t>
  </si>
  <si>
    <t>Úprava ocelových štětovnic pro štětové stěny řezání z terénu, štětovnic zaberaněných otvorů</t>
  </si>
  <si>
    <t>https://podminky.urs.cz/item/CS_URS_2022_01/153111119</t>
  </si>
  <si>
    <t>otvory ve stávajících ocelových štětovnicích pro protažení příčné výzduže, 59 ks, viz příloha D.1</t>
  </si>
  <si>
    <t>14+45</t>
  </si>
  <si>
    <t>8</t>
  </si>
  <si>
    <t>162251101</t>
  </si>
  <si>
    <t>Vodorovné přemístění do 20 m výkopku/sypaniny z horniny třídy těžitelnosti I skupiny 1 až 3</t>
  </si>
  <si>
    <t>-417625998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</si>
  <si>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</si>
  <si>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https://podminky.urs.cz/item/CS_URS_2022_01/162251101</t>
  </si>
  <si>
    <t>viz příloha D.1</t>
  </si>
  <si>
    <t>zemina z rýh a odkopávek na meziskládku</t>
  </si>
  <si>
    <t>4,32+1,125+14,16</t>
  </si>
  <si>
    <t>část zeminy z meziskládky do zásypu</t>
  </si>
  <si>
    <t>1,375+8,437</t>
  </si>
  <si>
    <t>Součet</t>
  </si>
  <si>
    <t>9</t>
  </si>
  <si>
    <t>162251102</t>
  </si>
  <si>
    <t>Vodorovné přemístění přes 20 do 50 m výkopku/sypaniny z horniny třídy těžitelnosti I skupiny 1 až 3</t>
  </si>
  <si>
    <t>2124608290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</si>
  <si>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</si>
  <si>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https://podminky.urs.cz/item/CS_URS_2022_01/162251102</t>
  </si>
  <si>
    <t>přebytečná zemina z výkopů na dorovnání tělesa hráze v nejbližším okolí, viz příloha D.1</t>
  </si>
  <si>
    <t>4,32+1,125+14,16-(1,375+8,437)</t>
  </si>
  <si>
    <t>10</t>
  </si>
  <si>
    <t>162251122</t>
  </si>
  <si>
    <t>Vodorovné přemístění přes 20 do 50 m výkopku/sypaniny z horniny třídy těžitelnosti II skupiny 4 a 5</t>
  </si>
  <si>
    <t>1004566343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</si>
  <si>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</si>
  <si>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https://podminky.urs.cz/item/CS_URS_2022_01/162251122</t>
  </si>
  <si>
    <t>odvoz kamene z odstraněného provizorního záhozu na dorovnání návodního líce zemní hráze dle požadavků provozovatele VD, viz příloha D.1</t>
  </si>
  <si>
    <t>11</t>
  </si>
  <si>
    <t>174111101</t>
  </si>
  <si>
    <t>Zásyp jam, šachet rýh nebo kolem objektů sypaninou se zhutněním ručně</t>
  </si>
  <si>
    <t>-1802256720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</si>
  <si>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</si>
  <si>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</si>
  <si>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viz příloha D.1, D.5.1, D.5.2</t>
  </si>
  <si>
    <t>v hrázi před koncem zavázání křídla (na návodním líci)</t>
  </si>
  <si>
    <t>5,0*(0,7+0,4)/2*0,5</t>
  </si>
  <si>
    <t>za rubem zavaz. křídla</t>
  </si>
  <si>
    <t>23,60*(0,85+0,45)/2*(0,7-0,15)</t>
  </si>
  <si>
    <t>12</t>
  </si>
  <si>
    <t>181351003</t>
  </si>
  <si>
    <t>Rozprostření ornice tl vrstvy do 200 mm pl do 100 m2 v rovině nebo ve svahu do 1:5 strojně</t>
  </si>
  <si>
    <t>-48017283</t>
  </si>
  <si>
    <t>Rozprostření a urovnání ornice v rovině nebo ve svahu sklonu do 1:5 strojně při souvislé ploše do 100 m2, tl. vrstvy do 200 mm</t>
  </si>
  <si>
    <t>https://podminky.urs.cz/item/CS_URS_2022_01/181351003</t>
  </si>
  <si>
    <t>zásyp za rubem zavaz. křídla, v tl. 0,15 m, viz příloha D.1, D.5.1, D.5.2</t>
  </si>
  <si>
    <t>23,6*0,85</t>
  </si>
  <si>
    <t>13</t>
  </si>
  <si>
    <t>181411121</t>
  </si>
  <si>
    <t>Založení lučního trávníku výsevem pl do 1000 m2 v rovině a ve svahu do 1:5</t>
  </si>
  <si>
    <t>104225284</t>
  </si>
  <si>
    <t>Založení trávníku na půdě předem připravené plochy do 1000 m2 výsevem včetně utažení lučního v rovině nebo na svahu do 1:5</t>
  </si>
  <si>
    <t>https://podminky.urs.cz/item/CS_URS_2022_01/181411121</t>
  </si>
  <si>
    <t>plocha za rubem zavaz. křídla</t>
  </si>
  <si>
    <t>koruna hráze v okolí staveniště</t>
  </si>
  <si>
    <t>13,0*7,0+15,0*(7,0+3,0)/2</t>
  </si>
  <si>
    <t>zařízení staveniště</t>
  </si>
  <si>
    <t>150,0</t>
  </si>
  <si>
    <t>14</t>
  </si>
  <si>
    <t>M</t>
  </si>
  <si>
    <t>00572472</t>
  </si>
  <si>
    <t>osivo směs travní krajinná-rovinná</t>
  </si>
  <si>
    <t>kg</t>
  </si>
  <si>
    <t>-568611914</t>
  </si>
  <si>
    <t>viz pol. založení trávníku, viz příloha D.1</t>
  </si>
  <si>
    <t>336,06</t>
  </si>
  <si>
    <t>336,06*0,03 'Přepočtené koeficientem množství</t>
  </si>
  <si>
    <t>181951112</t>
  </si>
  <si>
    <t>Úprava pláně v hornině třídy těžitelnosti I skupiny 1 až 3 se zhutněním strojně</t>
  </si>
  <si>
    <t>-1025340588</t>
  </si>
  <si>
    <t>Úprava pláně vyrovnáním výškových rozdílů strojně v hornině třídy těžitelnosti I, skupiny 1 až 3 se zhutněním</t>
  </si>
  <si>
    <t>https://podminky.urs.cz/item/CS_URS_2022_01/181951112</t>
  </si>
  <si>
    <t>v podélném sklonu pro odvodnění za rubem zavaz. křídla, viz příloha D.1, D.3</t>
  </si>
  <si>
    <t>21,60*0,50</t>
  </si>
  <si>
    <t>16</t>
  </si>
  <si>
    <t>184818241</t>
  </si>
  <si>
    <t>Ochrana kmene průměru do 300 mm bedněním výšky přes 2 do 3 m</t>
  </si>
  <si>
    <t>-1955078323</t>
  </si>
  <si>
    <t>Ochrana kmene bedněním před poškozením stavebním provozem zřízení včetně odstranění výšky bednění přes 2 do 3 m průměru kmene do 300 mm</t>
  </si>
  <si>
    <t>https://podminky.urs.cz/item/CS_URS_2022_01/184818241</t>
  </si>
  <si>
    <t>viz příloha D.1, D.2</t>
  </si>
  <si>
    <t>břízy na svahu hráze u konce zavaz. křídla, 2 ks</t>
  </si>
  <si>
    <t>v blízkosti zařízení staveniště, 7 ks</t>
  </si>
  <si>
    <t>17</t>
  </si>
  <si>
    <t>184818242</t>
  </si>
  <si>
    <t>Ochrana kmene průměru přes 300 do 500 mm bedněním výšky přes 2 do 3 m</t>
  </si>
  <si>
    <t>1904793525</t>
  </si>
  <si>
    <t>Ochrana kmene bedněním před poškozením stavebním provozem zřízení včetně odstranění výšky bednění přes 2 do 3 m průměru kmene přes 300 do 500 mm</t>
  </si>
  <si>
    <t>https://podminky.urs.cz/item/CS_URS_2022_01/184818242</t>
  </si>
  <si>
    <t>v blízkosti zařízení staveniště,3 ks, viz příloha D.1, D.2</t>
  </si>
  <si>
    <t>18</t>
  </si>
  <si>
    <t>184818243</t>
  </si>
  <si>
    <t>Ochrana kmene průměru přes 500 do 700 mm bedněním výšky přes 2 do 3 m</t>
  </si>
  <si>
    <t>1761911387</t>
  </si>
  <si>
    <t>Ochrana kmene bedněním před poškozením stavebním provozem zřízení včetně odstranění výšky bednění přes 2 do 3 m průměru kmene přes 500 do 700 mm</t>
  </si>
  <si>
    <t>https://podminky.urs.cz/item/CS_URS_2022_01/184818243</t>
  </si>
  <si>
    <t>v blízkosti zařízení staveniště,1 ks, viz příloha D.1, D.2</t>
  </si>
  <si>
    <t>19</t>
  </si>
  <si>
    <t>18481R</t>
  </si>
  <si>
    <t>Ochrana kořenů stromů v rovině nebo na svahu do 1:5</t>
  </si>
  <si>
    <t>soubor</t>
  </si>
  <si>
    <t>-335248041</t>
  </si>
  <si>
    <t>vystouplé a obnažené kořeny porostů v těsné blízkosti staveniště, zařízení staveniště a příjezdů</t>
  </si>
  <si>
    <t>(např. netkanou geotextilií s písčitým přesypem - zřízení, odstranění včetně likvidace)</t>
  </si>
  <si>
    <t>Zakládání</t>
  </si>
  <si>
    <t>20</t>
  </si>
  <si>
    <t>21153111</t>
  </si>
  <si>
    <t>Výplň odvodňovacích žeber nebo trativodů kamenivem hrubým drceným frakce 16 až 63 mm</t>
  </si>
  <si>
    <t>-1977242072</t>
  </si>
  <si>
    <t>Výplň kamenivem do rýh odvodňovacích žeber nebo trativodů bez zhutnění, s úpravou povrchu výplně kamenivem hrubým drceným frakce 16 až 63 mm</t>
  </si>
  <si>
    <t>https://podminky.urs.cz/item/CS_URS_2022_01/21153111</t>
  </si>
  <si>
    <t>filtrační obsyp drenáže z drceného kameniva frakce 16 - 32 mm, viz příloha D.1, D.5.1, D.5.2</t>
  </si>
  <si>
    <t>21,60*0,5*(0,5+0,3)/2</t>
  </si>
  <si>
    <t>211971121</t>
  </si>
  <si>
    <t>Zřízení opláštění žeber nebo trativodů geotextilií v rýze nebo zářezu sklonu přes 1:2 š do 2,5 m</t>
  </si>
  <si>
    <t>-1747953704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</si>
  <si>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</si>
  <si>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</si>
  <si>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>geotextílie po obvodu odvodnění za rubem zavaz. křídla</t>
  </si>
  <si>
    <t>22,0*1,80</t>
  </si>
  <si>
    <t>22</t>
  </si>
  <si>
    <t>69311067</t>
  </si>
  <si>
    <t>geotextilie netkaná separační, ochranná, filtrační, drenážní PP 250g/m2</t>
  </si>
  <si>
    <t>1656340348</t>
  </si>
  <si>
    <t>geotextílie po obvodu odvodnění za rubem zavaz. křídla, viz pol opláštění žeber, viz příloha D.1, D.5.1, D.5.2</t>
  </si>
  <si>
    <t>39,6*1,1845 'Přepočtené koeficientem množství</t>
  </si>
  <si>
    <t>23</t>
  </si>
  <si>
    <t>212755214</t>
  </si>
  <si>
    <t>Trativody z drenážních trubek plastových flexibilních D 100 mm bez lože</t>
  </si>
  <si>
    <t>m</t>
  </si>
  <si>
    <t>-1673381187</t>
  </si>
  <si>
    <t>Trativody bez lože z drenážních trubek plastových flexibilních D 100 mm</t>
  </si>
  <si>
    <t>https://podminky.urs.cz/item/CS_URS_2022_01/212755214</t>
  </si>
  <si>
    <t>drenážní potrubí z flex. PVC s částečnou perforací (2/3), viz příloha D.1, D.3, D.5.1, D.5.2</t>
  </si>
  <si>
    <t>21,60</t>
  </si>
  <si>
    <t>24</t>
  </si>
  <si>
    <t>21275521R</t>
  </si>
  <si>
    <t>1171597414</t>
  </si>
  <si>
    <t>https://podminky.urs.cz/item/CS_URS_2022_01/21275521R</t>
  </si>
  <si>
    <t>do prostupu stěnou sdruženého objektu v délce 1,0 m, viz příloha D.1, D.3</t>
  </si>
  <si>
    <t>1,0</t>
  </si>
  <si>
    <t>Svislé a kompletní konstrukce</t>
  </si>
  <si>
    <t>25</t>
  </si>
  <si>
    <t>321321115</t>
  </si>
  <si>
    <t>Konstrukce vodních staveb ze ŽB mrazuvzdorného tř. C 25/30</t>
  </si>
  <si>
    <t>-1218998146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</si>
  <si>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</si>
  <si>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https://podminky.urs.cz/item/CS_URS_2022_01/321321115</t>
  </si>
  <si>
    <t xml:space="preserve"> bet. tř. C 25/30 - XC4 - Cl 0,4 - Dmax 22 - S3, viz příloha D.1, D.2, D.3, D.4, D.5.1, D.5.2</t>
  </si>
  <si>
    <t xml:space="preserve">přibetonávka návodního líce zavaz. křídla </t>
  </si>
  <si>
    <t>3,40*(0,3+0,4)/2*(1,10+1,30)/2</t>
  </si>
  <si>
    <t>7,10*(0,4+0,5)/2*(1,3+1,75)/2</t>
  </si>
  <si>
    <t>13,10*(0,4+0,5)/2*1,75</t>
  </si>
  <si>
    <t>doplnění betonu o množství vypadaného betonu a otryskaného betonu návodního líce</t>
  </si>
  <si>
    <t>1,0+1,0</t>
  </si>
  <si>
    <t>obnova koruny křídla</t>
  </si>
  <si>
    <t>(3,40*0,55+20,20*0,45)*0,40</t>
  </si>
  <si>
    <t>ozub za zavaz. křídlem</t>
  </si>
  <si>
    <t>23,60*0,35*0,70</t>
  </si>
  <si>
    <t>26</t>
  </si>
  <si>
    <t>321351010</t>
  </si>
  <si>
    <t>Bednění konstrukcí vodních staveb rovinné - zřízení</t>
  </si>
  <si>
    <t>914888767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</si>
  <si>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</si>
  <si>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</si>
  <si>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návodní líc přibetonávky zavaz. křídla</t>
  </si>
  <si>
    <t>10,50*(1,10+1,75)/2+13,10*1,75</t>
  </si>
  <si>
    <t>čelo konce zavaz. křídla</t>
  </si>
  <si>
    <t>(0,25+0,35)/2*1,10+0,60*0,40+0,35*0,70</t>
  </si>
  <si>
    <t>lícní část ozubu přibetonávky</t>
  </si>
  <si>
    <t>23,60*0,70</t>
  </si>
  <si>
    <t>27</t>
  </si>
  <si>
    <t>321352010</t>
  </si>
  <si>
    <t>Bednění konstrukcí vodních staveb rovinné - odstranění</t>
  </si>
  <si>
    <t>-820755406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</si>
  <si>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</si>
  <si>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</si>
  <si>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28</t>
  </si>
  <si>
    <t>321361101</t>
  </si>
  <si>
    <t>Výztuž železobetonových konstrukcí vodních staveb z oceli 10 216 D do 12 mm</t>
  </si>
  <si>
    <t>t</t>
  </si>
  <si>
    <t>1087521460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</si>
  <si>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10 216 (E)</t>
  </si>
  <si>
    <t>https://podminky.urs.cz/item/CS_URS_2022_01/321361101</t>
  </si>
  <si>
    <t>sponky pro zajištění polohy KARI sítí, 60 ks prům. 6 mm, viz tab. výztuže, viz příloha D.1, D.5.1, D.5.2</t>
  </si>
  <si>
    <t>6,66/1000</t>
  </si>
  <si>
    <t>29</t>
  </si>
  <si>
    <t>321366112</t>
  </si>
  <si>
    <t>Výztuž železobetonových konstrukcí vodních staveb z oceli 10 505 D do 32 mm</t>
  </si>
  <si>
    <t>-1969115167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</si>
  <si>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</si>
  <si>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https://podminky.urs.cz/item/CS_URS_2022_01/321366112</t>
  </si>
  <si>
    <t>konstrukční vododrovná podélná a příčná prutová výztuž z žebírkové oceli R 16 mm, viz tab. výztuže, viz příloha D.1, D.5.1, D.5.2</t>
  </si>
  <si>
    <t>(191,18+678,06-51,0*1,58)/1000</t>
  </si>
  <si>
    <t>30</t>
  </si>
  <si>
    <t>321368211</t>
  </si>
  <si>
    <t>Výztuž železobetonových konstrukcí vodních staveb ze svařovaných sítí</t>
  </si>
  <si>
    <t>1561524420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</si>
  <si>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</si>
  <si>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https://podminky.urs.cz/item/CS_URS_2022_01/321368211</t>
  </si>
  <si>
    <t>viz tab. výztuže, ztratné 15 %, viz příloha D.1, D.5.1, D.5.2</t>
  </si>
  <si>
    <t>konstrukční vyztužení přibetonávky návodního líce zavaz. křídla z KARI sítě KY49 s oky 100 x 100 mm a prům. drátů 8 mm (m = 7,9 kg/m2)</t>
  </si>
  <si>
    <t>(7,0+60,5)*0,0079*1,15</t>
  </si>
  <si>
    <t>Vodorovné konstrukce</t>
  </si>
  <si>
    <t>31</t>
  </si>
  <si>
    <t>462511270R1</t>
  </si>
  <si>
    <t>Zához z lomového kamene bez proštěrkování z terénu hmotnost do 200 kg</t>
  </si>
  <si>
    <t>838538927</t>
  </si>
  <si>
    <t>Zához z lomového kamene neupraveného záhozového bez proštěrkování z terénu, hmotnosti jednotlivých kamenů do 200 kg</t>
  </si>
  <si>
    <t>dorovnání návodního líce zemní hráze dle požadavků provozovatele VD (kámen z rozebraného záhozu, cena snížena o cenu kamene), viz příloha D.1</t>
  </si>
  <si>
    <t>32</t>
  </si>
  <si>
    <t>462519002</t>
  </si>
  <si>
    <t>Příplatek za urovnání ploch záhozu z lomového kamene hmotnost do 200 kg</t>
  </si>
  <si>
    <t>718601932</t>
  </si>
  <si>
    <t>Zához z lomového kamene neupraveného záhozového Příplatek k cenám za urovnání viditelných ploch záhozu z kamene, hmotnosti jednotlivých kamenů do 200 kg</t>
  </si>
  <si>
    <t>https://podminky.urs.cz/item/CS_URS_2022_01/462519002</t>
  </si>
  <si>
    <t>dorovnání líce záhozu, viz příloha D.1</t>
  </si>
  <si>
    <t>20,0</t>
  </si>
  <si>
    <t>Ostatní konstrukce a práce, bourání</t>
  </si>
  <si>
    <t>33</t>
  </si>
  <si>
    <t>931992121</t>
  </si>
  <si>
    <t>Výplň dilatačních spár z extrudovaného polystyrénu tl 20 mm</t>
  </si>
  <si>
    <t>-1394468075</t>
  </si>
  <si>
    <t>Výplň dilatačních spár z polystyrenu extrudovaného, tloušťky 20 mm</t>
  </si>
  <si>
    <t>https://podminky.urs.cz/item/CS_URS_2022_01/931992121</t>
  </si>
  <si>
    <t>spáry z polystyrenu tl. 20 mm, 3 ks, viz příloha D.1, D.3</t>
  </si>
  <si>
    <t>2*(0,4+0,5)/2*1,75+1*(0,4+0,5)/2*1,42</t>
  </si>
  <si>
    <t>3*0,45*0,40</t>
  </si>
  <si>
    <t>3*0,35*0,70</t>
  </si>
  <si>
    <t>34</t>
  </si>
  <si>
    <t>931994106</t>
  </si>
  <si>
    <t>Těsnění dilatační spáry betonové konstrukce vnitřním těsnicím pásem</t>
  </si>
  <si>
    <t>-1147372415</t>
  </si>
  <si>
    <t>Těsnění spáry betonové konstrukce pásy, profily, tmely těsnicím pásem vnitřním, spáry dilatační</t>
  </si>
  <si>
    <t>https://podminky.urs.cz/item/CS_URS_2022_01/931994106</t>
  </si>
  <si>
    <t>vnitřní těsnicí PVC pásy dilatačních spár, 3 ks, viz příloha D.1, D.3</t>
  </si>
  <si>
    <t>2*1,70+1*1,37</t>
  </si>
  <si>
    <t>35</t>
  </si>
  <si>
    <t>931994142</t>
  </si>
  <si>
    <t>Těsnění dilatační spáry betonové konstrukce polyuretanovým tmelem do pl 4,0 cm2</t>
  </si>
  <si>
    <t>-428756058</t>
  </si>
  <si>
    <t>Těsnění spáry betonové konstrukce pásy, profily, tmely tmelem polyuretanovým spáry dilatační do 4,0 cm2</t>
  </si>
  <si>
    <t>https://podminky.urs.cz/item/CS_URS_2022_01/931994142</t>
  </si>
  <si>
    <t>obvodové těsnění dilatačních spár výplňovým spárovým provazcem s krycím polyuretanovým tmelem tl. 20 mm na povrchu spáry, 3 ks, viz příloha D.1, D.3</t>
  </si>
  <si>
    <t>2*1,75+1*1,42</t>
  </si>
  <si>
    <t>3*(0,4+0,45+0,35+0,70)</t>
  </si>
  <si>
    <t>36</t>
  </si>
  <si>
    <t>977151118</t>
  </si>
  <si>
    <t>Jádrové vrty diamantovými korunkami do stavebních materiálů D přes 90 do 100 mm</t>
  </si>
  <si>
    <t>1813606940</t>
  </si>
  <si>
    <t>Jádrové vrty diamantovými korunkami do stavebních materiálů (železobetonu, betonu, cihel, obkladů, dlažeb, kamene) průměru přes 90 do 100 mm</t>
  </si>
  <si>
    <t>https://podminky.urs.cz/item/CS_URS_2022_01/977151118</t>
  </si>
  <si>
    <t>prostup pro vyústění odvodnění v žb stěně sdruženého objektu (vrt DN 100 mm), 1 ks, viz příloha D.1, D.2, D.3</t>
  </si>
  <si>
    <t>37</t>
  </si>
  <si>
    <t>985121122</t>
  </si>
  <si>
    <t>Tryskání degradovaného betonu stěn a rubu kleneb vodou pod tlakem přes 300 do 1250 barů</t>
  </si>
  <si>
    <t>-1711201011</t>
  </si>
  <si>
    <t>Tryskání degradovaného betonu stěn, rubu kleneb a podlah vodou pod tlakem přes 300 do 1 250 barů</t>
  </si>
  <si>
    <t>https://podminky.urs.cz/item/CS_URS_2022_01/985121122</t>
  </si>
  <si>
    <t>otryskání degradovaného betonu povrchu návodního líce zavaz. křídla tlakovou vodou o tlaku 500 - 800 barů, viz příloha D.1</t>
  </si>
  <si>
    <t>13,10*(1,75-0,40)</t>
  </si>
  <si>
    <t>10,50*((1,75+1,10)/2-0,40)</t>
  </si>
  <si>
    <t>38</t>
  </si>
  <si>
    <t>985131111</t>
  </si>
  <si>
    <t>Očištění ploch stěn, rubu kleneb a podlah tlakovou vodou</t>
  </si>
  <si>
    <t>817415909</t>
  </si>
  <si>
    <t>https://podminky.urs.cz/item/CS_URS_2022_01/985131111</t>
  </si>
  <si>
    <t>povrch betonového základového pasu (tlak do 500 barů) od sedimentů a nečistot, viz příloha D.1</t>
  </si>
  <si>
    <t>20,20*(1,05+0,6)/2+3,40*(0,6+0,35)/2</t>
  </si>
  <si>
    <t>39</t>
  </si>
  <si>
    <t>985331215</t>
  </si>
  <si>
    <t>Dodatečné vlepování betonářské výztuže D 16 mm do chemické malty včetně vyvrtání otvoru</t>
  </si>
  <si>
    <t>1114177595</t>
  </si>
  <si>
    <t>Dodatečné vlepování betonářské výztuže včetně vyvrtání a vyčištění otvoru chemickou maltou průměr výztuže 16 mm</t>
  </si>
  <si>
    <t>https://podminky.urs.cz/item/CS_URS_2022_01/985331215</t>
  </si>
  <si>
    <t>chemické kotvy do bet. základ pasu (polymercementový tmel s hodnotou soudržnosti min. 18 MPa), 34 ks, viz příloha D.1, D.3, D.5.2</t>
  </si>
  <si>
    <t>34*0,70</t>
  </si>
  <si>
    <t>40</t>
  </si>
  <si>
    <t>13021015</t>
  </si>
  <si>
    <t>tyč ocelová kruhová žebírková DIN 488 jakost B500B (10 505) výztuž do betonu D 16mm</t>
  </si>
  <si>
    <t>1312825866</t>
  </si>
  <si>
    <t>žebírková ocel pro chemické kotvy, 34 ks, viz příloha D.1, D.3, D.5.2</t>
  </si>
  <si>
    <t>34*1,50</t>
  </si>
  <si>
    <t>51*0,00163 'Přepočtené koeficientem množství</t>
  </si>
  <si>
    <t>997</t>
  </si>
  <si>
    <t>Přesun sutě</t>
  </si>
  <si>
    <t>41</t>
  </si>
  <si>
    <t>997013601R1</t>
  </si>
  <si>
    <t>Likvidace stavebního odpadu betonového</t>
  </si>
  <si>
    <t>-1777146989</t>
  </si>
  <si>
    <t>Likvidace stavebního odpadu z prostého betonu včetně naložení dopravy, uložení a případného poplatku za uložení</t>
  </si>
  <si>
    <t>vybouraný materiál, viz příloha B.</t>
  </si>
  <si>
    <t>vybouraný beton</t>
  </si>
  <si>
    <t>4,384*2,2</t>
  </si>
  <si>
    <t>beton z otryskání návodního líce</t>
  </si>
  <si>
    <t>1,991</t>
  </si>
  <si>
    <t>42</t>
  </si>
  <si>
    <t>997013602R1</t>
  </si>
  <si>
    <t>Likvidace stavebního odpadu železobetonového</t>
  </si>
  <si>
    <t>1007103069</t>
  </si>
  <si>
    <t>Likvidace stavebního odpadu z armovaného betonu včetně naložení, dopravy, uložení a poplatku za uložení</t>
  </si>
  <si>
    <t>materiál z jádrového vrtu, viz příloha B.</t>
  </si>
  <si>
    <t>1*3,14*0,05*0,05*1,0*2,4</t>
  </si>
  <si>
    <t>43</t>
  </si>
  <si>
    <t>9970138R</t>
  </si>
  <si>
    <t>Likvidace odpadu z oceli</t>
  </si>
  <si>
    <t>-172875141</t>
  </si>
  <si>
    <t>Likvidace odpadu z oceliLikvidace odpadu z oceli</t>
  </si>
  <si>
    <t>rozebrané ocelové zábradlí - dle požadavku provozovatele (cca 10 km)</t>
  </si>
  <si>
    <t>11 ks stojin I 100</t>
  </si>
  <si>
    <t>11*1,10*8,34/1000</t>
  </si>
  <si>
    <t>zbytky stojin zábradlí po odbourání koruny</t>
  </si>
  <si>
    <t>11*0,25*8,34/1000</t>
  </si>
  <si>
    <t>2*0,25*5,17/1000</t>
  </si>
  <si>
    <t>trubky prům. 50 mm</t>
  </si>
  <si>
    <t>(2*23,0+2*1,10+1*0,5)*5,17/1000</t>
  </si>
  <si>
    <t>998</t>
  </si>
  <si>
    <t>Přesun hmot</t>
  </si>
  <si>
    <t>44</t>
  </si>
  <si>
    <t>998322011</t>
  </si>
  <si>
    <t>Přesun hmot pro hráze přehradní zděné, betonové a železobetonové</t>
  </si>
  <si>
    <t>-542461054</t>
  </si>
  <si>
    <t>Přesun hmot pro objekty hráze přehradní zděné, betonové, železobetonové dopravní vzdálenost do 500 m</t>
  </si>
  <si>
    <t>https://podminky.urs.cz/item/CS_URS_2022_01/998322011</t>
  </si>
  <si>
    <t>PSV</t>
  </si>
  <si>
    <t>Práce a dodávky PSV</t>
  </si>
  <si>
    <t>767</t>
  </si>
  <si>
    <t>Konstrukce zámečnické</t>
  </si>
  <si>
    <t>45</t>
  </si>
  <si>
    <t>767161813</t>
  </si>
  <si>
    <t>Demontáž zábradlí rovného nerozebíratelného hmotnosti 1 m zábradlí do 20 kg do suti</t>
  </si>
  <si>
    <t>-1045694391</t>
  </si>
  <si>
    <t>Demontáž zábradlí do suti rovného nerozebíratelný spoj hmotnosti 1 m zábradlí do 20 kg</t>
  </si>
  <si>
    <t>https://podminky.urs.cz/item/CS_URS_2022_01/767161813</t>
  </si>
  <si>
    <t>odříznutí stávajícího ocelového zábradlí na koruně levého zavazovacího křídla dl. 23 m, včetně rozřezání na dílce o délce cca 3 m, viz příloha D.1</t>
  </si>
  <si>
    <t>23,0</t>
  </si>
  <si>
    <t>46</t>
  </si>
  <si>
    <t>767995113R</t>
  </si>
  <si>
    <t xml:space="preserve">Montáž konstrukce ocelového zábradlí </t>
  </si>
  <si>
    <t>39267199</t>
  </si>
  <si>
    <t>viz příloha D.1, D.2, D.3, D.5.1, D.5.2, D.6</t>
  </si>
  <si>
    <t>přivaření stojin I 100 (m=8,34 kg/m) ocelového zábradlí k vrchu ocel. štětovnic před zabetonováním, 12 ks</t>
  </si>
  <si>
    <t>12*1,55*8,34</t>
  </si>
  <si>
    <t>přivaření vodorovných prvků (3 řady nad sebou) z ocelových trubek prům. 51 mm, tl. 3,2 mm (m=3,95 kg/m) ke stojinám</t>
  </si>
  <si>
    <t xml:space="preserve">včetně přeříznutí trubek v místech dilatace (3 x 3 řezy) a vyvrtání otvorů pro bodové sváry (3 x 3 x 4 otvory) </t>
  </si>
  <si>
    <t>(3*2,30+3*2,05+6*2,0+3*2,15+3*1,95+9*2,05+3*2,45+3*2,05)*3,95</t>
  </si>
  <si>
    <t>ukončení zábradlí u sdruženého objektu z ocelových trubek prům. 51 mm, tl. 3,2 mm (m=3,95 kg/m), včetně přivaření kolena 90° (tl. 2,6 mm)</t>
  </si>
  <si>
    <t>(3*0,40+1*(0,2+1,0))*3,95</t>
  </si>
  <si>
    <t>vložení a přivaření dilatačních ocelových trubek prům. 42,4 mm, tl. 2,9 mm (m=2,83 kg/m), trubky dl. 0,20 m</t>
  </si>
  <si>
    <t>(3*3*0,2)*2,83</t>
  </si>
  <si>
    <t>47</t>
  </si>
  <si>
    <t>13010712</t>
  </si>
  <si>
    <t>ocel profilová jakost S235JR (11 375) průřez I (IPN) 100</t>
  </si>
  <si>
    <t>-1085568717</t>
  </si>
  <si>
    <t>stojiny ocelového zábradlí z I 100 (m=8,34 kg/m) v koruně zavazovacího křídla, 12 ks, dl. 1,55 m, viz příloha D.1, D.2, D.3, D.5.1, D.5.2</t>
  </si>
  <si>
    <t>12*1,55*8,34/1000</t>
  </si>
  <si>
    <t>48</t>
  </si>
  <si>
    <t>14011026</t>
  </si>
  <si>
    <t>trubka ocelová bezešvá hladká jakost 11 353 51x3,2mm</t>
  </si>
  <si>
    <t>1629703208</t>
  </si>
  <si>
    <t>dodávka trubek pro zábradlí - ocelové trubky prům. 51 mm, tl. 3,2 mm (m=3,95 kg/m), viz příloha D.1, D.2, D.3</t>
  </si>
  <si>
    <t>vodorovné prvky zábradlí</t>
  </si>
  <si>
    <t>3*2,30+3*2,05+6*2,0+3*2,15+3*1,95+9*2,05+3*2,45+3*2,05</t>
  </si>
  <si>
    <t>ukončení zábradlí u sdruženého objektu</t>
  </si>
  <si>
    <t>3*0,40+1*1,0</t>
  </si>
  <si>
    <t>49</t>
  </si>
  <si>
    <t>31630515</t>
  </si>
  <si>
    <t>oblouk trubkový typ 3D tvar 90° - K3 D 51mm tl 2,6mm</t>
  </si>
  <si>
    <t>1995588521</t>
  </si>
  <si>
    <t>ukončení zábradlí u sdruženého objektu - ocelové koleno 90 ° prům. 51 mm, tl. 2,6 mm, 1 ks, viz příloha D.3</t>
  </si>
  <si>
    <t>50</t>
  </si>
  <si>
    <t>14011019R</t>
  </si>
  <si>
    <t>trubka ocelová bezešvá hladká jakost 11 353 42,4x2,9mm</t>
  </si>
  <si>
    <t>246649334</t>
  </si>
  <si>
    <t>dodávka trubek pro dilatace zábradlí - vložené ocelové trubky prům. 42,4 mm, tl. 2,9 mm (m=2,83 kg/m), trubky dl. 0,20 m, viz příloha D.1, D.6</t>
  </si>
  <si>
    <t>3*3*0,2</t>
  </si>
  <si>
    <t>51</t>
  </si>
  <si>
    <t>998767101</t>
  </si>
  <si>
    <t>Přesun hmot tonážní pro zámečnické konstrukce v objektech v do 6 m</t>
  </si>
  <si>
    <t>507846169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</si>
  <si>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</si>
  <si>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</si>
  <si>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789</t>
  </si>
  <si>
    <t>Povrchové úpravy ocelových konstrukcí a technologických zařízení</t>
  </si>
  <si>
    <t>52</t>
  </si>
  <si>
    <t>78932422R1</t>
  </si>
  <si>
    <t>Zhotovení nátěru základního antikorozního ocelových konstrukcí tl. 100 µm</t>
  </si>
  <si>
    <t>493156317</t>
  </si>
  <si>
    <t>protikorozní ochrana zábradlí, viz příloha D.1</t>
  </si>
  <si>
    <t>12 ks stojin I 100 výšky 1,15 m</t>
  </si>
  <si>
    <t>12*1,15*(4*0,05+2*0,10)</t>
  </si>
  <si>
    <t>vodorovné prvky (trubky prům. 51 mm)</t>
  </si>
  <si>
    <t>69,30*3,14*0,051</t>
  </si>
  <si>
    <t>ukončení zábradlí u sdruženého objektu (trubky prům. 51 mm)</t>
  </si>
  <si>
    <t>(3*0,40+0,20+1,0)*3,14*0,051</t>
  </si>
  <si>
    <t>53</t>
  </si>
  <si>
    <t>24623030</t>
  </si>
  <si>
    <t>hmota nátěrová epoxidová základní antikorozní na kovy</t>
  </si>
  <si>
    <t>637243427</t>
  </si>
  <si>
    <t>viz pol. zhotovení nátěru základního ocel. kcí (cca 1,8 m2 z 1 kg barvy), viz příloha D.1</t>
  </si>
  <si>
    <t>17,002/1,8</t>
  </si>
  <si>
    <t>54</t>
  </si>
  <si>
    <t>78932422R2</t>
  </si>
  <si>
    <t>Zhotovení nátěru krycího ocelových konstrukcí dvousložkového celkové tl. 200 µm</t>
  </si>
  <si>
    <t>-700048914</t>
  </si>
  <si>
    <t>55</t>
  </si>
  <si>
    <t>2462909R</t>
  </si>
  <si>
    <t>hmota nátěrová epoxidová krycí (email) na ocelové konstrukce RAL 5027</t>
  </si>
  <si>
    <t>-33258148</t>
  </si>
  <si>
    <t>viz pol. zhotovení nátěru krycího ocel. kcí (cca 0,9 m2 z 1 kg barvy), viz příloha D.1</t>
  </si>
  <si>
    <t>17,002/0,9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</si>
  <si>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</si>
  <si>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</si>
  <si>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</si>
  <si>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</si>
  <si>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</si>
  <si>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</si>
  <si>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</si>
  <si>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</si>
  <si>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</si>
  <si>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</si>
  <si>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</si>
  <si>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</si>
  <si>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</si>
  <si>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</si>
  <si>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</si>
  <si>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</si>
  <si>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</si>
  <si>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</si>
  <si>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</si>
  <si>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</si>
  <si>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</si>
  <si>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</si>
  <si>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</si>
  <si>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</si>
  <si>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</si>
  <si>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</si>
  <si>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0110112</t>
  </si>
  <si>
    <t>Manipulace na vodním díle</t>
  </si>
  <si>
    <t>-815433470</t>
  </si>
  <si>
    <t>regulace průtoku spodními výpustmi za účelem zajištění požadované úrovně snížené hladiny</t>
  </si>
  <si>
    <t>01117</t>
  </si>
  <si>
    <t>Zajištění zřízení provizorní panelové plochy</t>
  </si>
  <si>
    <t>-1814549238</t>
  </si>
  <si>
    <t>zpevnění zařízení staveniště u paty hráze (zřízení a odstranění zpevnění včetně podkladu, urovnání a osetí lesní travní směsí)</t>
  </si>
  <si>
    <t>silniční panely IZD 300 x 100 x 15 JP 20 t, podsyp tl. 0,1 m, netkaná podkladní, separační geotextilie min. gramáž 250 g/m2 (150,0 m2)</t>
  </si>
  <si>
    <t>0112</t>
  </si>
  <si>
    <t>Zajištění obnovy asfaltové komunikace</t>
  </si>
  <si>
    <t>2036502464</t>
  </si>
  <si>
    <t>Zajištění obnovy stávající příjezdové asfaltové komunikace</t>
  </si>
  <si>
    <t>obnova stávajících komunikací na výjezdech od staveniště (12,0x6,0 m)a zařízení staveniště (12,0x5,50 m) při jejich případném porušení</t>
  </si>
  <si>
    <t>01120</t>
  </si>
  <si>
    <t>Zajištění obnovy betonového chodníku</t>
  </si>
  <si>
    <t>891196108</t>
  </si>
  <si>
    <t>obnova stávajícího betonového chodníku u výjezdu od zaříz. staveniště (8,0x1,5 m) při jeho případném porušení (včetně výměny obrubníku v délce 8,0 m)</t>
  </si>
  <si>
    <t>01131</t>
  </si>
  <si>
    <t>Zajištění obnovy nezpevněné komunikace</t>
  </si>
  <si>
    <t>246446792</t>
  </si>
  <si>
    <t>Zajištění obnovy stávající nezpevněné komunikace</t>
  </si>
  <si>
    <t>obnova stávajících nezpevněných komunikací při jejich případném porušení</t>
  </si>
  <si>
    <t>přístup na hráz 250,0 x 3,0 m</t>
  </si>
  <si>
    <t>přístup k zařízení staveniště u paty hráze 350,0 x 3,0 m</t>
  </si>
  <si>
    <t>02</t>
  </si>
  <si>
    <t>Projektová dokumentace - ostatní náklady</t>
  </si>
  <si>
    <t>0210</t>
  </si>
  <si>
    <t>Vypracování Plánu opatření pro případ havárie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</si>
  <si>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</si>
  <si>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</si>
  <si>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</si>
  <si>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</si>
  <si>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</si>
  <si>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</si>
  <si>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</si>
  <si>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</si>
  <si>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</si>
  <si>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"3 paré + 1 x CD, viz příloha B."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</si>
  <si>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</si>
  <si>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</si>
  <si>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</si>
  <si>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</si>
  <si>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</si>
  <si>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</si>
  <si>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"zaměření stavby zpracované ve 2 paré + 1 x CD"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</si>
  <si>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</si>
  <si>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</si>
  <si>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</si>
  <si>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</si>
  <si>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</si>
  <si>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</si>
  <si>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</si>
  <si>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</si>
  <si>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</si>
  <si>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</si>
  <si>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</si>
  <si>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</si>
  <si>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</si>
  <si>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</si>
  <si>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</si>
  <si>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0941</t>
  </si>
  <si>
    <t>Provedení případných ochranných opatření inženýrských sítí dle požadavků správců sítí</t>
  </si>
  <si>
    <t>985566888</t>
  </si>
  <si>
    <t>ochrana podzemních vedení v místech křížení a souběhů s přístupovými cestami ke staveništi a k zařízení staveniště</t>
  </si>
  <si>
    <t>095</t>
  </si>
  <si>
    <t>Zajištění šetření o podzemních sítích vč. zajištění nových vyjádření v případě, že před realizací pozbyly platnosti</t>
  </si>
  <si>
    <t>1743806527</t>
  </si>
  <si>
    <t>09920</t>
  </si>
  <si>
    <t>Odborné odlovení rybí obsádky z prostoru staveniště</t>
  </si>
  <si>
    <t>-1600121824</t>
  </si>
  <si>
    <t>přesun ryb z odpuštěné části rybníka do zatopené části</t>
  </si>
  <si>
    <t>09921</t>
  </si>
  <si>
    <t>Zajištění biologického dozoru odborně způsobilou osobou</t>
  </si>
  <si>
    <t>-639013605</t>
  </si>
  <si>
    <t>viz příloha B.</t>
  </si>
  <si>
    <t>biologický dozor po dobu 1,5 měsíce</t>
  </si>
  <si>
    <t>zajištění terénního monitoringu staveniště</t>
  </si>
  <si>
    <t>sledování výskytu ochranářsky významných organismů</t>
  </si>
  <si>
    <t>zajištění plnění podmínek orgánu ochrany přírody</t>
  </si>
  <si>
    <t>koordinace prací biologického servisu</t>
  </si>
  <si>
    <t>zpracování zprávy o výsledcích biologického dozoru</t>
  </si>
  <si>
    <t>09922</t>
  </si>
  <si>
    <t>Zajištění biologického servisu odborně způsobilou osobou</t>
  </si>
  <si>
    <t>258261728</t>
  </si>
  <si>
    <t>biologický servis po dobu 2 týdnů</t>
  </si>
  <si>
    <t>zajištění opakovaného záchranného odlovu a přesunu živočichů a rostlin</t>
  </si>
  <si>
    <t>transfer nebo dočasná deponace rostlin ve vhodném zařízení</t>
  </si>
  <si>
    <t>vedení statistik o transferech živočichů a rostlin</t>
  </si>
  <si>
    <t>099601</t>
  </si>
  <si>
    <t>Zajištění dočasného odstranění stávající cedule a její opětovná instalace</t>
  </si>
  <si>
    <t>1615814691</t>
  </si>
  <si>
    <t>cedule s označením správce VD (na hrázi za rubem zavazovacího křídla)</t>
  </si>
  <si>
    <t>099610</t>
  </si>
  <si>
    <t>Dočasné oplocení staveniště</t>
  </si>
  <si>
    <t>1901959882</t>
  </si>
  <si>
    <t>oplocení dl. 30 m, výšky 1,8 m z důvodu bezpečnosti</t>
  </si>
  <si>
    <t>09968</t>
  </si>
  <si>
    <t>Čištění vozovek splachováním vodou povrchu podkladu nebo krytu živičného, betonového nebo dlážděného</t>
  </si>
  <si>
    <t>-162749407</t>
  </si>
  <si>
    <t>čištění komunikací na výjezdech od staveniště během stavby vodou z mobilních zdrojů (200,0 x 6,0 m + 200,0 x 6,0 m)</t>
  </si>
  <si>
    <t>09991</t>
  </si>
  <si>
    <t>Zajištění fotodokumentace veškerých konstrukcí, které budou v průběhu výstavby skryty nebo zakryty</t>
  </si>
  <si>
    <t>-1755171183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</si>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</sst>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81411121" TargetMode="External"/><Relationship Id="rId18" Type="http://schemas.openxmlformats.org/officeDocument/2006/relationships/hyperlink" Target="https://podminky.urs.cz/item/CS_URS_2022_01/21153111" TargetMode="External"/><Relationship Id="rId26" Type="http://schemas.openxmlformats.org/officeDocument/2006/relationships/hyperlink" Target="https://podminky.urs.cz/item/CS_URS_2022_01/321366112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podminky.urs.cz/item/CS_URS_2022_01/21275521R" TargetMode="External"/><Relationship Id="rId34" Type="http://schemas.openxmlformats.org/officeDocument/2006/relationships/hyperlink" Target="https://podminky.urs.cz/item/CS_URS_2022_01/985131111" TargetMode="External"/><Relationship Id="rId7" Type="http://schemas.openxmlformats.org/officeDocument/2006/relationships/hyperlink" Target="https://podminky.urs.cz/item/CS_URS_2022_01/153111119" TargetMode="External"/><Relationship Id="rId12" Type="http://schemas.openxmlformats.org/officeDocument/2006/relationships/hyperlink" Target="https://podminky.urs.cz/item/CS_URS_2022_01/181351003" TargetMode="External"/><Relationship Id="rId17" Type="http://schemas.openxmlformats.org/officeDocument/2006/relationships/hyperlink" Target="https://podminky.urs.cz/item/CS_URS_2022_01/184818243" TargetMode="External"/><Relationship Id="rId25" Type="http://schemas.openxmlformats.org/officeDocument/2006/relationships/hyperlink" Target="https://podminky.urs.cz/item/CS_URS_2022_01/321361101" TargetMode="External"/><Relationship Id="rId33" Type="http://schemas.openxmlformats.org/officeDocument/2006/relationships/hyperlink" Target="https://podminky.urs.cz/item/CS_URS_2022_01/985121122" TargetMode="External"/><Relationship Id="rId38" Type="http://schemas.openxmlformats.org/officeDocument/2006/relationships/hyperlink" Target="https://podminky.urs.cz/item/CS_URS_2022_01/998767101" TargetMode="External"/><Relationship Id="rId2" Type="http://schemas.openxmlformats.org/officeDocument/2006/relationships/hyperlink" Target="https://podminky.urs.cz/item/CS_URS_2022_01/121151103" TargetMode="External"/><Relationship Id="rId16" Type="http://schemas.openxmlformats.org/officeDocument/2006/relationships/hyperlink" Target="https://podminky.urs.cz/item/CS_URS_2022_01/184818242" TargetMode="External"/><Relationship Id="rId20" Type="http://schemas.openxmlformats.org/officeDocument/2006/relationships/hyperlink" Target="https://podminky.urs.cz/item/CS_URS_2022_01/212755214" TargetMode="External"/><Relationship Id="rId29" Type="http://schemas.openxmlformats.org/officeDocument/2006/relationships/hyperlink" Target="https://podminky.urs.cz/item/CS_URS_2022_01/931992121" TargetMode="External"/><Relationship Id="rId1" Type="http://schemas.openxmlformats.org/officeDocument/2006/relationships/hyperlink" Target="https://podminky.urs.cz/item/CS_URS_2022_01/114203104" TargetMode="External"/><Relationship Id="rId6" Type="http://schemas.openxmlformats.org/officeDocument/2006/relationships/hyperlink" Target="https://podminky.urs.cz/item/CS_URS_2022_01/129911123" TargetMode="External"/><Relationship Id="rId11" Type="http://schemas.openxmlformats.org/officeDocument/2006/relationships/hyperlink" Target="https://podminky.urs.cz/item/CS_URS_2022_01/174111101" TargetMode="External"/><Relationship Id="rId24" Type="http://schemas.openxmlformats.org/officeDocument/2006/relationships/hyperlink" Target="https://podminky.urs.cz/item/CS_URS_2022_01/321352010" TargetMode="External"/><Relationship Id="rId32" Type="http://schemas.openxmlformats.org/officeDocument/2006/relationships/hyperlink" Target="https://podminky.urs.cz/item/CS_URS_2022_01/977151118" TargetMode="External"/><Relationship Id="rId37" Type="http://schemas.openxmlformats.org/officeDocument/2006/relationships/hyperlink" Target="https://podminky.urs.cz/item/CS_URS_2022_01/767161813" TargetMode="External"/><Relationship Id="rId5" Type="http://schemas.openxmlformats.org/officeDocument/2006/relationships/hyperlink" Target="https://podminky.urs.cz/item/CS_URS_2022_01/132251251" TargetMode="External"/><Relationship Id="rId15" Type="http://schemas.openxmlformats.org/officeDocument/2006/relationships/hyperlink" Target="https://podminky.urs.cz/item/CS_URS_2022_01/184818241" TargetMode="External"/><Relationship Id="rId23" Type="http://schemas.openxmlformats.org/officeDocument/2006/relationships/hyperlink" Target="https://podminky.urs.cz/item/CS_URS_2022_01/321351010" TargetMode="External"/><Relationship Id="rId28" Type="http://schemas.openxmlformats.org/officeDocument/2006/relationships/hyperlink" Target="https://podminky.urs.cz/item/CS_URS_2022_01/462519002" TargetMode="External"/><Relationship Id="rId36" Type="http://schemas.openxmlformats.org/officeDocument/2006/relationships/hyperlink" Target="https://podminky.urs.cz/item/CS_URS_2022_01/998322011" TargetMode="External"/><Relationship Id="rId10" Type="http://schemas.openxmlformats.org/officeDocument/2006/relationships/hyperlink" Target="https://podminky.urs.cz/item/CS_URS_2022_01/162251122" TargetMode="External"/><Relationship Id="rId19" Type="http://schemas.openxmlformats.org/officeDocument/2006/relationships/hyperlink" Target="https://podminky.urs.cz/item/CS_URS_2022_01/211971121" TargetMode="External"/><Relationship Id="rId31" Type="http://schemas.openxmlformats.org/officeDocument/2006/relationships/hyperlink" Target="https://podminky.urs.cz/item/CS_URS_2022_01/931994142" TargetMode="External"/><Relationship Id="rId4" Type="http://schemas.openxmlformats.org/officeDocument/2006/relationships/hyperlink" Target="https://podminky.urs.cz/item/CS_URS_2022_01/132251101" TargetMode="External"/><Relationship Id="rId9" Type="http://schemas.openxmlformats.org/officeDocument/2006/relationships/hyperlink" Target="https://podminky.urs.cz/item/CS_URS_2022_01/162251102" TargetMode="External"/><Relationship Id="rId14" Type="http://schemas.openxmlformats.org/officeDocument/2006/relationships/hyperlink" Target="https://podminky.urs.cz/item/CS_URS_2022_01/181951112" TargetMode="External"/><Relationship Id="rId22" Type="http://schemas.openxmlformats.org/officeDocument/2006/relationships/hyperlink" Target="https://podminky.urs.cz/item/CS_URS_2022_01/321321115" TargetMode="External"/><Relationship Id="rId27" Type="http://schemas.openxmlformats.org/officeDocument/2006/relationships/hyperlink" Target="https://podminky.urs.cz/item/CS_URS_2022_01/321368211" TargetMode="External"/><Relationship Id="rId30" Type="http://schemas.openxmlformats.org/officeDocument/2006/relationships/hyperlink" Target="https://podminky.urs.cz/item/CS_URS_2022_01/931994106" TargetMode="External"/><Relationship Id="rId35" Type="http://schemas.openxmlformats.org/officeDocument/2006/relationships/hyperlink" Target="https://podminky.urs.cz/item/CS_URS_2022_01/985331215" TargetMode="External"/><Relationship Id="rId8" Type="http://schemas.openxmlformats.org/officeDocument/2006/relationships/hyperlink" Target="https://podminky.urs.cz/item/CS_URS_2022_01/162251101" TargetMode="External"/><Relationship Id="rId3" Type="http://schemas.openxmlformats.org/officeDocument/2006/relationships/hyperlink" Target="https://podminky.urs.cz/item/CS_URS_2022_01/122251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K6" sqref="K6:AO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4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3"/>
      <c r="AQ5" s="23"/>
      <c r="AR5" s="21"/>
      <c r="BE5" s="321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6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3"/>
      <c r="AQ6" s="23"/>
      <c r="AR6" s="21"/>
      <c r="BE6" s="32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2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2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2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2"/>
      <c r="BS10" s="18" t="s">
        <v>6</v>
      </c>
    </row>
    <row r="11" spans="1:74" s="1" customFormat="1" ht="18.45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2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2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22"/>
      <c r="BS13" s="18" t="s">
        <v>6</v>
      </c>
    </row>
    <row r="14" spans="1:74" ht="13.2">
      <c r="B14" s="22"/>
      <c r="C14" s="23"/>
      <c r="D14" s="23"/>
      <c r="E14" s="327" t="s">
        <v>32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22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2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2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2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2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2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2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2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2"/>
    </row>
    <row r="23" spans="1:71" s="1" customFormat="1" ht="35.25" customHeight="1">
      <c r="B23" s="22"/>
      <c r="C23" s="23"/>
      <c r="D23" s="23"/>
      <c r="E23" s="329" t="s">
        <v>38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3"/>
      <c r="AP23" s="23"/>
      <c r="AQ23" s="23"/>
      <c r="AR23" s="21"/>
      <c r="BE23" s="322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2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2"/>
    </row>
    <row r="26" spans="1:71" s="2" customFormat="1" ht="25.95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0">
        <f>ROUND(AG54,2)</f>
        <v>0</v>
      </c>
      <c r="AL26" s="331"/>
      <c r="AM26" s="331"/>
      <c r="AN26" s="331"/>
      <c r="AO26" s="331"/>
      <c r="AP26" s="37"/>
      <c r="AQ26" s="37"/>
      <c r="AR26" s="40"/>
      <c r="BE26" s="322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2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2" t="s">
        <v>40</v>
      </c>
      <c r="M28" s="332"/>
      <c r="N28" s="332"/>
      <c r="O28" s="332"/>
      <c r="P28" s="332"/>
      <c r="Q28" s="37"/>
      <c r="R28" s="37"/>
      <c r="S28" s="37"/>
      <c r="T28" s="37"/>
      <c r="U28" s="37"/>
      <c r="V28" s="37"/>
      <c r="W28" s="332" t="s">
        <v>41</v>
      </c>
      <c r="X28" s="332"/>
      <c r="Y28" s="332"/>
      <c r="Z28" s="332"/>
      <c r="AA28" s="332"/>
      <c r="AB28" s="332"/>
      <c r="AC28" s="332"/>
      <c r="AD28" s="332"/>
      <c r="AE28" s="332"/>
      <c r="AF28" s="37"/>
      <c r="AG28" s="37"/>
      <c r="AH28" s="37"/>
      <c r="AI28" s="37"/>
      <c r="AJ28" s="37"/>
      <c r="AK28" s="332" t="s">
        <v>42</v>
      </c>
      <c r="AL28" s="332"/>
      <c r="AM28" s="332"/>
      <c r="AN28" s="332"/>
      <c r="AO28" s="332"/>
      <c r="AP28" s="37"/>
      <c r="AQ28" s="37"/>
      <c r="AR28" s="40"/>
      <c r="BE28" s="322"/>
    </row>
    <row r="29" spans="1:71" s="3" customFormat="1" ht="14.4" hidden="1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5">
        <v>0.21</v>
      </c>
      <c r="M29" s="334"/>
      <c r="N29" s="334"/>
      <c r="O29" s="334"/>
      <c r="P29" s="334"/>
      <c r="Q29" s="42"/>
      <c r="R29" s="42"/>
      <c r="S29" s="42"/>
      <c r="T29" s="42"/>
      <c r="U29" s="42"/>
      <c r="V29" s="42"/>
      <c r="W29" s="333">
        <f>ROUND(AZ54, 2)</f>
        <v>0</v>
      </c>
      <c r="X29" s="334"/>
      <c r="Y29" s="334"/>
      <c r="Z29" s="334"/>
      <c r="AA29" s="334"/>
      <c r="AB29" s="334"/>
      <c r="AC29" s="334"/>
      <c r="AD29" s="334"/>
      <c r="AE29" s="334"/>
      <c r="AF29" s="42"/>
      <c r="AG29" s="42"/>
      <c r="AH29" s="42"/>
      <c r="AI29" s="42"/>
      <c r="AJ29" s="42"/>
      <c r="AK29" s="333">
        <f>ROUND(AV54, 2)</f>
        <v>0</v>
      </c>
      <c r="AL29" s="334"/>
      <c r="AM29" s="334"/>
      <c r="AN29" s="334"/>
      <c r="AO29" s="334"/>
      <c r="AP29" s="42"/>
      <c r="AQ29" s="42"/>
      <c r="AR29" s="43"/>
      <c r="BE29" s="323"/>
    </row>
    <row r="30" spans="1:71" s="3" customFormat="1" ht="14.4" hidden="1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5">
        <v>0.15</v>
      </c>
      <c r="M30" s="334"/>
      <c r="N30" s="334"/>
      <c r="O30" s="334"/>
      <c r="P30" s="334"/>
      <c r="Q30" s="42"/>
      <c r="R30" s="42"/>
      <c r="S30" s="42"/>
      <c r="T30" s="42"/>
      <c r="U30" s="42"/>
      <c r="V30" s="42"/>
      <c r="W30" s="333">
        <f>ROUND(BA54, 2)</f>
        <v>0</v>
      </c>
      <c r="X30" s="334"/>
      <c r="Y30" s="334"/>
      <c r="Z30" s="334"/>
      <c r="AA30" s="334"/>
      <c r="AB30" s="334"/>
      <c r="AC30" s="334"/>
      <c r="AD30" s="334"/>
      <c r="AE30" s="334"/>
      <c r="AF30" s="42"/>
      <c r="AG30" s="42"/>
      <c r="AH30" s="42"/>
      <c r="AI30" s="42"/>
      <c r="AJ30" s="42"/>
      <c r="AK30" s="333">
        <f>ROUND(AW54, 2)</f>
        <v>0</v>
      </c>
      <c r="AL30" s="334"/>
      <c r="AM30" s="334"/>
      <c r="AN30" s="334"/>
      <c r="AO30" s="334"/>
      <c r="AP30" s="42"/>
      <c r="AQ30" s="42"/>
      <c r="AR30" s="43"/>
      <c r="BE30" s="323"/>
    </row>
    <row r="31" spans="1:71" s="3" customFormat="1" ht="14.4" customHeight="1">
      <c r="B31" s="41"/>
      <c r="C31" s="42"/>
      <c r="D31" s="44" t="s">
        <v>43</v>
      </c>
      <c r="E31" s="42"/>
      <c r="F31" s="30" t="s">
        <v>46</v>
      </c>
      <c r="G31" s="42"/>
      <c r="H31" s="42"/>
      <c r="I31" s="42"/>
      <c r="J31" s="42"/>
      <c r="K31" s="42"/>
      <c r="L31" s="335">
        <v>0.21</v>
      </c>
      <c r="M31" s="334"/>
      <c r="N31" s="334"/>
      <c r="O31" s="334"/>
      <c r="P31" s="334"/>
      <c r="Q31" s="42"/>
      <c r="R31" s="42"/>
      <c r="S31" s="42"/>
      <c r="T31" s="42"/>
      <c r="U31" s="42"/>
      <c r="V31" s="42"/>
      <c r="W31" s="333">
        <f>ROUND(BB54, 2)</f>
        <v>0</v>
      </c>
      <c r="X31" s="334"/>
      <c r="Y31" s="334"/>
      <c r="Z31" s="334"/>
      <c r="AA31" s="334"/>
      <c r="AB31" s="334"/>
      <c r="AC31" s="334"/>
      <c r="AD31" s="334"/>
      <c r="AE31" s="334"/>
      <c r="AF31" s="42"/>
      <c r="AG31" s="42"/>
      <c r="AH31" s="42"/>
      <c r="AI31" s="42"/>
      <c r="AJ31" s="42"/>
      <c r="AK31" s="333">
        <v>0</v>
      </c>
      <c r="AL31" s="334"/>
      <c r="AM31" s="334"/>
      <c r="AN31" s="334"/>
      <c r="AO31" s="334"/>
      <c r="AP31" s="42"/>
      <c r="AQ31" s="42"/>
      <c r="AR31" s="43"/>
      <c r="BE31" s="323"/>
    </row>
    <row r="32" spans="1:71" s="3" customFormat="1" ht="14.4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5">
        <v>0.15</v>
      </c>
      <c r="M32" s="334"/>
      <c r="N32" s="334"/>
      <c r="O32" s="334"/>
      <c r="P32" s="334"/>
      <c r="Q32" s="42"/>
      <c r="R32" s="42"/>
      <c r="S32" s="42"/>
      <c r="T32" s="42"/>
      <c r="U32" s="42"/>
      <c r="V32" s="42"/>
      <c r="W32" s="333">
        <f>ROUND(BC54, 2)</f>
        <v>0</v>
      </c>
      <c r="X32" s="334"/>
      <c r="Y32" s="334"/>
      <c r="Z32" s="334"/>
      <c r="AA32" s="334"/>
      <c r="AB32" s="334"/>
      <c r="AC32" s="334"/>
      <c r="AD32" s="334"/>
      <c r="AE32" s="334"/>
      <c r="AF32" s="42"/>
      <c r="AG32" s="42"/>
      <c r="AH32" s="42"/>
      <c r="AI32" s="42"/>
      <c r="AJ32" s="42"/>
      <c r="AK32" s="333">
        <v>0</v>
      </c>
      <c r="AL32" s="334"/>
      <c r="AM32" s="334"/>
      <c r="AN32" s="334"/>
      <c r="AO32" s="334"/>
      <c r="AP32" s="42"/>
      <c r="AQ32" s="42"/>
      <c r="AR32" s="43"/>
      <c r="BE32" s="323"/>
    </row>
    <row r="33" spans="1:57" s="3" customFormat="1" ht="14.4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5">
        <v>0</v>
      </c>
      <c r="M33" s="334"/>
      <c r="N33" s="334"/>
      <c r="O33" s="334"/>
      <c r="P33" s="334"/>
      <c r="Q33" s="42"/>
      <c r="R33" s="42"/>
      <c r="S33" s="42"/>
      <c r="T33" s="42"/>
      <c r="U33" s="42"/>
      <c r="V33" s="42"/>
      <c r="W33" s="333">
        <f>ROUND(BD54, 2)</f>
        <v>0</v>
      </c>
      <c r="X33" s="334"/>
      <c r="Y33" s="334"/>
      <c r="Z33" s="334"/>
      <c r="AA33" s="334"/>
      <c r="AB33" s="334"/>
      <c r="AC33" s="334"/>
      <c r="AD33" s="334"/>
      <c r="AE33" s="334"/>
      <c r="AF33" s="42"/>
      <c r="AG33" s="42"/>
      <c r="AH33" s="42"/>
      <c r="AI33" s="42"/>
      <c r="AJ33" s="42"/>
      <c r="AK33" s="333">
        <v>0</v>
      </c>
      <c r="AL33" s="334"/>
      <c r="AM33" s="334"/>
      <c r="AN33" s="334"/>
      <c r="AO33" s="334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36" t="s">
        <v>51</v>
      </c>
      <c r="Y35" s="337"/>
      <c r="Z35" s="337"/>
      <c r="AA35" s="337"/>
      <c r="AB35" s="337"/>
      <c r="AC35" s="47"/>
      <c r="AD35" s="47"/>
      <c r="AE35" s="47"/>
      <c r="AF35" s="47"/>
      <c r="AG35" s="47"/>
      <c r="AH35" s="47"/>
      <c r="AI35" s="47"/>
      <c r="AJ35" s="47"/>
      <c r="AK35" s="338">
        <f>SUM(AK26:AK33)</f>
        <v>0</v>
      </c>
      <c r="AL35" s="337"/>
      <c r="AM35" s="337"/>
      <c r="AN35" s="337"/>
      <c r="AO35" s="339"/>
      <c r="AP35" s="45"/>
      <c r="AQ35" s="45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3614vvCU2022-I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0" t="str">
        <f>K6</f>
        <v>VD Hamerský rybník, rekonstrukce levého zavázání sdruženého objektu</v>
      </c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58"/>
      <c r="AQ45" s="58"/>
      <c r="AR45" s="59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Malešov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42" t="str">
        <f>IF(AN8= "","",AN8)</f>
        <v>16. 2. 2022</v>
      </c>
      <c r="AN47" s="342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OIČ, Hradec Králové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43" t="str">
        <f>IF(E17="","",E17)</f>
        <v>Povodí Labe, OIČ, Hradec Králové</v>
      </c>
      <c r="AN49" s="344"/>
      <c r="AO49" s="344"/>
      <c r="AP49" s="344"/>
      <c r="AQ49" s="37"/>
      <c r="AR49" s="40"/>
      <c r="AS49" s="345" t="s">
        <v>53</v>
      </c>
      <c r="AT49" s="34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15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3" t="str">
        <f>IF(E20="","",E20)</f>
        <v>Ing. Eva Morkesová</v>
      </c>
      <c r="AN50" s="344"/>
      <c r="AO50" s="344"/>
      <c r="AP50" s="344"/>
      <c r="AQ50" s="37"/>
      <c r="AR50" s="40"/>
      <c r="AS50" s="347"/>
      <c r="AT50" s="34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9"/>
      <c r="AT51" s="35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351" t="s">
        <v>54</v>
      </c>
      <c r="D52" s="352"/>
      <c r="E52" s="352"/>
      <c r="F52" s="352"/>
      <c r="G52" s="352"/>
      <c r="H52" s="68"/>
      <c r="I52" s="353" t="s">
        <v>55</v>
      </c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4" t="s">
        <v>56</v>
      </c>
      <c r="AH52" s="352"/>
      <c r="AI52" s="352"/>
      <c r="AJ52" s="352"/>
      <c r="AK52" s="352"/>
      <c r="AL52" s="352"/>
      <c r="AM52" s="352"/>
      <c r="AN52" s="353" t="s">
        <v>57</v>
      </c>
      <c r="AO52" s="352"/>
      <c r="AP52" s="352"/>
      <c r="AQ52" s="69" t="s">
        <v>58</v>
      </c>
      <c r="AR52" s="40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8">
        <f>ROUND(SUM(AG55:AG56),2)</f>
        <v>0</v>
      </c>
      <c r="AH54" s="358"/>
      <c r="AI54" s="358"/>
      <c r="AJ54" s="358"/>
      <c r="AK54" s="358"/>
      <c r="AL54" s="358"/>
      <c r="AM54" s="358"/>
      <c r="AN54" s="359">
        <f>SUM(AG54,AT54)</f>
        <v>0</v>
      </c>
      <c r="AO54" s="359"/>
      <c r="AP54" s="359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57" t="s">
        <v>78</v>
      </c>
      <c r="E55" s="357"/>
      <c r="F55" s="357"/>
      <c r="G55" s="357"/>
      <c r="H55" s="357"/>
      <c r="I55" s="91"/>
      <c r="J55" s="357" t="s">
        <v>79</v>
      </c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5">
        <f>'1. - SO 01'!J30</f>
        <v>0</v>
      </c>
      <c r="AH55" s="356"/>
      <c r="AI55" s="356"/>
      <c r="AJ55" s="356"/>
      <c r="AK55" s="356"/>
      <c r="AL55" s="356"/>
      <c r="AM55" s="356"/>
      <c r="AN55" s="355">
        <f>SUM(AG55,AT55)</f>
        <v>0</v>
      </c>
      <c r="AO55" s="356"/>
      <c r="AP55" s="356"/>
      <c r="AQ55" s="92" t="s">
        <v>80</v>
      </c>
      <c r="AR55" s="93"/>
      <c r="AS55" s="94">
        <v>0</v>
      </c>
      <c r="AT55" s="95">
        <f>ROUND(SUM(AV55:AW55),2)</f>
        <v>0</v>
      </c>
      <c r="AU55" s="96">
        <f>'1. - SO 01'!P90</f>
        <v>0</v>
      </c>
      <c r="AV55" s="95">
        <f>'1. - SO 01'!J33</f>
        <v>0</v>
      </c>
      <c r="AW55" s="95">
        <f>'1. - SO 01'!J34</f>
        <v>0</v>
      </c>
      <c r="AX55" s="95">
        <f>'1. - SO 01'!J35</f>
        <v>0</v>
      </c>
      <c r="AY55" s="95">
        <f>'1. - SO 01'!J36</f>
        <v>0</v>
      </c>
      <c r="AZ55" s="95">
        <f>'1. - SO 01'!F33</f>
        <v>0</v>
      </c>
      <c r="BA55" s="95">
        <f>'1. - SO 01'!F34</f>
        <v>0</v>
      </c>
      <c r="BB55" s="95">
        <f>'1. - SO 01'!F35</f>
        <v>0</v>
      </c>
      <c r="BC55" s="95">
        <f>'1. - SO 01'!F36</f>
        <v>0</v>
      </c>
      <c r="BD55" s="97">
        <f>'1. - SO 01'!F37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7" customFormat="1" ht="16.5" customHeight="1">
      <c r="A56" s="88" t="s">
        <v>77</v>
      </c>
      <c r="B56" s="89"/>
      <c r="C56" s="90"/>
      <c r="D56" s="357" t="s">
        <v>84</v>
      </c>
      <c r="E56" s="357"/>
      <c r="F56" s="357"/>
      <c r="G56" s="357"/>
      <c r="H56" s="357"/>
      <c r="I56" s="91"/>
      <c r="J56" s="357" t="s">
        <v>85</v>
      </c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5">
        <f>'VON - Vedlejší a ostatní ...'!J30</f>
        <v>0</v>
      </c>
      <c r="AH56" s="356"/>
      <c r="AI56" s="356"/>
      <c r="AJ56" s="356"/>
      <c r="AK56" s="356"/>
      <c r="AL56" s="356"/>
      <c r="AM56" s="356"/>
      <c r="AN56" s="355">
        <f>SUM(AG56,AT56)</f>
        <v>0</v>
      </c>
      <c r="AO56" s="356"/>
      <c r="AP56" s="356"/>
      <c r="AQ56" s="92" t="s">
        <v>84</v>
      </c>
      <c r="AR56" s="93"/>
      <c r="AS56" s="99">
        <v>0</v>
      </c>
      <c r="AT56" s="100">
        <f>ROUND(SUM(AV56:AW56),2)</f>
        <v>0</v>
      </c>
      <c r="AU56" s="101">
        <f>'VON - Vedlejší a ostatní ...'!P84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81</v>
      </c>
      <c r="BV56" s="98" t="s">
        <v>75</v>
      </c>
      <c r="BW56" s="98" t="s">
        <v>86</v>
      </c>
      <c r="BX56" s="98" t="s">
        <v>5</v>
      </c>
      <c r="CL56" s="98" t="s">
        <v>19</v>
      </c>
      <c r="CM56" s="98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tVyA+tfhORss3JwBHUhZItEHx4p90fvbln8qTI//jdEAReCGcaWrzNAz/czvQlG+3QNn++lEnHRE24TLBD2aTw==" saltValue="FLm4mqKBUKv2E9XlccxiCCuKxfxFFfNGd2//SCXypkO06IIQhiD5ZPqqTeRRirBEUZgpms7LNapK96f2qDTEe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opLeftCell="A398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82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87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1" t="str">
        <f>'Rekapitulace stavby'!K6</f>
        <v>VD Hamerský rybník, rekonstrukce levého zavázání sdruženého objektu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7" t="s">
        <v>88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89</v>
      </c>
      <c r="F9" s="364"/>
      <c r="G9" s="364"/>
      <c r="H9" s="364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16. 2. 2022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67" t="s">
        <v>90</v>
      </c>
      <c r="F27" s="367"/>
      <c r="G27" s="367"/>
      <c r="H27" s="36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ROUND(J90,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ROUND((SUM(BE90:BE435)),  2)</f>
        <v>0</v>
      </c>
      <c r="G33" s="35"/>
      <c r="H33" s="35"/>
      <c r="I33" s="120">
        <v>0.21</v>
      </c>
      <c r="J33" s="119">
        <f>ROUND(((SUM(BE90:BE435))*I33),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ROUND((SUM(BF90:BF435)),  2)</f>
        <v>0</v>
      </c>
      <c r="G34" s="35"/>
      <c r="H34" s="35"/>
      <c r="I34" s="120">
        <v>0.15</v>
      </c>
      <c r="J34" s="119">
        <f>ROUND(((SUM(BF90:BF435))*I34),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ROUND((SUM(BG90:BG435)),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ROUND((SUM(BH90:BH435)),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ROUND((SUM(BI90:BI435)),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8" t="str">
        <f>E7</f>
        <v>VD Hamerský rybník, rekonstrukce levého zavázání sdruženého objektu</v>
      </c>
      <c r="F48" s="369"/>
      <c r="G48" s="369"/>
      <c r="H48" s="369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0" t="str">
        <f>E9</f>
        <v>1. - SO 01</v>
      </c>
      <c r="F50" s="370"/>
      <c r="G50" s="370"/>
      <c r="H50" s="370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Malešov</v>
      </c>
      <c r="G52" s="37"/>
      <c r="H52" s="37"/>
      <c r="I52" s="30" t="s">
        <v>24</v>
      </c>
      <c r="J52" s="61" t="str">
        <f>IF(J12="","",J12)</f>
        <v>16. 2. 2022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26</v>
      </c>
      <c r="D54" s="37"/>
      <c r="E54" s="37"/>
      <c r="F54" s="28" t="str">
        <f>E15</f>
        <v>Povodí Labe, OIČ, Hradec Králové</v>
      </c>
      <c r="G54" s="37"/>
      <c r="H54" s="37"/>
      <c r="I54" s="30" t="s">
        <v>33</v>
      </c>
      <c r="J54" s="33" t="str">
        <f>E21</f>
        <v>Povodí Labe,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J90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" customHeight="1">
      <c r="B60" s="136"/>
      <c r="C60" s="137"/>
      <c r="D60" s="138" t="s">
        <v>95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95" customHeight="1">
      <c r="B61" s="142"/>
      <c r="C61" s="143"/>
      <c r="D61" s="144" t="s">
        <v>96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95" customHeight="1">
      <c r="B62" s="142"/>
      <c r="C62" s="143"/>
      <c r="D62" s="144" t="s">
        <v>97</v>
      </c>
      <c r="E62" s="145"/>
      <c r="F62" s="145"/>
      <c r="G62" s="145"/>
      <c r="H62" s="145"/>
      <c r="I62" s="145"/>
      <c r="J62" s="146">
        <f>J206</f>
        <v>0</v>
      </c>
      <c r="K62" s="143"/>
      <c r="L62" s="147"/>
    </row>
    <row r="63" spans="1:47" s="10" customFormat="1" ht="19.95" customHeight="1">
      <c r="B63" s="142"/>
      <c r="C63" s="143"/>
      <c r="D63" s="144" t="s">
        <v>98</v>
      </c>
      <c r="E63" s="145"/>
      <c r="F63" s="145"/>
      <c r="G63" s="145"/>
      <c r="H63" s="145"/>
      <c r="I63" s="145"/>
      <c r="J63" s="146">
        <f>J232</f>
        <v>0</v>
      </c>
      <c r="K63" s="143"/>
      <c r="L63" s="147"/>
    </row>
    <row r="64" spans="1:47" s="10" customFormat="1" ht="19.95" customHeight="1">
      <c r="B64" s="142"/>
      <c r="C64" s="143"/>
      <c r="D64" s="144" t="s">
        <v>99</v>
      </c>
      <c r="E64" s="145"/>
      <c r="F64" s="145"/>
      <c r="G64" s="145"/>
      <c r="H64" s="145"/>
      <c r="I64" s="145"/>
      <c r="J64" s="146">
        <f>J278</f>
        <v>0</v>
      </c>
      <c r="K64" s="143"/>
      <c r="L64" s="147"/>
    </row>
    <row r="65" spans="1:31" s="10" customFormat="1" ht="19.95" customHeight="1">
      <c r="B65" s="142"/>
      <c r="C65" s="143"/>
      <c r="D65" s="144" t="s">
        <v>100</v>
      </c>
      <c r="E65" s="145"/>
      <c r="F65" s="145"/>
      <c r="G65" s="145"/>
      <c r="H65" s="145"/>
      <c r="I65" s="145"/>
      <c r="J65" s="146">
        <f>J288</f>
        <v>0</v>
      </c>
      <c r="K65" s="143"/>
      <c r="L65" s="147"/>
    </row>
    <row r="66" spans="1:31" s="10" customFormat="1" ht="19.95" customHeight="1">
      <c r="B66" s="142"/>
      <c r="C66" s="143"/>
      <c r="D66" s="144" t="s">
        <v>101</v>
      </c>
      <c r="E66" s="145"/>
      <c r="F66" s="145"/>
      <c r="G66" s="145"/>
      <c r="H66" s="145"/>
      <c r="I66" s="145"/>
      <c r="J66" s="146">
        <f>J336</f>
        <v>0</v>
      </c>
      <c r="K66" s="143"/>
      <c r="L66" s="147"/>
    </row>
    <row r="67" spans="1:31" s="10" customFormat="1" ht="19.95" customHeight="1">
      <c r="B67" s="142"/>
      <c r="C67" s="143"/>
      <c r="D67" s="144" t="s">
        <v>102</v>
      </c>
      <c r="E67" s="145"/>
      <c r="F67" s="145"/>
      <c r="G67" s="145"/>
      <c r="H67" s="145"/>
      <c r="I67" s="145"/>
      <c r="J67" s="146">
        <f>J360</f>
        <v>0</v>
      </c>
      <c r="K67" s="143"/>
      <c r="L67" s="147"/>
    </row>
    <row r="68" spans="1:31" s="9" customFormat="1" ht="24.9" customHeight="1">
      <c r="B68" s="136"/>
      <c r="C68" s="137"/>
      <c r="D68" s="138" t="s">
        <v>103</v>
      </c>
      <c r="E68" s="139"/>
      <c r="F68" s="139"/>
      <c r="G68" s="139"/>
      <c r="H68" s="139"/>
      <c r="I68" s="139"/>
      <c r="J68" s="140">
        <f>J364</f>
        <v>0</v>
      </c>
      <c r="K68" s="137"/>
      <c r="L68" s="141"/>
    </row>
    <row r="69" spans="1:31" s="10" customFormat="1" ht="19.95" customHeight="1">
      <c r="B69" s="142"/>
      <c r="C69" s="143"/>
      <c r="D69" s="144" t="s">
        <v>104</v>
      </c>
      <c r="E69" s="145"/>
      <c r="F69" s="145"/>
      <c r="G69" s="145"/>
      <c r="H69" s="145"/>
      <c r="I69" s="145"/>
      <c r="J69" s="146">
        <f>J365</f>
        <v>0</v>
      </c>
      <c r="K69" s="143"/>
      <c r="L69" s="147"/>
    </row>
    <row r="70" spans="1:31" s="10" customFormat="1" ht="19.95" customHeight="1">
      <c r="B70" s="142"/>
      <c r="C70" s="143"/>
      <c r="D70" s="144" t="s">
        <v>105</v>
      </c>
      <c r="E70" s="145"/>
      <c r="F70" s="145"/>
      <c r="G70" s="145"/>
      <c r="H70" s="145"/>
      <c r="I70" s="145"/>
      <c r="J70" s="146">
        <f>J407</f>
        <v>0</v>
      </c>
      <c r="K70" s="143"/>
      <c r="L70" s="147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" customHeight="1">
      <c r="A76" s="35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" customHeight="1">
      <c r="A77" s="35"/>
      <c r="B77" s="36"/>
      <c r="C77" s="24" t="s">
        <v>106</v>
      </c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8" t="str">
        <f>E7</f>
        <v>VD Hamerský rybník, rekonstrukce levého zavázání sdruženého objektu</v>
      </c>
      <c r="F80" s="369"/>
      <c r="G80" s="369"/>
      <c r="H80" s="369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88</v>
      </c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40" t="str">
        <f>E9</f>
        <v>1. - SO 01</v>
      </c>
      <c r="F82" s="370"/>
      <c r="G82" s="370"/>
      <c r="H82" s="370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22</v>
      </c>
      <c r="D84" s="37"/>
      <c r="E84" s="37"/>
      <c r="F84" s="28" t="str">
        <f>F12</f>
        <v>Malešov</v>
      </c>
      <c r="G84" s="37"/>
      <c r="H84" s="37"/>
      <c r="I84" s="30" t="s">
        <v>24</v>
      </c>
      <c r="J84" s="61" t="str">
        <f>IF(J12="","",J12)</f>
        <v>16. 2. 2022</v>
      </c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65" customHeight="1">
      <c r="A86" s="35"/>
      <c r="B86" s="36"/>
      <c r="C86" s="30" t="s">
        <v>26</v>
      </c>
      <c r="D86" s="37"/>
      <c r="E86" s="37"/>
      <c r="F86" s="28" t="str">
        <f>E15</f>
        <v>Povodí Labe, OIČ, Hradec Králové</v>
      </c>
      <c r="G86" s="37"/>
      <c r="H86" s="37"/>
      <c r="I86" s="30" t="s">
        <v>33</v>
      </c>
      <c r="J86" s="33" t="str">
        <f>E21</f>
        <v>Povodí Labe, OIČ, Hradec Králové</v>
      </c>
      <c r="K86" s="37"/>
      <c r="L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15" customHeight="1">
      <c r="A87" s="35"/>
      <c r="B87" s="36"/>
      <c r="C87" s="30" t="s">
        <v>31</v>
      </c>
      <c r="D87" s="37"/>
      <c r="E87" s="37"/>
      <c r="F87" s="28" t="str">
        <f>IF(E18="","",E18)</f>
        <v>Vyplň údaj</v>
      </c>
      <c r="G87" s="37"/>
      <c r="H87" s="37"/>
      <c r="I87" s="30" t="s">
        <v>35</v>
      </c>
      <c r="J87" s="33" t="str">
        <f>E24</f>
        <v>Ing. Eva Morkesová</v>
      </c>
      <c r="K87" s="37"/>
      <c r="L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48"/>
      <c r="B89" s="149"/>
      <c r="C89" s="150" t="s">
        <v>107</v>
      </c>
      <c r="D89" s="151" t="s">
        <v>58</v>
      </c>
      <c r="E89" s="151" t="s">
        <v>54</v>
      </c>
      <c r="F89" s="151" t="s">
        <v>55</v>
      </c>
      <c r="G89" s="151" t="s">
        <v>108</v>
      </c>
      <c r="H89" s="151" t="s">
        <v>109</v>
      </c>
      <c r="I89" s="151" t="s">
        <v>110</v>
      </c>
      <c r="J89" s="151" t="s">
        <v>93</v>
      </c>
      <c r="K89" s="152" t="s">
        <v>111</v>
      </c>
      <c r="L89" s="153"/>
      <c r="M89" s="70" t="s">
        <v>28</v>
      </c>
      <c r="N89" s="71" t="s">
        <v>43</v>
      </c>
      <c r="O89" s="71" t="s">
        <v>112</v>
      </c>
      <c r="P89" s="71" t="s">
        <v>113</v>
      </c>
      <c r="Q89" s="71" t="s">
        <v>114</v>
      </c>
      <c r="R89" s="71" t="s">
        <v>115</v>
      </c>
      <c r="S89" s="71" t="s">
        <v>116</v>
      </c>
      <c r="T89" s="72" t="s">
        <v>117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8" customHeight="1">
      <c r="A90" s="35"/>
      <c r="B90" s="36"/>
      <c r="C90" s="77" t="s">
        <v>118</v>
      </c>
      <c r="D90" s="37"/>
      <c r="E90" s="37"/>
      <c r="F90" s="37"/>
      <c r="G90" s="37"/>
      <c r="H90" s="37"/>
      <c r="I90" s="37"/>
      <c r="J90" s="154">
        <f>BK90</f>
        <v>0</v>
      </c>
      <c r="K90" s="37"/>
      <c r="L90" s="40"/>
      <c r="M90" s="73"/>
      <c r="N90" s="155"/>
      <c r="O90" s="74"/>
      <c r="P90" s="156">
        <f>P91+P364</f>
        <v>0</v>
      </c>
      <c r="Q90" s="74"/>
      <c r="R90" s="156">
        <f>R91+R364</f>
        <v>15.661910820000001</v>
      </c>
      <c r="S90" s="74"/>
      <c r="T90" s="157">
        <f>T91+T364</f>
        <v>13.32016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72</v>
      </c>
      <c r="AU90" s="18" t="s">
        <v>94</v>
      </c>
      <c r="BK90" s="158">
        <f>BK91+BK364</f>
        <v>0</v>
      </c>
    </row>
    <row r="91" spans="1:65" s="12" customFormat="1" ht="25.95" customHeight="1">
      <c r="B91" s="159"/>
      <c r="C91" s="160"/>
      <c r="D91" s="161" t="s">
        <v>72</v>
      </c>
      <c r="E91" s="162" t="s">
        <v>119</v>
      </c>
      <c r="F91" s="162" t="s">
        <v>120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P92+P206+P232+P278+P288+P336+P360</f>
        <v>0</v>
      </c>
      <c r="Q91" s="167"/>
      <c r="R91" s="168">
        <f>R92+R206+R232+R278+R288+R336+R360</f>
        <v>15.22634384</v>
      </c>
      <c r="S91" s="167"/>
      <c r="T91" s="169">
        <f>T92+T206+T232+T278+T288+T336+T360</f>
        <v>12.952159999999999</v>
      </c>
      <c r="AR91" s="170" t="s">
        <v>81</v>
      </c>
      <c r="AT91" s="171" t="s">
        <v>72</v>
      </c>
      <c r="AU91" s="171" t="s">
        <v>73</v>
      </c>
      <c r="AY91" s="170" t="s">
        <v>121</v>
      </c>
      <c r="BK91" s="172">
        <f>BK92+BK206+BK232+BK278+BK288+BK336+BK360</f>
        <v>0</v>
      </c>
    </row>
    <row r="92" spans="1:65" s="12" customFormat="1" ht="22.8" customHeight="1">
      <c r="B92" s="159"/>
      <c r="C92" s="160"/>
      <c r="D92" s="161" t="s">
        <v>72</v>
      </c>
      <c r="E92" s="173" t="s">
        <v>81</v>
      </c>
      <c r="F92" s="173" t="s">
        <v>122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SUM(P93:P205)</f>
        <v>0</v>
      </c>
      <c r="Q92" s="167"/>
      <c r="R92" s="168">
        <f>SUM(R93:R205)</f>
        <v>0.34704200000000002</v>
      </c>
      <c r="S92" s="167"/>
      <c r="T92" s="169">
        <f>SUM(T93:T205)</f>
        <v>10.92</v>
      </c>
      <c r="AR92" s="170" t="s">
        <v>81</v>
      </c>
      <c r="AT92" s="171" t="s">
        <v>72</v>
      </c>
      <c r="AU92" s="171" t="s">
        <v>81</v>
      </c>
      <c r="AY92" s="170" t="s">
        <v>121</v>
      </c>
      <c r="BK92" s="172">
        <f>SUM(BK93:BK205)</f>
        <v>0</v>
      </c>
    </row>
    <row r="93" spans="1:65" s="2" customFormat="1" ht="16.5" customHeight="1">
      <c r="A93" s="35"/>
      <c r="B93" s="36"/>
      <c r="C93" s="175" t="s">
        <v>81</v>
      </c>
      <c r="D93" s="175" t="s">
        <v>123</v>
      </c>
      <c r="E93" s="176" t="s">
        <v>124</v>
      </c>
      <c r="F93" s="177" t="s">
        <v>125</v>
      </c>
      <c r="G93" s="178" t="s">
        <v>126</v>
      </c>
      <c r="H93" s="179">
        <v>6</v>
      </c>
      <c r="I93" s="180"/>
      <c r="J93" s="181">
        <f>ROUND(I93*H93,2)</f>
        <v>0</v>
      </c>
      <c r="K93" s="177" t="s">
        <v>127</v>
      </c>
      <c r="L93" s="40"/>
      <c r="M93" s="182" t="s">
        <v>28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1.82</v>
      </c>
      <c r="T93" s="185">
        <f>S93*H93</f>
        <v>10.92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6" t="s">
        <v>128</v>
      </c>
      <c r="AT93" s="186" t="s">
        <v>123</v>
      </c>
      <c r="AU93" s="186" t="s">
        <v>83</v>
      </c>
      <c r="AY93" s="18" t="s">
        <v>121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128</v>
      </c>
      <c r="BK93" s="187">
        <f>ROUND(I93*H93,2)</f>
        <v>0</v>
      </c>
      <c r="BL93" s="18" t="s">
        <v>128</v>
      </c>
      <c r="BM93" s="186" t="s">
        <v>129</v>
      </c>
    </row>
    <row r="94" spans="1:65" s="2" customFormat="1" ht="19.2">
      <c r="A94" s="35"/>
      <c r="B94" s="36"/>
      <c r="C94" s="37"/>
      <c r="D94" s="188" t="s">
        <v>130</v>
      </c>
      <c r="E94" s="37"/>
      <c r="F94" s="189" t="s">
        <v>131</v>
      </c>
      <c r="G94" s="37"/>
      <c r="H94" s="37"/>
      <c r="I94" s="190"/>
      <c r="J94" s="37"/>
      <c r="K94" s="37"/>
      <c r="L94" s="40"/>
      <c r="M94" s="191"/>
      <c r="N94" s="192"/>
      <c r="O94" s="66"/>
      <c r="P94" s="66"/>
      <c r="Q94" s="66"/>
      <c r="R94" s="66"/>
      <c r="S94" s="66"/>
      <c r="T94" s="6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130</v>
      </c>
      <c r="AU94" s="18" t="s">
        <v>83</v>
      </c>
    </row>
    <row r="95" spans="1:65" s="2" customFormat="1" ht="10.199999999999999">
      <c r="A95" s="35"/>
      <c r="B95" s="36"/>
      <c r="C95" s="37"/>
      <c r="D95" s="193" t="s">
        <v>132</v>
      </c>
      <c r="E95" s="37"/>
      <c r="F95" s="194" t="s">
        <v>133</v>
      </c>
      <c r="G95" s="37"/>
      <c r="H95" s="37"/>
      <c r="I95" s="190"/>
      <c r="J95" s="37"/>
      <c r="K95" s="37"/>
      <c r="L95" s="40"/>
      <c r="M95" s="191"/>
      <c r="N95" s="192"/>
      <c r="O95" s="66"/>
      <c r="P95" s="66"/>
      <c r="Q95" s="66"/>
      <c r="R95" s="66"/>
      <c r="S95" s="66"/>
      <c r="T95" s="6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132</v>
      </c>
      <c r="AU95" s="18" t="s">
        <v>83</v>
      </c>
    </row>
    <row r="96" spans="1:65" s="13" customFormat="1" ht="10.199999999999999">
      <c r="B96" s="195"/>
      <c r="C96" s="196"/>
      <c r="D96" s="188" t="s">
        <v>134</v>
      </c>
      <c r="E96" s="197" t="s">
        <v>28</v>
      </c>
      <c r="F96" s="198" t="s">
        <v>135</v>
      </c>
      <c r="G96" s="196"/>
      <c r="H96" s="197" t="s">
        <v>28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134</v>
      </c>
      <c r="AU96" s="204" t="s">
        <v>83</v>
      </c>
      <c r="AV96" s="13" t="s">
        <v>81</v>
      </c>
      <c r="AW96" s="13" t="s">
        <v>34</v>
      </c>
      <c r="AX96" s="13" t="s">
        <v>73</v>
      </c>
      <c r="AY96" s="204" t="s">
        <v>121</v>
      </c>
    </row>
    <row r="97" spans="1:65" s="14" customFormat="1" ht="10.199999999999999">
      <c r="B97" s="205"/>
      <c r="C97" s="206"/>
      <c r="D97" s="188" t="s">
        <v>134</v>
      </c>
      <c r="E97" s="207" t="s">
        <v>28</v>
      </c>
      <c r="F97" s="208" t="s">
        <v>136</v>
      </c>
      <c r="G97" s="206"/>
      <c r="H97" s="209">
        <v>6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134</v>
      </c>
      <c r="AU97" s="215" t="s">
        <v>83</v>
      </c>
      <c r="AV97" s="14" t="s">
        <v>83</v>
      </c>
      <c r="AW97" s="14" t="s">
        <v>34</v>
      </c>
      <c r="AX97" s="14" t="s">
        <v>81</v>
      </c>
      <c r="AY97" s="215" t="s">
        <v>121</v>
      </c>
    </row>
    <row r="98" spans="1:65" s="2" customFormat="1" ht="16.5" customHeight="1">
      <c r="A98" s="35"/>
      <c r="B98" s="36"/>
      <c r="C98" s="175" t="s">
        <v>83</v>
      </c>
      <c r="D98" s="175" t="s">
        <v>123</v>
      </c>
      <c r="E98" s="176" t="s">
        <v>137</v>
      </c>
      <c r="F98" s="177" t="s">
        <v>138</v>
      </c>
      <c r="G98" s="178" t="s">
        <v>139</v>
      </c>
      <c r="H98" s="179">
        <v>28.32</v>
      </c>
      <c r="I98" s="180"/>
      <c r="J98" s="181">
        <f>ROUND(I98*H98,2)</f>
        <v>0</v>
      </c>
      <c r="K98" s="177" t="s">
        <v>127</v>
      </c>
      <c r="L98" s="40"/>
      <c r="M98" s="182" t="s">
        <v>28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6" t="s">
        <v>128</v>
      </c>
      <c r="AT98" s="186" t="s">
        <v>123</v>
      </c>
      <c r="AU98" s="186" t="s">
        <v>83</v>
      </c>
      <c r="AY98" s="18" t="s">
        <v>121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128</v>
      </c>
      <c r="BK98" s="187">
        <f>ROUND(I98*H98,2)</f>
        <v>0</v>
      </c>
      <c r="BL98" s="18" t="s">
        <v>128</v>
      </c>
      <c r="BM98" s="186" t="s">
        <v>140</v>
      </c>
    </row>
    <row r="99" spans="1:65" s="2" customFormat="1" ht="10.199999999999999">
      <c r="A99" s="35"/>
      <c r="B99" s="36"/>
      <c r="C99" s="37"/>
      <c r="D99" s="188" t="s">
        <v>130</v>
      </c>
      <c r="E99" s="37"/>
      <c r="F99" s="189" t="s">
        <v>141</v>
      </c>
      <c r="G99" s="37"/>
      <c r="H99" s="37"/>
      <c r="I99" s="190"/>
      <c r="J99" s="37"/>
      <c r="K99" s="37"/>
      <c r="L99" s="40"/>
      <c r="M99" s="191"/>
      <c r="N99" s="192"/>
      <c r="O99" s="66"/>
      <c r="P99" s="66"/>
      <c r="Q99" s="66"/>
      <c r="R99" s="66"/>
      <c r="S99" s="66"/>
      <c r="T99" s="6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130</v>
      </c>
      <c r="AU99" s="18" t="s">
        <v>83</v>
      </c>
    </row>
    <row r="100" spans="1:65" s="2" customFormat="1" ht="10.199999999999999">
      <c r="A100" s="35"/>
      <c r="B100" s="36"/>
      <c r="C100" s="37"/>
      <c r="D100" s="193" t="s">
        <v>132</v>
      </c>
      <c r="E100" s="37"/>
      <c r="F100" s="194" t="s">
        <v>142</v>
      </c>
      <c r="G100" s="37"/>
      <c r="H100" s="37"/>
      <c r="I100" s="190"/>
      <c r="J100" s="37"/>
      <c r="K100" s="37"/>
      <c r="L100" s="40"/>
      <c r="M100" s="191"/>
      <c r="N100" s="192"/>
      <c r="O100" s="66"/>
      <c r="P100" s="66"/>
      <c r="Q100" s="66"/>
      <c r="R100" s="66"/>
      <c r="S100" s="66"/>
      <c r="T100" s="6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132</v>
      </c>
      <c r="AU100" s="18" t="s">
        <v>83</v>
      </c>
    </row>
    <row r="101" spans="1:65" s="13" customFormat="1" ht="10.199999999999999">
      <c r="B101" s="195"/>
      <c r="C101" s="196"/>
      <c r="D101" s="188" t="s">
        <v>134</v>
      </c>
      <c r="E101" s="197" t="s">
        <v>28</v>
      </c>
      <c r="F101" s="198" t="s">
        <v>143</v>
      </c>
      <c r="G101" s="196"/>
      <c r="H101" s="197" t="s">
        <v>28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134</v>
      </c>
      <c r="AU101" s="204" t="s">
        <v>83</v>
      </c>
      <c r="AV101" s="13" t="s">
        <v>81</v>
      </c>
      <c r="AW101" s="13" t="s">
        <v>34</v>
      </c>
      <c r="AX101" s="13" t="s">
        <v>73</v>
      </c>
      <c r="AY101" s="204" t="s">
        <v>121</v>
      </c>
    </row>
    <row r="102" spans="1:65" s="14" customFormat="1" ht="10.199999999999999">
      <c r="B102" s="205"/>
      <c r="C102" s="206"/>
      <c r="D102" s="188" t="s">
        <v>134</v>
      </c>
      <c r="E102" s="207" t="s">
        <v>28</v>
      </c>
      <c r="F102" s="208" t="s">
        <v>144</v>
      </c>
      <c r="G102" s="206"/>
      <c r="H102" s="209">
        <v>28.32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134</v>
      </c>
      <c r="AU102" s="215" t="s">
        <v>83</v>
      </c>
      <c r="AV102" s="14" t="s">
        <v>83</v>
      </c>
      <c r="AW102" s="14" t="s">
        <v>34</v>
      </c>
      <c r="AX102" s="14" t="s">
        <v>81</v>
      </c>
      <c r="AY102" s="215" t="s">
        <v>121</v>
      </c>
    </row>
    <row r="103" spans="1:65" s="2" customFormat="1" ht="21.75" customHeight="1">
      <c r="A103" s="35"/>
      <c r="B103" s="36"/>
      <c r="C103" s="175" t="s">
        <v>145</v>
      </c>
      <c r="D103" s="175" t="s">
        <v>123</v>
      </c>
      <c r="E103" s="176" t="s">
        <v>146</v>
      </c>
      <c r="F103" s="177" t="s">
        <v>147</v>
      </c>
      <c r="G103" s="178" t="s">
        <v>126</v>
      </c>
      <c r="H103" s="179">
        <v>1.125</v>
      </c>
      <c r="I103" s="180"/>
      <c r="J103" s="181">
        <f>ROUND(I103*H103,2)</f>
        <v>0</v>
      </c>
      <c r="K103" s="177" t="s">
        <v>127</v>
      </c>
      <c r="L103" s="40"/>
      <c r="M103" s="182" t="s">
        <v>28</v>
      </c>
      <c r="N103" s="183" t="s">
        <v>46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128</v>
      </c>
      <c r="AT103" s="186" t="s">
        <v>123</v>
      </c>
      <c r="AU103" s="186" t="s">
        <v>83</v>
      </c>
      <c r="AY103" s="18" t="s">
        <v>121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128</v>
      </c>
      <c r="BK103" s="187">
        <f>ROUND(I103*H103,2)</f>
        <v>0</v>
      </c>
      <c r="BL103" s="18" t="s">
        <v>128</v>
      </c>
      <c r="BM103" s="186" t="s">
        <v>148</v>
      </c>
    </row>
    <row r="104" spans="1:65" s="2" customFormat="1" ht="10.199999999999999">
      <c r="A104" s="35"/>
      <c r="B104" s="36"/>
      <c r="C104" s="37"/>
      <c r="D104" s="188" t="s">
        <v>130</v>
      </c>
      <c r="E104" s="37"/>
      <c r="F104" s="189" t="s">
        <v>149</v>
      </c>
      <c r="G104" s="37"/>
      <c r="H104" s="37"/>
      <c r="I104" s="190"/>
      <c r="J104" s="37"/>
      <c r="K104" s="37"/>
      <c r="L104" s="40"/>
      <c r="M104" s="191"/>
      <c r="N104" s="192"/>
      <c r="O104" s="66"/>
      <c r="P104" s="66"/>
      <c r="Q104" s="66"/>
      <c r="R104" s="66"/>
      <c r="S104" s="66"/>
      <c r="T104" s="6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130</v>
      </c>
      <c r="AU104" s="18" t="s">
        <v>83</v>
      </c>
    </row>
    <row r="105" spans="1:65" s="2" customFormat="1" ht="10.199999999999999">
      <c r="A105" s="35"/>
      <c r="B105" s="36"/>
      <c r="C105" s="37"/>
      <c r="D105" s="193" t="s">
        <v>132</v>
      </c>
      <c r="E105" s="37"/>
      <c r="F105" s="194" t="s">
        <v>150</v>
      </c>
      <c r="G105" s="37"/>
      <c r="H105" s="37"/>
      <c r="I105" s="190"/>
      <c r="J105" s="37"/>
      <c r="K105" s="37"/>
      <c r="L105" s="40"/>
      <c r="M105" s="191"/>
      <c r="N105" s="192"/>
      <c r="O105" s="66"/>
      <c r="P105" s="66"/>
      <c r="Q105" s="66"/>
      <c r="R105" s="66"/>
      <c r="S105" s="66"/>
      <c r="T105" s="6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132</v>
      </c>
      <c r="AU105" s="18" t="s">
        <v>83</v>
      </c>
    </row>
    <row r="106" spans="1:65" s="13" customFormat="1" ht="10.199999999999999">
      <c r="B106" s="195"/>
      <c r="C106" s="196"/>
      <c r="D106" s="188" t="s">
        <v>134</v>
      </c>
      <c r="E106" s="197" t="s">
        <v>28</v>
      </c>
      <c r="F106" s="198" t="s">
        <v>151</v>
      </c>
      <c r="G106" s="196"/>
      <c r="H106" s="197" t="s">
        <v>28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134</v>
      </c>
      <c r="AU106" s="204" t="s">
        <v>83</v>
      </c>
      <c r="AV106" s="13" t="s">
        <v>81</v>
      </c>
      <c r="AW106" s="13" t="s">
        <v>34</v>
      </c>
      <c r="AX106" s="13" t="s">
        <v>73</v>
      </c>
      <c r="AY106" s="204" t="s">
        <v>121</v>
      </c>
    </row>
    <row r="107" spans="1:65" s="14" customFormat="1" ht="10.199999999999999">
      <c r="B107" s="205"/>
      <c r="C107" s="206"/>
      <c r="D107" s="188" t="s">
        <v>134</v>
      </c>
      <c r="E107" s="207" t="s">
        <v>28</v>
      </c>
      <c r="F107" s="208" t="s">
        <v>152</v>
      </c>
      <c r="G107" s="206"/>
      <c r="H107" s="209">
        <v>1.125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134</v>
      </c>
      <c r="AU107" s="215" t="s">
        <v>83</v>
      </c>
      <c r="AV107" s="14" t="s">
        <v>83</v>
      </c>
      <c r="AW107" s="14" t="s">
        <v>34</v>
      </c>
      <c r="AX107" s="14" t="s">
        <v>81</v>
      </c>
      <c r="AY107" s="215" t="s">
        <v>121</v>
      </c>
    </row>
    <row r="108" spans="1:65" s="2" customFormat="1" ht="21.75" customHeight="1">
      <c r="A108" s="35"/>
      <c r="B108" s="36"/>
      <c r="C108" s="175" t="s">
        <v>128</v>
      </c>
      <c r="D108" s="175" t="s">
        <v>123</v>
      </c>
      <c r="E108" s="176" t="s">
        <v>153</v>
      </c>
      <c r="F108" s="177" t="s">
        <v>154</v>
      </c>
      <c r="G108" s="178" t="s">
        <v>126</v>
      </c>
      <c r="H108" s="179">
        <v>4.32</v>
      </c>
      <c r="I108" s="180"/>
      <c r="J108" s="181">
        <f>ROUND(I108*H108,2)</f>
        <v>0</v>
      </c>
      <c r="K108" s="177" t="s">
        <v>127</v>
      </c>
      <c r="L108" s="40"/>
      <c r="M108" s="182" t="s">
        <v>28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6" t="s">
        <v>128</v>
      </c>
      <c r="AT108" s="186" t="s">
        <v>123</v>
      </c>
      <c r="AU108" s="186" t="s">
        <v>83</v>
      </c>
      <c r="AY108" s="18" t="s">
        <v>121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128</v>
      </c>
      <c r="BK108" s="187">
        <f>ROUND(I108*H108,2)</f>
        <v>0</v>
      </c>
      <c r="BL108" s="18" t="s">
        <v>128</v>
      </c>
      <c r="BM108" s="186" t="s">
        <v>155</v>
      </c>
    </row>
    <row r="109" spans="1:65" s="2" customFormat="1" ht="19.2">
      <c r="A109" s="35"/>
      <c r="B109" s="36"/>
      <c r="C109" s="37"/>
      <c r="D109" s="188" t="s">
        <v>130</v>
      </c>
      <c r="E109" s="37"/>
      <c r="F109" s="189" t="s">
        <v>156</v>
      </c>
      <c r="G109" s="37"/>
      <c r="H109" s="37"/>
      <c r="I109" s="190"/>
      <c r="J109" s="37"/>
      <c r="K109" s="37"/>
      <c r="L109" s="40"/>
      <c r="M109" s="191"/>
      <c r="N109" s="192"/>
      <c r="O109" s="66"/>
      <c r="P109" s="66"/>
      <c r="Q109" s="66"/>
      <c r="R109" s="66"/>
      <c r="S109" s="66"/>
      <c r="T109" s="6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130</v>
      </c>
      <c r="AU109" s="18" t="s">
        <v>83</v>
      </c>
    </row>
    <row r="110" spans="1:65" s="2" customFormat="1" ht="10.199999999999999">
      <c r="A110" s="35"/>
      <c r="B110" s="36"/>
      <c r="C110" s="37"/>
      <c r="D110" s="193" t="s">
        <v>132</v>
      </c>
      <c r="E110" s="37"/>
      <c r="F110" s="194" t="s">
        <v>157</v>
      </c>
      <c r="G110" s="37"/>
      <c r="H110" s="37"/>
      <c r="I110" s="190"/>
      <c r="J110" s="37"/>
      <c r="K110" s="37"/>
      <c r="L110" s="40"/>
      <c r="M110" s="191"/>
      <c r="N110" s="192"/>
      <c r="O110" s="66"/>
      <c r="P110" s="66"/>
      <c r="Q110" s="66"/>
      <c r="R110" s="66"/>
      <c r="S110" s="66"/>
      <c r="T110" s="6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132</v>
      </c>
      <c r="AU110" s="18" t="s">
        <v>83</v>
      </c>
    </row>
    <row r="111" spans="1:65" s="13" customFormat="1" ht="10.199999999999999">
      <c r="B111" s="195"/>
      <c r="C111" s="196"/>
      <c r="D111" s="188" t="s">
        <v>134</v>
      </c>
      <c r="E111" s="197" t="s">
        <v>28</v>
      </c>
      <c r="F111" s="198" t="s">
        <v>158</v>
      </c>
      <c r="G111" s="196"/>
      <c r="H111" s="197" t="s">
        <v>28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134</v>
      </c>
      <c r="AU111" s="204" t="s">
        <v>83</v>
      </c>
      <c r="AV111" s="13" t="s">
        <v>81</v>
      </c>
      <c r="AW111" s="13" t="s">
        <v>34</v>
      </c>
      <c r="AX111" s="13" t="s">
        <v>73</v>
      </c>
      <c r="AY111" s="204" t="s">
        <v>121</v>
      </c>
    </row>
    <row r="112" spans="1:65" s="14" customFormat="1" ht="10.199999999999999">
      <c r="B112" s="205"/>
      <c r="C112" s="206"/>
      <c r="D112" s="188" t="s">
        <v>134</v>
      </c>
      <c r="E112" s="207" t="s">
        <v>28</v>
      </c>
      <c r="F112" s="208" t="s">
        <v>159</v>
      </c>
      <c r="G112" s="206"/>
      <c r="H112" s="209">
        <v>4.32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134</v>
      </c>
      <c r="AU112" s="215" t="s">
        <v>83</v>
      </c>
      <c r="AV112" s="14" t="s">
        <v>83</v>
      </c>
      <c r="AW112" s="14" t="s">
        <v>34</v>
      </c>
      <c r="AX112" s="14" t="s">
        <v>81</v>
      </c>
      <c r="AY112" s="215" t="s">
        <v>121</v>
      </c>
    </row>
    <row r="113" spans="1:65" s="2" customFormat="1" ht="21.75" customHeight="1">
      <c r="A113" s="35"/>
      <c r="B113" s="36"/>
      <c r="C113" s="175" t="s">
        <v>160</v>
      </c>
      <c r="D113" s="175" t="s">
        <v>123</v>
      </c>
      <c r="E113" s="176" t="s">
        <v>161</v>
      </c>
      <c r="F113" s="177" t="s">
        <v>162</v>
      </c>
      <c r="G113" s="178" t="s">
        <v>126</v>
      </c>
      <c r="H113" s="179">
        <v>14.16</v>
      </c>
      <c r="I113" s="180"/>
      <c r="J113" s="181">
        <f>ROUND(I113*H113,2)</f>
        <v>0</v>
      </c>
      <c r="K113" s="177" t="s">
        <v>127</v>
      </c>
      <c r="L113" s="40"/>
      <c r="M113" s="182" t="s">
        <v>28</v>
      </c>
      <c r="N113" s="183" t="s">
        <v>46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128</v>
      </c>
      <c r="AT113" s="186" t="s">
        <v>123</v>
      </c>
      <c r="AU113" s="186" t="s">
        <v>83</v>
      </c>
      <c r="AY113" s="18" t="s">
        <v>121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128</v>
      </c>
      <c r="BK113" s="187">
        <f>ROUND(I113*H113,2)</f>
        <v>0</v>
      </c>
      <c r="BL113" s="18" t="s">
        <v>128</v>
      </c>
      <c r="BM113" s="186" t="s">
        <v>163</v>
      </c>
    </row>
    <row r="114" spans="1:65" s="2" customFormat="1" ht="19.2">
      <c r="A114" s="35"/>
      <c r="B114" s="36"/>
      <c r="C114" s="37"/>
      <c r="D114" s="188" t="s">
        <v>130</v>
      </c>
      <c r="E114" s="37"/>
      <c r="F114" s="189" t="s">
        <v>164</v>
      </c>
      <c r="G114" s="37"/>
      <c r="H114" s="37"/>
      <c r="I114" s="190"/>
      <c r="J114" s="37"/>
      <c r="K114" s="37"/>
      <c r="L114" s="40"/>
      <c r="M114" s="191"/>
      <c r="N114" s="192"/>
      <c r="O114" s="66"/>
      <c r="P114" s="66"/>
      <c r="Q114" s="66"/>
      <c r="R114" s="66"/>
      <c r="S114" s="66"/>
      <c r="T114" s="6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130</v>
      </c>
      <c r="AU114" s="18" t="s">
        <v>83</v>
      </c>
    </row>
    <row r="115" spans="1:65" s="2" customFormat="1" ht="10.199999999999999">
      <c r="A115" s="35"/>
      <c r="B115" s="36"/>
      <c r="C115" s="37"/>
      <c r="D115" s="193" t="s">
        <v>132</v>
      </c>
      <c r="E115" s="37"/>
      <c r="F115" s="194" t="s">
        <v>165</v>
      </c>
      <c r="G115" s="37"/>
      <c r="H115" s="37"/>
      <c r="I115" s="190"/>
      <c r="J115" s="37"/>
      <c r="K115" s="37"/>
      <c r="L115" s="40"/>
      <c r="M115" s="191"/>
      <c r="N115" s="192"/>
      <c r="O115" s="66"/>
      <c r="P115" s="66"/>
      <c r="Q115" s="66"/>
      <c r="R115" s="66"/>
      <c r="S115" s="66"/>
      <c r="T115" s="6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132</v>
      </c>
      <c r="AU115" s="18" t="s">
        <v>83</v>
      </c>
    </row>
    <row r="116" spans="1:65" s="13" customFormat="1" ht="10.199999999999999">
      <c r="B116" s="195"/>
      <c r="C116" s="196"/>
      <c r="D116" s="188" t="s">
        <v>134</v>
      </c>
      <c r="E116" s="197" t="s">
        <v>28</v>
      </c>
      <c r="F116" s="198" t="s">
        <v>166</v>
      </c>
      <c r="G116" s="196"/>
      <c r="H116" s="197" t="s">
        <v>28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134</v>
      </c>
      <c r="AU116" s="204" t="s">
        <v>83</v>
      </c>
      <c r="AV116" s="13" t="s">
        <v>81</v>
      </c>
      <c r="AW116" s="13" t="s">
        <v>34</v>
      </c>
      <c r="AX116" s="13" t="s">
        <v>73</v>
      </c>
      <c r="AY116" s="204" t="s">
        <v>121</v>
      </c>
    </row>
    <row r="117" spans="1:65" s="14" customFormat="1" ht="10.199999999999999">
      <c r="B117" s="205"/>
      <c r="C117" s="206"/>
      <c r="D117" s="188" t="s">
        <v>134</v>
      </c>
      <c r="E117" s="207" t="s">
        <v>28</v>
      </c>
      <c r="F117" s="208" t="s">
        <v>167</v>
      </c>
      <c r="G117" s="206"/>
      <c r="H117" s="209">
        <v>14.16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134</v>
      </c>
      <c r="AU117" s="215" t="s">
        <v>83</v>
      </c>
      <c r="AV117" s="14" t="s">
        <v>83</v>
      </c>
      <c r="AW117" s="14" t="s">
        <v>34</v>
      </c>
      <c r="AX117" s="14" t="s">
        <v>81</v>
      </c>
      <c r="AY117" s="215" t="s">
        <v>121</v>
      </c>
    </row>
    <row r="118" spans="1:65" s="2" customFormat="1" ht="16.5" customHeight="1">
      <c r="A118" s="35"/>
      <c r="B118" s="36"/>
      <c r="C118" s="175" t="s">
        <v>168</v>
      </c>
      <c r="D118" s="175" t="s">
        <v>123</v>
      </c>
      <c r="E118" s="176" t="s">
        <v>169</v>
      </c>
      <c r="F118" s="177" t="s">
        <v>170</v>
      </c>
      <c r="G118" s="178" t="s">
        <v>126</v>
      </c>
      <c r="H118" s="179">
        <v>4.3840000000000003</v>
      </c>
      <c r="I118" s="180"/>
      <c r="J118" s="181">
        <f>ROUND(I118*H118,2)</f>
        <v>0</v>
      </c>
      <c r="K118" s="177" t="s">
        <v>127</v>
      </c>
      <c r="L118" s="40"/>
      <c r="M118" s="182" t="s">
        <v>28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128</v>
      </c>
      <c r="AT118" s="186" t="s">
        <v>123</v>
      </c>
      <c r="AU118" s="186" t="s">
        <v>83</v>
      </c>
      <c r="AY118" s="18" t="s">
        <v>121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128</v>
      </c>
      <c r="BK118" s="187">
        <f>ROUND(I118*H118,2)</f>
        <v>0</v>
      </c>
      <c r="BL118" s="18" t="s">
        <v>128</v>
      </c>
      <c r="BM118" s="186" t="s">
        <v>171</v>
      </c>
    </row>
    <row r="119" spans="1:65" s="2" customFormat="1" ht="19.2">
      <c r="A119" s="35"/>
      <c r="B119" s="36"/>
      <c r="C119" s="37"/>
      <c r="D119" s="188" t="s">
        <v>130</v>
      </c>
      <c r="E119" s="37"/>
      <c r="F119" s="189" t="s">
        <v>172</v>
      </c>
      <c r="G119" s="37"/>
      <c r="H119" s="37"/>
      <c r="I119" s="190"/>
      <c r="J119" s="37"/>
      <c r="K119" s="37"/>
      <c r="L119" s="40"/>
      <c r="M119" s="191"/>
      <c r="N119" s="192"/>
      <c r="O119" s="66"/>
      <c r="P119" s="66"/>
      <c r="Q119" s="66"/>
      <c r="R119" s="66"/>
      <c r="S119" s="66"/>
      <c r="T119" s="6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130</v>
      </c>
      <c r="AU119" s="18" t="s">
        <v>83</v>
      </c>
    </row>
    <row r="120" spans="1:65" s="2" customFormat="1" ht="10.199999999999999">
      <c r="A120" s="35"/>
      <c r="B120" s="36"/>
      <c r="C120" s="37"/>
      <c r="D120" s="193" t="s">
        <v>132</v>
      </c>
      <c r="E120" s="37"/>
      <c r="F120" s="194" t="s">
        <v>173</v>
      </c>
      <c r="G120" s="37"/>
      <c r="H120" s="37"/>
      <c r="I120" s="190"/>
      <c r="J120" s="37"/>
      <c r="K120" s="37"/>
      <c r="L120" s="40"/>
      <c r="M120" s="191"/>
      <c r="N120" s="192"/>
      <c r="O120" s="66"/>
      <c r="P120" s="66"/>
      <c r="Q120" s="66"/>
      <c r="R120" s="66"/>
      <c r="S120" s="66"/>
      <c r="T120" s="6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132</v>
      </c>
      <c r="AU120" s="18" t="s">
        <v>83</v>
      </c>
    </row>
    <row r="121" spans="1:65" s="13" customFormat="1" ht="10.199999999999999">
      <c r="B121" s="195"/>
      <c r="C121" s="196"/>
      <c r="D121" s="188" t="s">
        <v>134</v>
      </c>
      <c r="E121" s="197" t="s">
        <v>28</v>
      </c>
      <c r="F121" s="198" t="s">
        <v>174</v>
      </c>
      <c r="G121" s="196"/>
      <c r="H121" s="197" t="s">
        <v>28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134</v>
      </c>
      <c r="AU121" s="204" t="s">
        <v>83</v>
      </c>
      <c r="AV121" s="13" t="s">
        <v>81</v>
      </c>
      <c r="AW121" s="13" t="s">
        <v>34</v>
      </c>
      <c r="AX121" s="13" t="s">
        <v>73</v>
      </c>
      <c r="AY121" s="204" t="s">
        <v>121</v>
      </c>
    </row>
    <row r="122" spans="1:65" s="14" customFormat="1" ht="10.199999999999999">
      <c r="B122" s="205"/>
      <c r="C122" s="206"/>
      <c r="D122" s="188" t="s">
        <v>134</v>
      </c>
      <c r="E122" s="207" t="s">
        <v>28</v>
      </c>
      <c r="F122" s="208" t="s">
        <v>175</v>
      </c>
      <c r="G122" s="206"/>
      <c r="H122" s="209">
        <v>4.3840000000000003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134</v>
      </c>
      <c r="AU122" s="215" t="s">
        <v>83</v>
      </c>
      <c r="AV122" s="14" t="s">
        <v>83</v>
      </c>
      <c r="AW122" s="14" t="s">
        <v>34</v>
      </c>
      <c r="AX122" s="14" t="s">
        <v>81</v>
      </c>
      <c r="AY122" s="215" t="s">
        <v>121</v>
      </c>
    </row>
    <row r="123" spans="1:65" s="2" customFormat="1" ht="16.5" customHeight="1">
      <c r="A123" s="35"/>
      <c r="B123" s="36"/>
      <c r="C123" s="175" t="s">
        <v>176</v>
      </c>
      <c r="D123" s="175" t="s">
        <v>123</v>
      </c>
      <c r="E123" s="176" t="s">
        <v>177</v>
      </c>
      <c r="F123" s="177" t="s">
        <v>178</v>
      </c>
      <c r="G123" s="178" t="s">
        <v>179</v>
      </c>
      <c r="H123" s="179">
        <v>59</v>
      </c>
      <c r="I123" s="180"/>
      <c r="J123" s="181">
        <f>ROUND(I123*H123,2)</f>
        <v>0</v>
      </c>
      <c r="K123" s="177" t="s">
        <v>127</v>
      </c>
      <c r="L123" s="40"/>
      <c r="M123" s="182" t="s">
        <v>28</v>
      </c>
      <c r="N123" s="183" t="s">
        <v>46</v>
      </c>
      <c r="O123" s="66"/>
      <c r="P123" s="184">
        <f>O123*H123</f>
        <v>0</v>
      </c>
      <c r="Q123" s="184">
        <v>2.0000000000000001E-4</v>
      </c>
      <c r="R123" s="184">
        <f>Q123*H123</f>
        <v>1.18E-2</v>
      </c>
      <c r="S123" s="184">
        <v>0</v>
      </c>
      <c r="T123" s="18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6" t="s">
        <v>128</v>
      </c>
      <c r="AT123" s="186" t="s">
        <v>123</v>
      </c>
      <c r="AU123" s="186" t="s">
        <v>83</v>
      </c>
      <c r="AY123" s="18" t="s">
        <v>121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8" t="s">
        <v>128</v>
      </c>
      <c r="BK123" s="187">
        <f>ROUND(I123*H123,2)</f>
        <v>0</v>
      </c>
      <c r="BL123" s="18" t="s">
        <v>128</v>
      </c>
      <c r="BM123" s="186" t="s">
        <v>180</v>
      </c>
    </row>
    <row r="124" spans="1:65" s="2" customFormat="1" ht="10.199999999999999">
      <c r="A124" s="35"/>
      <c r="B124" s="36"/>
      <c r="C124" s="37"/>
      <c r="D124" s="188" t="s">
        <v>130</v>
      </c>
      <c r="E124" s="37"/>
      <c r="F124" s="189" t="s">
        <v>181</v>
      </c>
      <c r="G124" s="37"/>
      <c r="H124" s="37"/>
      <c r="I124" s="190"/>
      <c r="J124" s="37"/>
      <c r="K124" s="37"/>
      <c r="L124" s="40"/>
      <c r="M124" s="191"/>
      <c r="N124" s="192"/>
      <c r="O124" s="66"/>
      <c r="P124" s="66"/>
      <c r="Q124" s="66"/>
      <c r="R124" s="66"/>
      <c r="S124" s="66"/>
      <c r="T124" s="6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130</v>
      </c>
      <c r="AU124" s="18" t="s">
        <v>83</v>
      </c>
    </row>
    <row r="125" spans="1:65" s="2" customFormat="1" ht="10.199999999999999">
      <c r="A125" s="35"/>
      <c r="B125" s="36"/>
      <c r="C125" s="37"/>
      <c r="D125" s="193" t="s">
        <v>132</v>
      </c>
      <c r="E125" s="37"/>
      <c r="F125" s="194" t="s">
        <v>182</v>
      </c>
      <c r="G125" s="37"/>
      <c r="H125" s="37"/>
      <c r="I125" s="190"/>
      <c r="J125" s="37"/>
      <c r="K125" s="37"/>
      <c r="L125" s="40"/>
      <c r="M125" s="191"/>
      <c r="N125" s="192"/>
      <c r="O125" s="66"/>
      <c r="P125" s="66"/>
      <c r="Q125" s="66"/>
      <c r="R125" s="66"/>
      <c r="S125" s="66"/>
      <c r="T125" s="6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132</v>
      </c>
      <c r="AU125" s="18" t="s">
        <v>83</v>
      </c>
    </row>
    <row r="126" spans="1:65" s="13" customFormat="1" ht="10.199999999999999">
      <c r="B126" s="195"/>
      <c r="C126" s="196"/>
      <c r="D126" s="188" t="s">
        <v>134</v>
      </c>
      <c r="E126" s="197" t="s">
        <v>28</v>
      </c>
      <c r="F126" s="198" t="s">
        <v>183</v>
      </c>
      <c r="G126" s="196"/>
      <c r="H126" s="197" t="s">
        <v>28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134</v>
      </c>
      <c r="AU126" s="204" t="s">
        <v>83</v>
      </c>
      <c r="AV126" s="13" t="s">
        <v>81</v>
      </c>
      <c r="AW126" s="13" t="s">
        <v>34</v>
      </c>
      <c r="AX126" s="13" t="s">
        <v>73</v>
      </c>
      <c r="AY126" s="204" t="s">
        <v>121</v>
      </c>
    </row>
    <row r="127" spans="1:65" s="14" customFormat="1" ht="10.199999999999999">
      <c r="B127" s="205"/>
      <c r="C127" s="206"/>
      <c r="D127" s="188" t="s">
        <v>134</v>
      </c>
      <c r="E127" s="207" t="s">
        <v>28</v>
      </c>
      <c r="F127" s="208" t="s">
        <v>184</v>
      </c>
      <c r="G127" s="206"/>
      <c r="H127" s="209">
        <v>59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134</v>
      </c>
      <c r="AU127" s="215" t="s">
        <v>83</v>
      </c>
      <c r="AV127" s="14" t="s">
        <v>83</v>
      </c>
      <c r="AW127" s="14" t="s">
        <v>34</v>
      </c>
      <c r="AX127" s="14" t="s">
        <v>81</v>
      </c>
      <c r="AY127" s="215" t="s">
        <v>121</v>
      </c>
    </row>
    <row r="128" spans="1:65" s="2" customFormat="1" ht="16.5" customHeight="1">
      <c r="A128" s="35"/>
      <c r="B128" s="36"/>
      <c r="C128" s="175" t="s">
        <v>185</v>
      </c>
      <c r="D128" s="175" t="s">
        <v>123</v>
      </c>
      <c r="E128" s="176" t="s">
        <v>186</v>
      </c>
      <c r="F128" s="177" t="s">
        <v>187</v>
      </c>
      <c r="G128" s="178" t="s">
        <v>126</v>
      </c>
      <c r="H128" s="179">
        <v>29.417000000000002</v>
      </c>
      <c r="I128" s="180"/>
      <c r="J128" s="181">
        <f>ROUND(I128*H128,2)</f>
        <v>0</v>
      </c>
      <c r="K128" s="177" t="s">
        <v>127</v>
      </c>
      <c r="L128" s="40"/>
      <c r="M128" s="182" t="s">
        <v>28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128</v>
      </c>
      <c r="AT128" s="186" t="s">
        <v>123</v>
      </c>
      <c r="AU128" s="186" t="s">
        <v>83</v>
      </c>
      <c r="AY128" s="18" t="s">
        <v>121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128</v>
      </c>
      <c r="BK128" s="187">
        <f>ROUND(I128*H128,2)</f>
        <v>0</v>
      </c>
      <c r="BL128" s="18" t="s">
        <v>128</v>
      </c>
      <c r="BM128" s="186" t="s">
        <v>188</v>
      </c>
    </row>
    <row r="129" spans="1:65" s="2" customFormat="1" ht="19.2">
      <c r="A129" s="35"/>
      <c r="B129" s="36"/>
      <c r="C129" s="37"/>
      <c r="D129" s="188" t="s">
        <v>130</v>
      </c>
      <c r="E129" s="37"/>
      <c r="F129" s="189" t="s">
        <v>189</v>
      </c>
      <c r="G129" s="37"/>
      <c r="H129" s="37"/>
      <c r="I129" s="190"/>
      <c r="J129" s="37"/>
      <c r="K129" s="37"/>
      <c r="L129" s="40"/>
      <c r="M129" s="191"/>
      <c r="N129" s="192"/>
      <c r="O129" s="66"/>
      <c r="P129" s="66"/>
      <c r="Q129" s="66"/>
      <c r="R129" s="66"/>
      <c r="S129" s="66"/>
      <c r="T129" s="6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130</v>
      </c>
      <c r="AU129" s="18" t="s">
        <v>83</v>
      </c>
    </row>
    <row r="130" spans="1:65" s="2" customFormat="1" ht="10.199999999999999">
      <c r="A130" s="35"/>
      <c r="B130" s="36"/>
      <c r="C130" s="37"/>
      <c r="D130" s="193" t="s">
        <v>132</v>
      </c>
      <c r="E130" s="37"/>
      <c r="F130" s="194" t="s">
        <v>190</v>
      </c>
      <c r="G130" s="37"/>
      <c r="H130" s="37"/>
      <c r="I130" s="190"/>
      <c r="J130" s="37"/>
      <c r="K130" s="37"/>
      <c r="L130" s="40"/>
      <c r="M130" s="191"/>
      <c r="N130" s="192"/>
      <c r="O130" s="66"/>
      <c r="P130" s="66"/>
      <c r="Q130" s="66"/>
      <c r="R130" s="66"/>
      <c r="S130" s="66"/>
      <c r="T130" s="6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132</v>
      </c>
      <c r="AU130" s="18" t="s">
        <v>83</v>
      </c>
    </row>
    <row r="131" spans="1:65" s="13" customFormat="1" ht="10.199999999999999">
      <c r="B131" s="195"/>
      <c r="C131" s="196"/>
      <c r="D131" s="188" t="s">
        <v>134</v>
      </c>
      <c r="E131" s="197" t="s">
        <v>28</v>
      </c>
      <c r="F131" s="198" t="s">
        <v>191</v>
      </c>
      <c r="G131" s="196"/>
      <c r="H131" s="197" t="s">
        <v>28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134</v>
      </c>
      <c r="AU131" s="204" t="s">
        <v>83</v>
      </c>
      <c r="AV131" s="13" t="s">
        <v>81</v>
      </c>
      <c r="AW131" s="13" t="s">
        <v>34</v>
      </c>
      <c r="AX131" s="13" t="s">
        <v>73</v>
      </c>
      <c r="AY131" s="204" t="s">
        <v>121</v>
      </c>
    </row>
    <row r="132" spans="1:65" s="13" customFormat="1" ht="10.199999999999999">
      <c r="B132" s="195"/>
      <c r="C132" s="196"/>
      <c r="D132" s="188" t="s">
        <v>134</v>
      </c>
      <c r="E132" s="197" t="s">
        <v>28</v>
      </c>
      <c r="F132" s="198" t="s">
        <v>192</v>
      </c>
      <c r="G132" s="196"/>
      <c r="H132" s="197" t="s">
        <v>28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134</v>
      </c>
      <c r="AU132" s="204" t="s">
        <v>83</v>
      </c>
      <c r="AV132" s="13" t="s">
        <v>81</v>
      </c>
      <c r="AW132" s="13" t="s">
        <v>34</v>
      </c>
      <c r="AX132" s="13" t="s">
        <v>73</v>
      </c>
      <c r="AY132" s="204" t="s">
        <v>121</v>
      </c>
    </row>
    <row r="133" spans="1:65" s="14" customFormat="1" ht="10.199999999999999">
      <c r="B133" s="205"/>
      <c r="C133" s="206"/>
      <c r="D133" s="188" t="s">
        <v>134</v>
      </c>
      <c r="E133" s="207" t="s">
        <v>28</v>
      </c>
      <c r="F133" s="208" t="s">
        <v>193</v>
      </c>
      <c r="G133" s="206"/>
      <c r="H133" s="209">
        <v>19.605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134</v>
      </c>
      <c r="AU133" s="215" t="s">
        <v>83</v>
      </c>
      <c r="AV133" s="14" t="s">
        <v>83</v>
      </c>
      <c r="AW133" s="14" t="s">
        <v>34</v>
      </c>
      <c r="AX133" s="14" t="s">
        <v>73</v>
      </c>
      <c r="AY133" s="215" t="s">
        <v>121</v>
      </c>
    </row>
    <row r="134" spans="1:65" s="13" customFormat="1" ht="10.199999999999999">
      <c r="B134" s="195"/>
      <c r="C134" s="196"/>
      <c r="D134" s="188" t="s">
        <v>134</v>
      </c>
      <c r="E134" s="197" t="s">
        <v>28</v>
      </c>
      <c r="F134" s="198" t="s">
        <v>194</v>
      </c>
      <c r="G134" s="196"/>
      <c r="H134" s="197" t="s">
        <v>28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134</v>
      </c>
      <c r="AU134" s="204" t="s">
        <v>83</v>
      </c>
      <c r="AV134" s="13" t="s">
        <v>81</v>
      </c>
      <c r="AW134" s="13" t="s">
        <v>34</v>
      </c>
      <c r="AX134" s="13" t="s">
        <v>73</v>
      </c>
      <c r="AY134" s="204" t="s">
        <v>121</v>
      </c>
    </row>
    <row r="135" spans="1:65" s="14" customFormat="1" ht="10.199999999999999">
      <c r="B135" s="205"/>
      <c r="C135" s="206"/>
      <c r="D135" s="188" t="s">
        <v>134</v>
      </c>
      <c r="E135" s="207" t="s">
        <v>28</v>
      </c>
      <c r="F135" s="208" t="s">
        <v>195</v>
      </c>
      <c r="G135" s="206"/>
      <c r="H135" s="209">
        <v>9.8119999999999994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134</v>
      </c>
      <c r="AU135" s="215" t="s">
        <v>83</v>
      </c>
      <c r="AV135" s="14" t="s">
        <v>83</v>
      </c>
      <c r="AW135" s="14" t="s">
        <v>34</v>
      </c>
      <c r="AX135" s="14" t="s">
        <v>73</v>
      </c>
      <c r="AY135" s="215" t="s">
        <v>121</v>
      </c>
    </row>
    <row r="136" spans="1:65" s="15" customFormat="1" ht="10.199999999999999">
      <c r="B136" s="216"/>
      <c r="C136" s="217"/>
      <c r="D136" s="188" t="s">
        <v>134</v>
      </c>
      <c r="E136" s="218" t="s">
        <v>28</v>
      </c>
      <c r="F136" s="219" t="s">
        <v>196</v>
      </c>
      <c r="G136" s="217"/>
      <c r="H136" s="220">
        <v>29.417000000000002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134</v>
      </c>
      <c r="AU136" s="226" t="s">
        <v>83</v>
      </c>
      <c r="AV136" s="15" t="s">
        <v>128</v>
      </c>
      <c r="AW136" s="15" t="s">
        <v>34</v>
      </c>
      <c r="AX136" s="15" t="s">
        <v>81</v>
      </c>
      <c r="AY136" s="226" t="s">
        <v>121</v>
      </c>
    </row>
    <row r="137" spans="1:65" s="2" customFormat="1" ht="21.75" customHeight="1">
      <c r="A137" s="35"/>
      <c r="B137" s="36"/>
      <c r="C137" s="175" t="s">
        <v>197</v>
      </c>
      <c r="D137" s="175" t="s">
        <v>123</v>
      </c>
      <c r="E137" s="176" t="s">
        <v>198</v>
      </c>
      <c r="F137" s="177" t="s">
        <v>199</v>
      </c>
      <c r="G137" s="178" t="s">
        <v>126</v>
      </c>
      <c r="H137" s="179">
        <v>9.7929999999999993</v>
      </c>
      <c r="I137" s="180"/>
      <c r="J137" s="181">
        <f>ROUND(I137*H137,2)</f>
        <v>0</v>
      </c>
      <c r="K137" s="177" t="s">
        <v>127</v>
      </c>
      <c r="L137" s="40"/>
      <c r="M137" s="182" t="s">
        <v>28</v>
      </c>
      <c r="N137" s="183" t="s">
        <v>46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6" t="s">
        <v>128</v>
      </c>
      <c r="AT137" s="186" t="s">
        <v>123</v>
      </c>
      <c r="AU137" s="186" t="s">
        <v>83</v>
      </c>
      <c r="AY137" s="18" t="s">
        <v>121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8" t="s">
        <v>128</v>
      </c>
      <c r="BK137" s="187">
        <f>ROUND(I137*H137,2)</f>
        <v>0</v>
      </c>
      <c r="BL137" s="18" t="s">
        <v>128</v>
      </c>
      <c r="BM137" s="186" t="s">
        <v>200</v>
      </c>
    </row>
    <row r="138" spans="1:65" s="2" customFormat="1" ht="19.2">
      <c r="A138" s="35"/>
      <c r="B138" s="36"/>
      <c r="C138" s="37"/>
      <c r="D138" s="188" t="s">
        <v>130</v>
      </c>
      <c r="E138" s="37"/>
      <c r="F138" s="189" t="s">
        <v>201</v>
      </c>
      <c r="G138" s="37"/>
      <c r="H138" s="37"/>
      <c r="I138" s="190"/>
      <c r="J138" s="37"/>
      <c r="K138" s="37"/>
      <c r="L138" s="40"/>
      <c r="M138" s="191"/>
      <c r="N138" s="192"/>
      <c r="O138" s="66"/>
      <c r="P138" s="66"/>
      <c r="Q138" s="66"/>
      <c r="R138" s="66"/>
      <c r="S138" s="66"/>
      <c r="T138" s="6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130</v>
      </c>
      <c r="AU138" s="18" t="s">
        <v>83</v>
      </c>
    </row>
    <row r="139" spans="1:65" s="2" customFormat="1" ht="10.199999999999999">
      <c r="A139" s="35"/>
      <c r="B139" s="36"/>
      <c r="C139" s="37"/>
      <c r="D139" s="193" t="s">
        <v>132</v>
      </c>
      <c r="E139" s="37"/>
      <c r="F139" s="194" t="s">
        <v>202</v>
      </c>
      <c r="G139" s="37"/>
      <c r="H139" s="37"/>
      <c r="I139" s="190"/>
      <c r="J139" s="37"/>
      <c r="K139" s="37"/>
      <c r="L139" s="40"/>
      <c r="M139" s="191"/>
      <c r="N139" s="192"/>
      <c r="O139" s="66"/>
      <c r="P139" s="66"/>
      <c r="Q139" s="66"/>
      <c r="R139" s="66"/>
      <c r="S139" s="66"/>
      <c r="T139" s="6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132</v>
      </c>
      <c r="AU139" s="18" t="s">
        <v>83</v>
      </c>
    </row>
    <row r="140" spans="1:65" s="13" customFormat="1" ht="10.199999999999999">
      <c r="B140" s="195"/>
      <c r="C140" s="196"/>
      <c r="D140" s="188" t="s">
        <v>134</v>
      </c>
      <c r="E140" s="197" t="s">
        <v>28</v>
      </c>
      <c r="F140" s="198" t="s">
        <v>203</v>
      </c>
      <c r="G140" s="196"/>
      <c r="H140" s="197" t="s">
        <v>28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134</v>
      </c>
      <c r="AU140" s="204" t="s">
        <v>83</v>
      </c>
      <c r="AV140" s="13" t="s">
        <v>81</v>
      </c>
      <c r="AW140" s="13" t="s">
        <v>34</v>
      </c>
      <c r="AX140" s="13" t="s">
        <v>73</v>
      </c>
      <c r="AY140" s="204" t="s">
        <v>121</v>
      </c>
    </row>
    <row r="141" spans="1:65" s="14" customFormat="1" ht="10.199999999999999">
      <c r="B141" s="205"/>
      <c r="C141" s="206"/>
      <c r="D141" s="188" t="s">
        <v>134</v>
      </c>
      <c r="E141" s="207" t="s">
        <v>28</v>
      </c>
      <c r="F141" s="208" t="s">
        <v>204</v>
      </c>
      <c r="G141" s="206"/>
      <c r="H141" s="209">
        <v>9.7929999999999993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134</v>
      </c>
      <c r="AU141" s="215" t="s">
        <v>83</v>
      </c>
      <c r="AV141" s="14" t="s">
        <v>83</v>
      </c>
      <c r="AW141" s="14" t="s">
        <v>34</v>
      </c>
      <c r="AX141" s="14" t="s">
        <v>81</v>
      </c>
      <c r="AY141" s="215" t="s">
        <v>121</v>
      </c>
    </row>
    <row r="142" spans="1:65" s="2" customFormat="1" ht="21.75" customHeight="1">
      <c r="A142" s="35"/>
      <c r="B142" s="36"/>
      <c r="C142" s="175" t="s">
        <v>205</v>
      </c>
      <c r="D142" s="175" t="s">
        <v>123</v>
      </c>
      <c r="E142" s="176" t="s">
        <v>206</v>
      </c>
      <c r="F142" s="177" t="s">
        <v>207</v>
      </c>
      <c r="G142" s="178" t="s">
        <v>126</v>
      </c>
      <c r="H142" s="179">
        <v>6</v>
      </c>
      <c r="I142" s="180"/>
      <c r="J142" s="181">
        <f>ROUND(I142*H142,2)</f>
        <v>0</v>
      </c>
      <c r="K142" s="177" t="s">
        <v>127</v>
      </c>
      <c r="L142" s="40"/>
      <c r="M142" s="182" t="s">
        <v>28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128</v>
      </c>
      <c r="AT142" s="186" t="s">
        <v>123</v>
      </c>
      <c r="AU142" s="186" t="s">
        <v>83</v>
      </c>
      <c r="AY142" s="18" t="s">
        <v>121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128</v>
      </c>
      <c r="BK142" s="187">
        <f>ROUND(I142*H142,2)</f>
        <v>0</v>
      </c>
      <c r="BL142" s="18" t="s">
        <v>128</v>
      </c>
      <c r="BM142" s="186" t="s">
        <v>208</v>
      </c>
    </row>
    <row r="143" spans="1:65" s="2" customFormat="1" ht="19.2">
      <c r="A143" s="35"/>
      <c r="B143" s="36"/>
      <c r="C143" s="37"/>
      <c r="D143" s="188" t="s">
        <v>130</v>
      </c>
      <c r="E143" s="37"/>
      <c r="F143" s="189" t="s">
        <v>209</v>
      </c>
      <c r="G143" s="37"/>
      <c r="H143" s="37"/>
      <c r="I143" s="190"/>
      <c r="J143" s="37"/>
      <c r="K143" s="37"/>
      <c r="L143" s="40"/>
      <c r="M143" s="191"/>
      <c r="N143" s="192"/>
      <c r="O143" s="66"/>
      <c r="P143" s="66"/>
      <c r="Q143" s="66"/>
      <c r="R143" s="66"/>
      <c r="S143" s="66"/>
      <c r="T143" s="6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130</v>
      </c>
      <c r="AU143" s="18" t="s">
        <v>83</v>
      </c>
    </row>
    <row r="144" spans="1:65" s="2" customFormat="1" ht="10.199999999999999">
      <c r="A144" s="35"/>
      <c r="B144" s="36"/>
      <c r="C144" s="37"/>
      <c r="D144" s="193" t="s">
        <v>132</v>
      </c>
      <c r="E144" s="37"/>
      <c r="F144" s="194" t="s">
        <v>210</v>
      </c>
      <c r="G144" s="37"/>
      <c r="H144" s="37"/>
      <c r="I144" s="190"/>
      <c r="J144" s="37"/>
      <c r="K144" s="37"/>
      <c r="L144" s="40"/>
      <c r="M144" s="191"/>
      <c r="N144" s="192"/>
      <c r="O144" s="66"/>
      <c r="P144" s="66"/>
      <c r="Q144" s="66"/>
      <c r="R144" s="66"/>
      <c r="S144" s="66"/>
      <c r="T144" s="6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132</v>
      </c>
      <c r="AU144" s="18" t="s">
        <v>83</v>
      </c>
    </row>
    <row r="145" spans="1:65" s="13" customFormat="1" ht="20.399999999999999">
      <c r="B145" s="195"/>
      <c r="C145" s="196"/>
      <c r="D145" s="188" t="s">
        <v>134</v>
      </c>
      <c r="E145" s="197" t="s">
        <v>28</v>
      </c>
      <c r="F145" s="198" t="s">
        <v>211</v>
      </c>
      <c r="G145" s="196"/>
      <c r="H145" s="197" t="s">
        <v>28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134</v>
      </c>
      <c r="AU145" s="204" t="s">
        <v>83</v>
      </c>
      <c r="AV145" s="13" t="s">
        <v>81</v>
      </c>
      <c r="AW145" s="13" t="s">
        <v>34</v>
      </c>
      <c r="AX145" s="13" t="s">
        <v>73</v>
      </c>
      <c r="AY145" s="204" t="s">
        <v>121</v>
      </c>
    </row>
    <row r="146" spans="1:65" s="14" customFormat="1" ht="10.199999999999999">
      <c r="B146" s="205"/>
      <c r="C146" s="206"/>
      <c r="D146" s="188" t="s">
        <v>134</v>
      </c>
      <c r="E146" s="207" t="s">
        <v>28</v>
      </c>
      <c r="F146" s="208" t="s">
        <v>136</v>
      </c>
      <c r="G146" s="206"/>
      <c r="H146" s="209">
        <v>6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134</v>
      </c>
      <c r="AU146" s="215" t="s">
        <v>83</v>
      </c>
      <c r="AV146" s="14" t="s">
        <v>83</v>
      </c>
      <c r="AW146" s="14" t="s">
        <v>34</v>
      </c>
      <c r="AX146" s="14" t="s">
        <v>81</v>
      </c>
      <c r="AY146" s="215" t="s">
        <v>121</v>
      </c>
    </row>
    <row r="147" spans="1:65" s="2" customFormat="1" ht="16.5" customHeight="1">
      <c r="A147" s="35"/>
      <c r="B147" s="36"/>
      <c r="C147" s="175" t="s">
        <v>212</v>
      </c>
      <c r="D147" s="175" t="s">
        <v>123</v>
      </c>
      <c r="E147" s="176" t="s">
        <v>213</v>
      </c>
      <c r="F147" s="177" t="s">
        <v>214</v>
      </c>
      <c r="G147" s="178" t="s">
        <v>126</v>
      </c>
      <c r="H147" s="179">
        <v>9.8119999999999994</v>
      </c>
      <c r="I147" s="180"/>
      <c r="J147" s="181">
        <f>ROUND(I147*H147,2)</f>
        <v>0</v>
      </c>
      <c r="K147" s="177" t="s">
        <v>127</v>
      </c>
      <c r="L147" s="40"/>
      <c r="M147" s="182" t="s">
        <v>28</v>
      </c>
      <c r="N147" s="183" t="s">
        <v>46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6" t="s">
        <v>128</v>
      </c>
      <c r="AT147" s="186" t="s">
        <v>123</v>
      </c>
      <c r="AU147" s="186" t="s">
        <v>83</v>
      </c>
      <c r="AY147" s="18" t="s">
        <v>121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8" t="s">
        <v>128</v>
      </c>
      <c r="BK147" s="187">
        <f>ROUND(I147*H147,2)</f>
        <v>0</v>
      </c>
      <c r="BL147" s="18" t="s">
        <v>128</v>
      </c>
      <c r="BM147" s="186" t="s">
        <v>215</v>
      </c>
    </row>
    <row r="148" spans="1:65" s="2" customFormat="1" ht="19.2">
      <c r="A148" s="35"/>
      <c r="B148" s="36"/>
      <c r="C148" s="37"/>
      <c r="D148" s="188" t="s">
        <v>130</v>
      </c>
      <c r="E148" s="37"/>
      <c r="F148" s="189" t="s">
        <v>216</v>
      </c>
      <c r="G148" s="37"/>
      <c r="H148" s="37"/>
      <c r="I148" s="190"/>
      <c r="J148" s="37"/>
      <c r="K148" s="37"/>
      <c r="L148" s="40"/>
      <c r="M148" s="191"/>
      <c r="N148" s="192"/>
      <c r="O148" s="66"/>
      <c r="P148" s="66"/>
      <c r="Q148" s="66"/>
      <c r="R148" s="66"/>
      <c r="S148" s="66"/>
      <c r="T148" s="6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130</v>
      </c>
      <c r="AU148" s="18" t="s">
        <v>83</v>
      </c>
    </row>
    <row r="149" spans="1:65" s="2" customFormat="1" ht="10.199999999999999">
      <c r="A149" s="35"/>
      <c r="B149" s="36"/>
      <c r="C149" s="37"/>
      <c r="D149" s="193" t="s">
        <v>132</v>
      </c>
      <c r="E149" s="37"/>
      <c r="F149" s="194" t="s">
        <v>217</v>
      </c>
      <c r="G149" s="37"/>
      <c r="H149" s="37"/>
      <c r="I149" s="190"/>
      <c r="J149" s="37"/>
      <c r="K149" s="37"/>
      <c r="L149" s="40"/>
      <c r="M149" s="191"/>
      <c r="N149" s="192"/>
      <c r="O149" s="66"/>
      <c r="P149" s="66"/>
      <c r="Q149" s="66"/>
      <c r="R149" s="66"/>
      <c r="S149" s="66"/>
      <c r="T149" s="6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132</v>
      </c>
      <c r="AU149" s="18" t="s">
        <v>83</v>
      </c>
    </row>
    <row r="150" spans="1:65" s="13" customFormat="1" ht="10.199999999999999">
      <c r="B150" s="195"/>
      <c r="C150" s="196"/>
      <c r="D150" s="188" t="s">
        <v>134</v>
      </c>
      <c r="E150" s="197" t="s">
        <v>28</v>
      </c>
      <c r="F150" s="198" t="s">
        <v>218</v>
      </c>
      <c r="G150" s="196"/>
      <c r="H150" s="197" t="s">
        <v>28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134</v>
      </c>
      <c r="AU150" s="204" t="s">
        <v>83</v>
      </c>
      <c r="AV150" s="13" t="s">
        <v>81</v>
      </c>
      <c r="AW150" s="13" t="s">
        <v>34</v>
      </c>
      <c r="AX150" s="13" t="s">
        <v>73</v>
      </c>
      <c r="AY150" s="204" t="s">
        <v>121</v>
      </c>
    </row>
    <row r="151" spans="1:65" s="13" customFormat="1" ht="10.199999999999999">
      <c r="B151" s="195"/>
      <c r="C151" s="196"/>
      <c r="D151" s="188" t="s">
        <v>134</v>
      </c>
      <c r="E151" s="197" t="s">
        <v>28</v>
      </c>
      <c r="F151" s="198" t="s">
        <v>219</v>
      </c>
      <c r="G151" s="196"/>
      <c r="H151" s="197" t="s">
        <v>28</v>
      </c>
      <c r="I151" s="199"/>
      <c r="J151" s="196"/>
      <c r="K151" s="196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134</v>
      </c>
      <c r="AU151" s="204" t="s">
        <v>83</v>
      </c>
      <c r="AV151" s="13" t="s">
        <v>81</v>
      </c>
      <c r="AW151" s="13" t="s">
        <v>34</v>
      </c>
      <c r="AX151" s="13" t="s">
        <v>73</v>
      </c>
      <c r="AY151" s="204" t="s">
        <v>121</v>
      </c>
    </row>
    <row r="152" spans="1:65" s="14" customFormat="1" ht="10.199999999999999">
      <c r="B152" s="205"/>
      <c r="C152" s="206"/>
      <c r="D152" s="188" t="s">
        <v>134</v>
      </c>
      <c r="E152" s="207" t="s">
        <v>28</v>
      </c>
      <c r="F152" s="208" t="s">
        <v>220</v>
      </c>
      <c r="G152" s="206"/>
      <c r="H152" s="209">
        <v>1.375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134</v>
      </c>
      <c r="AU152" s="215" t="s">
        <v>83</v>
      </c>
      <c r="AV152" s="14" t="s">
        <v>83</v>
      </c>
      <c r="AW152" s="14" t="s">
        <v>34</v>
      </c>
      <c r="AX152" s="14" t="s">
        <v>73</v>
      </c>
      <c r="AY152" s="215" t="s">
        <v>121</v>
      </c>
    </row>
    <row r="153" spans="1:65" s="13" customFormat="1" ht="10.199999999999999">
      <c r="B153" s="195"/>
      <c r="C153" s="196"/>
      <c r="D153" s="188" t="s">
        <v>134</v>
      </c>
      <c r="E153" s="197" t="s">
        <v>28</v>
      </c>
      <c r="F153" s="198" t="s">
        <v>221</v>
      </c>
      <c r="G153" s="196"/>
      <c r="H153" s="197" t="s">
        <v>28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134</v>
      </c>
      <c r="AU153" s="204" t="s">
        <v>83</v>
      </c>
      <c r="AV153" s="13" t="s">
        <v>81</v>
      </c>
      <c r="AW153" s="13" t="s">
        <v>34</v>
      </c>
      <c r="AX153" s="13" t="s">
        <v>73</v>
      </c>
      <c r="AY153" s="204" t="s">
        <v>121</v>
      </c>
    </row>
    <row r="154" spans="1:65" s="14" customFormat="1" ht="10.199999999999999">
      <c r="B154" s="205"/>
      <c r="C154" s="206"/>
      <c r="D154" s="188" t="s">
        <v>134</v>
      </c>
      <c r="E154" s="207" t="s">
        <v>28</v>
      </c>
      <c r="F154" s="208" t="s">
        <v>222</v>
      </c>
      <c r="G154" s="206"/>
      <c r="H154" s="209">
        <v>8.4369999999999994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134</v>
      </c>
      <c r="AU154" s="215" t="s">
        <v>83</v>
      </c>
      <c r="AV154" s="14" t="s">
        <v>83</v>
      </c>
      <c r="AW154" s="14" t="s">
        <v>34</v>
      </c>
      <c r="AX154" s="14" t="s">
        <v>73</v>
      </c>
      <c r="AY154" s="215" t="s">
        <v>121</v>
      </c>
    </row>
    <row r="155" spans="1:65" s="15" customFormat="1" ht="10.199999999999999">
      <c r="B155" s="216"/>
      <c r="C155" s="217"/>
      <c r="D155" s="188" t="s">
        <v>134</v>
      </c>
      <c r="E155" s="218" t="s">
        <v>28</v>
      </c>
      <c r="F155" s="219" t="s">
        <v>196</v>
      </c>
      <c r="G155" s="217"/>
      <c r="H155" s="220">
        <v>9.8119999999999994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134</v>
      </c>
      <c r="AU155" s="226" t="s">
        <v>83</v>
      </c>
      <c r="AV155" s="15" t="s">
        <v>128</v>
      </c>
      <c r="AW155" s="15" t="s">
        <v>34</v>
      </c>
      <c r="AX155" s="15" t="s">
        <v>81</v>
      </c>
      <c r="AY155" s="226" t="s">
        <v>121</v>
      </c>
    </row>
    <row r="156" spans="1:65" s="2" customFormat="1" ht="16.5" customHeight="1">
      <c r="A156" s="35"/>
      <c r="B156" s="36"/>
      <c r="C156" s="175" t="s">
        <v>223</v>
      </c>
      <c r="D156" s="175" t="s">
        <v>123</v>
      </c>
      <c r="E156" s="176" t="s">
        <v>224</v>
      </c>
      <c r="F156" s="177" t="s">
        <v>225</v>
      </c>
      <c r="G156" s="178" t="s">
        <v>139</v>
      </c>
      <c r="H156" s="179">
        <v>20.059999999999999</v>
      </c>
      <c r="I156" s="180"/>
      <c r="J156" s="181">
        <f>ROUND(I156*H156,2)</f>
        <v>0</v>
      </c>
      <c r="K156" s="177" t="s">
        <v>127</v>
      </c>
      <c r="L156" s="40"/>
      <c r="M156" s="182" t="s">
        <v>28</v>
      </c>
      <c r="N156" s="183" t="s">
        <v>46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6" t="s">
        <v>128</v>
      </c>
      <c r="AT156" s="186" t="s">
        <v>123</v>
      </c>
      <c r="AU156" s="186" t="s">
        <v>83</v>
      </c>
      <c r="AY156" s="18" t="s">
        <v>121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8" t="s">
        <v>128</v>
      </c>
      <c r="BK156" s="187">
        <f>ROUND(I156*H156,2)</f>
        <v>0</v>
      </c>
      <c r="BL156" s="18" t="s">
        <v>128</v>
      </c>
      <c r="BM156" s="186" t="s">
        <v>226</v>
      </c>
    </row>
    <row r="157" spans="1:65" s="2" customFormat="1" ht="19.2">
      <c r="A157" s="35"/>
      <c r="B157" s="36"/>
      <c r="C157" s="37"/>
      <c r="D157" s="188" t="s">
        <v>130</v>
      </c>
      <c r="E157" s="37"/>
      <c r="F157" s="189" t="s">
        <v>227</v>
      </c>
      <c r="G157" s="37"/>
      <c r="H157" s="37"/>
      <c r="I157" s="190"/>
      <c r="J157" s="37"/>
      <c r="K157" s="37"/>
      <c r="L157" s="40"/>
      <c r="M157" s="191"/>
      <c r="N157" s="192"/>
      <c r="O157" s="66"/>
      <c r="P157" s="66"/>
      <c r="Q157" s="66"/>
      <c r="R157" s="66"/>
      <c r="S157" s="66"/>
      <c r="T157" s="6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130</v>
      </c>
      <c r="AU157" s="18" t="s">
        <v>83</v>
      </c>
    </row>
    <row r="158" spans="1:65" s="2" customFormat="1" ht="10.199999999999999">
      <c r="A158" s="35"/>
      <c r="B158" s="36"/>
      <c r="C158" s="37"/>
      <c r="D158" s="193" t="s">
        <v>132</v>
      </c>
      <c r="E158" s="37"/>
      <c r="F158" s="194" t="s">
        <v>228</v>
      </c>
      <c r="G158" s="37"/>
      <c r="H158" s="37"/>
      <c r="I158" s="190"/>
      <c r="J158" s="37"/>
      <c r="K158" s="37"/>
      <c r="L158" s="40"/>
      <c r="M158" s="191"/>
      <c r="N158" s="192"/>
      <c r="O158" s="66"/>
      <c r="P158" s="66"/>
      <c r="Q158" s="66"/>
      <c r="R158" s="66"/>
      <c r="S158" s="66"/>
      <c r="T158" s="6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132</v>
      </c>
      <c r="AU158" s="18" t="s">
        <v>83</v>
      </c>
    </row>
    <row r="159" spans="1:65" s="13" customFormat="1" ht="10.199999999999999">
      <c r="B159" s="195"/>
      <c r="C159" s="196"/>
      <c r="D159" s="188" t="s">
        <v>134</v>
      </c>
      <c r="E159" s="197" t="s">
        <v>28</v>
      </c>
      <c r="F159" s="198" t="s">
        <v>229</v>
      </c>
      <c r="G159" s="196"/>
      <c r="H159" s="197" t="s">
        <v>28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134</v>
      </c>
      <c r="AU159" s="204" t="s">
        <v>83</v>
      </c>
      <c r="AV159" s="13" t="s">
        <v>81</v>
      </c>
      <c r="AW159" s="13" t="s">
        <v>34</v>
      </c>
      <c r="AX159" s="13" t="s">
        <v>73</v>
      </c>
      <c r="AY159" s="204" t="s">
        <v>121</v>
      </c>
    </row>
    <row r="160" spans="1:65" s="14" customFormat="1" ht="10.199999999999999">
      <c r="B160" s="205"/>
      <c r="C160" s="206"/>
      <c r="D160" s="188" t="s">
        <v>134</v>
      </c>
      <c r="E160" s="207" t="s">
        <v>28</v>
      </c>
      <c r="F160" s="208" t="s">
        <v>230</v>
      </c>
      <c r="G160" s="206"/>
      <c r="H160" s="209">
        <v>20.059999999999999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134</v>
      </c>
      <c r="AU160" s="215" t="s">
        <v>83</v>
      </c>
      <c r="AV160" s="14" t="s">
        <v>83</v>
      </c>
      <c r="AW160" s="14" t="s">
        <v>34</v>
      </c>
      <c r="AX160" s="14" t="s">
        <v>81</v>
      </c>
      <c r="AY160" s="215" t="s">
        <v>121</v>
      </c>
    </row>
    <row r="161" spans="1:65" s="2" customFormat="1" ht="16.5" customHeight="1">
      <c r="A161" s="35"/>
      <c r="B161" s="36"/>
      <c r="C161" s="175" t="s">
        <v>231</v>
      </c>
      <c r="D161" s="175" t="s">
        <v>123</v>
      </c>
      <c r="E161" s="176" t="s">
        <v>232</v>
      </c>
      <c r="F161" s="177" t="s">
        <v>233</v>
      </c>
      <c r="G161" s="178" t="s">
        <v>139</v>
      </c>
      <c r="H161" s="179">
        <v>336.06</v>
      </c>
      <c r="I161" s="180"/>
      <c r="J161" s="181">
        <f>ROUND(I161*H161,2)</f>
        <v>0</v>
      </c>
      <c r="K161" s="177" t="s">
        <v>127</v>
      </c>
      <c r="L161" s="40"/>
      <c r="M161" s="182" t="s">
        <v>28</v>
      </c>
      <c r="N161" s="183" t="s">
        <v>46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6" t="s">
        <v>128</v>
      </c>
      <c r="AT161" s="186" t="s">
        <v>123</v>
      </c>
      <c r="AU161" s="186" t="s">
        <v>83</v>
      </c>
      <c r="AY161" s="18" t="s">
        <v>121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8" t="s">
        <v>128</v>
      </c>
      <c r="BK161" s="187">
        <f>ROUND(I161*H161,2)</f>
        <v>0</v>
      </c>
      <c r="BL161" s="18" t="s">
        <v>128</v>
      </c>
      <c r="BM161" s="186" t="s">
        <v>234</v>
      </c>
    </row>
    <row r="162" spans="1:65" s="2" customFormat="1" ht="19.2">
      <c r="A162" s="35"/>
      <c r="B162" s="36"/>
      <c r="C162" s="37"/>
      <c r="D162" s="188" t="s">
        <v>130</v>
      </c>
      <c r="E162" s="37"/>
      <c r="F162" s="189" t="s">
        <v>235</v>
      </c>
      <c r="G162" s="37"/>
      <c r="H162" s="37"/>
      <c r="I162" s="190"/>
      <c r="J162" s="37"/>
      <c r="K162" s="37"/>
      <c r="L162" s="40"/>
      <c r="M162" s="191"/>
      <c r="N162" s="192"/>
      <c r="O162" s="66"/>
      <c r="P162" s="66"/>
      <c r="Q162" s="66"/>
      <c r="R162" s="66"/>
      <c r="S162" s="66"/>
      <c r="T162" s="6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130</v>
      </c>
      <c r="AU162" s="18" t="s">
        <v>83</v>
      </c>
    </row>
    <row r="163" spans="1:65" s="2" customFormat="1" ht="10.199999999999999">
      <c r="A163" s="35"/>
      <c r="B163" s="36"/>
      <c r="C163" s="37"/>
      <c r="D163" s="193" t="s">
        <v>132</v>
      </c>
      <c r="E163" s="37"/>
      <c r="F163" s="194" t="s">
        <v>236</v>
      </c>
      <c r="G163" s="37"/>
      <c r="H163" s="37"/>
      <c r="I163" s="190"/>
      <c r="J163" s="37"/>
      <c r="K163" s="37"/>
      <c r="L163" s="40"/>
      <c r="M163" s="191"/>
      <c r="N163" s="192"/>
      <c r="O163" s="66"/>
      <c r="P163" s="66"/>
      <c r="Q163" s="66"/>
      <c r="R163" s="66"/>
      <c r="S163" s="66"/>
      <c r="T163" s="6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132</v>
      </c>
      <c r="AU163" s="18" t="s">
        <v>83</v>
      </c>
    </row>
    <row r="164" spans="1:65" s="13" customFormat="1" ht="10.199999999999999">
      <c r="B164" s="195"/>
      <c r="C164" s="196"/>
      <c r="D164" s="188" t="s">
        <v>134</v>
      </c>
      <c r="E164" s="197" t="s">
        <v>28</v>
      </c>
      <c r="F164" s="198" t="s">
        <v>191</v>
      </c>
      <c r="G164" s="196"/>
      <c r="H164" s="197" t="s">
        <v>28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134</v>
      </c>
      <c r="AU164" s="204" t="s">
        <v>83</v>
      </c>
      <c r="AV164" s="13" t="s">
        <v>81</v>
      </c>
      <c r="AW164" s="13" t="s">
        <v>34</v>
      </c>
      <c r="AX164" s="13" t="s">
        <v>73</v>
      </c>
      <c r="AY164" s="204" t="s">
        <v>121</v>
      </c>
    </row>
    <row r="165" spans="1:65" s="13" customFormat="1" ht="10.199999999999999">
      <c r="B165" s="195"/>
      <c r="C165" s="196"/>
      <c r="D165" s="188" t="s">
        <v>134</v>
      </c>
      <c r="E165" s="197" t="s">
        <v>28</v>
      </c>
      <c r="F165" s="198" t="s">
        <v>237</v>
      </c>
      <c r="G165" s="196"/>
      <c r="H165" s="197" t="s">
        <v>28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134</v>
      </c>
      <c r="AU165" s="204" t="s">
        <v>83</v>
      </c>
      <c r="AV165" s="13" t="s">
        <v>81</v>
      </c>
      <c r="AW165" s="13" t="s">
        <v>34</v>
      </c>
      <c r="AX165" s="13" t="s">
        <v>73</v>
      </c>
      <c r="AY165" s="204" t="s">
        <v>121</v>
      </c>
    </row>
    <row r="166" spans="1:65" s="14" customFormat="1" ht="10.199999999999999">
      <c r="B166" s="205"/>
      <c r="C166" s="206"/>
      <c r="D166" s="188" t="s">
        <v>134</v>
      </c>
      <c r="E166" s="207" t="s">
        <v>28</v>
      </c>
      <c r="F166" s="208" t="s">
        <v>230</v>
      </c>
      <c r="G166" s="206"/>
      <c r="H166" s="209">
        <v>20.059999999999999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134</v>
      </c>
      <c r="AU166" s="215" t="s">
        <v>83</v>
      </c>
      <c r="AV166" s="14" t="s">
        <v>83</v>
      </c>
      <c r="AW166" s="14" t="s">
        <v>34</v>
      </c>
      <c r="AX166" s="14" t="s">
        <v>73</v>
      </c>
      <c r="AY166" s="215" t="s">
        <v>121</v>
      </c>
    </row>
    <row r="167" spans="1:65" s="13" customFormat="1" ht="10.199999999999999">
      <c r="B167" s="195"/>
      <c r="C167" s="196"/>
      <c r="D167" s="188" t="s">
        <v>134</v>
      </c>
      <c r="E167" s="197" t="s">
        <v>28</v>
      </c>
      <c r="F167" s="198" t="s">
        <v>238</v>
      </c>
      <c r="G167" s="196"/>
      <c r="H167" s="197" t="s">
        <v>28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134</v>
      </c>
      <c r="AU167" s="204" t="s">
        <v>83</v>
      </c>
      <c r="AV167" s="13" t="s">
        <v>81</v>
      </c>
      <c r="AW167" s="13" t="s">
        <v>34</v>
      </c>
      <c r="AX167" s="13" t="s">
        <v>73</v>
      </c>
      <c r="AY167" s="204" t="s">
        <v>121</v>
      </c>
    </row>
    <row r="168" spans="1:65" s="14" customFormat="1" ht="10.199999999999999">
      <c r="B168" s="205"/>
      <c r="C168" s="206"/>
      <c r="D168" s="188" t="s">
        <v>134</v>
      </c>
      <c r="E168" s="207" t="s">
        <v>28</v>
      </c>
      <c r="F168" s="208" t="s">
        <v>239</v>
      </c>
      <c r="G168" s="206"/>
      <c r="H168" s="209">
        <v>166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134</v>
      </c>
      <c r="AU168" s="215" t="s">
        <v>83</v>
      </c>
      <c r="AV168" s="14" t="s">
        <v>83</v>
      </c>
      <c r="AW168" s="14" t="s">
        <v>34</v>
      </c>
      <c r="AX168" s="14" t="s">
        <v>73</v>
      </c>
      <c r="AY168" s="215" t="s">
        <v>121</v>
      </c>
    </row>
    <row r="169" spans="1:65" s="13" customFormat="1" ht="10.199999999999999">
      <c r="B169" s="195"/>
      <c r="C169" s="196"/>
      <c r="D169" s="188" t="s">
        <v>134</v>
      </c>
      <c r="E169" s="197" t="s">
        <v>28</v>
      </c>
      <c r="F169" s="198" t="s">
        <v>240</v>
      </c>
      <c r="G169" s="196"/>
      <c r="H169" s="197" t="s">
        <v>28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134</v>
      </c>
      <c r="AU169" s="204" t="s">
        <v>83</v>
      </c>
      <c r="AV169" s="13" t="s">
        <v>81</v>
      </c>
      <c r="AW169" s="13" t="s">
        <v>34</v>
      </c>
      <c r="AX169" s="13" t="s">
        <v>73</v>
      </c>
      <c r="AY169" s="204" t="s">
        <v>121</v>
      </c>
    </row>
    <row r="170" spans="1:65" s="14" customFormat="1" ht="10.199999999999999">
      <c r="B170" s="205"/>
      <c r="C170" s="206"/>
      <c r="D170" s="188" t="s">
        <v>134</v>
      </c>
      <c r="E170" s="207" t="s">
        <v>28</v>
      </c>
      <c r="F170" s="208" t="s">
        <v>241</v>
      </c>
      <c r="G170" s="206"/>
      <c r="H170" s="209">
        <v>150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134</v>
      </c>
      <c r="AU170" s="215" t="s">
        <v>83</v>
      </c>
      <c r="AV170" s="14" t="s">
        <v>83</v>
      </c>
      <c r="AW170" s="14" t="s">
        <v>34</v>
      </c>
      <c r="AX170" s="14" t="s">
        <v>73</v>
      </c>
      <c r="AY170" s="215" t="s">
        <v>121</v>
      </c>
    </row>
    <row r="171" spans="1:65" s="15" customFormat="1" ht="10.199999999999999">
      <c r="B171" s="216"/>
      <c r="C171" s="217"/>
      <c r="D171" s="188" t="s">
        <v>134</v>
      </c>
      <c r="E171" s="218" t="s">
        <v>28</v>
      </c>
      <c r="F171" s="219" t="s">
        <v>196</v>
      </c>
      <c r="G171" s="217"/>
      <c r="H171" s="220">
        <v>336.06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134</v>
      </c>
      <c r="AU171" s="226" t="s">
        <v>83</v>
      </c>
      <c r="AV171" s="15" t="s">
        <v>128</v>
      </c>
      <c r="AW171" s="15" t="s">
        <v>34</v>
      </c>
      <c r="AX171" s="15" t="s">
        <v>81</v>
      </c>
      <c r="AY171" s="226" t="s">
        <v>121</v>
      </c>
    </row>
    <row r="172" spans="1:65" s="2" customFormat="1" ht="16.5" customHeight="1">
      <c r="A172" s="35"/>
      <c r="B172" s="36"/>
      <c r="C172" s="227" t="s">
        <v>242</v>
      </c>
      <c r="D172" s="227" t="s">
        <v>243</v>
      </c>
      <c r="E172" s="228" t="s">
        <v>244</v>
      </c>
      <c r="F172" s="229" t="s">
        <v>245</v>
      </c>
      <c r="G172" s="230" t="s">
        <v>246</v>
      </c>
      <c r="H172" s="231">
        <v>10.082000000000001</v>
      </c>
      <c r="I172" s="232"/>
      <c r="J172" s="233">
        <f>ROUND(I172*H172,2)</f>
        <v>0</v>
      </c>
      <c r="K172" s="229" t="s">
        <v>127</v>
      </c>
      <c r="L172" s="234"/>
      <c r="M172" s="235" t="s">
        <v>28</v>
      </c>
      <c r="N172" s="236" t="s">
        <v>46</v>
      </c>
      <c r="O172" s="66"/>
      <c r="P172" s="184">
        <f>O172*H172</f>
        <v>0</v>
      </c>
      <c r="Q172" s="184">
        <v>1E-3</v>
      </c>
      <c r="R172" s="184">
        <f>Q172*H172</f>
        <v>1.0082000000000001E-2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185</v>
      </c>
      <c r="AT172" s="186" t="s">
        <v>243</v>
      </c>
      <c r="AU172" s="186" t="s">
        <v>83</v>
      </c>
      <c r="AY172" s="18" t="s">
        <v>121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128</v>
      </c>
      <c r="BK172" s="187">
        <f>ROUND(I172*H172,2)</f>
        <v>0</v>
      </c>
      <c r="BL172" s="18" t="s">
        <v>128</v>
      </c>
      <c r="BM172" s="186" t="s">
        <v>247</v>
      </c>
    </row>
    <row r="173" spans="1:65" s="2" customFormat="1" ht="10.199999999999999">
      <c r="A173" s="35"/>
      <c r="B173" s="36"/>
      <c r="C173" s="37"/>
      <c r="D173" s="188" t="s">
        <v>130</v>
      </c>
      <c r="E173" s="37"/>
      <c r="F173" s="189" t="s">
        <v>245</v>
      </c>
      <c r="G173" s="37"/>
      <c r="H173" s="37"/>
      <c r="I173" s="190"/>
      <c r="J173" s="37"/>
      <c r="K173" s="37"/>
      <c r="L173" s="40"/>
      <c r="M173" s="191"/>
      <c r="N173" s="192"/>
      <c r="O173" s="66"/>
      <c r="P173" s="66"/>
      <c r="Q173" s="66"/>
      <c r="R173" s="66"/>
      <c r="S173" s="66"/>
      <c r="T173" s="6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130</v>
      </c>
      <c r="AU173" s="18" t="s">
        <v>83</v>
      </c>
    </row>
    <row r="174" spans="1:65" s="13" customFormat="1" ht="10.199999999999999">
      <c r="B174" s="195"/>
      <c r="C174" s="196"/>
      <c r="D174" s="188" t="s">
        <v>134</v>
      </c>
      <c r="E174" s="197" t="s">
        <v>28</v>
      </c>
      <c r="F174" s="198" t="s">
        <v>248</v>
      </c>
      <c r="G174" s="196"/>
      <c r="H174" s="197" t="s">
        <v>28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134</v>
      </c>
      <c r="AU174" s="204" t="s">
        <v>83</v>
      </c>
      <c r="AV174" s="13" t="s">
        <v>81</v>
      </c>
      <c r="AW174" s="13" t="s">
        <v>34</v>
      </c>
      <c r="AX174" s="13" t="s">
        <v>73</v>
      </c>
      <c r="AY174" s="204" t="s">
        <v>121</v>
      </c>
    </row>
    <row r="175" spans="1:65" s="14" customFormat="1" ht="10.199999999999999">
      <c r="B175" s="205"/>
      <c r="C175" s="206"/>
      <c r="D175" s="188" t="s">
        <v>134</v>
      </c>
      <c r="E175" s="207" t="s">
        <v>28</v>
      </c>
      <c r="F175" s="208" t="s">
        <v>249</v>
      </c>
      <c r="G175" s="206"/>
      <c r="H175" s="209">
        <v>336.06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134</v>
      </c>
      <c r="AU175" s="215" t="s">
        <v>83</v>
      </c>
      <c r="AV175" s="14" t="s">
        <v>83</v>
      </c>
      <c r="AW175" s="14" t="s">
        <v>34</v>
      </c>
      <c r="AX175" s="14" t="s">
        <v>81</v>
      </c>
      <c r="AY175" s="215" t="s">
        <v>121</v>
      </c>
    </row>
    <row r="176" spans="1:65" s="14" customFormat="1" ht="10.199999999999999">
      <c r="B176" s="205"/>
      <c r="C176" s="206"/>
      <c r="D176" s="188" t="s">
        <v>134</v>
      </c>
      <c r="E176" s="206"/>
      <c r="F176" s="208" t="s">
        <v>250</v>
      </c>
      <c r="G176" s="206"/>
      <c r="H176" s="209">
        <v>10.082000000000001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134</v>
      </c>
      <c r="AU176" s="215" t="s">
        <v>83</v>
      </c>
      <c r="AV176" s="14" t="s">
        <v>83</v>
      </c>
      <c r="AW176" s="14" t="s">
        <v>4</v>
      </c>
      <c r="AX176" s="14" t="s">
        <v>81</v>
      </c>
      <c r="AY176" s="215" t="s">
        <v>121</v>
      </c>
    </row>
    <row r="177" spans="1:65" s="2" customFormat="1" ht="16.5" customHeight="1">
      <c r="A177" s="35"/>
      <c r="B177" s="36"/>
      <c r="C177" s="175" t="s">
        <v>8</v>
      </c>
      <c r="D177" s="175" t="s">
        <v>123</v>
      </c>
      <c r="E177" s="176" t="s">
        <v>251</v>
      </c>
      <c r="F177" s="177" t="s">
        <v>252</v>
      </c>
      <c r="G177" s="178" t="s">
        <v>139</v>
      </c>
      <c r="H177" s="179">
        <v>10.8</v>
      </c>
      <c r="I177" s="180"/>
      <c r="J177" s="181">
        <f>ROUND(I177*H177,2)</f>
        <v>0</v>
      </c>
      <c r="K177" s="177" t="s">
        <v>127</v>
      </c>
      <c r="L177" s="40"/>
      <c r="M177" s="182" t="s">
        <v>28</v>
      </c>
      <c r="N177" s="183" t="s">
        <v>46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6" t="s">
        <v>128</v>
      </c>
      <c r="AT177" s="186" t="s">
        <v>123</v>
      </c>
      <c r="AU177" s="186" t="s">
        <v>83</v>
      </c>
      <c r="AY177" s="18" t="s">
        <v>121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8" t="s">
        <v>128</v>
      </c>
      <c r="BK177" s="187">
        <f>ROUND(I177*H177,2)</f>
        <v>0</v>
      </c>
      <c r="BL177" s="18" t="s">
        <v>128</v>
      </c>
      <c r="BM177" s="186" t="s">
        <v>253</v>
      </c>
    </row>
    <row r="178" spans="1:65" s="2" customFormat="1" ht="10.199999999999999">
      <c r="A178" s="35"/>
      <c r="B178" s="36"/>
      <c r="C178" s="37"/>
      <c r="D178" s="188" t="s">
        <v>130</v>
      </c>
      <c r="E178" s="37"/>
      <c r="F178" s="189" t="s">
        <v>254</v>
      </c>
      <c r="G178" s="37"/>
      <c r="H178" s="37"/>
      <c r="I178" s="190"/>
      <c r="J178" s="37"/>
      <c r="K178" s="37"/>
      <c r="L178" s="40"/>
      <c r="M178" s="191"/>
      <c r="N178" s="192"/>
      <c r="O178" s="66"/>
      <c r="P178" s="66"/>
      <c r="Q178" s="66"/>
      <c r="R178" s="66"/>
      <c r="S178" s="66"/>
      <c r="T178" s="6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130</v>
      </c>
      <c r="AU178" s="18" t="s">
        <v>83</v>
      </c>
    </row>
    <row r="179" spans="1:65" s="2" customFormat="1" ht="10.199999999999999">
      <c r="A179" s="35"/>
      <c r="B179" s="36"/>
      <c r="C179" s="37"/>
      <c r="D179" s="193" t="s">
        <v>132</v>
      </c>
      <c r="E179" s="37"/>
      <c r="F179" s="194" t="s">
        <v>255</v>
      </c>
      <c r="G179" s="37"/>
      <c r="H179" s="37"/>
      <c r="I179" s="190"/>
      <c r="J179" s="37"/>
      <c r="K179" s="37"/>
      <c r="L179" s="40"/>
      <c r="M179" s="191"/>
      <c r="N179" s="192"/>
      <c r="O179" s="66"/>
      <c r="P179" s="66"/>
      <c r="Q179" s="66"/>
      <c r="R179" s="66"/>
      <c r="S179" s="66"/>
      <c r="T179" s="6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132</v>
      </c>
      <c r="AU179" s="18" t="s">
        <v>83</v>
      </c>
    </row>
    <row r="180" spans="1:65" s="13" customFormat="1" ht="10.199999999999999">
      <c r="B180" s="195"/>
      <c r="C180" s="196"/>
      <c r="D180" s="188" t="s">
        <v>134</v>
      </c>
      <c r="E180" s="197" t="s">
        <v>28</v>
      </c>
      <c r="F180" s="198" t="s">
        <v>256</v>
      </c>
      <c r="G180" s="196"/>
      <c r="H180" s="197" t="s">
        <v>28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134</v>
      </c>
      <c r="AU180" s="204" t="s">
        <v>83</v>
      </c>
      <c r="AV180" s="13" t="s">
        <v>81</v>
      </c>
      <c r="AW180" s="13" t="s">
        <v>34</v>
      </c>
      <c r="AX180" s="13" t="s">
        <v>73</v>
      </c>
      <c r="AY180" s="204" t="s">
        <v>121</v>
      </c>
    </row>
    <row r="181" spans="1:65" s="14" customFormat="1" ht="10.199999999999999">
      <c r="B181" s="205"/>
      <c r="C181" s="206"/>
      <c r="D181" s="188" t="s">
        <v>134</v>
      </c>
      <c r="E181" s="207" t="s">
        <v>28</v>
      </c>
      <c r="F181" s="208" t="s">
        <v>257</v>
      </c>
      <c r="G181" s="206"/>
      <c r="H181" s="209">
        <v>10.8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134</v>
      </c>
      <c r="AU181" s="215" t="s">
        <v>83</v>
      </c>
      <c r="AV181" s="14" t="s">
        <v>83</v>
      </c>
      <c r="AW181" s="14" t="s">
        <v>34</v>
      </c>
      <c r="AX181" s="14" t="s">
        <v>81</v>
      </c>
      <c r="AY181" s="215" t="s">
        <v>121</v>
      </c>
    </row>
    <row r="182" spans="1:65" s="2" customFormat="1" ht="16.5" customHeight="1">
      <c r="A182" s="35"/>
      <c r="B182" s="36"/>
      <c r="C182" s="175" t="s">
        <v>258</v>
      </c>
      <c r="D182" s="175" t="s">
        <v>123</v>
      </c>
      <c r="E182" s="176" t="s">
        <v>259</v>
      </c>
      <c r="F182" s="177" t="s">
        <v>260</v>
      </c>
      <c r="G182" s="178" t="s">
        <v>179</v>
      </c>
      <c r="H182" s="179">
        <v>9</v>
      </c>
      <c r="I182" s="180"/>
      <c r="J182" s="181">
        <f>ROUND(I182*H182,2)</f>
        <v>0</v>
      </c>
      <c r="K182" s="177" t="s">
        <v>127</v>
      </c>
      <c r="L182" s="40"/>
      <c r="M182" s="182" t="s">
        <v>28</v>
      </c>
      <c r="N182" s="183" t="s">
        <v>46</v>
      </c>
      <c r="O182" s="66"/>
      <c r="P182" s="184">
        <f>O182*H182</f>
        <v>0</v>
      </c>
      <c r="Q182" s="184">
        <v>1.9220000000000001E-2</v>
      </c>
      <c r="R182" s="184">
        <f>Q182*H182</f>
        <v>0.17298000000000002</v>
      </c>
      <c r="S182" s="184">
        <v>0</v>
      </c>
      <c r="T182" s="18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6" t="s">
        <v>128</v>
      </c>
      <c r="AT182" s="186" t="s">
        <v>123</v>
      </c>
      <c r="AU182" s="186" t="s">
        <v>83</v>
      </c>
      <c r="AY182" s="18" t="s">
        <v>121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8" t="s">
        <v>128</v>
      </c>
      <c r="BK182" s="187">
        <f>ROUND(I182*H182,2)</f>
        <v>0</v>
      </c>
      <c r="BL182" s="18" t="s">
        <v>128</v>
      </c>
      <c r="BM182" s="186" t="s">
        <v>261</v>
      </c>
    </row>
    <row r="183" spans="1:65" s="2" customFormat="1" ht="19.2">
      <c r="A183" s="35"/>
      <c r="B183" s="36"/>
      <c r="C183" s="37"/>
      <c r="D183" s="188" t="s">
        <v>130</v>
      </c>
      <c r="E183" s="37"/>
      <c r="F183" s="189" t="s">
        <v>262</v>
      </c>
      <c r="G183" s="37"/>
      <c r="H183" s="37"/>
      <c r="I183" s="190"/>
      <c r="J183" s="37"/>
      <c r="K183" s="37"/>
      <c r="L183" s="40"/>
      <c r="M183" s="191"/>
      <c r="N183" s="192"/>
      <c r="O183" s="66"/>
      <c r="P183" s="66"/>
      <c r="Q183" s="66"/>
      <c r="R183" s="66"/>
      <c r="S183" s="66"/>
      <c r="T183" s="6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130</v>
      </c>
      <c r="AU183" s="18" t="s">
        <v>83</v>
      </c>
    </row>
    <row r="184" spans="1:65" s="2" customFormat="1" ht="10.199999999999999">
      <c r="A184" s="35"/>
      <c r="B184" s="36"/>
      <c r="C184" s="37"/>
      <c r="D184" s="193" t="s">
        <v>132</v>
      </c>
      <c r="E184" s="37"/>
      <c r="F184" s="194" t="s">
        <v>263</v>
      </c>
      <c r="G184" s="37"/>
      <c r="H184" s="37"/>
      <c r="I184" s="190"/>
      <c r="J184" s="37"/>
      <c r="K184" s="37"/>
      <c r="L184" s="40"/>
      <c r="M184" s="191"/>
      <c r="N184" s="192"/>
      <c r="O184" s="66"/>
      <c r="P184" s="66"/>
      <c r="Q184" s="66"/>
      <c r="R184" s="66"/>
      <c r="S184" s="66"/>
      <c r="T184" s="6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132</v>
      </c>
      <c r="AU184" s="18" t="s">
        <v>83</v>
      </c>
    </row>
    <row r="185" spans="1:65" s="13" customFormat="1" ht="10.199999999999999">
      <c r="B185" s="195"/>
      <c r="C185" s="196"/>
      <c r="D185" s="188" t="s">
        <v>134</v>
      </c>
      <c r="E185" s="197" t="s">
        <v>28</v>
      </c>
      <c r="F185" s="198" t="s">
        <v>264</v>
      </c>
      <c r="G185" s="196"/>
      <c r="H185" s="197" t="s">
        <v>28</v>
      </c>
      <c r="I185" s="199"/>
      <c r="J185" s="196"/>
      <c r="K185" s="196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134</v>
      </c>
      <c r="AU185" s="204" t="s">
        <v>83</v>
      </c>
      <c r="AV185" s="13" t="s">
        <v>81</v>
      </c>
      <c r="AW185" s="13" t="s">
        <v>34</v>
      </c>
      <c r="AX185" s="13" t="s">
        <v>73</v>
      </c>
      <c r="AY185" s="204" t="s">
        <v>121</v>
      </c>
    </row>
    <row r="186" spans="1:65" s="13" customFormat="1" ht="10.199999999999999">
      <c r="B186" s="195"/>
      <c r="C186" s="196"/>
      <c r="D186" s="188" t="s">
        <v>134</v>
      </c>
      <c r="E186" s="197" t="s">
        <v>28</v>
      </c>
      <c r="F186" s="198" t="s">
        <v>265</v>
      </c>
      <c r="G186" s="196"/>
      <c r="H186" s="197" t="s">
        <v>28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134</v>
      </c>
      <c r="AU186" s="204" t="s">
        <v>83</v>
      </c>
      <c r="AV186" s="13" t="s">
        <v>81</v>
      </c>
      <c r="AW186" s="13" t="s">
        <v>34</v>
      </c>
      <c r="AX186" s="13" t="s">
        <v>73</v>
      </c>
      <c r="AY186" s="204" t="s">
        <v>121</v>
      </c>
    </row>
    <row r="187" spans="1:65" s="14" customFormat="1" ht="10.199999999999999">
      <c r="B187" s="205"/>
      <c r="C187" s="206"/>
      <c r="D187" s="188" t="s">
        <v>134</v>
      </c>
      <c r="E187" s="207" t="s">
        <v>28</v>
      </c>
      <c r="F187" s="208" t="s">
        <v>83</v>
      </c>
      <c r="G187" s="206"/>
      <c r="H187" s="209">
        <v>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134</v>
      </c>
      <c r="AU187" s="215" t="s">
        <v>83</v>
      </c>
      <c r="AV187" s="14" t="s">
        <v>83</v>
      </c>
      <c r="AW187" s="14" t="s">
        <v>34</v>
      </c>
      <c r="AX187" s="14" t="s">
        <v>73</v>
      </c>
      <c r="AY187" s="215" t="s">
        <v>121</v>
      </c>
    </row>
    <row r="188" spans="1:65" s="13" customFormat="1" ht="10.199999999999999">
      <c r="B188" s="195"/>
      <c r="C188" s="196"/>
      <c r="D188" s="188" t="s">
        <v>134</v>
      </c>
      <c r="E188" s="197" t="s">
        <v>28</v>
      </c>
      <c r="F188" s="198" t="s">
        <v>266</v>
      </c>
      <c r="G188" s="196"/>
      <c r="H188" s="197" t="s">
        <v>28</v>
      </c>
      <c r="I188" s="199"/>
      <c r="J188" s="196"/>
      <c r="K188" s="196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134</v>
      </c>
      <c r="AU188" s="204" t="s">
        <v>83</v>
      </c>
      <c r="AV188" s="13" t="s">
        <v>81</v>
      </c>
      <c r="AW188" s="13" t="s">
        <v>34</v>
      </c>
      <c r="AX188" s="13" t="s">
        <v>73</v>
      </c>
      <c r="AY188" s="204" t="s">
        <v>121</v>
      </c>
    </row>
    <row r="189" spans="1:65" s="14" customFormat="1" ht="10.199999999999999">
      <c r="B189" s="205"/>
      <c r="C189" s="206"/>
      <c r="D189" s="188" t="s">
        <v>134</v>
      </c>
      <c r="E189" s="207" t="s">
        <v>28</v>
      </c>
      <c r="F189" s="208" t="s">
        <v>176</v>
      </c>
      <c r="G189" s="206"/>
      <c r="H189" s="209">
        <v>7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134</v>
      </c>
      <c r="AU189" s="215" t="s">
        <v>83</v>
      </c>
      <c r="AV189" s="14" t="s">
        <v>83</v>
      </c>
      <c r="AW189" s="14" t="s">
        <v>34</v>
      </c>
      <c r="AX189" s="14" t="s">
        <v>73</v>
      </c>
      <c r="AY189" s="215" t="s">
        <v>121</v>
      </c>
    </row>
    <row r="190" spans="1:65" s="15" customFormat="1" ht="10.199999999999999">
      <c r="B190" s="216"/>
      <c r="C190" s="217"/>
      <c r="D190" s="188" t="s">
        <v>134</v>
      </c>
      <c r="E190" s="218" t="s">
        <v>28</v>
      </c>
      <c r="F190" s="219" t="s">
        <v>196</v>
      </c>
      <c r="G190" s="217"/>
      <c r="H190" s="220">
        <v>9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134</v>
      </c>
      <c r="AU190" s="226" t="s">
        <v>83</v>
      </c>
      <c r="AV190" s="15" t="s">
        <v>128</v>
      </c>
      <c r="AW190" s="15" t="s">
        <v>34</v>
      </c>
      <c r="AX190" s="15" t="s">
        <v>81</v>
      </c>
      <c r="AY190" s="226" t="s">
        <v>121</v>
      </c>
    </row>
    <row r="191" spans="1:65" s="2" customFormat="1" ht="16.5" customHeight="1">
      <c r="A191" s="35"/>
      <c r="B191" s="36"/>
      <c r="C191" s="175" t="s">
        <v>267</v>
      </c>
      <c r="D191" s="175" t="s">
        <v>123</v>
      </c>
      <c r="E191" s="176" t="s">
        <v>268</v>
      </c>
      <c r="F191" s="177" t="s">
        <v>269</v>
      </c>
      <c r="G191" s="178" t="s">
        <v>179</v>
      </c>
      <c r="H191" s="179">
        <v>3</v>
      </c>
      <c r="I191" s="180"/>
      <c r="J191" s="181">
        <f>ROUND(I191*H191,2)</f>
        <v>0</v>
      </c>
      <c r="K191" s="177" t="s">
        <v>127</v>
      </c>
      <c r="L191" s="40"/>
      <c r="M191" s="182" t="s">
        <v>28</v>
      </c>
      <c r="N191" s="183" t="s">
        <v>46</v>
      </c>
      <c r="O191" s="66"/>
      <c r="P191" s="184">
        <f>O191*H191</f>
        <v>0</v>
      </c>
      <c r="Q191" s="184">
        <v>3.2030000000000003E-2</v>
      </c>
      <c r="R191" s="184">
        <f>Q191*H191</f>
        <v>9.6090000000000009E-2</v>
      </c>
      <c r="S191" s="184">
        <v>0</v>
      </c>
      <c r="T191" s="18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128</v>
      </c>
      <c r="AT191" s="186" t="s">
        <v>123</v>
      </c>
      <c r="AU191" s="186" t="s">
        <v>83</v>
      </c>
      <c r="AY191" s="18" t="s">
        <v>121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8" t="s">
        <v>128</v>
      </c>
      <c r="BK191" s="187">
        <f>ROUND(I191*H191,2)</f>
        <v>0</v>
      </c>
      <c r="BL191" s="18" t="s">
        <v>128</v>
      </c>
      <c r="BM191" s="186" t="s">
        <v>270</v>
      </c>
    </row>
    <row r="192" spans="1:65" s="2" customFormat="1" ht="19.2">
      <c r="A192" s="35"/>
      <c r="B192" s="36"/>
      <c r="C192" s="37"/>
      <c r="D192" s="188" t="s">
        <v>130</v>
      </c>
      <c r="E192" s="37"/>
      <c r="F192" s="189" t="s">
        <v>271</v>
      </c>
      <c r="G192" s="37"/>
      <c r="H192" s="37"/>
      <c r="I192" s="190"/>
      <c r="J192" s="37"/>
      <c r="K192" s="37"/>
      <c r="L192" s="40"/>
      <c r="M192" s="191"/>
      <c r="N192" s="192"/>
      <c r="O192" s="66"/>
      <c r="P192" s="66"/>
      <c r="Q192" s="66"/>
      <c r="R192" s="66"/>
      <c r="S192" s="66"/>
      <c r="T192" s="6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130</v>
      </c>
      <c r="AU192" s="18" t="s">
        <v>83</v>
      </c>
    </row>
    <row r="193" spans="1:65" s="2" customFormat="1" ht="10.199999999999999">
      <c r="A193" s="35"/>
      <c r="B193" s="36"/>
      <c r="C193" s="37"/>
      <c r="D193" s="193" t="s">
        <v>132</v>
      </c>
      <c r="E193" s="37"/>
      <c r="F193" s="194" t="s">
        <v>272</v>
      </c>
      <c r="G193" s="37"/>
      <c r="H193" s="37"/>
      <c r="I193" s="190"/>
      <c r="J193" s="37"/>
      <c r="K193" s="37"/>
      <c r="L193" s="40"/>
      <c r="M193" s="191"/>
      <c r="N193" s="192"/>
      <c r="O193" s="66"/>
      <c r="P193" s="66"/>
      <c r="Q193" s="66"/>
      <c r="R193" s="66"/>
      <c r="S193" s="66"/>
      <c r="T193" s="6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132</v>
      </c>
      <c r="AU193" s="18" t="s">
        <v>83</v>
      </c>
    </row>
    <row r="194" spans="1:65" s="13" customFormat="1" ht="10.199999999999999">
      <c r="B194" s="195"/>
      <c r="C194" s="196"/>
      <c r="D194" s="188" t="s">
        <v>134</v>
      </c>
      <c r="E194" s="197" t="s">
        <v>28</v>
      </c>
      <c r="F194" s="198" t="s">
        <v>273</v>
      </c>
      <c r="G194" s="196"/>
      <c r="H194" s="197" t="s">
        <v>28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134</v>
      </c>
      <c r="AU194" s="204" t="s">
        <v>83</v>
      </c>
      <c r="AV194" s="13" t="s">
        <v>81</v>
      </c>
      <c r="AW194" s="13" t="s">
        <v>34</v>
      </c>
      <c r="AX194" s="13" t="s">
        <v>73</v>
      </c>
      <c r="AY194" s="204" t="s">
        <v>121</v>
      </c>
    </row>
    <row r="195" spans="1:65" s="14" customFormat="1" ht="10.199999999999999">
      <c r="B195" s="205"/>
      <c r="C195" s="206"/>
      <c r="D195" s="188" t="s">
        <v>134</v>
      </c>
      <c r="E195" s="207" t="s">
        <v>28</v>
      </c>
      <c r="F195" s="208" t="s">
        <v>145</v>
      </c>
      <c r="G195" s="206"/>
      <c r="H195" s="209">
        <v>3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134</v>
      </c>
      <c r="AU195" s="215" t="s">
        <v>83</v>
      </c>
      <c r="AV195" s="14" t="s">
        <v>83</v>
      </c>
      <c r="AW195" s="14" t="s">
        <v>34</v>
      </c>
      <c r="AX195" s="14" t="s">
        <v>81</v>
      </c>
      <c r="AY195" s="215" t="s">
        <v>121</v>
      </c>
    </row>
    <row r="196" spans="1:65" s="2" customFormat="1" ht="16.5" customHeight="1">
      <c r="A196" s="35"/>
      <c r="B196" s="36"/>
      <c r="C196" s="175" t="s">
        <v>274</v>
      </c>
      <c r="D196" s="175" t="s">
        <v>123</v>
      </c>
      <c r="E196" s="176" t="s">
        <v>275</v>
      </c>
      <c r="F196" s="177" t="s">
        <v>276</v>
      </c>
      <c r="G196" s="178" t="s">
        <v>179</v>
      </c>
      <c r="H196" s="179">
        <v>1</v>
      </c>
      <c r="I196" s="180"/>
      <c r="J196" s="181">
        <f>ROUND(I196*H196,2)</f>
        <v>0</v>
      </c>
      <c r="K196" s="177" t="s">
        <v>127</v>
      </c>
      <c r="L196" s="40"/>
      <c r="M196" s="182" t="s">
        <v>28</v>
      </c>
      <c r="N196" s="183" t="s">
        <v>46</v>
      </c>
      <c r="O196" s="66"/>
      <c r="P196" s="184">
        <f>O196*H196</f>
        <v>0</v>
      </c>
      <c r="Q196" s="184">
        <v>4.4839999999999998E-2</v>
      </c>
      <c r="R196" s="184">
        <f>Q196*H196</f>
        <v>4.4839999999999998E-2</v>
      </c>
      <c r="S196" s="184">
        <v>0</v>
      </c>
      <c r="T196" s="18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6" t="s">
        <v>128</v>
      </c>
      <c r="AT196" s="186" t="s">
        <v>123</v>
      </c>
      <c r="AU196" s="186" t="s">
        <v>83</v>
      </c>
      <c r="AY196" s="18" t="s">
        <v>121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8" t="s">
        <v>128</v>
      </c>
      <c r="BK196" s="187">
        <f>ROUND(I196*H196,2)</f>
        <v>0</v>
      </c>
      <c r="BL196" s="18" t="s">
        <v>128</v>
      </c>
      <c r="BM196" s="186" t="s">
        <v>277</v>
      </c>
    </row>
    <row r="197" spans="1:65" s="2" customFormat="1" ht="19.2">
      <c r="A197" s="35"/>
      <c r="B197" s="36"/>
      <c r="C197" s="37"/>
      <c r="D197" s="188" t="s">
        <v>130</v>
      </c>
      <c r="E197" s="37"/>
      <c r="F197" s="189" t="s">
        <v>278</v>
      </c>
      <c r="G197" s="37"/>
      <c r="H197" s="37"/>
      <c r="I197" s="190"/>
      <c r="J197" s="37"/>
      <c r="K197" s="37"/>
      <c r="L197" s="40"/>
      <c r="M197" s="191"/>
      <c r="N197" s="192"/>
      <c r="O197" s="66"/>
      <c r="P197" s="66"/>
      <c r="Q197" s="66"/>
      <c r="R197" s="66"/>
      <c r="S197" s="66"/>
      <c r="T197" s="67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130</v>
      </c>
      <c r="AU197" s="18" t="s">
        <v>83</v>
      </c>
    </row>
    <row r="198" spans="1:65" s="2" customFormat="1" ht="10.199999999999999">
      <c r="A198" s="35"/>
      <c r="B198" s="36"/>
      <c r="C198" s="37"/>
      <c r="D198" s="193" t="s">
        <v>132</v>
      </c>
      <c r="E198" s="37"/>
      <c r="F198" s="194" t="s">
        <v>279</v>
      </c>
      <c r="G198" s="37"/>
      <c r="H198" s="37"/>
      <c r="I198" s="190"/>
      <c r="J198" s="37"/>
      <c r="K198" s="37"/>
      <c r="L198" s="40"/>
      <c r="M198" s="191"/>
      <c r="N198" s="192"/>
      <c r="O198" s="66"/>
      <c r="P198" s="66"/>
      <c r="Q198" s="66"/>
      <c r="R198" s="66"/>
      <c r="S198" s="66"/>
      <c r="T198" s="67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132</v>
      </c>
      <c r="AU198" s="18" t="s">
        <v>83</v>
      </c>
    </row>
    <row r="199" spans="1:65" s="13" customFormat="1" ht="10.199999999999999">
      <c r="B199" s="195"/>
      <c r="C199" s="196"/>
      <c r="D199" s="188" t="s">
        <v>134</v>
      </c>
      <c r="E199" s="197" t="s">
        <v>28</v>
      </c>
      <c r="F199" s="198" t="s">
        <v>280</v>
      </c>
      <c r="G199" s="196"/>
      <c r="H199" s="197" t="s">
        <v>28</v>
      </c>
      <c r="I199" s="199"/>
      <c r="J199" s="196"/>
      <c r="K199" s="196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134</v>
      </c>
      <c r="AU199" s="204" t="s">
        <v>83</v>
      </c>
      <c r="AV199" s="13" t="s">
        <v>81</v>
      </c>
      <c r="AW199" s="13" t="s">
        <v>34</v>
      </c>
      <c r="AX199" s="13" t="s">
        <v>73</v>
      </c>
      <c r="AY199" s="204" t="s">
        <v>121</v>
      </c>
    </row>
    <row r="200" spans="1:65" s="14" customFormat="1" ht="10.199999999999999">
      <c r="B200" s="205"/>
      <c r="C200" s="206"/>
      <c r="D200" s="188" t="s">
        <v>134</v>
      </c>
      <c r="E200" s="207" t="s">
        <v>28</v>
      </c>
      <c r="F200" s="208" t="s">
        <v>81</v>
      </c>
      <c r="G200" s="206"/>
      <c r="H200" s="209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134</v>
      </c>
      <c r="AU200" s="215" t="s">
        <v>83</v>
      </c>
      <c r="AV200" s="14" t="s">
        <v>83</v>
      </c>
      <c r="AW200" s="14" t="s">
        <v>34</v>
      </c>
      <c r="AX200" s="14" t="s">
        <v>81</v>
      </c>
      <c r="AY200" s="215" t="s">
        <v>121</v>
      </c>
    </row>
    <row r="201" spans="1:65" s="2" customFormat="1" ht="16.5" customHeight="1">
      <c r="A201" s="35"/>
      <c r="B201" s="36"/>
      <c r="C201" s="175" t="s">
        <v>281</v>
      </c>
      <c r="D201" s="175" t="s">
        <v>123</v>
      </c>
      <c r="E201" s="176" t="s">
        <v>282</v>
      </c>
      <c r="F201" s="177" t="s">
        <v>283</v>
      </c>
      <c r="G201" s="178" t="s">
        <v>284</v>
      </c>
      <c r="H201" s="179">
        <v>1</v>
      </c>
      <c r="I201" s="180"/>
      <c r="J201" s="181">
        <f>ROUND(I201*H201,2)</f>
        <v>0</v>
      </c>
      <c r="K201" s="177" t="s">
        <v>28</v>
      </c>
      <c r="L201" s="40"/>
      <c r="M201" s="182" t="s">
        <v>28</v>
      </c>
      <c r="N201" s="183" t="s">
        <v>46</v>
      </c>
      <c r="O201" s="66"/>
      <c r="P201" s="184">
        <f>O201*H201</f>
        <v>0</v>
      </c>
      <c r="Q201" s="184">
        <v>1.125E-2</v>
      </c>
      <c r="R201" s="184">
        <f>Q201*H201</f>
        <v>1.125E-2</v>
      </c>
      <c r="S201" s="184">
        <v>0</v>
      </c>
      <c r="T201" s="18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6" t="s">
        <v>128</v>
      </c>
      <c r="AT201" s="186" t="s">
        <v>123</v>
      </c>
      <c r="AU201" s="186" t="s">
        <v>83</v>
      </c>
      <c r="AY201" s="18" t="s">
        <v>121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8" t="s">
        <v>128</v>
      </c>
      <c r="BK201" s="187">
        <f>ROUND(I201*H201,2)</f>
        <v>0</v>
      </c>
      <c r="BL201" s="18" t="s">
        <v>128</v>
      </c>
      <c r="BM201" s="186" t="s">
        <v>285</v>
      </c>
    </row>
    <row r="202" spans="1:65" s="2" customFormat="1" ht="10.199999999999999">
      <c r="A202" s="35"/>
      <c r="B202" s="36"/>
      <c r="C202" s="37"/>
      <c r="D202" s="188" t="s">
        <v>130</v>
      </c>
      <c r="E202" s="37"/>
      <c r="F202" s="189" t="s">
        <v>283</v>
      </c>
      <c r="G202" s="37"/>
      <c r="H202" s="37"/>
      <c r="I202" s="190"/>
      <c r="J202" s="37"/>
      <c r="K202" s="37"/>
      <c r="L202" s="40"/>
      <c r="M202" s="191"/>
      <c r="N202" s="192"/>
      <c r="O202" s="66"/>
      <c r="P202" s="66"/>
      <c r="Q202" s="66"/>
      <c r="R202" s="66"/>
      <c r="S202" s="66"/>
      <c r="T202" s="6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130</v>
      </c>
      <c r="AU202" s="18" t="s">
        <v>83</v>
      </c>
    </row>
    <row r="203" spans="1:65" s="13" customFormat="1" ht="10.199999999999999">
      <c r="B203" s="195"/>
      <c r="C203" s="196"/>
      <c r="D203" s="188" t="s">
        <v>134</v>
      </c>
      <c r="E203" s="197" t="s">
        <v>28</v>
      </c>
      <c r="F203" s="198" t="s">
        <v>286</v>
      </c>
      <c r="G203" s="196"/>
      <c r="H203" s="197" t="s">
        <v>28</v>
      </c>
      <c r="I203" s="199"/>
      <c r="J203" s="196"/>
      <c r="K203" s="196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134</v>
      </c>
      <c r="AU203" s="204" t="s">
        <v>83</v>
      </c>
      <c r="AV203" s="13" t="s">
        <v>81</v>
      </c>
      <c r="AW203" s="13" t="s">
        <v>34</v>
      </c>
      <c r="AX203" s="13" t="s">
        <v>73</v>
      </c>
      <c r="AY203" s="204" t="s">
        <v>121</v>
      </c>
    </row>
    <row r="204" spans="1:65" s="13" customFormat="1" ht="10.199999999999999">
      <c r="B204" s="195"/>
      <c r="C204" s="196"/>
      <c r="D204" s="188" t="s">
        <v>134</v>
      </c>
      <c r="E204" s="197" t="s">
        <v>28</v>
      </c>
      <c r="F204" s="198" t="s">
        <v>287</v>
      </c>
      <c r="G204" s="196"/>
      <c r="H204" s="197" t="s">
        <v>28</v>
      </c>
      <c r="I204" s="199"/>
      <c r="J204" s="196"/>
      <c r="K204" s="196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134</v>
      </c>
      <c r="AU204" s="204" t="s">
        <v>83</v>
      </c>
      <c r="AV204" s="13" t="s">
        <v>81</v>
      </c>
      <c r="AW204" s="13" t="s">
        <v>34</v>
      </c>
      <c r="AX204" s="13" t="s">
        <v>73</v>
      </c>
      <c r="AY204" s="204" t="s">
        <v>121</v>
      </c>
    </row>
    <row r="205" spans="1:65" s="14" customFormat="1" ht="10.199999999999999">
      <c r="B205" s="205"/>
      <c r="C205" s="206"/>
      <c r="D205" s="188" t="s">
        <v>134</v>
      </c>
      <c r="E205" s="207" t="s">
        <v>28</v>
      </c>
      <c r="F205" s="208" t="s">
        <v>81</v>
      </c>
      <c r="G205" s="206"/>
      <c r="H205" s="209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134</v>
      </c>
      <c r="AU205" s="215" t="s">
        <v>83</v>
      </c>
      <c r="AV205" s="14" t="s">
        <v>83</v>
      </c>
      <c r="AW205" s="14" t="s">
        <v>34</v>
      </c>
      <c r="AX205" s="14" t="s">
        <v>81</v>
      </c>
      <c r="AY205" s="215" t="s">
        <v>121</v>
      </c>
    </row>
    <row r="206" spans="1:65" s="12" customFormat="1" ht="22.8" customHeight="1">
      <c r="B206" s="159"/>
      <c r="C206" s="160"/>
      <c r="D206" s="161" t="s">
        <v>72</v>
      </c>
      <c r="E206" s="173" t="s">
        <v>83</v>
      </c>
      <c r="F206" s="173" t="s">
        <v>288</v>
      </c>
      <c r="G206" s="160"/>
      <c r="H206" s="160"/>
      <c r="I206" s="163"/>
      <c r="J206" s="174">
        <f>BK206</f>
        <v>0</v>
      </c>
      <c r="K206" s="160"/>
      <c r="L206" s="165"/>
      <c r="M206" s="166"/>
      <c r="N206" s="167"/>
      <c r="O206" s="167"/>
      <c r="P206" s="168">
        <f>SUM(P207:P231)</f>
        <v>0</v>
      </c>
      <c r="Q206" s="167"/>
      <c r="R206" s="168">
        <f>SUM(R207:R231)</f>
        <v>3.5076500000000004E-2</v>
      </c>
      <c r="S206" s="167"/>
      <c r="T206" s="169">
        <f>SUM(T207:T231)</f>
        <v>0</v>
      </c>
      <c r="AR206" s="170" t="s">
        <v>81</v>
      </c>
      <c r="AT206" s="171" t="s">
        <v>72</v>
      </c>
      <c r="AU206" s="171" t="s">
        <v>81</v>
      </c>
      <c r="AY206" s="170" t="s">
        <v>121</v>
      </c>
      <c r="BK206" s="172">
        <f>SUM(BK207:BK231)</f>
        <v>0</v>
      </c>
    </row>
    <row r="207" spans="1:65" s="2" customFormat="1" ht="16.5" customHeight="1">
      <c r="A207" s="35"/>
      <c r="B207" s="36"/>
      <c r="C207" s="175" t="s">
        <v>289</v>
      </c>
      <c r="D207" s="175" t="s">
        <v>123</v>
      </c>
      <c r="E207" s="176" t="s">
        <v>290</v>
      </c>
      <c r="F207" s="177" t="s">
        <v>291</v>
      </c>
      <c r="G207" s="178" t="s">
        <v>126</v>
      </c>
      <c r="H207" s="179">
        <v>4.32</v>
      </c>
      <c r="I207" s="180"/>
      <c r="J207" s="181">
        <f>ROUND(I207*H207,2)</f>
        <v>0</v>
      </c>
      <c r="K207" s="177" t="s">
        <v>127</v>
      </c>
      <c r="L207" s="40"/>
      <c r="M207" s="182" t="s">
        <v>28</v>
      </c>
      <c r="N207" s="183" t="s">
        <v>46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6" t="s">
        <v>128</v>
      </c>
      <c r="AT207" s="186" t="s">
        <v>123</v>
      </c>
      <c r="AU207" s="186" t="s">
        <v>83</v>
      </c>
      <c r="AY207" s="18" t="s">
        <v>121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8" t="s">
        <v>128</v>
      </c>
      <c r="BK207" s="187">
        <f>ROUND(I207*H207,2)</f>
        <v>0</v>
      </c>
      <c r="BL207" s="18" t="s">
        <v>128</v>
      </c>
      <c r="BM207" s="186" t="s">
        <v>292</v>
      </c>
    </row>
    <row r="208" spans="1:65" s="2" customFormat="1" ht="19.2">
      <c r="A208" s="35"/>
      <c r="B208" s="36"/>
      <c r="C208" s="37"/>
      <c r="D208" s="188" t="s">
        <v>130</v>
      </c>
      <c r="E208" s="37"/>
      <c r="F208" s="189" t="s">
        <v>293</v>
      </c>
      <c r="G208" s="37"/>
      <c r="H208" s="37"/>
      <c r="I208" s="190"/>
      <c r="J208" s="37"/>
      <c r="K208" s="37"/>
      <c r="L208" s="40"/>
      <c r="M208" s="191"/>
      <c r="N208" s="192"/>
      <c r="O208" s="66"/>
      <c r="P208" s="66"/>
      <c r="Q208" s="66"/>
      <c r="R208" s="66"/>
      <c r="S208" s="66"/>
      <c r="T208" s="6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130</v>
      </c>
      <c r="AU208" s="18" t="s">
        <v>83</v>
      </c>
    </row>
    <row r="209" spans="1:65" s="2" customFormat="1" ht="10.199999999999999">
      <c r="A209" s="35"/>
      <c r="B209" s="36"/>
      <c r="C209" s="37"/>
      <c r="D209" s="193" t="s">
        <v>132</v>
      </c>
      <c r="E209" s="37"/>
      <c r="F209" s="194" t="s">
        <v>294</v>
      </c>
      <c r="G209" s="37"/>
      <c r="H209" s="37"/>
      <c r="I209" s="190"/>
      <c r="J209" s="37"/>
      <c r="K209" s="37"/>
      <c r="L209" s="40"/>
      <c r="M209" s="191"/>
      <c r="N209" s="192"/>
      <c r="O209" s="66"/>
      <c r="P209" s="66"/>
      <c r="Q209" s="66"/>
      <c r="R209" s="66"/>
      <c r="S209" s="66"/>
      <c r="T209" s="6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132</v>
      </c>
      <c r="AU209" s="18" t="s">
        <v>83</v>
      </c>
    </row>
    <row r="210" spans="1:65" s="13" customFormat="1" ht="10.199999999999999">
      <c r="B210" s="195"/>
      <c r="C210" s="196"/>
      <c r="D210" s="188" t="s">
        <v>134</v>
      </c>
      <c r="E210" s="197" t="s">
        <v>28</v>
      </c>
      <c r="F210" s="198" t="s">
        <v>295</v>
      </c>
      <c r="G210" s="196"/>
      <c r="H210" s="197" t="s">
        <v>28</v>
      </c>
      <c r="I210" s="199"/>
      <c r="J210" s="196"/>
      <c r="K210" s="196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134</v>
      </c>
      <c r="AU210" s="204" t="s">
        <v>83</v>
      </c>
      <c r="AV210" s="13" t="s">
        <v>81</v>
      </c>
      <c r="AW210" s="13" t="s">
        <v>34</v>
      </c>
      <c r="AX210" s="13" t="s">
        <v>73</v>
      </c>
      <c r="AY210" s="204" t="s">
        <v>121</v>
      </c>
    </row>
    <row r="211" spans="1:65" s="14" customFormat="1" ht="10.199999999999999">
      <c r="B211" s="205"/>
      <c r="C211" s="206"/>
      <c r="D211" s="188" t="s">
        <v>134</v>
      </c>
      <c r="E211" s="207" t="s">
        <v>28</v>
      </c>
      <c r="F211" s="208" t="s">
        <v>296</v>
      </c>
      <c r="G211" s="206"/>
      <c r="H211" s="209">
        <v>4.32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134</v>
      </c>
      <c r="AU211" s="215" t="s">
        <v>83</v>
      </c>
      <c r="AV211" s="14" t="s">
        <v>83</v>
      </c>
      <c r="AW211" s="14" t="s">
        <v>34</v>
      </c>
      <c r="AX211" s="14" t="s">
        <v>81</v>
      </c>
      <c r="AY211" s="215" t="s">
        <v>121</v>
      </c>
    </row>
    <row r="212" spans="1:65" s="2" customFormat="1" ht="16.5" customHeight="1">
      <c r="A212" s="35"/>
      <c r="B212" s="36"/>
      <c r="C212" s="175" t="s">
        <v>7</v>
      </c>
      <c r="D212" s="175" t="s">
        <v>123</v>
      </c>
      <c r="E212" s="176" t="s">
        <v>297</v>
      </c>
      <c r="F212" s="177" t="s">
        <v>298</v>
      </c>
      <c r="G212" s="178" t="s">
        <v>139</v>
      </c>
      <c r="H212" s="179">
        <v>39.6</v>
      </c>
      <c r="I212" s="180"/>
      <c r="J212" s="181">
        <f>ROUND(I212*H212,2)</f>
        <v>0</v>
      </c>
      <c r="K212" s="177" t="s">
        <v>127</v>
      </c>
      <c r="L212" s="40"/>
      <c r="M212" s="182" t="s">
        <v>28</v>
      </c>
      <c r="N212" s="183" t="s">
        <v>46</v>
      </c>
      <c r="O212" s="66"/>
      <c r="P212" s="184">
        <f>O212*H212</f>
        <v>0</v>
      </c>
      <c r="Q212" s="184">
        <v>3.1E-4</v>
      </c>
      <c r="R212" s="184">
        <f>Q212*H212</f>
        <v>1.2276E-2</v>
      </c>
      <c r="S212" s="184">
        <v>0</v>
      </c>
      <c r="T212" s="18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6" t="s">
        <v>128</v>
      </c>
      <c r="AT212" s="186" t="s">
        <v>123</v>
      </c>
      <c r="AU212" s="186" t="s">
        <v>83</v>
      </c>
      <c r="AY212" s="18" t="s">
        <v>121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8" t="s">
        <v>128</v>
      </c>
      <c r="BK212" s="187">
        <f>ROUND(I212*H212,2)</f>
        <v>0</v>
      </c>
      <c r="BL212" s="18" t="s">
        <v>128</v>
      </c>
      <c r="BM212" s="186" t="s">
        <v>299</v>
      </c>
    </row>
    <row r="213" spans="1:65" s="2" customFormat="1" ht="19.2">
      <c r="A213" s="35"/>
      <c r="B213" s="36"/>
      <c r="C213" s="37"/>
      <c r="D213" s="188" t="s">
        <v>130</v>
      </c>
      <c r="E213" s="37"/>
      <c r="F213" s="189" t="s">
        <v>300</v>
      </c>
      <c r="G213" s="37"/>
      <c r="H213" s="37"/>
      <c r="I213" s="190"/>
      <c r="J213" s="37"/>
      <c r="K213" s="37"/>
      <c r="L213" s="40"/>
      <c r="M213" s="191"/>
      <c r="N213" s="192"/>
      <c r="O213" s="66"/>
      <c r="P213" s="66"/>
      <c r="Q213" s="66"/>
      <c r="R213" s="66"/>
      <c r="S213" s="66"/>
      <c r="T213" s="6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130</v>
      </c>
      <c r="AU213" s="18" t="s">
        <v>83</v>
      </c>
    </row>
    <row r="214" spans="1:65" s="2" customFormat="1" ht="10.199999999999999">
      <c r="A214" s="35"/>
      <c r="B214" s="36"/>
      <c r="C214" s="37"/>
      <c r="D214" s="193" t="s">
        <v>132</v>
      </c>
      <c r="E214" s="37"/>
      <c r="F214" s="194" t="s">
        <v>301</v>
      </c>
      <c r="G214" s="37"/>
      <c r="H214" s="37"/>
      <c r="I214" s="190"/>
      <c r="J214" s="37"/>
      <c r="K214" s="37"/>
      <c r="L214" s="40"/>
      <c r="M214" s="191"/>
      <c r="N214" s="192"/>
      <c r="O214" s="66"/>
      <c r="P214" s="66"/>
      <c r="Q214" s="66"/>
      <c r="R214" s="66"/>
      <c r="S214" s="66"/>
      <c r="T214" s="67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132</v>
      </c>
      <c r="AU214" s="18" t="s">
        <v>83</v>
      </c>
    </row>
    <row r="215" spans="1:65" s="13" customFormat="1" ht="10.199999999999999">
      <c r="B215" s="195"/>
      <c r="C215" s="196"/>
      <c r="D215" s="188" t="s">
        <v>134</v>
      </c>
      <c r="E215" s="197" t="s">
        <v>28</v>
      </c>
      <c r="F215" s="198" t="s">
        <v>302</v>
      </c>
      <c r="G215" s="196"/>
      <c r="H215" s="197" t="s">
        <v>28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134</v>
      </c>
      <c r="AU215" s="204" t="s">
        <v>83</v>
      </c>
      <c r="AV215" s="13" t="s">
        <v>81</v>
      </c>
      <c r="AW215" s="13" t="s">
        <v>34</v>
      </c>
      <c r="AX215" s="13" t="s">
        <v>73</v>
      </c>
      <c r="AY215" s="204" t="s">
        <v>121</v>
      </c>
    </row>
    <row r="216" spans="1:65" s="14" customFormat="1" ht="10.199999999999999">
      <c r="B216" s="205"/>
      <c r="C216" s="206"/>
      <c r="D216" s="188" t="s">
        <v>134</v>
      </c>
      <c r="E216" s="207" t="s">
        <v>28</v>
      </c>
      <c r="F216" s="208" t="s">
        <v>303</v>
      </c>
      <c r="G216" s="206"/>
      <c r="H216" s="209">
        <v>39.6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134</v>
      </c>
      <c r="AU216" s="215" t="s">
        <v>83</v>
      </c>
      <c r="AV216" s="14" t="s">
        <v>83</v>
      </c>
      <c r="AW216" s="14" t="s">
        <v>34</v>
      </c>
      <c r="AX216" s="14" t="s">
        <v>81</v>
      </c>
      <c r="AY216" s="215" t="s">
        <v>121</v>
      </c>
    </row>
    <row r="217" spans="1:65" s="2" customFormat="1" ht="16.5" customHeight="1">
      <c r="A217" s="35"/>
      <c r="B217" s="36"/>
      <c r="C217" s="227" t="s">
        <v>304</v>
      </c>
      <c r="D217" s="227" t="s">
        <v>243</v>
      </c>
      <c r="E217" s="228" t="s">
        <v>305</v>
      </c>
      <c r="F217" s="229" t="s">
        <v>306</v>
      </c>
      <c r="G217" s="230" t="s">
        <v>139</v>
      </c>
      <c r="H217" s="231">
        <v>46.905999999999999</v>
      </c>
      <c r="I217" s="232"/>
      <c r="J217" s="233">
        <f>ROUND(I217*H217,2)</f>
        <v>0</v>
      </c>
      <c r="K217" s="229" t="s">
        <v>127</v>
      </c>
      <c r="L217" s="234"/>
      <c r="M217" s="235" t="s">
        <v>28</v>
      </c>
      <c r="N217" s="236" t="s">
        <v>46</v>
      </c>
      <c r="O217" s="66"/>
      <c r="P217" s="184">
        <f>O217*H217</f>
        <v>0</v>
      </c>
      <c r="Q217" s="184">
        <v>2.5000000000000001E-4</v>
      </c>
      <c r="R217" s="184">
        <f>Q217*H217</f>
        <v>1.1726500000000001E-2</v>
      </c>
      <c r="S217" s="184">
        <v>0</v>
      </c>
      <c r="T217" s="18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6" t="s">
        <v>185</v>
      </c>
      <c r="AT217" s="186" t="s">
        <v>243</v>
      </c>
      <c r="AU217" s="186" t="s">
        <v>83</v>
      </c>
      <c r="AY217" s="18" t="s">
        <v>121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8" t="s">
        <v>128</v>
      </c>
      <c r="BK217" s="187">
        <f>ROUND(I217*H217,2)</f>
        <v>0</v>
      </c>
      <c r="BL217" s="18" t="s">
        <v>128</v>
      </c>
      <c r="BM217" s="186" t="s">
        <v>307</v>
      </c>
    </row>
    <row r="218" spans="1:65" s="2" customFormat="1" ht="10.199999999999999">
      <c r="A218" s="35"/>
      <c r="B218" s="36"/>
      <c r="C218" s="37"/>
      <c r="D218" s="188" t="s">
        <v>130</v>
      </c>
      <c r="E218" s="37"/>
      <c r="F218" s="189" t="s">
        <v>306</v>
      </c>
      <c r="G218" s="37"/>
      <c r="H218" s="37"/>
      <c r="I218" s="190"/>
      <c r="J218" s="37"/>
      <c r="K218" s="37"/>
      <c r="L218" s="40"/>
      <c r="M218" s="191"/>
      <c r="N218" s="192"/>
      <c r="O218" s="66"/>
      <c r="P218" s="66"/>
      <c r="Q218" s="66"/>
      <c r="R218" s="66"/>
      <c r="S218" s="66"/>
      <c r="T218" s="67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130</v>
      </c>
      <c r="AU218" s="18" t="s">
        <v>83</v>
      </c>
    </row>
    <row r="219" spans="1:65" s="13" customFormat="1" ht="10.199999999999999">
      <c r="B219" s="195"/>
      <c r="C219" s="196"/>
      <c r="D219" s="188" t="s">
        <v>134</v>
      </c>
      <c r="E219" s="197" t="s">
        <v>28</v>
      </c>
      <c r="F219" s="198" t="s">
        <v>308</v>
      </c>
      <c r="G219" s="196"/>
      <c r="H219" s="197" t="s">
        <v>28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134</v>
      </c>
      <c r="AU219" s="204" t="s">
        <v>83</v>
      </c>
      <c r="AV219" s="13" t="s">
        <v>81</v>
      </c>
      <c r="AW219" s="13" t="s">
        <v>34</v>
      </c>
      <c r="AX219" s="13" t="s">
        <v>73</v>
      </c>
      <c r="AY219" s="204" t="s">
        <v>121</v>
      </c>
    </row>
    <row r="220" spans="1:65" s="14" customFormat="1" ht="10.199999999999999">
      <c r="B220" s="205"/>
      <c r="C220" s="206"/>
      <c r="D220" s="188" t="s">
        <v>134</v>
      </c>
      <c r="E220" s="207" t="s">
        <v>28</v>
      </c>
      <c r="F220" s="208" t="s">
        <v>303</v>
      </c>
      <c r="G220" s="206"/>
      <c r="H220" s="209">
        <v>39.6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134</v>
      </c>
      <c r="AU220" s="215" t="s">
        <v>83</v>
      </c>
      <c r="AV220" s="14" t="s">
        <v>83</v>
      </c>
      <c r="AW220" s="14" t="s">
        <v>34</v>
      </c>
      <c r="AX220" s="14" t="s">
        <v>81</v>
      </c>
      <c r="AY220" s="215" t="s">
        <v>121</v>
      </c>
    </row>
    <row r="221" spans="1:65" s="14" customFormat="1" ht="10.199999999999999">
      <c r="B221" s="205"/>
      <c r="C221" s="206"/>
      <c r="D221" s="188" t="s">
        <v>134</v>
      </c>
      <c r="E221" s="206"/>
      <c r="F221" s="208" t="s">
        <v>309</v>
      </c>
      <c r="G221" s="206"/>
      <c r="H221" s="209">
        <v>46.905999999999999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134</v>
      </c>
      <c r="AU221" s="215" t="s">
        <v>83</v>
      </c>
      <c r="AV221" s="14" t="s">
        <v>83</v>
      </c>
      <c r="AW221" s="14" t="s">
        <v>4</v>
      </c>
      <c r="AX221" s="14" t="s">
        <v>81</v>
      </c>
      <c r="AY221" s="215" t="s">
        <v>121</v>
      </c>
    </row>
    <row r="222" spans="1:65" s="2" customFormat="1" ht="16.5" customHeight="1">
      <c r="A222" s="35"/>
      <c r="B222" s="36"/>
      <c r="C222" s="175" t="s">
        <v>310</v>
      </c>
      <c r="D222" s="175" t="s">
        <v>123</v>
      </c>
      <c r="E222" s="176" t="s">
        <v>311</v>
      </c>
      <c r="F222" s="177" t="s">
        <v>312</v>
      </c>
      <c r="G222" s="178" t="s">
        <v>313</v>
      </c>
      <c r="H222" s="179">
        <v>21.6</v>
      </c>
      <c r="I222" s="180"/>
      <c r="J222" s="181">
        <f>ROUND(I222*H222,2)</f>
        <v>0</v>
      </c>
      <c r="K222" s="177" t="s">
        <v>127</v>
      </c>
      <c r="L222" s="40"/>
      <c r="M222" s="182" t="s">
        <v>28</v>
      </c>
      <c r="N222" s="183" t="s">
        <v>46</v>
      </c>
      <c r="O222" s="66"/>
      <c r="P222" s="184">
        <f>O222*H222</f>
        <v>0</v>
      </c>
      <c r="Q222" s="184">
        <v>4.8999999999999998E-4</v>
      </c>
      <c r="R222" s="184">
        <f>Q222*H222</f>
        <v>1.0584E-2</v>
      </c>
      <c r="S222" s="184">
        <v>0</v>
      </c>
      <c r="T222" s="18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6" t="s">
        <v>128</v>
      </c>
      <c r="AT222" s="186" t="s">
        <v>123</v>
      </c>
      <c r="AU222" s="186" t="s">
        <v>83</v>
      </c>
      <c r="AY222" s="18" t="s">
        <v>121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8" t="s">
        <v>128</v>
      </c>
      <c r="BK222" s="187">
        <f>ROUND(I222*H222,2)</f>
        <v>0</v>
      </c>
      <c r="BL222" s="18" t="s">
        <v>128</v>
      </c>
      <c r="BM222" s="186" t="s">
        <v>314</v>
      </c>
    </row>
    <row r="223" spans="1:65" s="2" customFormat="1" ht="10.199999999999999">
      <c r="A223" s="35"/>
      <c r="B223" s="36"/>
      <c r="C223" s="37"/>
      <c r="D223" s="188" t="s">
        <v>130</v>
      </c>
      <c r="E223" s="37"/>
      <c r="F223" s="189" t="s">
        <v>315</v>
      </c>
      <c r="G223" s="37"/>
      <c r="H223" s="37"/>
      <c r="I223" s="190"/>
      <c r="J223" s="37"/>
      <c r="K223" s="37"/>
      <c r="L223" s="40"/>
      <c r="M223" s="191"/>
      <c r="N223" s="192"/>
      <c r="O223" s="66"/>
      <c r="P223" s="66"/>
      <c r="Q223" s="66"/>
      <c r="R223" s="66"/>
      <c r="S223" s="66"/>
      <c r="T223" s="6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130</v>
      </c>
      <c r="AU223" s="18" t="s">
        <v>83</v>
      </c>
    </row>
    <row r="224" spans="1:65" s="2" customFormat="1" ht="10.199999999999999">
      <c r="A224" s="35"/>
      <c r="B224" s="36"/>
      <c r="C224" s="37"/>
      <c r="D224" s="193" t="s">
        <v>132</v>
      </c>
      <c r="E224" s="37"/>
      <c r="F224" s="194" t="s">
        <v>316</v>
      </c>
      <c r="G224" s="37"/>
      <c r="H224" s="37"/>
      <c r="I224" s="190"/>
      <c r="J224" s="37"/>
      <c r="K224" s="37"/>
      <c r="L224" s="40"/>
      <c r="M224" s="191"/>
      <c r="N224" s="192"/>
      <c r="O224" s="66"/>
      <c r="P224" s="66"/>
      <c r="Q224" s="66"/>
      <c r="R224" s="66"/>
      <c r="S224" s="66"/>
      <c r="T224" s="67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132</v>
      </c>
      <c r="AU224" s="18" t="s">
        <v>83</v>
      </c>
    </row>
    <row r="225" spans="1:65" s="13" customFormat="1" ht="10.199999999999999">
      <c r="B225" s="195"/>
      <c r="C225" s="196"/>
      <c r="D225" s="188" t="s">
        <v>134</v>
      </c>
      <c r="E225" s="197" t="s">
        <v>28</v>
      </c>
      <c r="F225" s="198" t="s">
        <v>317</v>
      </c>
      <c r="G225" s="196"/>
      <c r="H225" s="197" t="s">
        <v>28</v>
      </c>
      <c r="I225" s="199"/>
      <c r="J225" s="196"/>
      <c r="K225" s="196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134</v>
      </c>
      <c r="AU225" s="204" t="s">
        <v>83</v>
      </c>
      <c r="AV225" s="13" t="s">
        <v>81</v>
      </c>
      <c r="AW225" s="13" t="s">
        <v>34</v>
      </c>
      <c r="AX225" s="13" t="s">
        <v>73</v>
      </c>
      <c r="AY225" s="204" t="s">
        <v>121</v>
      </c>
    </row>
    <row r="226" spans="1:65" s="14" customFormat="1" ht="10.199999999999999">
      <c r="B226" s="205"/>
      <c r="C226" s="206"/>
      <c r="D226" s="188" t="s">
        <v>134</v>
      </c>
      <c r="E226" s="207" t="s">
        <v>28</v>
      </c>
      <c r="F226" s="208" t="s">
        <v>318</v>
      </c>
      <c r="G226" s="206"/>
      <c r="H226" s="209">
        <v>21.6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134</v>
      </c>
      <c r="AU226" s="215" t="s">
        <v>83</v>
      </c>
      <c r="AV226" s="14" t="s">
        <v>83</v>
      </c>
      <c r="AW226" s="14" t="s">
        <v>34</v>
      </c>
      <c r="AX226" s="14" t="s">
        <v>81</v>
      </c>
      <c r="AY226" s="215" t="s">
        <v>121</v>
      </c>
    </row>
    <row r="227" spans="1:65" s="2" customFormat="1" ht="16.5" customHeight="1">
      <c r="A227" s="35"/>
      <c r="B227" s="36"/>
      <c r="C227" s="175" t="s">
        <v>319</v>
      </c>
      <c r="D227" s="175" t="s">
        <v>123</v>
      </c>
      <c r="E227" s="176" t="s">
        <v>320</v>
      </c>
      <c r="F227" s="177" t="s">
        <v>312</v>
      </c>
      <c r="G227" s="178" t="s">
        <v>313</v>
      </c>
      <c r="H227" s="179">
        <v>1</v>
      </c>
      <c r="I227" s="180"/>
      <c r="J227" s="181">
        <f>ROUND(I227*H227,2)</f>
        <v>0</v>
      </c>
      <c r="K227" s="177" t="s">
        <v>127</v>
      </c>
      <c r="L227" s="40"/>
      <c r="M227" s="182" t="s">
        <v>28</v>
      </c>
      <c r="N227" s="183" t="s">
        <v>46</v>
      </c>
      <c r="O227" s="66"/>
      <c r="P227" s="184">
        <f>O227*H227</f>
        <v>0</v>
      </c>
      <c r="Q227" s="184">
        <v>4.8999999999999998E-4</v>
      </c>
      <c r="R227" s="184">
        <f>Q227*H227</f>
        <v>4.8999999999999998E-4</v>
      </c>
      <c r="S227" s="184">
        <v>0</v>
      </c>
      <c r="T227" s="18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6" t="s">
        <v>128</v>
      </c>
      <c r="AT227" s="186" t="s">
        <v>123</v>
      </c>
      <c r="AU227" s="186" t="s">
        <v>83</v>
      </c>
      <c r="AY227" s="18" t="s">
        <v>121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8" t="s">
        <v>128</v>
      </c>
      <c r="BK227" s="187">
        <f>ROUND(I227*H227,2)</f>
        <v>0</v>
      </c>
      <c r="BL227" s="18" t="s">
        <v>128</v>
      </c>
      <c r="BM227" s="186" t="s">
        <v>321</v>
      </c>
    </row>
    <row r="228" spans="1:65" s="2" customFormat="1" ht="10.199999999999999">
      <c r="A228" s="35"/>
      <c r="B228" s="36"/>
      <c r="C228" s="37"/>
      <c r="D228" s="188" t="s">
        <v>130</v>
      </c>
      <c r="E228" s="37"/>
      <c r="F228" s="189" t="s">
        <v>315</v>
      </c>
      <c r="G228" s="37"/>
      <c r="H228" s="37"/>
      <c r="I228" s="190"/>
      <c r="J228" s="37"/>
      <c r="K228" s="37"/>
      <c r="L228" s="40"/>
      <c r="M228" s="191"/>
      <c r="N228" s="192"/>
      <c r="O228" s="66"/>
      <c r="P228" s="66"/>
      <c r="Q228" s="66"/>
      <c r="R228" s="66"/>
      <c r="S228" s="66"/>
      <c r="T228" s="6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130</v>
      </c>
      <c r="AU228" s="18" t="s">
        <v>83</v>
      </c>
    </row>
    <row r="229" spans="1:65" s="2" customFormat="1" ht="10.199999999999999">
      <c r="A229" s="35"/>
      <c r="B229" s="36"/>
      <c r="C229" s="37"/>
      <c r="D229" s="193" t="s">
        <v>132</v>
      </c>
      <c r="E229" s="37"/>
      <c r="F229" s="194" t="s">
        <v>322</v>
      </c>
      <c r="G229" s="37"/>
      <c r="H229" s="37"/>
      <c r="I229" s="190"/>
      <c r="J229" s="37"/>
      <c r="K229" s="37"/>
      <c r="L229" s="40"/>
      <c r="M229" s="191"/>
      <c r="N229" s="192"/>
      <c r="O229" s="66"/>
      <c r="P229" s="66"/>
      <c r="Q229" s="66"/>
      <c r="R229" s="66"/>
      <c r="S229" s="66"/>
      <c r="T229" s="67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132</v>
      </c>
      <c r="AU229" s="18" t="s">
        <v>83</v>
      </c>
    </row>
    <row r="230" spans="1:65" s="13" customFormat="1" ht="10.199999999999999">
      <c r="B230" s="195"/>
      <c r="C230" s="196"/>
      <c r="D230" s="188" t="s">
        <v>134</v>
      </c>
      <c r="E230" s="197" t="s">
        <v>28</v>
      </c>
      <c r="F230" s="198" t="s">
        <v>323</v>
      </c>
      <c r="G230" s="196"/>
      <c r="H230" s="197" t="s">
        <v>28</v>
      </c>
      <c r="I230" s="199"/>
      <c r="J230" s="196"/>
      <c r="K230" s="196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134</v>
      </c>
      <c r="AU230" s="204" t="s">
        <v>83</v>
      </c>
      <c r="AV230" s="13" t="s">
        <v>81</v>
      </c>
      <c r="AW230" s="13" t="s">
        <v>34</v>
      </c>
      <c r="AX230" s="13" t="s">
        <v>73</v>
      </c>
      <c r="AY230" s="204" t="s">
        <v>121</v>
      </c>
    </row>
    <row r="231" spans="1:65" s="14" customFormat="1" ht="10.199999999999999">
      <c r="B231" s="205"/>
      <c r="C231" s="206"/>
      <c r="D231" s="188" t="s">
        <v>134</v>
      </c>
      <c r="E231" s="207" t="s">
        <v>28</v>
      </c>
      <c r="F231" s="208" t="s">
        <v>324</v>
      </c>
      <c r="G231" s="206"/>
      <c r="H231" s="209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134</v>
      </c>
      <c r="AU231" s="215" t="s">
        <v>83</v>
      </c>
      <c r="AV231" s="14" t="s">
        <v>83</v>
      </c>
      <c r="AW231" s="14" t="s">
        <v>34</v>
      </c>
      <c r="AX231" s="14" t="s">
        <v>81</v>
      </c>
      <c r="AY231" s="215" t="s">
        <v>121</v>
      </c>
    </row>
    <row r="232" spans="1:65" s="12" customFormat="1" ht="22.8" customHeight="1">
      <c r="B232" s="159"/>
      <c r="C232" s="160"/>
      <c r="D232" s="161" t="s">
        <v>72</v>
      </c>
      <c r="E232" s="173" t="s">
        <v>145</v>
      </c>
      <c r="F232" s="173" t="s">
        <v>325</v>
      </c>
      <c r="G232" s="160"/>
      <c r="H232" s="160"/>
      <c r="I232" s="163"/>
      <c r="J232" s="174">
        <f>BK232</f>
        <v>0</v>
      </c>
      <c r="K232" s="160"/>
      <c r="L232" s="165"/>
      <c r="M232" s="166"/>
      <c r="N232" s="167"/>
      <c r="O232" s="167"/>
      <c r="P232" s="168">
        <f>SUM(P233:P277)</f>
        <v>0</v>
      </c>
      <c r="Q232" s="167"/>
      <c r="R232" s="168">
        <f>SUM(R233:R277)</f>
        <v>1.9261202700000002</v>
      </c>
      <c r="S232" s="167"/>
      <c r="T232" s="169">
        <f>SUM(T233:T277)</f>
        <v>0</v>
      </c>
      <c r="AR232" s="170" t="s">
        <v>81</v>
      </c>
      <c r="AT232" s="171" t="s">
        <v>72</v>
      </c>
      <c r="AU232" s="171" t="s">
        <v>81</v>
      </c>
      <c r="AY232" s="170" t="s">
        <v>121</v>
      </c>
      <c r="BK232" s="172">
        <f>SUM(BK233:BK277)</f>
        <v>0</v>
      </c>
    </row>
    <row r="233" spans="1:65" s="2" customFormat="1" ht="16.5" customHeight="1">
      <c r="A233" s="35"/>
      <c r="B233" s="36"/>
      <c r="C233" s="175" t="s">
        <v>326</v>
      </c>
      <c r="D233" s="175" t="s">
        <v>123</v>
      </c>
      <c r="E233" s="176" t="s">
        <v>327</v>
      </c>
      <c r="F233" s="177" t="s">
        <v>328</v>
      </c>
      <c r="G233" s="178" t="s">
        <v>126</v>
      </c>
      <c r="H233" s="179">
        <v>28.782</v>
      </c>
      <c r="I233" s="180"/>
      <c r="J233" s="181">
        <f>ROUND(I233*H233,2)</f>
        <v>0</v>
      </c>
      <c r="K233" s="177" t="s">
        <v>127</v>
      </c>
      <c r="L233" s="40"/>
      <c r="M233" s="182" t="s">
        <v>28</v>
      </c>
      <c r="N233" s="183" t="s">
        <v>46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6" t="s">
        <v>128</v>
      </c>
      <c r="AT233" s="186" t="s">
        <v>123</v>
      </c>
      <c r="AU233" s="186" t="s">
        <v>83</v>
      </c>
      <c r="AY233" s="18" t="s">
        <v>121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128</v>
      </c>
      <c r="BK233" s="187">
        <f>ROUND(I233*H233,2)</f>
        <v>0</v>
      </c>
      <c r="BL233" s="18" t="s">
        <v>128</v>
      </c>
      <c r="BM233" s="186" t="s">
        <v>329</v>
      </c>
    </row>
    <row r="234" spans="1:65" s="2" customFormat="1" ht="28.8">
      <c r="A234" s="35"/>
      <c r="B234" s="36"/>
      <c r="C234" s="37"/>
      <c r="D234" s="188" t="s">
        <v>130</v>
      </c>
      <c r="E234" s="37"/>
      <c r="F234" s="189" t="s">
        <v>330</v>
      </c>
      <c r="G234" s="37"/>
      <c r="H234" s="37"/>
      <c r="I234" s="190"/>
      <c r="J234" s="37"/>
      <c r="K234" s="37"/>
      <c r="L234" s="40"/>
      <c r="M234" s="191"/>
      <c r="N234" s="192"/>
      <c r="O234" s="66"/>
      <c r="P234" s="66"/>
      <c r="Q234" s="66"/>
      <c r="R234" s="66"/>
      <c r="S234" s="66"/>
      <c r="T234" s="67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130</v>
      </c>
      <c r="AU234" s="18" t="s">
        <v>83</v>
      </c>
    </row>
    <row r="235" spans="1:65" s="2" customFormat="1" ht="10.199999999999999">
      <c r="A235" s="35"/>
      <c r="B235" s="36"/>
      <c r="C235" s="37"/>
      <c r="D235" s="193" t="s">
        <v>132</v>
      </c>
      <c r="E235" s="37"/>
      <c r="F235" s="194" t="s">
        <v>331</v>
      </c>
      <c r="G235" s="37"/>
      <c r="H235" s="37"/>
      <c r="I235" s="190"/>
      <c r="J235" s="37"/>
      <c r="K235" s="37"/>
      <c r="L235" s="40"/>
      <c r="M235" s="191"/>
      <c r="N235" s="192"/>
      <c r="O235" s="66"/>
      <c r="P235" s="66"/>
      <c r="Q235" s="66"/>
      <c r="R235" s="66"/>
      <c r="S235" s="66"/>
      <c r="T235" s="6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132</v>
      </c>
      <c r="AU235" s="18" t="s">
        <v>83</v>
      </c>
    </row>
    <row r="236" spans="1:65" s="13" customFormat="1" ht="10.199999999999999">
      <c r="B236" s="195"/>
      <c r="C236" s="196"/>
      <c r="D236" s="188" t="s">
        <v>134</v>
      </c>
      <c r="E236" s="197" t="s">
        <v>28</v>
      </c>
      <c r="F236" s="198" t="s">
        <v>332</v>
      </c>
      <c r="G236" s="196"/>
      <c r="H236" s="197" t="s">
        <v>28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134</v>
      </c>
      <c r="AU236" s="204" t="s">
        <v>83</v>
      </c>
      <c r="AV236" s="13" t="s">
        <v>81</v>
      </c>
      <c r="AW236" s="13" t="s">
        <v>34</v>
      </c>
      <c r="AX236" s="13" t="s">
        <v>73</v>
      </c>
      <c r="AY236" s="204" t="s">
        <v>121</v>
      </c>
    </row>
    <row r="237" spans="1:65" s="13" customFormat="1" ht="10.199999999999999">
      <c r="B237" s="195"/>
      <c r="C237" s="196"/>
      <c r="D237" s="188" t="s">
        <v>134</v>
      </c>
      <c r="E237" s="197" t="s">
        <v>28</v>
      </c>
      <c r="F237" s="198" t="s">
        <v>333</v>
      </c>
      <c r="G237" s="196"/>
      <c r="H237" s="197" t="s">
        <v>28</v>
      </c>
      <c r="I237" s="199"/>
      <c r="J237" s="196"/>
      <c r="K237" s="196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134</v>
      </c>
      <c r="AU237" s="204" t="s">
        <v>83</v>
      </c>
      <c r="AV237" s="13" t="s">
        <v>81</v>
      </c>
      <c r="AW237" s="13" t="s">
        <v>34</v>
      </c>
      <c r="AX237" s="13" t="s">
        <v>73</v>
      </c>
      <c r="AY237" s="204" t="s">
        <v>121</v>
      </c>
    </row>
    <row r="238" spans="1:65" s="14" customFormat="1" ht="10.199999999999999">
      <c r="B238" s="205"/>
      <c r="C238" s="206"/>
      <c r="D238" s="188" t="s">
        <v>134</v>
      </c>
      <c r="E238" s="207" t="s">
        <v>28</v>
      </c>
      <c r="F238" s="208" t="s">
        <v>334</v>
      </c>
      <c r="G238" s="206"/>
      <c r="H238" s="209">
        <v>1.4279999999999999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134</v>
      </c>
      <c r="AU238" s="215" t="s">
        <v>83</v>
      </c>
      <c r="AV238" s="14" t="s">
        <v>83</v>
      </c>
      <c r="AW238" s="14" t="s">
        <v>34</v>
      </c>
      <c r="AX238" s="14" t="s">
        <v>73</v>
      </c>
      <c r="AY238" s="215" t="s">
        <v>121</v>
      </c>
    </row>
    <row r="239" spans="1:65" s="14" customFormat="1" ht="10.199999999999999">
      <c r="B239" s="205"/>
      <c r="C239" s="206"/>
      <c r="D239" s="188" t="s">
        <v>134</v>
      </c>
      <c r="E239" s="207" t="s">
        <v>28</v>
      </c>
      <c r="F239" s="208" t="s">
        <v>335</v>
      </c>
      <c r="G239" s="206"/>
      <c r="H239" s="209">
        <v>4.8719999999999999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134</v>
      </c>
      <c r="AU239" s="215" t="s">
        <v>83</v>
      </c>
      <c r="AV239" s="14" t="s">
        <v>83</v>
      </c>
      <c r="AW239" s="14" t="s">
        <v>34</v>
      </c>
      <c r="AX239" s="14" t="s">
        <v>73</v>
      </c>
      <c r="AY239" s="215" t="s">
        <v>121</v>
      </c>
    </row>
    <row r="240" spans="1:65" s="14" customFormat="1" ht="10.199999999999999">
      <c r="B240" s="205"/>
      <c r="C240" s="206"/>
      <c r="D240" s="188" t="s">
        <v>134</v>
      </c>
      <c r="E240" s="207" t="s">
        <v>28</v>
      </c>
      <c r="F240" s="208" t="s">
        <v>336</v>
      </c>
      <c r="G240" s="206"/>
      <c r="H240" s="209">
        <v>10.316000000000001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134</v>
      </c>
      <c r="AU240" s="215" t="s">
        <v>83</v>
      </c>
      <c r="AV240" s="14" t="s">
        <v>83</v>
      </c>
      <c r="AW240" s="14" t="s">
        <v>34</v>
      </c>
      <c r="AX240" s="14" t="s">
        <v>73</v>
      </c>
      <c r="AY240" s="215" t="s">
        <v>121</v>
      </c>
    </row>
    <row r="241" spans="1:65" s="13" customFormat="1" ht="10.199999999999999">
      <c r="B241" s="195"/>
      <c r="C241" s="196"/>
      <c r="D241" s="188" t="s">
        <v>134</v>
      </c>
      <c r="E241" s="197" t="s">
        <v>28</v>
      </c>
      <c r="F241" s="198" t="s">
        <v>337</v>
      </c>
      <c r="G241" s="196"/>
      <c r="H241" s="197" t="s">
        <v>28</v>
      </c>
      <c r="I241" s="199"/>
      <c r="J241" s="196"/>
      <c r="K241" s="196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134</v>
      </c>
      <c r="AU241" s="204" t="s">
        <v>83</v>
      </c>
      <c r="AV241" s="13" t="s">
        <v>81</v>
      </c>
      <c r="AW241" s="13" t="s">
        <v>34</v>
      </c>
      <c r="AX241" s="13" t="s">
        <v>73</v>
      </c>
      <c r="AY241" s="204" t="s">
        <v>121</v>
      </c>
    </row>
    <row r="242" spans="1:65" s="14" customFormat="1" ht="10.199999999999999">
      <c r="B242" s="205"/>
      <c r="C242" s="206"/>
      <c r="D242" s="188" t="s">
        <v>134</v>
      </c>
      <c r="E242" s="207" t="s">
        <v>28</v>
      </c>
      <c r="F242" s="208" t="s">
        <v>338</v>
      </c>
      <c r="G242" s="206"/>
      <c r="H242" s="209">
        <v>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134</v>
      </c>
      <c r="AU242" s="215" t="s">
        <v>83</v>
      </c>
      <c r="AV242" s="14" t="s">
        <v>83</v>
      </c>
      <c r="AW242" s="14" t="s">
        <v>34</v>
      </c>
      <c r="AX242" s="14" t="s">
        <v>73</v>
      </c>
      <c r="AY242" s="215" t="s">
        <v>121</v>
      </c>
    </row>
    <row r="243" spans="1:65" s="13" customFormat="1" ht="10.199999999999999">
      <c r="B243" s="195"/>
      <c r="C243" s="196"/>
      <c r="D243" s="188" t="s">
        <v>134</v>
      </c>
      <c r="E243" s="197" t="s">
        <v>28</v>
      </c>
      <c r="F243" s="198" t="s">
        <v>339</v>
      </c>
      <c r="G243" s="196"/>
      <c r="H243" s="197" t="s">
        <v>28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134</v>
      </c>
      <c r="AU243" s="204" t="s">
        <v>83</v>
      </c>
      <c r="AV243" s="13" t="s">
        <v>81</v>
      </c>
      <c r="AW243" s="13" t="s">
        <v>34</v>
      </c>
      <c r="AX243" s="13" t="s">
        <v>73</v>
      </c>
      <c r="AY243" s="204" t="s">
        <v>121</v>
      </c>
    </row>
    <row r="244" spans="1:65" s="14" customFormat="1" ht="10.199999999999999">
      <c r="B244" s="205"/>
      <c r="C244" s="206"/>
      <c r="D244" s="188" t="s">
        <v>134</v>
      </c>
      <c r="E244" s="207" t="s">
        <v>28</v>
      </c>
      <c r="F244" s="208" t="s">
        <v>340</v>
      </c>
      <c r="G244" s="206"/>
      <c r="H244" s="209">
        <v>4.3840000000000003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134</v>
      </c>
      <c r="AU244" s="215" t="s">
        <v>83</v>
      </c>
      <c r="AV244" s="14" t="s">
        <v>83</v>
      </c>
      <c r="AW244" s="14" t="s">
        <v>34</v>
      </c>
      <c r="AX244" s="14" t="s">
        <v>73</v>
      </c>
      <c r="AY244" s="215" t="s">
        <v>121</v>
      </c>
    </row>
    <row r="245" spans="1:65" s="13" customFormat="1" ht="10.199999999999999">
      <c r="B245" s="195"/>
      <c r="C245" s="196"/>
      <c r="D245" s="188" t="s">
        <v>134</v>
      </c>
      <c r="E245" s="197" t="s">
        <v>28</v>
      </c>
      <c r="F245" s="198" t="s">
        <v>341</v>
      </c>
      <c r="G245" s="196"/>
      <c r="H245" s="197" t="s">
        <v>28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134</v>
      </c>
      <c r="AU245" s="204" t="s">
        <v>83</v>
      </c>
      <c r="AV245" s="13" t="s">
        <v>81</v>
      </c>
      <c r="AW245" s="13" t="s">
        <v>34</v>
      </c>
      <c r="AX245" s="13" t="s">
        <v>73</v>
      </c>
      <c r="AY245" s="204" t="s">
        <v>121</v>
      </c>
    </row>
    <row r="246" spans="1:65" s="14" customFormat="1" ht="10.199999999999999">
      <c r="B246" s="205"/>
      <c r="C246" s="206"/>
      <c r="D246" s="188" t="s">
        <v>134</v>
      </c>
      <c r="E246" s="207" t="s">
        <v>28</v>
      </c>
      <c r="F246" s="208" t="s">
        <v>342</v>
      </c>
      <c r="G246" s="206"/>
      <c r="H246" s="209">
        <v>5.782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134</v>
      </c>
      <c r="AU246" s="215" t="s">
        <v>83</v>
      </c>
      <c r="AV246" s="14" t="s">
        <v>83</v>
      </c>
      <c r="AW246" s="14" t="s">
        <v>34</v>
      </c>
      <c r="AX246" s="14" t="s">
        <v>73</v>
      </c>
      <c r="AY246" s="215" t="s">
        <v>121</v>
      </c>
    </row>
    <row r="247" spans="1:65" s="15" customFormat="1" ht="10.199999999999999">
      <c r="B247" s="216"/>
      <c r="C247" s="217"/>
      <c r="D247" s="188" t="s">
        <v>134</v>
      </c>
      <c r="E247" s="218" t="s">
        <v>28</v>
      </c>
      <c r="F247" s="219" t="s">
        <v>196</v>
      </c>
      <c r="G247" s="217"/>
      <c r="H247" s="220">
        <v>28.782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134</v>
      </c>
      <c r="AU247" s="226" t="s">
        <v>83</v>
      </c>
      <c r="AV247" s="15" t="s">
        <v>128</v>
      </c>
      <c r="AW247" s="15" t="s">
        <v>34</v>
      </c>
      <c r="AX247" s="15" t="s">
        <v>81</v>
      </c>
      <c r="AY247" s="226" t="s">
        <v>121</v>
      </c>
    </row>
    <row r="248" spans="1:65" s="2" customFormat="1" ht="16.5" customHeight="1">
      <c r="A248" s="35"/>
      <c r="B248" s="36"/>
      <c r="C248" s="175" t="s">
        <v>343</v>
      </c>
      <c r="D248" s="175" t="s">
        <v>123</v>
      </c>
      <c r="E248" s="176" t="s">
        <v>344</v>
      </c>
      <c r="F248" s="177" t="s">
        <v>345</v>
      </c>
      <c r="G248" s="178" t="s">
        <v>139</v>
      </c>
      <c r="H248" s="179">
        <v>55.222999999999999</v>
      </c>
      <c r="I248" s="180"/>
      <c r="J248" s="181">
        <f>ROUND(I248*H248,2)</f>
        <v>0</v>
      </c>
      <c r="K248" s="177" t="s">
        <v>127</v>
      </c>
      <c r="L248" s="40"/>
      <c r="M248" s="182" t="s">
        <v>28</v>
      </c>
      <c r="N248" s="183" t="s">
        <v>46</v>
      </c>
      <c r="O248" s="66"/>
      <c r="P248" s="184">
        <f>O248*H248</f>
        <v>0</v>
      </c>
      <c r="Q248" s="184">
        <v>7.26E-3</v>
      </c>
      <c r="R248" s="184">
        <f>Q248*H248</f>
        <v>0.40091897999999998</v>
      </c>
      <c r="S248" s="184">
        <v>0</v>
      </c>
      <c r="T248" s="18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6" t="s">
        <v>128</v>
      </c>
      <c r="AT248" s="186" t="s">
        <v>123</v>
      </c>
      <c r="AU248" s="186" t="s">
        <v>83</v>
      </c>
      <c r="AY248" s="18" t="s">
        <v>121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8" t="s">
        <v>128</v>
      </c>
      <c r="BK248" s="187">
        <f>ROUND(I248*H248,2)</f>
        <v>0</v>
      </c>
      <c r="BL248" s="18" t="s">
        <v>128</v>
      </c>
      <c r="BM248" s="186" t="s">
        <v>346</v>
      </c>
    </row>
    <row r="249" spans="1:65" s="2" customFormat="1" ht="28.8">
      <c r="A249" s="35"/>
      <c r="B249" s="36"/>
      <c r="C249" s="37"/>
      <c r="D249" s="188" t="s">
        <v>130</v>
      </c>
      <c r="E249" s="37"/>
      <c r="F249" s="189" t="s">
        <v>347</v>
      </c>
      <c r="G249" s="37"/>
      <c r="H249" s="37"/>
      <c r="I249" s="190"/>
      <c r="J249" s="37"/>
      <c r="K249" s="37"/>
      <c r="L249" s="40"/>
      <c r="M249" s="191"/>
      <c r="N249" s="192"/>
      <c r="O249" s="66"/>
      <c r="P249" s="66"/>
      <c r="Q249" s="66"/>
      <c r="R249" s="66"/>
      <c r="S249" s="66"/>
      <c r="T249" s="6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130</v>
      </c>
      <c r="AU249" s="18" t="s">
        <v>83</v>
      </c>
    </row>
    <row r="250" spans="1:65" s="2" customFormat="1" ht="10.199999999999999">
      <c r="A250" s="35"/>
      <c r="B250" s="36"/>
      <c r="C250" s="37"/>
      <c r="D250" s="193" t="s">
        <v>132</v>
      </c>
      <c r="E250" s="37"/>
      <c r="F250" s="194" t="s">
        <v>348</v>
      </c>
      <c r="G250" s="37"/>
      <c r="H250" s="37"/>
      <c r="I250" s="190"/>
      <c r="J250" s="37"/>
      <c r="K250" s="37"/>
      <c r="L250" s="40"/>
      <c r="M250" s="191"/>
      <c r="N250" s="192"/>
      <c r="O250" s="66"/>
      <c r="P250" s="66"/>
      <c r="Q250" s="66"/>
      <c r="R250" s="66"/>
      <c r="S250" s="66"/>
      <c r="T250" s="6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132</v>
      </c>
      <c r="AU250" s="18" t="s">
        <v>83</v>
      </c>
    </row>
    <row r="251" spans="1:65" s="13" customFormat="1" ht="10.199999999999999">
      <c r="B251" s="195"/>
      <c r="C251" s="196"/>
      <c r="D251" s="188" t="s">
        <v>134</v>
      </c>
      <c r="E251" s="197" t="s">
        <v>28</v>
      </c>
      <c r="F251" s="198" t="s">
        <v>191</v>
      </c>
      <c r="G251" s="196"/>
      <c r="H251" s="197" t="s">
        <v>28</v>
      </c>
      <c r="I251" s="199"/>
      <c r="J251" s="196"/>
      <c r="K251" s="196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134</v>
      </c>
      <c r="AU251" s="204" t="s">
        <v>83</v>
      </c>
      <c r="AV251" s="13" t="s">
        <v>81</v>
      </c>
      <c r="AW251" s="13" t="s">
        <v>34</v>
      </c>
      <c r="AX251" s="13" t="s">
        <v>73</v>
      </c>
      <c r="AY251" s="204" t="s">
        <v>121</v>
      </c>
    </row>
    <row r="252" spans="1:65" s="13" customFormat="1" ht="10.199999999999999">
      <c r="B252" s="195"/>
      <c r="C252" s="196"/>
      <c r="D252" s="188" t="s">
        <v>134</v>
      </c>
      <c r="E252" s="197" t="s">
        <v>28</v>
      </c>
      <c r="F252" s="198" t="s">
        <v>349</v>
      </c>
      <c r="G252" s="196"/>
      <c r="H252" s="197" t="s">
        <v>28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134</v>
      </c>
      <c r="AU252" s="204" t="s">
        <v>83</v>
      </c>
      <c r="AV252" s="13" t="s">
        <v>81</v>
      </c>
      <c r="AW252" s="13" t="s">
        <v>34</v>
      </c>
      <c r="AX252" s="13" t="s">
        <v>73</v>
      </c>
      <c r="AY252" s="204" t="s">
        <v>121</v>
      </c>
    </row>
    <row r="253" spans="1:65" s="14" customFormat="1" ht="10.199999999999999">
      <c r="B253" s="205"/>
      <c r="C253" s="206"/>
      <c r="D253" s="188" t="s">
        <v>134</v>
      </c>
      <c r="E253" s="207" t="s">
        <v>28</v>
      </c>
      <c r="F253" s="208" t="s">
        <v>350</v>
      </c>
      <c r="G253" s="206"/>
      <c r="H253" s="209">
        <v>37.887999999999998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134</v>
      </c>
      <c r="AU253" s="215" t="s">
        <v>83</v>
      </c>
      <c r="AV253" s="14" t="s">
        <v>83</v>
      </c>
      <c r="AW253" s="14" t="s">
        <v>34</v>
      </c>
      <c r="AX253" s="14" t="s">
        <v>73</v>
      </c>
      <c r="AY253" s="215" t="s">
        <v>121</v>
      </c>
    </row>
    <row r="254" spans="1:65" s="13" customFormat="1" ht="10.199999999999999">
      <c r="B254" s="195"/>
      <c r="C254" s="196"/>
      <c r="D254" s="188" t="s">
        <v>134</v>
      </c>
      <c r="E254" s="197" t="s">
        <v>28</v>
      </c>
      <c r="F254" s="198" t="s">
        <v>351</v>
      </c>
      <c r="G254" s="196"/>
      <c r="H254" s="197" t="s">
        <v>28</v>
      </c>
      <c r="I254" s="199"/>
      <c r="J254" s="196"/>
      <c r="K254" s="196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134</v>
      </c>
      <c r="AU254" s="204" t="s">
        <v>83</v>
      </c>
      <c r="AV254" s="13" t="s">
        <v>81</v>
      </c>
      <c r="AW254" s="13" t="s">
        <v>34</v>
      </c>
      <c r="AX254" s="13" t="s">
        <v>73</v>
      </c>
      <c r="AY254" s="204" t="s">
        <v>121</v>
      </c>
    </row>
    <row r="255" spans="1:65" s="14" customFormat="1" ht="10.199999999999999">
      <c r="B255" s="205"/>
      <c r="C255" s="206"/>
      <c r="D255" s="188" t="s">
        <v>134</v>
      </c>
      <c r="E255" s="207" t="s">
        <v>28</v>
      </c>
      <c r="F255" s="208" t="s">
        <v>352</v>
      </c>
      <c r="G255" s="206"/>
      <c r="H255" s="209">
        <v>0.81499999999999995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134</v>
      </c>
      <c r="AU255" s="215" t="s">
        <v>83</v>
      </c>
      <c r="AV255" s="14" t="s">
        <v>83</v>
      </c>
      <c r="AW255" s="14" t="s">
        <v>34</v>
      </c>
      <c r="AX255" s="14" t="s">
        <v>73</v>
      </c>
      <c r="AY255" s="215" t="s">
        <v>121</v>
      </c>
    </row>
    <row r="256" spans="1:65" s="13" customFormat="1" ht="10.199999999999999">
      <c r="B256" s="195"/>
      <c r="C256" s="196"/>
      <c r="D256" s="188" t="s">
        <v>134</v>
      </c>
      <c r="E256" s="197" t="s">
        <v>28</v>
      </c>
      <c r="F256" s="198" t="s">
        <v>353</v>
      </c>
      <c r="G256" s="196"/>
      <c r="H256" s="197" t="s">
        <v>28</v>
      </c>
      <c r="I256" s="199"/>
      <c r="J256" s="196"/>
      <c r="K256" s="196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134</v>
      </c>
      <c r="AU256" s="204" t="s">
        <v>83</v>
      </c>
      <c r="AV256" s="13" t="s">
        <v>81</v>
      </c>
      <c r="AW256" s="13" t="s">
        <v>34</v>
      </c>
      <c r="AX256" s="13" t="s">
        <v>73</v>
      </c>
      <c r="AY256" s="204" t="s">
        <v>121</v>
      </c>
    </row>
    <row r="257" spans="1:65" s="14" customFormat="1" ht="10.199999999999999">
      <c r="B257" s="205"/>
      <c r="C257" s="206"/>
      <c r="D257" s="188" t="s">
        <v>134</v>
      </c>
      <c r="E257" s="207" t="s">
        <v>28</v>
      </c>
      <c r="F257" s="208" t="s">
        <v>354</v>
      </c>
      <c r="G257" s="206"/>
      <c r="H257" s="209">
        <v>16.52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134</v>
      </c>
      <c r="AU257" s="215" t="s">
        <v>83</v>
      </c>
      <c r="AV257" s="14" t="s">
        <v>83</v>
      </c>
      <c r="AW257" s="14" t="s">
        <v>34</v>
      </c>
      <c r="AX257" s="14" t="s">
        <v>73</v>
      </c>
      <c r="AY257" s="215" t="s">
        <v>121</v>
      </c>
    </row>
    <row r="258" spans="1:65" s="15" customFormat="1" ht="10.199999999999999">
      <c r="B258" s="216"/>
      <c r="C258" s="217"/>
      <c r="D258" s="188" t="s">
        <v>134</v>
      </c>
      <c r="E258" s="218" t="s">
        <v>28</v>
      </c>
      <c r="F258" s="219" t="s">
        <v>196</v>
      </c>
      <c r="G258" s="217"/>
      <c r="H258" s="220">
        <v>55.222999999999999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134</v>
      </c>
      <c r="AU258" s="226" t="s">
        <v>83</v>
      </c>
      <c r="AV258" s="15" t="s">
        <v>128</v>
      </c>
      <c r="AW258" s="15" t="s">
        <v>34</v>
      </c>
      <c r="AX258" s="15" t="s">
        <v>81</v>
      </c>
      <c r="AY258" s="226" t="s">
        <v>121</v>
      </c>
    </row>
    <row r="259" spans="1:65" s="2" customFormat="1" ht="16.5" customHeight="1">
      <c r="A259" s="35"/>
      <c r="B259" s="36"/>
      <c r="C259" s="175" t="s">
        <v>355</v>
      </c>
      <c r="D259" s="175" t="s">
        <v>123</v>
      </c>
      <c r="E259" s="176" t="s">
        <v>356</v>
      </c>
      <c r="F259" s="177" t="s">
        <v>357</v>
      </c>
      <c r="G259" s="178" t="s">
        <v>139</v>
      </c>
      <c r="H259" s="179">
        <v>55.222999999999999</v>
      </c>
      <c r="I259" s="180"/>
      <c r="J259" s="181">
        <f>ROUND(I259*H259,2)</f>
        <v>0</v>
      </c>
      <c r="K259" s="177" t="s">
        <v>127</v>
      </c>
      <c r="L259" s="40"/>
      <c r="M259" s="182" t="s">
        <v>28</v>
      </c>
      <c r="N259" s="183" t="s">
        <v>46</v>
      </c>
      <c r="O259" s="66"/>
      <c r="P259" s="184">
        <f>O259*H259</f>
        <v>0</v>
      </c>
      <c r="Q259" s="184">
        <v>8.5999999999999998E-4</v>
      </c>
      <c r="R259" s="184">
        <f>Q259*H259</f>
        <v>4.7491779999999997E-2</v>
      </c>
      <c r="S259" s="184">
        <v>0</v>
      </c>
      <c r="T259" s="18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6" t="s">
        <v>128</v>
      </c>
      <c r="AT259" s="186" t="s">
        <v>123</v>
      </c>
      <c r="AU259" s="186" t="s">
        <v>83</v>
      </c>
      <c r="AY259" s="18" t="s">
        <v>121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8" t="s">
        <v>128</v>
      </c>
      <c r="BK259" s="187">
        <f>ROUND(I259*H259,2)</f>
        <v>0</v>
      </c>
      <c r="BL259" s="18" t="s">
        <v>128</v>
      </c>
      <c r="BM259" s="186" t="s">
        <v>358</v>
      </c>
    </row>
    <row r="260" spans="1:65" s="2" customFormat="1" ht="28.8">
      <c r="A260" s="35"/>
      <c r="B260" s="36"/>
      <c r="C260" s="37"/>
      <c r="D260" s="188" t="s">
        <v>130</v>
      </c>
      <c r="E260" s="37"/>
      <c r="F260" s="189" t="s">
        <v>359</v>
      </c>
      <c r="G260" s="37"/>
      <c r="H260" s="37"/>
      <c r="I260" s="190"/>
      <c r="J260" s="37"/>
      <c r="K260" s="37"/>
      <c r="L260" s="40"/>
      <c r="M260" s="191"/>
      <c r="N260" s="192"/>
      <c r="O260" s="66"/>
      <c r="P260" s="66"/>
      <c r="Q260" s="66"/>
      <c r="R260" s="66"/>
      <c r="S260" s="66"/>
      <c r="T260" s="6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130</v>
      </c>
      <c r="AU260" s="18" t="s">
        <v>83</v>
      </c>
    </row>
    <row r="261" spans="1:65" s="2" customFormat="1" ht="10.199999999999999">
      <c r="A261" s="35"/>
      <c r="B261" s="36"/>
      <c r="C261" s="37"/>
      <c r="D261" s="193" t="s">
        <v>132</v>
      </c>
      <c r="E261" s="37"/>
      <c r="F261" s="194" t="s">
        <v>360</v>
      </c>
      <c r="G261" s="37"/>
      <c r="H261" s="37"/>
      <c r="I261" s="190"/>
      <c r="J261" s="37"/>
      <c r="K261" s="37"/>
      <c r="L261" s="40"/>
      <c r="M261" s="191"/>
      <c r="N261" s="192"/>
      <c r="O261" s="66"/>
      <c r="P261" s="66"/>
      <c r="Q261" s="66"/>
      <c r="R261" s="66"/>
      <c r="S261" s="66"/>
      <c r="T261" s="6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132</v>
      </c>
      <c r="AU261" s="18" t="s">
        <v>83</v>
      </c>
    </row>
    <row r="262" spans="1:65" s="2" customFormat="1" ht="16.5" customHeight="1">
      <c r="A262" s="35"/>
      <c r="B262" s="36"/>
      <c r="C262" s="175" t="s">
        <v>361</v>
      </c>
      <c r="D262" s="175" t="s">
        <v>123</v>
      </c>
      <c r="E262" s="176" t="s">
        <v>362</v>
      </c>
      <c r="F262" s="177" t="s">
        <v>363</v>
      </c>
      <c r="G262" s="178" t="s">
        <v>364</v>
      </c>
      <c r="H262" s="179">
        <v>7.0000000000000001E-3</v>
      </c>
      <c r="I262" s="180"/>
      <c r="J262" s="181">
        <f>ROUND(I262*H262,2)</f>
        <v>0</v>
      </c>
      <c r="K262" s="177" t="s">
        <v>127</v>
      </c>
      <c r="L262" s="40"/>
      <c r="M262" s="182" t="s">
        <v>28</v>
      </c>
      <c r="N262" s="183" t="s">
        <v>46</v>
      </c>
      <c r="O262" s="66"/>
      <c r="P262" s="184">
        <f>O262*H262</f>
        <v>0</v>
      </c>
      <c r="Q262" s="184">
        <v>1.08528</v>
      </c>
      <c r="R262" s="184">
        <f>Q262*H262</f>
        <v>7.5969600000000007E-3</v>
      </c>
      <c r="S262" s="184">
        <v>0</v>
      </c>
      <c r="T262" s="18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6" t="s">
        <v>128</v>
      </c>
      <c r="AT262" s="186" t="s">
        <v>123</v>
      </c>
      <c r="AU262" s="186" t="s">
        <v>83</v>
      </c>
      <c r="AY262" s="18" t="s">
        <v>121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8" t="s">
        <v>128</v>
      </c>
      <c r="BK262" s="187">
        <f>ROUND(I262*H262,2)</f>
        <v>0</v>
      </c>
      <c r="BL262" s="18" t="s">
        <v>128</v>
      </c>
      <c r="BM262" s="186" t="s">
        <v>365</v>
      </c>
    </row>
    <row r="263" spans="1:65" s="2" customFormat="1" ht="28.8">
      <c r="A263" s="35"/>
      <c r="B263" s="36"/>
      <c r="C263" s="37"/>
      <c r="D263" s="188" t="s">
        <v>130</v>
      </c>
      <c r="E263" s="37"/>
      <c r="F263" s="189" t="s">
        <v>366</v>
      </c>
      <c r="G263" s="37"/>
      <c r="H263" s="37"/>
      <c r="I263" s="190"/>
      <c r="J263" s="37"/>
      <c r="K263" s="37"/>
      <c r="L263" s="40"/>
      <c r="M263" s="191"/>
      <c r="N263" s="192"/>
      <c r="O263" s="66"/>
      <c r="P263" s="66"/>
      <c r="Q263" s="66"/>
      <c r="R263" s="66"/>
      <c r="S263" s="66"/>
      <c r="T263" s="6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130</v>
      </c>
      <c r="AU263" s="18" t="s">
        <v>83</v>
      </c>
    </row>
    <row r="264" spans="1:65" s="2" customFormat="1" ht="10.199999999999999">
      <c r="A264" s="35"/>
      <c r="B264" s="36"/>
      <c r="C264" s="37"/>
      <c r="D264" s="193" t="s">
        <v>132</v>
      </c>
      <c r="E264" s="37"/>
      <c r="F264" s="194" t="s">
        <v>367</v>
      </c>
      <c r="G264" s="37"/>
      <c r="H264" s="37"/>
      <c r="I264" s="190"/>
      <c r="J264" s="37"/>
      <c r="K264" s="37"/>
      <c r="L264" s="40"/>
      <c r="M264" s="191"/>
      <c r="N264" s="192"/>
      <c r="O264" s="66"/>
      <c r="P264" s="66"/>
      <c r="Q264" s="66"/>
      <c r="R264" s="66"/>
      <c r="S264" s="66"/>
      <c r="T264" s="6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132</v>
      </c>
      <c r="AU264" s="18" t="s">
        <v>83</v>
      </c>
    </row>
    <row r="265" spans="1:65" s="13" customFormat="1" ht="10.199999999999999">
      <c r="B265" s="195"/>
      <c r="C265" s="196"/>
      <c r="D265" s="188" t="s">
        <v>134</v>
      </c>
      <c r="E265" s="197" t="s">
        <v>28</v>
      </c>
      <c r="F265" s="198" t="s">
        <v>368</v>
      </c>
      <c r="G265" s="196"/>
      <c r="H265" s="197" t="s">
        <v>28</v>
      </c>
      <c r="I265" s="199"/>
      <c r="J265" s="196"/>
      <c r="K265" s="196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134</v>
      </c>
      <c r="AU265" s="204" t="s">
        <v>83</v>
      </c>
      <c r="AV265" s="13" t="s">
        <v>81</v>
      </c>
      <c r="AW265" s="13" t="s">
        <v>34</v>
      </c>
      <c r="AX265" s="13" t="s">
        <v>73</v>
      </c>
      <c r="AY265" s="204" t="s">
        <v>121</v>
      </c>
    </row>
    <row r="266" spans="1:65" s="14" customFormat="1" ht="10.199999999999999">
      <c r="B266" s="205"/>
      <c r="C266" s="206"/>
      <c r="D266" s="188" t="s">
        <v>134</v>
      </c>
      <c r="E266" s="207" t="s">
        <v>28</v>
      </c>
      <c r="F266" s="208" t="s">
        <v>369</v>
      </c>
      <c r="G266" s="206"/>
      <c r="H266" s="209">
        <v>7.0000000000000001E-3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134</v>
      </c>
      <c r="AU266" s="215" t="s">
        <v>83</v>
      </c>
      <c r="AV266" s="14" t="s">
        <v>83</v>
      </c>
      <c r="AW266" s="14" t="s">
        <v>34</v>
      </c>
      <c r="AX266" s="14" t="s">
        <v>81</v>
      </c>
      <c r="AY266" s="215" t="s">
        <v>121</v>
      </c>
    </row>
    <row r="267" spans="1:65" s="2" customFormat="1" ht="16.5" customHeight="1">
      <c r="A267" s="35"/>
      <c r="B267" s="36"/>
      <c r="C267" s="175" t="s">
        <v>370</v>
      </c>
      <c r="D267" s="175" t="s">
        <v>123</v>
      </c>
      <c r="E267" s="176" t="s">
        <v>371</v>
      </c>
      <c r="F267" s="177" t="s">
        <v>372</v>
      </c>
      <c r="G267" s="178" t="s">
        <v>364</v>
      </c>
      <c r="H267" s="179">
        <v>0.78900000000000003</v>
      </c>
      <c r="I267" s="180"/>
      <c r="J267" s="181">
        <f>ROUND(I267*H267,2)</f>
        <v>0</v>
      </c>
      <c r="K267" s="177" t="s">
        <v>127</v>
      </c>
      <c r="L267" s="40"/>
      <c r="M267" s="182" t="s">
        <v>28</v>
      </c>
      <c r="N267" s="183" t="s">
        <v>46</v>
      </c>
      <c r="O267" s="66"/>
      <c r="P267" s="184">
        <f>O267*H267</f>
        <v>0</v>
      </c>
      <c r="Q267" s="184">
        <v>1.0556000000000001</v>
      </c>
      <c r="R267" s="184">
        <f>Q267*H267</f>
        <v>0.83286840000000006</v>
      </c>
      <c r="S267" s="184">
        <v>0</v>
      </c>
      <c r="T267" s="18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6" t="s">
        <v>128</v>
      </c>
      <c r="AT267" s="186" t="s">
        <v>123</v>
      </c>
      <c r="AU267" s="186" t="s">
        <v>83</v>
      </c>
      <c r="AY267" s="18" t="s">
        <v>121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8" t="s">
        <v>128</v>
      </c>
      <c r="BK267" s="187">
        <f>ROUND(I267*H267,2)</f>
        <v>0</v>
      </c>
      <c r="BL267" s="18" t="s">
        <v>128</v>
      </c>
      <c r="BM267" s="186" t="s">
        <v>373</v>
      </c>
    </row>
    <row r="268" spans="1:65" s="2" customFormat="1" ht="28.8">
      <c r="A268" s="35"/>
      <c r="B268" s="36"/>
      <c r="C268" s="37"/>
      <c r="D268" s="188" t="s">
        <v>130</v>
      </c>
      <c r="E268" s="37"/>
      <c r="F268" s="189" t="s">
        <v>374</v>
      </c>
      <c r="G268" s="37"/>
      <c r="H268" s="37"/>
      <c r="I268" s="190"/>
      <c r="J268" s="37"/>
      <c r="K268" s="37"/>
      <c r="L268" s="40"/>
      <c r="M268" s="191"/>
      <c r="N268" s="192"/>
      <c r="O268" s="66"/>
      <c r="P268" s="66"/>
      <c r="Q268" s="66"/>
      <c r="R268" s="66"/>
      <c r="S268" s="66"/>
      <c r="T268" s="6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130</v>
      </c>
      <c r="AU268" s="18" t="s">
        <v>83</v>
      </c>
    </row>
    <row r="269" spans="1:65" s="2" customFormat="1" ht="10.199999999999999">
      <c r="A269" s="35"/>
      <c r="B269" s="36"/>
      <c r="C269" s="37"/>
      <c r="D269" s="193" t="s">
        <v>132</v>
      </c>
      <c r="E269" s="37"/>
      <c r="F269" s="194" t="s">
        <v>375</v>
      </c>
      <c r="G269" s="37"/>
      <c r="H269" s="37"/>
      <c r="I269" s="190"/>
      <c r="J269" s="37"/>
      <c r="K269" s="37"/>
      <c r="L269" s="40"/>
      <c r="M269" s="191"/>
      <c r="N269" s="192"/>
      <c r="O269" s="66"/>
      <c r="P269" s="66"/>
      <c r="Q269" s="66"/>
      <c r="R269" s="66"/>
      <c r="S269" s="66"/>
      <c r="T269" s="67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132</v>
      </c>
      <c r="AU269" s="18" t="s">
        <v>83</v>
      </c>
    </row>
    <row r="270" spans="1:65" s="13" customFormat="1" ht="20.399999999999999">
      <c r="B270" s="195"/>
      <c r="C270" s="196"/>
      <c r="D270" s="188" t="s">
        <v>134</v>
      </c>
      <c r="E270" s="197" t="s">
        <v>28</v>
      </c>
      <c r="F270" s="198" t="s">
        <v>376</v>
      </c>
      <c r="G270" s="196"/>
      <c r="H270" s="197" t="s">
        <v>28</v>
      </c>
      <c r="I270" s="199"/>
      <c r="J270" s="196"/>
      <c r="K270" s="196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134</v>
      </c>
      <c r="AU270" s="204" t="s">
        <v>83</v>
      </c>
      <c r="AV270" s="13" t="s">
        <v>81</v>
      </c>
      <c r="AW270" s="13" t="s">
        <v>34</v>
      </c>
      <c r="AX270" s="13" t="s">
        <v>73</v>
      </c>
      <c r="AY270" s="204" t="s">
        <v>121</v>
      </c>
    </row>
    <row r="271" spans="1:65" s="14" customFormat="1" ht="10.199999999999999">
      <c r="B271" s="205"/>
      <c r="C271" s="206"/>
      <c r="D271" s="188" t="s">
        <v>134</v>
      </c>
      <c r="E271" s="207" t="s">
        <v>28</v>
      </c>
      <c r="F271" s="208" t="s">
        <v>377</v>
      </c>
      <c r="G271" s="206"/>
      <c r="H271" s="209">
        <v>0.78900000000000003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134</v>
      </c>
      <c r="AU271" s="215" t="s">
        <v>83</v>
      </c>
      <c r="AV271" s="14" t="s">
        <v>83</v>
      </c>
      <c r="AW271" s="14" t="s">
        <v>34</v>
      </c>
      <c r="AX271" s="14" t="s">
        <v>81</v>
      </c>
      <c r="AY271" s="215" t="s">
        <v>121</v>
      </c>
    </row>
    <row r="272" spans="1:65" s="2" customFormat="1" ht="16.5" customHeight="1">
      <c r="A272" s="35"/>
      <c r="B272" s="36"/>
      <c r="C272" s="175" t="s">
        <v>378</v>
      </c>
      <c r="D272" s="175" t="s">
        <v>123</v>
      </c>
      <c r="E272" s="176" t="s">
        <v>379</v>
      </c>
      <c r="F272" s="177" t="s">
        <v>380</v>
      </c>
      <c r="G272" s="178" t="s">
        <v>364</v>
      </c>
      <c r="H272" s="179">
        <v>0.61299999999999999</v>
      </c>
      <c r="I272" s="180"/>
      <c r="J272" s="181">
        <f>ROUND(I272*H272,2)</f>
        <v>0</v>
      </c>
      <c r="K272" s="177" t="s">
        <v>127</v>
      </c>
      <c r="L272" s="40"/>
      <c r="M272" s="182" t="s">
        <v>28</v>
      </c>
      <c r="N272" s="183" t="s">
        <v>46</v>
      </c>
      <c r="O272" s="66"/>
      <c r="P272" s="184">
        <f>O272*H272</f>
        <v>0</v>
      </c>
      <c r="Q272" s="184">
        <v>1.03955</v>
      </c>
      <c r="R272" s="184">
        <f>Q272*H272</f>
        <v>0.63724415000000001</v>
      </c>
      <c r="S272" s="184">
        <v>0</v>
      </c>
      <c r="T272" s="18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6" t="s">
        <v>128</v>
      </c>
      <c r="AT272" s="186" t="s">
        <v>123</v>
      </c>
      <c r="AU272" s="186" t="s">
        <v>83</v>
      </c>
      <c r="AY272" s="18" t="s">
        <v>121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8" t="s">
        <v>128</v>
      </c>
      <c r="BK272" s="187">
        <f>ROUND(I272*H272,2)</f>
        <v>0</v>
      </c>
      <c r="BL272" s="18" t="s">
        <v>128</v>
      </c>
      <c r="BM272" s="186" t="s">
        <v>381</v>
      </c>
    </row>
    <row r="273" spans="1:65" s="2" customFormat="1" ht="28.8">
      <c r="A273" s="35"/>
      <c r="B273" s="36"/>
      <c r="C273" s="37"/>
      <c r="D273" s="188" t="s">
        <v>130</v>
      </c>
      <c r="E273" s="37"/>
      <c r="F273" s="189" t="s">
        <v>382</v>
      </c>
      <c r="G273" s="37"/>
      <c r="H273" s="37"/>
      <c r="I273" s="190"/>
      <c r="J273" s="37"/>
      <c r="K273" s="37"/>
      <c r="L273" s="40"/>
      <c r="M273" s="191"/>
      <c r="N273" s="192"/>
      <c r="O273" s="66"/>
      <c r="P273" s="66"/>
      <c r="Q273" s="66"/>
      <c r="R273" s="66"/>
      <c r="S273" s="66"/>
      <c r="T273" s="67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130</v>
      </c>
      <c r="AU273" s="18" t="s">
        <v>83</v>
      </c>
    </row>
    <row r="274" spans="1:65" s="2" customFormat="1" ht="10.199999999999999">
      <c r="A274" s="35"/>
      <c r="B274" s="36"/>
      <c r="C274" s="37"/>
      <c r="D274" s="193" t="s">
        <v>132</v>
      </c>
      <c r="E274" s="37"/>
      <c r="F274" s="194" t="s">
        <v>383</v>
      </c>
      <c r="G274" s="37"/>
      <c r="H274" s="37"/>
      <c r="I274" s="190"/>
      <c r="J274" s="37"/>
      <c r="K274" s="37"/>
      <c r="L274" s="40"/>
      <c r="M274" s="191"/>
      <c r="N274" s="192"/>
      <c r="O274" s="66"/>
      <c r="P274" s="66"/>
      <c r="Q274" s="66"/>
      <c r="R274" s="66"/>
      <c r="S274" s="66"/>
      <c r="T274" s="6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132</v>
      </c>
      <c r="AU274" s="18" t="s">
        <v>83</v>
      </c>
    </row>
    <row r="275" spans="1:65" s="13" customFormat="1" ht="10.199999999999999">
      <c r="B275" s="195"/>
      <c r="C275" s="196"/>
      <c r="D275" s="188" t="s">
        <v>134</v>
      </c>
      <c r="E275" s="197" t="s">
        <v>28</v>
      </c>
      <c r="F275" s="198" t="s">
        <v>384</v>
      </c>
      <c r="G275" s="196"/>
      <c r="H275" s="197" t="s">
        <v>28</v>
      </c>
      <c r="I275" s="199"/>
      <c r="J275" s="196"/>
      <c r="K275" s="196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134</v>
      </c>
      <c r="AU275" s="204" t="s">
        <v>83</v>
      </c>
      <c r="AV275" s="13" t="s">
        <v>81</v>
      </c>
      <c r="AW275" s="13" t="s">
        <v>34</v>
      </c>
      <c r="AX275" s="13" t="s">
        <v>73</v>
      </c>
      <c r="AY275" s="204" t="s">
        <v>121</v>
      </c>
    </row>
    <row r="276" spans="1:65" s="13" customFormat="1" ht="20.399999999999999">
      <c r="B276" s="195"/>
      <c r="C276" s="196"/>
      <c r="D276" s="188" t="s">
        <v>134</v>
      </c>
      <c r="E276" s="197" t="s">
        <v>28</v>
      </c>
      <c r="F276" s="198" t="s">
        <v>385</v>
      </c>
      <c r="G276" s="196"/>
      <c r="H276" s="197" t="s">
        <v>28</v>
      </c>
      <c r="I276" s="199"/>
      <c r="J276" s="196"/>
      <c r="K276" s="196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134</v>
      </c>
      <c r="AU276" s="204" t="s">
        <v>83</v>
      </c>
      <c r="AV276" s="13" t="s">
        <v>81</v>
      </c>
      <c r="AW276" s="13" t="s">
        <v>34</v>
      </c>
      <c r="AX276" s="13" t="s">
        <v>73</v>
      </c>
      <c r="AY276" s="204" t="s">
        <v>121</v>
      </c>
    </row>
    <row r="277" spans="1:65" s="14" customFormat="1" ht="10.199999999999999">
      <c r="B277" s="205"/>
      <c r="C277" s="206"/>
      <c r="D277" s="188" t="s">
        <v>134</v>
      </c>
      <c r="E277" s="207" t="s">
        <v>28</v>
      </c>
      <c r="F277" s="208" t="s">
        <v>386</v>
      </c>
      <c r="G277" s="206"/>
      <c r="H277" s="209">
        <v>0.61299999999999999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134</v>
      </c>
      <c r="AU277" s="215" t="s">
        <v>83</v>
      </c>
      <c r="AV277" s="14" t="s">
        <v>83</v>
      </c>
      <c r="AW277" s="14" t="s">
        <v>34</v>
      </c>
      <c r="AX277" s="14" t="s">
        <v>81</v>
      </c>
      <c r="AY277" s="215" t="s">
        <v>121</v>
      </c>
    </row>
    <row r="278" spans="1:65" s="12" customFormat="1" ht="22.8" customHeight="1">
      <c r="B278" s="159"/>
      <c r="C278" s="160"/>
      <c r="D278" s="161" t="s">
        <v>72</v>
      </c>
      <c r="E278" s="173" t="s">
        <v>128</v>
      </c>
      <c r="F278" s="173" t="s">
        <v>387</v>
      </c>
      <c r="G278" s="160"/>
      <c r="H278" s="160"/>
      <c r="I278" s="163"/>
      <c r="J278" s="174">
        <f>BK278</f>
        <v>0</v>
      </c>
      <c r="K278" s="160"/>
      <c r="L278" s="165"/>
      <c r="M278" s="166"/>
      <c r="N278" s="167"/>
      <c r="O278" s="167"/>
      <c r="P278" s="168">
        <f>SUM(P279:P287)</f>
        <v>0</v>
      </c>
      <c r="Q278" s="167"/>
      <c r="R278" s="168">
        <f>SUM(R279:R287)</f>
        <v>12.80448</v>
      </c>
      <c r="S278" s="167"/>
      <c r="T278" s="169">
        <f>SUM(T279:T287)</f>
        <v>0</v>
      </c>
      <c r="AR278" s="170" t="s">
        <v>81</v>
      </c>
      <c r="AT278" s="171" t="s">
        <v>72</v>
      </c>
      <c r="AU278" s="171" t="s">
        <v>81</v>
      </c>
      <c r="AY278" s="170" t="s">
        <v>121</v>
      </c>
      <c r="BK278" s="172">
        <f>SUM(BK279:BK287)</f>
        <v>0</v>
      </c>
    </row>
    <row r="279" spans="1:65" s="2" customFormat="1" ht="16.5" customHeight="1">
      <c r="A279" s="35"/>
      <c r="B279" s="36"/>
      <c r="C279" s="175" t="s">
        <v>388</v>
      </c>
      <c r="D279" s="175" t="s">
        <v>123</v>
      </c>
      <c r="E279" s="176" t="s">
        <v>389</v>
      </c>
      <c r="F279" s="177" t="s">
        <v>390</v>
      </c>
      <c r="G279" s="178" t="s">
        <v>126</v>
      </c>
      <c r="H279" s="179">
        <v>6</v>
      </c>
      <c r="I279" s="180"/>
      <c r="J279" s="181">
        <f>ROUND(I279*H279,2)</f>
        <v>0</v>
      </c>
      <c r="K279" s="177" t="s">
        <v>28</v>
      </c>
      <c r="L279" s="40"/>
      <c r="M279" s="182" t="s">
        <v>28</v>
      </c>
      <c r="N279" s="183" t="s">
        <v>46</v>
      </c>
      <c r="O279" s="66"/>
      <c r="P279" s="184">
        <f>O279*H279</f>
        <v>0</v>
      </c>
      <c r="Q279" s="184">
        <v>2.13408</v>
      </c>
      <c r="R279" s="184">
        <f>Q279*H279</f>
        <v>12.80448</v>
      </c>
      <c r="S279" s="184">
        <v>0</v>
      </c>
      <c r="T279" s="18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6" t="s">
        <v>128</v>
      </c>
      <c r="AT279" s="186" t="s">
        <v>123</v>
      </c>
      <c r="AU279" s="186" t="s">
        <v>83</v>
      </c>
      <c r="AY279" s="18" t="s">
        <v>121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8" t="s">
        <v>128</v>
      </c>
      <c r="BK279" s="187">
        <f>ROUND(I279*H279,2)</f>
        <v>0</v>
      </c>
      <c r="BL279" s="18" t="s">
        <v>128</v>
      </c>
      <c r="BM279" s="186" t="s">
        <v>391</v>
      </c>
    </row>
    <row r="280" spans="1:65" s="2" customFormat="1" ht="10.199999999999999">
      <c r="A280" s="35"/>
      <c r="B280" s="36"/>
      <c r="C280" s="37"/>
      <c r="D280" s="188" t="s">
        <v>130</v>
      </c>
      <c r="E280" s="37"/>
      <c r="F280" s="189" t="s">
        <v>392</v>
      </c>
      <c r="G280" s="37"/>
      <c r="H280" s="37"/>
      <c r="I280" s="190"/>
      <c r="J280" s="37"/>
      <c r="K280" s="37"/>
      <c r="L280" s="40"/>
      <c r="M280" s="191"/>
      <c r="N280" s="192"/>
      <c r="O280" s="66"/>
      <c r="P280" s="66"/>
      <c r="Q280" s="66"/>
      <c r="R280" s="66"/>
      <c r="S280" s="66"/>
      <c r="T280" s="67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130</v>
      </c>
      <c r="AU280" s="18" t="s">
        <v>83</v>
      </c>
    </row>
    <row r="281" spans="1:65" s="13" customFormat="1" ht="20.399999999999999">
      <c r="B281" s="195"/>
      <c r="C281" s="196"/>
      <c r="D281" s="188" t="s">
        <v>134</v>
      </c>
      <c r="E281" s="197" t="s">
        <v>28</v>
      </c>
      <c r="F281" s="198" t="s">
        <v>393</v>
      </c>
      <c r="G281" s="196"/>
      <c r="H281" s="197" t="s">
        <v>28</v>
      </c>
      <c r="I281" s="199"/>
      <c r="J281" s="196"/>
      <c r="K281" s="196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134</v>
      </c>
      <c r="AU281" s="204" t="s">
        <v>83</v>
      </c>
      <c r="AV281" s="13" t="s">
        <v>81</v>
      </c>
      <c r="AW281" s="13" t="s">
        <v>34</v>
      </c>
      <c r="AX281" s="13" t="s">
        <v>73</v>
      </c>
      <c r="AY281" s="204" t="s">
        <v>121</v>
      </c>
    </row>
    <row r="282" spans="1:65" s="14" customFormat="1" ht="10.199999999999999">
      <c r="B282" s="205"/>
      <c r="C282" s="206"/>
      <c r="D282" s="188" t="s">
        <v>134</v>
      </c>
      <c r="E282" s="207" t="s">
        <v>28</v>
      </c>
      <c r="F282" s="208" t="s">
        <v>136</v>
      </c>
      <c r="G282" s="206"/>
      <c r="H282" s="209">
        <v>6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134</v>
      </c>
      <c r="AU282" s="215" t="s">
        <v>83</v>
      </c>
      <c r="AV282" s="14" t="s">
        <v>83</v>
      </c>
      <c r="AW282" s="14" t="s">
        <v>34</v>
      </c>
      <c r="AX282" s="14" t="s">
        <v>81</v>
      </c>
      <c r="AY282" s="215" t="s">
        <v>121</v>
      </c>
    </row>
    <row r="283" spans="1:65" s="2" customFormat="1" ht="16.5" customHeight="1">
      <c r="A283" s="35"/>
      <c r="B283" s="36"/>
      <c r="C283" s="175" t="s">
        <v>394</v>
      </c>
      <c r="D283" s="175" t="s">
        <v>123</v>
      </c>
      <c r="E283" s="176" t="s">
        <v>395</v>
      </c>
      <c r="F283" s="177" t="s">
        <v>396</v>
      </c>
      <c r="G283" s="178" t="s">
        <v>139</v>
      </c>
      <c r="H283" s="179">
        <v>20</v>
      </c>
      <c r="I283" s="180"/>
      <c r="J283" s="181">
        <f>ROUND(I283*H283,2)</f>
        <v>0</v>
      </c>
      <c r="K283" s="177" t="s">
        <v>127</v>
      </c>
      <c r="L283" s="40"/>
      <c r="M283" s="182" t="s">
        <v>28</v>
      </c>
      <c r="N283" s="183" t="s">
        <v>46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6" t="s">
        <v>128</v>
      </c>
      <c r="AT283" s="186" t="s">
        <v>123</v>
      </c>
      <c r="AU283" s="186" t="s">
        <v>83</v>
      </c>
      <c r="AY283" s="18" t="s">
        <v>121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8" t="s">
        <v>128</v>
      </c>
      <c r="BK283" s="187">
        <f>ROUND(I283*H283,2)</f>
        <v>0</v>
      </c>
      <c r="BL283" s="18" t="s">
        <v>128</v>
      </c>
      <c r="BM283" s="186" t="s">
        <v>397</v>
      </c>
    </row>
    <row r="284" spans="1:65" s="2" customFormat="1" ht="19.2">
      <c r="A284" s="35"/>
      <c r="B284" s="36"/>
      <c r="C284" s="37"/>
      <c r="D284" s="188" t="s">
        <v>130</v>
      </c>
      <c r="E284" s="37"/>
      <c r="F284" s="189" t="s">
        <v>398</v>
      </c>
      <c r="G284" s="37"/>
      <c r="H284" s="37"/>
      <c r="I284" s="190"/>
      <c r="J284" s="37"/>
      <c r="K284" s="37"/>
      <c r="L284" s="40"/>
      <c r="M284" s="191"/>
      <c r="N284" s="192"/>
      <c r="O284" s="66"/>
      <c r="P284" s="66"/>
      <c r="Q284" s="66"/>
      <c r="R284" s="66"/>
      <c r="S284" s="66"/>
      <c r="T284" s="67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130</v>
      </c>
      <c r="AU284" s="18" t="s">
        <v>83</v>
      </c>
    </row>
    <row r="285" spans="1:65" s="2" customFormat="1" ht="10.199999999999999">
      <c r="A285" s="35"/>
      <c r="B285" s="36"/>
      <c r="C285" s="37"/>
      <c r="D285" s="193" t="s">
        <v>132</v>
      </c>
      <c r="E285" s="37"/>
      <c r="F285" s="194" t="s">
        <v>399</v>
      </c>
      <c r="G285" s="37"/>
      <c r="H285" s="37"/>
      <c r="I285" s="190"/>
      <c r="J285" s="37"/>
      <c r="K285" s="37"/>
      <c r="L285" s="40"/>
      <c r="M285" s="191"/>
      <c r="N285" s="192"/>
      <c r="O285" s="66"/>
      <c r="P285" s="66"/>
      <c r="Q285" s="66"/>
      <c r="R285" s="66"/>
      <c r="S285" s="66"/>
      <c r="T285" s="67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132</v>
      </c>
      <c r="AU285" s="18" t="s">
        <v>83</v>
      </c>
    </row>
    <row r="286" spans="1:65" s="13" customFormat="1" ht="10.199999999999999">
      <c r="B286" s="195"/>
      <c r="C286" s="196"/>
      <c r="D286" s="188" t="s">
        <v>134</v>
      </c>
      <c r="E286" s="197" t="s">
        <v>28</v>
      </c>
      <c r="F286" s="198" t="s">
        <v>400</v>
      </c>
      <c r="G286" s="196"/>
      <c r="H286" s="197" t="s">
        <v>28</v>
      </c>
      <c r="I286" s="199"/>
      <c r="J286" s="196"/>
      <c r="K286" s="196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134</v>
      </c>
      <c r="AU286" s="204" t="s">
        <v>83</v>
      </c>
      <c r="AV286" s="13" t="s">
        <v>81</v>
      </c>
      <c r="AW286" s="13" t="s">
        <v>34</v>
      </c>
      <c r="AX286" s="13" t="s">
        <v>73</v>
      </c>
      <c r="AY286" s="204" t="s">
        <v>121</v>
      </c>
    </row>
    <row r="287" spans="1:65" s="14" customFormat="1" ht="10.199999999999999">
      <c r="B287" s="205"/>
      <c r="C287" s="206"/>
      <c r="D287" s="188" t="s">
        <v>134</v>
      </c>
      <c r="E287" s="207" t="s">
        <v>28</v>
      </c>
      <c r="F287" s="208" t="s">
        <v>401</v>
      </c>
      <c r="G287" s="206"/>
      <c r="H287" s="209">
        <v>20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134</v>
      </c>
      <c r="AU287" s="215" t="s">
        <v>83</v>
      </c>
      <c r="AV287" s="14" t="s">
        <v>83</v>
      </c>
      <c r="AW287" s="14" t="s">
        <v>34</v>
      </c>
      <c r="AX287" s="14" t="s">
        <v>81</v>
      </c>
      <c r="AY287" s="215" t="s">
        <v>121</v>
      </c>
    </row>
    <row r="288" spans="1:65" s="12" customFormat="1" ht="22.8" customHeight="1">
      <c r="B288" s="159"/>
      <c r="C288" s="160"/>
      <c r="D288" s="161" t="s">
        <v>72</v>
      </c>
      <c r="E288" s="173" t="s">
        <v>197</v>
      </c>
      <c r="F288" s="173" t="s">
        <v>402</v>
      </c>
      <c r="G288" s="160"/>
      <c r="H288" s="160"/>
      <c r="I288" s="163"/>
      <c r="J288" s="174">
        <f>BK288</f>
        <v>0</v>
      </c>
      <c r="K288" s="160"/>
      <c r="L288" s="165"/>
      <c r="M288" s="166"/>
      <c r="N288" s="167"/>
      <c r="O288" s="167"/>
      <c r="P288" s="168">
        <f>SUM(P289:P335)</f>
        <v>0</v>
      </c>
      <c r="Q288" s="167"/>
      <c r="R288" s="168">
        <f>SUM(R289:R335)</f>
        <v>0.11362506999999999</v>
      </c>
      <c r="S288" s="167"/>
      <c r="T288" s="169">
        <f>SUM(T289:T335)</f>
        <v>2.0321600000000002</v>
      </c>
      <c r="AR288" s="170" t="s">
        <v>81</v>
      </c>
      <c r="AT288" s="171" t="s">
        <v>72</v>
      </c>
      <c r="AU288" s="171" t="s">
        <v>81</v>
      </c>
      <c r="AY288" s="170" t="s">
        <v>121</v>
      </c>
      <c r="BK288" s="172">
        <f>SUM(BK289:BK335)</f>
        <v>0</v>
      </c>
    </row>
    <row r="289" spans="1:65" s="2" customFormat="1" ht="16.5" customHeight="1">
      <c r="A289" s="35"/>
      <c r="B289" s="36"/>
      <c r="C289" s="175" t="s">
        <v>403</v>
      </c>
      <c r="D289" s="175" t="s">
        <v>123</v>
      </c>
      <c r="E289" s="176" t="s">
        <v>404</v>
      </c>
      <c r="F289" s="177" t="s">
        <v>405</v>
      </c>
      <c r="G289" s="178" t="s">
        <v>139</v>
      </c>
      <c r="H289" s="179">
        <v>3.4889999999999999</v>
      </c>
      <c r="I289" s="180"/>
      <c r="J289" s="181">
        <f>ROUND(I289*H289,2)</f>
        <v>0</v>
      </c>
      <c r="K289" s="177" t="s">
        <v>127</v>
      </c>
      <c r="L289" s="40"/>
      <c r="M289" s="182" t="s">
        <v>28</v>
      </c>
      <c r="N289" s="183" t="s">
        <v>46</v>
      </c>
      <c r="O289" s="66"/>
      <c r="P289" s="184">
        <f>O289*H289</f>
        <v>0</v>
      </c>
      <c r="Q289" s="184">
        <v>6.3000000000000003E-4</v>
      </c>
      <c r="R289" s="184">
        <f>Q289*H289</f>
        <v>2.1980699999999999E-3</v>
      </c>
      <c r="S289" s="184">
        <v>0</v>
      </c>
      <c r="T289" s="18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6" t="s">
        <v>128</v>
      </c>
      <c r="AT289" s="186" t="s">
        <v>123</v>
      </c>
      <c r="AU289" s="186" t="s">
        <v>83</v>
      </c>
      <c r="AY289" s="18" t="s">
        <v>121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8" t="s">
        <v>128</v>
      </c>
      <c r="BK289" s="187">
        <f>ROUND(I289*H289,2)</f>
        <v>0</v>
      </c>
      <c r="BL289" s="18" t="s">
        <v>128</v>
      </c>
      <c r="BM289" s="186" t="s">
        <v>406</v>
      </c>
    </row>
    <row r="290" spans="1:65" s="2" customFormat="1" ht="10.199999999999999">
      <c r="A290" s="35"/>
      <c r="B290" s="36"/>
      <c r="C290" s="37"/>
      <c r="D290" s="188" t="s">
        <v>130</v>
      </c>
      <c r="E290" s="37"/>
      <c r="F290" s="189" t="s">
        <v>407</v>
      </c>
      <c r="G290" s="37"/>
      <c r="H290" s="37"/>
      <c r="I290" s="190"/>
      <c r="J290" s="37"/>
      <c r="K290" s="37"/>
      <c r="L290" s="40"/>
      <c r="M290" s="191"/>
      <c r="N290" s="192"/>
      <c r="O290" s="66"/>
      <c r="P290" s="66"/>
      <c r="Q290" s="66"/>
      <c r="R290" s="66"/>
      <c r="S290" s="66"/>
      <c r="T290" s="67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130</v>
      </c>
      <c r="AU290" s="18" t="s">
        <v>83</v>
      </c>
    </row>
    <row r="291" spans="1:65" s="2" customFormat="1" ht="10.199999999999999">
      <c r="A291" s="35"/>
      <c r="B291" s="36"/>
      <c r="C291" s="37"/>
      <c r="D291" s="193" t="s">
        <v>132</v>
      </c>
      <c r="E291" s="37"/>
      <c r="F291" s="194" t="s">
        <v>408</v>
      </c>
      <c r="G291" s="37"/>
      <c r="H291" s="37"/>
      <c r="I291" s="190"/>
      <c r="J291" s="37"/>
      <c r="K291" s="37"/>
      <c r="L291" s="40"/>
      <c r="M291" s="191"/>
      <c r="N291" s="192"/>
      <c r="O291" s="66"/>
      <c r="P291" s="66"/>
      <c r="Q291" s="66"/>
      <c r="R291" s="66"/>
      <c r="S291" s="66"/>
      <c r="T291" s="6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132</v>
      </c>
      <c r="AU291" s="18" t="s">
        <v>83</v>
      </c>
    </row>
    <row r="292" spans="1:65" s="13" customFormat="1" ht="10.199999999999999">
      <c r="B292" s="195"/>
      <c r="C292" s="196"/>
      <c r="D292" s="188" t="s">
        <v>134</v>
      </c>
      <c r="E292" s="197" t="s">
        <v>28</v>
      </c>
      <c r="F292" s="198" t="s">
        <v>409</v>
      </c>
      <c r="G292" s="196"/>
      <c r="H292" s="197" t="s">
        <v>28</v>
      </c>
      <c r="I292" s="199"/>
      <c r="J292" s="196"/>
      <c r="K292" s="196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134</v>
      </c>
      <c r="AU292" s="204" t="s">
        <v>83</v>
      </c>
      <c r="AV292" s="13" t="s">
        <v>81</v>
      </c>
      <c r="AW292" s="13" t="s">
        <v>34</v>
      </c>
      <c r="AX292" s="13" t="s">
        <v>73</v>
      </c>
      <c r="AY292" s="204" t="s">
        <v>121</v>
      </c>
    </row>
    <row r="293" spans="1:65" s="14" customFormat="1" ht="10.199999999999999">
      <c r="B293" s="205"/>
      <c r="C293" s="206"/>
      <c r="D293" s="188" t="s">
        <v>134</v>
      </c>
      <c r="E293" s="207" t="s">
        <v>28</v>
      </c>
      <c r="F293" s="208" t="s">
        <v>410</v>
      </c>
      <c r="G293" s="206"/>
      <c r="H293" s="209">
        <v>2.214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134</v>
      </c>
      <c r="AU293" s="215" t="s">
        <v>83</v>
      </c>
      <c r="AV293" s="14" t="s">
        <v>83</v>
      </c>
      <c r="AW293" s="14" t="s">
        <v>34</v>
      </c>
      <c r="AX293" s="14" t="s">
        <v>73</v>
      </c>
      <c r="AY293" s="215" t="s">
        <v>121</v>
      </c>
    </row>
    <row r="294" spans="1:65" s="14" customFormat="1" ht="10.199999999999999">
      <c r="B294" s="205"/>
      <c r="C294" s="206"/>
      <c r="D294" s="188" t="s">
        <v>134</v>
      </c>
      <c r="E294" s="207" t="s">
        <v>28</v>
      </c>
      <c r="F294" s="208" t="s">
        <v>411</v>
      </c>
      <c r="G294" s="206"/>
      <c r="H294" s="209">
        <v>0.54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134</v>
      </c>
      <c r="AU294" s="215" t="s">
        <v>83</v>
      </c>
      <c r="AV294" s="14" t="s">
        <v>83</v>
      </c>
      <c r="AW294" s="14" t="s">
        <v>34</v>
      </c>
      <c r="AX294" s="14" t="s">
        <v>73</v>
      </c>
      <c r="AY294" s="215" t="s">
        <v>121</v>
      </c>
    </row>
    <row r="295" spans="1:65" s="14" customFormat="1" ht="10.199999999999999">
      <c r="B295" s="205"/>
      <c r="C295" s="206"/>
      <c r="D295" s="188" t="s">
        <v>134</v>
      </c>
      <c r="E295" s="207" t="s">
        <v>28</v>
      </c>
      <c r="F295" s="208" t="s">
        <v>412</v>
      </c>
      <c r="G295" s="206"/>
      <c r="H295" s="209">
        <v>0.73499999999999999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134</v>
      </c>
      <c r="AU295" s="215" t="s">
        <v>83</v>
      </c>
      <c r="AV295" s="14" t="s">
        <v>83</v>
      </c>
      <c r="AW295" s="14" t="s">
        <v>34</v>
      </c>
      <c r="AX295" s="14" t="s">
        <v>73</v>
      </c>
      <c r="AY295" s="215" t="s">
        <v>121</v>
      </c>
    </row>
    <row r="296" spans="1:65" s="15" customFormat="1" ht="10.199999999999999">
      <c r="B296" s="216"/>
      <c r="C296" s="217"/>
      <c r="D296" s="188" t="s">
        <v>134</v>
      </c>
      <c r="E296" s="218" t="s">
        <v>28</v>
      </c>
      <c r="F296" s="219" t="s">
        <v>196</v>
      </c>
      <c r="G296" s="217"/>
      <c r="H296" s="220">
        <v>3.4889999999999999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134</v>
      </c>
      <c r="AU296" s="226" t="s">
        <v>83</v>
      </c>
      <c r="AV296" s="15" t="s">
        <v>128</v>
      </c>
      <c r="AW296" s="15" t="s">
        <v>34</v>
      </c>
      <c r="AX296" s="15" t="s">
        <v>81</v>
      </c>
      <c r="AY296" s="226" t="s">
        <v>121</v>
      </c>
    </row>
    <row r="297" spans="1:65" s="2" customFormat="1" ht="16.5" customHeight="1">
      <c r="A297" s="35"/>
      <c r="B297" s="36"/>
      <c r="C297" s="175" t="s">
        <v>413</v>
      </c>
      <c r="D297" s="175" t="s">
        <v>123</v>
      </c>
      <c r="E297" s="176" t="s">
        <v>414</v>
      </c>
      <c r="F297" s="177" t="s">
        <v>415</v>
      </c>
      <c r="G297" s="178" t="s">
        <v>313</v>
      </c>
      <c r="H297" s="179">
        <v>4.7699999999999996</v>
      </c>
      <c r="I297" s="180"/>
      <c r="J297" s="181">
        <f>ROUND(I297*H297,2)</f>
        <v>0</v>
      </c>
      <c r="K297" s="177" t="s">
        <v>127</v>
      </c>
      <c r="L297" s="40"/>
      <c r="M297" s="182" t="s">
        <v>28</v>
      </c>
      <c r="N297" s="183" t="s">
        <v>46</v>
      </c>
      <c r="O297" s="66"/>
      <c r="P297" s="184">
        <f>O297*H297</f>
        <v>0</v>
      </c>
      <c r="Q297" s="184">
        <v>2.0799999999999998E-3</v>
      </c>
      <c r="R297" s="184">
        <f>Q297*H297</f>
        <v>9.9215999999999974E-3</v>
      </c>
      <c r="S297" s="184">
        <v>0</v>
      </c>
      <c r="T297" s="18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6" t="s">
        <v>128</v>
      </c>
      <c r="AT297" s="186" t="s">
        <v>123</v>
      </c>
      <c r="AU297" s="186" t="s">
        <v>83</v>
      </c>
      <c r="AY297" s="18" t="s">
        <v>121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8" t="s">
        <v>128</v>
      </c>
      <c r="BK297" s="187">
        <f>ROUND(I297*H297,2)</f>
        <v>0</v>
      </c>
      <c r="BL297" s="18" t="s">
        <v>128</v>
      </c>
      <c r="BM297" s="186" t="s">
        <v>416</v>
      </c>
    </row>
    <row r="298" spans="1:65" s="2" customFormat="1" ht="10.199999999999999">
      <c r="A298" s="35"/>
      <c r="B298" s="36"/>
      <c r="C298" s="37"/>
      <c r="D298" s="188" t="s">
        <v>130</v>
      </c>
      <c r="E298" s="37"/>
      <c r="F298" s="189" t="s">
        <v>417</v>
      </c>
      <c r="G298" s="37"/>
      <c r="H298" s="37"/>
      <c r="I298" s="190"/>
      <c r="J298" s="37"/>
      <c r="K298" s="37"/>
      <c r="L298" s="40"/>
      <c r="M298" s="191"/>
      <c r="N298" s="192"/>
      <c r="O298" s="66"/>
      <c r="P298" s="66"/>
      <c r="Q298" s="66"/>
      <c r="R298" s="66"/>
      <c r="S298" s="66"/>
      <c r="T298" s="67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130</v>
      </c>
      <c r="AU298" s="18" t="s">
        <v>83</v>
      </c>
    </row>
    <row r="299" spans="1:65" s="2" customFormat="1" ht="10.199999999999999">
      <c r="A299" s="35"/>
      <c r="B299" s="36"/>
      <c r="C299" s="37"/>
      <c r="D299" s="193" t="s">
        <v>132</v>
      </c>
      <c r="E299" s="37"/>
      <c r="F299" s="194" t="s">
        <v>418</v>
      </c>
      <c r="G299" s="37"/>
      <c r="H299" s="37"/>
      <c r="I299" s="190"/>
      <c r="J299" s="37"/>
      <c r="K299" s="37"/>
      <c r="L299" s="40"/>
      <c r="M299" s="191"/>
      <c r="N299" s="192"/>
      <c r="O299" s="66"/>
      <c r="P299" s="66"/>
      <c r="Q299" s="66"/>
      <c r="R299" s="66"/>
      <c r="S299" s="66"/>
      <c r="T299" s="67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132</v>
      </c>
      <c r="AU299" s="18" t="s">
        <v>83</v>
      </c>
    </row>
    <row r="300" spans="1:65" s="13" customFormat="1" ht="10.199999999999999">
      <c r="B300" s="195"/>
      <c r="C300" s="196"/>
      <c r="D300" s="188" t="s">
        <v>134</v>
      </c>
      <c r="E300" s="197" t="s">
        <v>28</v>
      </c>
      <c r="F300" s="198" t="s">
        <v>419</v>
      </c>
      <c r="G300" s="196"/>
      <c r="H300" s="197" t="s">
        <v>28</v>
      </c>
      <c r="I300" s="199"/>
      <c r="J300" s="196"/>
      <c r="K300" s="196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134</v>
      </c>
      <c r="AU300" s="204" t="s">
        <v>83</v>
      </c>
      <c r="AV300" s="13" t="s">
        <v>81</v>
      </c>
      <c r="AW300" s="13" t="s">
        <v>34</v>
      </c>
      <c r="AX300" s="13" t="s">
        <v>73</v>
      </c>
      <c r="AY300" s="204" t="s">
        <v>121</v>
      </c>
    </row>
    <row r="301" spans="1:65" s="14" customFormat="1" ht="10.199999999999999">
      <c r="B301" s="205"/>
      <c r="C301" s="206"/>
      <c r="D301" s="188" t="s">
        <v>134</v>
      </c>
      <c r="E301" s="207" t="s">
        <v>28</v>
      </c>
      <c r="F301" s="208" t="s">
        <v>420</v>
      </c>
      <c r="G301" s="206"/>
      <c r="H301" s="209">
        <v>4.7699999999999996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134</v>
      </c>
      <c r="AU301" s="215" t="s">
        <v>83</v>
      </c>
      <c r="AV301" s="14" t="s">
        <v>83</v>
      </c>
      <c r="AW301" s="14" t="s">
        <v>34</v>
      </c>
      <c r="AX301" s="14" t="s">
        <v>81</v>
      </c>
      <c r="AY301" s="215" t="s">
        <v>121</v>
      </c>
    </row>
    <row r="302" spans="1:65" s="2" customFormat="1" ht="16.5" customHeight="1">
      <c r="A302" s="35"/>
      <c r="B302" s="36"/>
      <c r="C302" s="175" t="s">
        <v>421</v>
      </c>
      <c r="D302" s="175" t="s">
        <v>123</v>
      </c>
      <c r="E302" s="176" t="s">
        <v>422</v>
      </c>
      <c r="F302" s="177" t="s">
        <v>423</v>
      </c>
      <c r="G302" s="178" t="s">
        <v>313</v>
      </c>
      <c r="H302" s="179">
        <v>10.62</v>
      </c>
      <c r="I302" s="180"/>
      <c r="J302" s="181">
        <f>ROUND(I302*H302,2)</f>
        <v>0</v>
      </c>
      <c r="K302" s="177" t="s">
        <v>127</v>
      </c>
      <c r="L302" s="40"/>
      <c r="M302" s="182" t="s">
        <v>28</v>
      </c>
      <c r="N302" s="183" t="s">
        <v>46</v>
      </c>
      <c r="O302" s="66"/>
      <c r="P302" s="184">
        <f>O302*H302</f>
        <v>0</v>
      </c>
      <c r="Q302" s="184">
        <v>1.7000000000000001E-4</v>
      </c>
      <c r="R302" s="184">
        <f>Q302*H302</f>
        <v>1.8054E-3</v>
      </c>
      <c r="S302" s="184">
        <v>0</v>
      </c>
      <c r="T302" s="18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6" t="s">
        <v>128</v>
      </c>
      <c r="AT302" s="186" t="s">
        <v>123</v>
      </c>
      <c r="AU302" s="186" t="s">
        <v>83</v>
      </c>
      <c r="AY302" s="18" t="s">
        <v>121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8" t="s">
        <v>128</v>
      </c>
      <c r="BK302" s="187">
        <f>ROUND(I302*H302,2)</f>
        <v>0</v>
      </c>
      <c r="BL302" s="18" t="s">
        <v>128</v>
      </c>
      <c r="BM302" s="186" t="s">
        <v>424</v>
      </c>
    </row>
    <row r="303" spans="1:65" s="2" customFormat="1" ht="10.199999999999999">
      <c r="A303" s="35"/>
      <c r="B303" s="36"/>
      <c r="C303" s="37"/>
      <c r="D303" s="188" t="s">
        <v>130</v>
      </c>
      <c r="E303" s="37"/>
      <c r="F303" s="189" t="s">
        <v>425</v>
      </c>
      <c r="G303" s="37"/>
      <c r="H303" s="37"/>
      <c r="I303" s="190"/>
      <c r="J303" s="37"/>
      <c r="K303" s="37"/>
      <c r="L303" s="40"/>
      <c r="M303" s="191"/>
      <c r="N303" s="192"/>
      <c r="O303" s="66"/>
      <c r="P303" s="66"/>
      <c r="Q303" s="66"/>
      <c r="R303" s="66"/>
      <c r="S303" s="66"/>
      <c r="T303" s="6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130</v>
      </c>
      <c r="AU303" s="18" t="s">
        <v>83</v>
      </c>
    </row>
    <row r="304" spans="1:65" s="2" customFormat="1" ht="10.199999999999999">
      <c r="A304" s="35"/>
      <c r="B304" s="36"/>
      <c r="C304" s="37"/>
      <c r="D304" s="193" t="s">
        <v>132</v>
      </c>
      <c r="E304" s="37"/>
      <c r="F304" s="194" t="s">
        <v>426</v>
      </c>
      <c r="G304" s="37"/>
      <c r="H304" s="37"/>
      <c r="I304" s="190"/>
      <c r="J304" s="37"/>
      <c r="K304" s="37"/>
      <c r="L304" s="40"/>
      <c r="M304" s="191"/>
      <c r="N304" s="192"/>
      <c r="O304" s="66"/>
      <c r="P304" s="66"/>
      <c r="Q304" s="66"/>
      <c r="R304" s="66"/>
      <c r="S304" s="66"/>
      <c r="T304" s="67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132</v>
      </c>
      <c r="AU304" s="18" t="s">
        <v>83</v>
      </c>
    </row>
    <row r="305" spans="1:65" s="13" customFormat="1" ht="20.399999999999999">
      <c r="B305" s="195"/>
      <c r="C305" s="196"/>
      <c r="D305" s="188" t="s">
        <v>134</v>
      </c>
      <c r="E305" s="197" t="s">
        <v>28</v>
      </c>
      <c r="F305" s="198" t="s">
        <v>427</v>
      </c>
      <c r="G305" s="196"/>
      <c r="H305" s="197" t="s">
        <v>28</v>
      </c>
      <c r="I305" s="199"/>
      <c r="J305" s="196"/>
      <c r="K305" s="196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134</v>
      </c>
      <c r="AU305" s="204" t="s">
        <v>83</v>
      </c>
      <c r="AV305" s="13" t="s">
        <v>81</v>
      </c>
      <c r="AW305" s="13" t="s">
        <v>34</v>
      </c>
      <c r="AX305" s="13" t="s">
        <v>73</v>
      </c>
      <c r="AY305" s="204" t="s">
        <v>121</v>
      </c>
    </row>
    <row r="306" spans="1:65" s="14" customFormat="1" ht="10.199999999999999">
      <c r="B306" s="205"/>
      <c r="C306" s="206"/>
      <c r="D306" s="188" t="s">
        <v>134</v>
      </c>
      <c r="E306" s="207" t="s">
        <v>28</v>
      </c>
      <c r="F306" s="208" t="s">
        <v>428</v>
      </c>
      <c r="G306" s="206"/>
      <c r="H306" s="209">
        <v>4.92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134</v>
      </c>
      <c r="AU306" s="215" t="s">
        <v>83</v>
      </c>
      <c r="AV306" s="14" t="s">
        <v>83</v>
      </c>
      <c r="AW306" s="14" t="s">
        <v>34</v>
      </c>
      <c r="AX306" s="14" t="s">
        <v>73</v>
      </c>
      <c r="AY306" s="215" t="s">
        <v>121</v>
      </c>
    </row>
    <row r="307" spans="1:65" s="14" customFormat="1" ht="10.199999999999999">
      <c r="B307" s="205"/>
      <c r="C307" s="206"/>
      <c r="D307" s="188" t="s">
        <v>134</v>
      </c>
      <c r="E307" s="207" t="s">
        <v>28</v>
      </c>
      <c r="F307" s="208" t="s">
        <v>429</v>
      </c>
      <c r="G307" s="206"/>
      <c r="H307" s="209">
        <v>5.7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134</v>
      </c>
      <c r="AU307" s="215" t="s">
        <v>83</v>
      </c>
      <c r="AV307" s="14" t="s">
        <v>83</v>
      </c>
      <c r="AW307" s="14" t="s">
        <v>34</v>
      </c>
      <c r="AX307" s="14" t="s">
        <v>73</v>
      </c>
      <c r="AY307" s="215" t="s">
        <v>121</v>
      </c>
    </row>
    <row r="308" spans="1:65" s="15" customFormat="1" ht="10.199999999999999">
      <c r="B308" s="216"/>
      <c r="C308" s="217"/>
      <c r="D308" s="188" t="s">
        <v>134</v>
      </c>
      <c r="E308" s="218" t="s">
        <v>28</v>
      </c>
      <c r="F308" s="219" t="s">
        <v>196</v>
      </c>
      <c r="G308" s="217"/>
      <c r="H308" s="220">
        <v>10.62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134</v>
      </c>
      <c r="AU308" s="226" t="s">
        <v>83</v>
      </c>
      <c r="AV308" s="15" t="s">
        <v>128</v>
      </c>
      <c r="AW308" s="15" t="s">
        <v>34</v>
      </c>
      <c r="AX308" s="15" t="s">
        <v>81</v>
      </c>
      <c r="AY308" s="226" t="s">
        <v>121</v>
      </c>
    </row>
    <row r="309" spans="1:65" s="2" customFormat="1" ht="16.5" customHeight="1">
      <c r="A309" s="35"/>
      <c r="B309" s="36"/>
      <c r="C309" s="175" t="s">
        <v>430</v>
      </c>
      <c r="D309" s="175" t="s">
        <v>123</v>
      </c>
      <c r="E309" s="176" t="s">
        <v>431</v>
      </c>
      <c r="F309" s="177" t="s">
        <v>432</v>
      </c>
      <c r="G309" s="178" t="s">
        <v>313</v>
      </c>
      <c r="H309" s="179">
        <v>1</v>
      </c>
      <c r="I309" s="180"/>
      <c r="J309" s="181">
        <f>ROUND(I309*H309,2)</f>
        <v>0</v>
      </c>
      <c r="K309" s="177" t="s">
        <v>127</v>
      </c>
      <c r="L309" s="40"/>
      <c r="M309" s="182" t="s">
        <v>28</v>
      </c>
      <c r="N309" s="183" t="s">
        <v>46</v>
      </c>
      <c r="O309" s="66"/>
      <c r="P309" s="184">
        <f>O309*H309</f>
        <v>0</v>
      </c>
      <c r="Q309" s="184">
        <v>1.23E-3</v>
      </c>
      <c r="R309" s="184">
        <f>Q309*H309</f>
        <v>1.23E-3</v>
      </c>
      <c r="S309" s="184">
        <v>1.7000000000000001E-2</v>
      </c>
      <c r="T309" s="185">
        <f>S309*H309</f>
        <v>1.7000000000000001E-2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6" t="s">
        <v>128</v>
      </c>
      <c r="AT309" s="186" t="s">
        <v>123</v>
      </c>
      <c r="AU309" s="186" t="s">
        <v>83</v>
      </c>
      <c r="AY309" s="18" t="s">
        <v>121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8" t="s">
        <v>128</v>
      </c>
      <c r="BK309" s="187">
        <f>ROUND(I309*H309,2)</f>
        <v>0</v>
      </c>
      <c r="BL309" s="18" t="s">
        <v>128</v>
      </c>
      <c r="BM309" s="186" t="s">
        <v>433</v>
      </c>
    </row>
    <row r="310" spans="1:65" s="2" customFormat="1" ht="19.2">
      <c r="A310" s="35"/>
      <c r="B310" s="36"/>
      <c r="C310" s="37"/>
      <c r="D310" s="188" t="s">
        <v>130</v>
      </c>
      <c r="E310" s="37"/>
      <c r="F310" s="189" t="s">
        <v>434</v>
      </c>
      <c r="G310" s="37"/>
      <c r="H310" s="37"/>
      <c r="I310" s="190"/>
      <c r="J310" s="37"/>
      <c r="K310" s="37"/>
      <c r="L310" s="40"/>
      <c r="M310" s="191"/>
      <c r="N310" s="192"/>
      <c r="O310" s="66"/>
      <c r="P310" s="66"/>
      <c r="Q310" s="66"/>
      <c r="R310" s="66"/>
      <c r="S310" s="66"/>
      <c r="T310" s="6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130</v>
      </c>
      <c r="AU310" s="18" t="s">
        <v>83</v>
      </c>
    </row>
    <row r="311" spans="1:65" s="2" customFormat="1" ht="10.199999999999999">
      <c r="A311" s="35"/>
      <c r="B311" s="36"/>
      <c r="C311" s="37"/>
      <c r="D311" s="193" t="s">
        <v>132</v>
      </c>
      <c r="E311" s="37"/>
      <c r="F311" s="194" t="s">
        <v>435</v>
      </c>
      <c r="G311" s="37"/>
      <c r="H311" s="37"/>
      <c r="I311" s="190"/>
      <c r="J311" s="37"/>
      <c r="K311" s="37"/>
      <c r="L311" s="40"/>
      <c r="M311" s="191"/>
      <c r="N311" s="192"/>
      <c r="O311" s="66"/>
      <c r="P311" s="66"/>
      <c r="Q311" s="66"/>
      <c r="R311" s="66"/>
      <c r="S311" s="66"/>
      <c r="T311" s="67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132</v>
      </c>
      <c r="AU311" s="18" t="s">
        <v>83</v>
      </c>
    </row>
    <row r="312" spans="1:65" s="13" customFormat="1" ht="10.199999999999999">
      <c r="B312" s="195"/>
      <c r="C312" s="196"/>
      <c r="D312" s="188" t="s">
        <v>134</v>
      </c>
      <c r="E312" s="197" t="s">
        <v>28</v>
      </c>
      <c r="F312" s="198" t="s">
        <v>436</v>
      </c>
      <c r="G312" s="196"/>
      <c r="H312" s="197" t="s">
        <v>28</v>
      </c>
      <c r="I312" s="199"/>
      <c r="J312" s="196"/>
      <c r="K312" s="196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134</v>
      </c>
      <c r="AU312" s="204" t="s">
        <v>83</v>
      </c>
      <c r="AV312" s="13" t="s">
        <v>81</v>
      </c>
      <c r="AW312" s="13" t="s">
        <v>34</v>
      </c>
      <c r="AX312" s="13" t="s">
        <v>73</v>
      </c>
      <c r="AY312" s="204" t="s">
        <v>121</v>
      </c>
    </row>
    <row r="313" spans="1:65" s="14" customFormat="1" ht="10.199999999999999">
      <c r="B313" s="205"/>
      <c r="C313" s="206"/>
      <c r="D313" s="188" t="s">
        <v>134</v>
      </c>
      <c r="E313" s="207" t="s">
        <v>28</v>
      </c>
      <c r="F313" s="208" t="s">
        <v>324</v>
      </c>
      <c r="G313" s="206"/>
      <c r="H313" s="209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134</v>
      </c>
      <c r="AU313" s="215" t="s">
        <v>83</v>
      </c>
      <c r="AV313" s="14" t="s">
        <v>83</v>
      </c>
      <c r="AW313" s="14" t="s">
        <v>34</v>
      </c>
      <c r="AX313" s="14" t="s">
        <v>81</v>
      </c>
      <c r="AY313" s="215" t="s">
        <v>121</v>
      </c>
    </row>
    <row r="314" spans="1:65" s="2" customFormat="1" ht="16.5" customHeight="1">
      <c r="A314" s="35"/>
      <c r="B314" s="36"/>
      <c r="C314" s="175" t="s">
        <v>437</v>
      </c>
      <c r="D314" s="175" t="s">
        <v>123</v>
      </c>
      <c r="E314" s="176" t="s">
        <v>438</v>
      </c>
      <c r="F314" s="177" t="s">
        <v>439</v>
      </c>
      <c r="G314" s="178" t="s">
        <v>139</v>
      </c>
      <c r="H314" s="179">
        <v>28.448</v>
      </c>
      <c r="I314" s="180"/>
      <c r="J314" s="181">
        <f>ROUND(I314*H314,2)</f>
        <v>0</v>
      </c>
      <c r="K314" s="177" t="s">
        <v>127</v>
      </c>
      <c r="L314" s="40"/>
      <c r="M314" s="182" t="s">
        <v>28</v>
      </c>
      <c r="N314" s="183" t="s">
        <v>46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7.0000000000000007E-2</v>
      </c>
      <c r="T314" s="185">
        <f>S314*H314</f>
        <v>1.9913600000000002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6" t="s">
        <v>128</v>
      </c>
      <c r="AT314" s="186" t="s">
        <v>123</v>
      </c>
      <c r="AU314" s="186" t="s">
        <v>83</v>
      </c>
      <c r="AY314" s="18" t="s">
        <v>121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8" t="s">
        <v>128</v>
      </c>
      <c r="BK314" s="187">
        <f>ROUND(I314*H314,2)</f>
        <v>0</v>
      </c>
      <c r="BL314" s="18" t="s">
        <v>128</v>
      </c>
      <c r="BM314" s="186" t="s">
        <v>440</v>
      </c>
    </row>
    <row r="315" spans="1:65" s="2" customFormat="1" ht="10.199999999999999">
      <c r="A315" s="35"/>
      <c r="B315" s="36"/>
      <c r="C315" s="37"/>
      <c r="D315" s="188" t="s">
        <v>130</v>
      </c>
      <c r="E315" s="37"/>
      <c r="F315" s="189" t="s">
        <v>441</v>
      </c>
      <c r="G315" s="37"/>
      <c r="H315" s="37"/>
      <c r="I315" s="190"/>
      <c r="J315" s="37"/>
      <c r="K315" s="37"/>
      <c r="L315" s="40"/>
      <c r="M315" s="191"/>
      <c r="N315" s="192"/>
      <c r="O315" s="66"/>
      <c r="P315" s="66"/>
      <c r="Q315" s="66"/>
      <c r="R315" s="66"/>
      <c r="S315" s="66"/>
      <c r="T315" s="67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130</v>
      </c>
      <c r="AU315" s="18" t="s">
        <v>83</v>
      </c>
    </row>
    <row r="316" spans="1:65" s="2" customFormat="1" ht="10.199999999999999">
      <c r="A316" s="35"/>
      <c r="B316" s="36"/>
      <c r="C316" s="37"/>
      <c r="D316" s="193" t="s">
        <v>132</v>
      </c>
      <c r="E316" s="37"/>
      <c r="F316" s="194" t="s">
        <v>442</v>
      </c>
      <c r="G316" s="37"/>
      <c r="H316" s="37"/>
      <c r="I316" s="190"/>
      <c r="J316" s="37"/>
      <c r="K316" s="37"/>
      <c r="L316" s="40"/>
      <c r="M316" s="191"/>
      <c r="N316" s="192"/>
      <c r="O316" s="66"/>
      <c r="P316" s="66"/>
      <c r="Q316" s="66"/>
      <c r="R316" s="66"/>
      <c r="S316" s="66"/>
      <c r="T316" s="67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132</v>
      </c>
      <c r="AU316" s="18" t="s">
        <v>83</v>
      </c>
    </row>
    <row r="317" spans="1:65" s="13" customFormat="1" ht="20.399999999999999">
      <c r="B317" s="195"/>
      <c r="C317" s="196"/>
      <c r="D317" s="188" t="s">
        <v>134</v>
      </c>
      <c r="E317" s="197" t="s">
        <v>28</v>
      </c>
      <c r="F317" s="198" t="s">
        <v>443</v>
      </c>
      <c r="G317" s="196"/>
      <c r="H317" s="197" t="s">
        <v>28</v>
      </c>
      <c r="I317" s="199"/>
      <c r="J317" s="196"/>
      <c r="K317" s="196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134</v>
      </c>
      <c r="AU317" s="204" t="s">
        <v>83</v>
      </c>
      <c r="AV317" s="13" t="s">
        <v>81</v>
      </c>
      <c r="AW317" s="13" t="s">
        <v>34</v>
      </c>
      <c r="AX317" s="13" t="s">
        <v>73</v>
      </c>
      <c r="AY317" s="204" t="s">
        <v>121</v>
      </c>
    </row>
    <row r="318" spans="1:65" s="14" customFormat="1" ht="10.199999999999999">
      <c r="B318" s="205"/>
      <c r="C318" s="206"/>
      <c r="D318" s="188" t="s">
        <v>134</v>
      </c>
      <c r="E318" s="207" t="s">
        <v>28</v>
      </c>
      <c r="F318" s="208" t="s">
        <v>444</v>
      </c>
      <c r="G318" s="206"/>
      <c r="H318" s="209">
        <v>17.684999999999999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134</v>
      </c>
      <c r="AU318" s="215" t="s">
        <v>83</v>
      </c>
      <c r="AV318" s="14" t="s">
        <v>83</v>
      </c>
      <c r="AW318" s="14" t="s">
        <v>34</v>
      </c>
      <c r="AX318" s="14" t="s">
        <v>73</v>
      </c>
      <c r="AY318" s="215" t="s">
        <v>121</v>
      </c>
    </row>
    <row r="319" spans="1:65" s="14" customFormat="1" ht="10.199999999999999">
      <c r="B319" s="205"/>
      <c r="C319" s="206"/>
      <c r="D319" s="188" t="s">
        <v>134</v>
      </c>
      <c r="E319" s="207" t="s">
        <v>28</v>
      </c>
      <c r="F319" s="208" t="s">
        <v>445</v>
      </c>
      <c r="G319" s="206"/>
      <c r="H319" s="209">
        <v>10.763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134</v>
      </c>
      <c r="AU319" s="215" t="s">
        <v>83</v>
      </c>
      <c r="AV319" s="14" t="s">
        <v>83</v>
      </c>
      <c r="AW319" s="14" t="s">
        <v>34</v>
      </c>
      <c r="AX319" s="14" t="s">
        <v>73</v>
      </c>
      <c r="AY319" s="215" t="s">
        <v>121</v>
      </c>
    </row>
    <row r="320" spans="1:65" s="15" customFormat="1" ht="10.199999999999999">
      <c r="B320" s="216"/>
      <c r="C320" s="217"/>
      <c r="D320" s="188" t="s">
        <v>134</v>
      </c>
      <c r="E320" s="218" t="s">
        <v>28</v>
      </c>
      <c r="F320" s="219" t="s">
        <v>196</v>
      </c>
      <c r="G320" s="217"/>
      <c r="H320" s="220">
        <v>28.448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134</v>
      </c>
      <c r="AU320" s="226" t="s">
        <v>83</v>
      </c>
      <c r="AV320" s="15" t="s">
        <v>128</v>
      </c>
      <c r="AW320" s="15" t="s">
        <v>34</v>
      </c>
      <c r="AX320" s="15" t="s">
        <v>81</v>
      </c>
      <c r="AY320" s="226" t="s">
        <v>121</v>
      </c>
    </row>
    <row r="321" spans="1:65" s="2" customFormat="1" ht="16.5" customHeight="1">
      <c r="A321" s="35"/>
      <c r="B321" s="36"/>
      <c r="C321" s="175" t="s">
        <v>446</v>
      </c>
      <c r="D321" s="175" t="s">
        <v>123</v>
      </c>
      <c r="E321" s="176" t="s">
        <v>447</v>
      </c>
      <c r="F321" s="177" t="s">
        <v>448</v>
      </c>
      <c r="G321" s="178" t="s">
        <v>139</v>
      </c>
      <c r="H321" s="179">
        <v>18.28</v>
      </c>
      <c r="I321" s="180"/>
      <c r="J321" s="181">
        <f>ROUND(I321*H321,2)</f>
        <v>0</v>
      </c>
      <c r="K321" s="177" t="s">
        <v>127</v>
      </c>
      <c r="L321" s="40"/>
      <c r="M321" s="182" t="s">
        <v>28</v>
      </c>
      <c r="N321" s="183" t="s">
        <v>46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6" t="s">
        <v>128</v>
      </c>
      <c r="AT321" s="186" t="s">
        <v>123</v>
      </c>
      <c r="AU321" s="186" t="s">
        <v>83</v>
      </c>
      <c r="AY321" s="18" t="s">
        <v>121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8" t="s">
        <v>128</v>
      </c>
      <c r="BK321" s="187">
        <f>ROUND(I321*H321,2)</f>
        <v>0</v>
      </c>
      <c r="BL321" s="18" t="s">
        <v>128</v>
      </c>
      <c r="BM321" s="186" t="s">
        <v>449</v>
      </c>
    </row>
    <row r="322" spans="1:65" s="2" customFormat="1" ht="10.199999999999999">
      <c r="A322" s="35"/>
      <c r="B322" s="36"/>
      <c r="C322" s="37"/>
      <c r="D322" s="188" t="s">
        <v>130</v>
      </c>
      <c r="E322" s="37"/>
      <c r="F322" s="189" t="s">
        <v>448</v>
      </c>
      <c r="G322" s="37"/>
      <c r="H322" s="37"/>
      <c r="I322" s="190"/>
      <c r="J322" s="37"/>
      <c r="K322" s="37"/>
      <c r="L322" s="40"/>
      <c r="M322" s="191"/>
      <c r="N322" s="192"/>
      <c r="O322" s="66"/>
      <c r="P322" s="66"/>
      <c r="Q322" s="66"/>
      <c r="R322" s="66"/>
      <c r="S322" s="66"/>
      <c r="T322" s="67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130</v>
      </c>
      <c r="AU322" s="18" t="s">
        <v>83</v>
      </c>
    </row>
    <row r="323" spans="1:65" s="2" customFormat="1" ht="10.199999999999999">
      <c r="A323" s="35"/>
      <c r="B323" s="36"/>
      <c r="C323" s="37"/>
      <c r="D323" s="193" t="s">
        <v>132</v>
      </c>
      <c r="E323" s="37"/>
      <c r="F323" s="194" t="s">
        <v>450</v>
      </c>
      <c r="G323" s="37"/>
      <c r="H323" s="37"/>
      <c r="I323" s="190"/>
      <c r="J323" s="37"/>
      <c r="K323" s="37"/>
      <c r="L323" s="40"/>
      <c r="M323" s="191"/>
      <c r="N323" s="192"/>
      <c r="O323" s="66"/>
      <c r="P323" s="66"/>
      <c r="Q323" s="66"/>
      <c r="R323" s="66"/>
      <c r="S323" s="66"/>
      <c r="T323" s="67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132</v>
      </c>
      <c r="AU323" s="18" t="s">
        <v>83</v>
      </c>
    </row>
    <row r="324" spans="1:65" s="13" customFormat="1" ht="10.199999999999999">
      <c r="B324" s="195"/>
      <c r="C324" s="196"/>
      <c r="D324" s="188" t="s">
        <v>134</v>
      </c>
      <c r="E324" s="197" t="s">
        <v>28</v>
      </c>
      <c r="F324" s="198" t="s">
        <v>451</v>
      </c>
      <c r="G324" s="196"/>
      <c r="H324" s="197" t="s">
        <v>28</v>
      </c>
      <c r="I324" s="199"/>
      <c r="J324" s="196"/>
      <c r="K324" s="196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134</v>
      </c>
      <c r="AU324" s="204" t="s">
        <v>83</v>
      </c>
      <c r="AV324" s="13" t="s">
        <v>81</v>
      </c>
      <c r="AW324" s="13" t="s">
        <v>34</v>
      </c>
      <c r="AX324" s="13" t="s">
        <v>73</v>
      </c>
      <c r="AY324" s="204" t="s">
        <v>121</v>
      </c>
    </row>
    <row r="325" spans="1:65" s="14" customFormat="1" ht="10.199999999999999">
      <c r="B325" s="205"/>
      <c r="C325" s="206"/>
      <c r="D325" s="188" t="s">
        <v>134</v>
      </c>
      <c r="E325" s="207" t="s">
        <v>28</v>
      </c>
      <c r="F325" s="208" t="s">
        <v>452</v>
      </c>
      <c r="G325" s="206"/>
      <c r="H325" s="209">
        <v>18.28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134</v>
      </c>
      <c r="AU325" s="215" t="s">
        <v>83</v>
      </c>
      <c r="AV325" s="14" t="s">
        <v>83</v>
      </c>
      <c r="AW325" s="14" t="s">
        <v>34</v>
      </c>
      <c r="AX325" s="14" t="s">
        <v>81</v>
      </c>
      <c r="AY325" s="215" t="s">
        <v>121</v>
      </c>
    </row>
    <row r="326" spans="1:65" s="2" customFormat="1" ht="16.5" customHeight="1">
      <c r="A326" s="35"/>
      <c r="B326" s="36"/>
      <c r="C326" s="175" t="s">
        <v>453</v>
      </c>
      <c r="D326" s="175" t="s">
        <v>123</v>
      </c>
      <c r="E326" s="176" t="s">
        <v>454</v>
      </c>
      <c r="F326" s="177" t="s">
        <v>455</v>
      </c>
      <c r="G326" s="178" t="s">
        <v>313</v>
      </c>
      <c r="H326" s="179">
        <v>23.8</v>
      </c>
      <c r="I326" s="180"/>
      <c r="J326" s="181">
        <f>ROUND(I326*H326,2)</f>
        <v>0</v>
      </c>
      <c r="K326" s="177" t="s">
        <v>127</v>
      </c>
      <c r="L326" s="40"/>
      <c r="M326" s="182" t="s">
        <v>28</v>
      </c>
      <c r="N326" s="183" t="s">
        <v>46</v>
      </c>
      <c r="O326" s="66"/>
      <c r="P326" s="184">
        <f>O326*H326</f>
        <v>0</v>
      </c>
      <c r="Q326" s="184">
        <v>6.4999999999999997E-4</v>
      </c>
      <c r="R326" s="184">
        <f>Q326*H326</f>
        <v>1.5469999999999999E-2</v>
      </c>
      <c r="S326" s="184">
        <v>1E-3</v>
      </c>
      <c r="T326" s="185">
        <f>S326*H326</f>
        <v>2.3800000000000002E-2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6" t="s">
        <v>128</v>
      </c>
      <c r="AT326" s="186" t="s">
        <v>123</v>
      </c>
      <c r="AU326" s="186" t="s">
        <v>83</v>
      </c>
      <c r="AY326" s="18" t="s">
        <v>121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8" t="s">
        <v>128</v>
      </c>
      <c r="BK326" s="187">
        <f>ROUND(I326*H326,2)</f>
        <v>0</v>
      </c>
      <c r="BL326" s="18" t="s">
        <v>128</v>
      </c>
      <c r="BM326" s="186" t="s">
        <v>456</v>
      </c>
    </row>
    <row r="327" spans="1:65" s="2" customFormat="1" ht="10.199999999999999">
      <c r="A327" s="35"/>
      <c r="B327" s="36"/>
      <c r="C327" s="37"/>
      <c r="D327" s="188" t="s">
        <v>130</v>
      </c>
      <c r="E327" s="37"/>
      <c r="F327" s="189" t="s">
        <v>457</v>
      </c>
      <c r="G327" s="37"/>
      <c r="H327" s="37"/>
      <c r="I327" s="190"/>
      <c r="J327" s="37"/>
      <c r="K327" s="37"/>
      <c r="L327" s="40"/>
      <c r="M327" s="191"/>
      <c r="N327" s="192"/>
      <c r="O327" s="66"/>
      <c r="P327" s="66"/>
      <c r="Q327" s="66"/>
      <c r="R327" s="66"/>
      <c r="S327" s="66"/>
      <c r="T327" s="67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130</v>
      </c>
      <c r="AU327" s="18" t="s">
        <v>83</v>
      </c>
    </row>
    <row r="328" spans="1:65" s="2" customFormat="1" ht="10.199999999999999">
      <c r="A328" s="35"/>
      <c r="B328" s="36"/>
      <c r="C328" s="37"/>
      <c r="D328" s="193" t="s">
        <v>132</v>
      </c>
      <c r="E328" s="37"/>
      <c r="F328" s="194" t="s">
        <v>458</v>
      </c>
      <c r="G328" s="37"/>
      <c r="H328" s="37"/>
      <c r="I328" s="190"/>
      <c r="J328" s="37"/>
      <c r="K328" s="37"/>
      <c r="L328" s="40"/>
      <c r="M328" s="191"/>
      <c r="N328" s="192"/>
      <c r="O328" s="66"/>
      <c r="P328" s="66"/>
      <c r="Q328" s="66"/>
      <c r="R328" s="66"/>
      <c r="S328" s="66"/>
      <c r="T328" s="67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132</v>
      </c>
      <c r="AU328" s="18" t="s">
        <v>83</v>
      </c>
    </row>
    <row r="329" spans="1:65" s="13" customFormat="1" ht="20.399999999999999">
      <c r="B329" s="195"/>
      <c r="C329" s="196"/>
      <c r="D329" s="188" t="s">
        <v>134</v>
      </c>
      <c r="E329" s="197" t="s">
        <v>28</v>
      </c>
      <c r="F329" s="198" t="s">
        <v>459</v>
      </c>
      <c r="G329" s="196"/>
      <c r="H329" s="197" t="s">
        <v>28</v>
      </c>
      <c r="I329" s="199"/>
      <c r="J329" s="196"/>
      <c r="K329" s="196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134</v>
      </c>
      <c r="AU329" s="204" t="s">
        <v>83</v>
      </c>
      <c r="AV329" s="13" t="s">
        <v>81</v>
      </c>
      <c r="AW329" s="13" t="s">
        <v>34</v>
      </c>
      <c r="AX329" s="13" t="s">
        <v>73</v>
      </c>
      <c r="AY329" s="204" t="s">
        <v>121</v>
      </c>
    </row>
    <row r="330" spans="1:65" s="14" customFormat="1" ht="10.199999999999999">
      <c r="B330" s="205"/>
      <c r="C330" s="206"/>
      <c r="D330" s="188" t="s">
        <v>134</v>
      </c>
      <c r="E330" s="207" t="s">
        <v>28</v>
      </c>
      <c r="F330" s="208" t="s">
        <v>460</v>
      </c>
      <c r="G330" s="206"/>
      <c r="H330" s="209">
        <v>23.8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134</v>
      </c>
      <c r="AU330" s="215" t="s">
        <v>83</v>
      </c>
      <c r="AV330" s="14" t="s">
        <v>83</v>
      </c>
      <c r="AW330" s="14" t="s">
        <v>34</v>
      </c>
      <c r="AX330" s="14" t="s">
        <v>81</v>
      </c>
      <c r="AY330" s="215" t="s">
        <v>121</v>
      </c>
    </row>
    <row r="331" spans="1:65" s="2" customFormat="1" ht="16.5" customHeight="1">
      <c r="A331" s="35"/>
      <c r="B331" s="36"/>
      <c r="C331" s="227" t="s">
        <v>461</v>
      </c>
      <c r="D331" s="227" t="s">
        <v>243</v>
      </c>
      <c r="E331" s="228" t="s">
        <v>462</v>
      </c>
      <c r="F331" s="229" t="s">
        <v>463</v>
      </c>
      <c r="G331" s="230" t="s">
        <v>364</v>
      </c>
      <c r="H331" s="231">
        <v>8.3000000000000004E-2</v>
      </c>
      <c r="I331" s="232"/>
      <c r="J331" s="233">
        <f>ROUND(I331*H331,2)</f>
        <v>0</v>
      </c>
      <c r="K331" s="229" t="s">
        <v>127</v>
      </c>
      <c r="L331" s="234"/>
      <c r="M331" s="235" t="s">
        <v>28</v>
      </c>
      <c r="N331" s="236" t="s">
        <v>46</v>
      </c>
      <c r="O331" s="66"/>
      <c r="P331" s="184">
        <f>O331*H331</f>
        <v>0</v>
      </c>
      <c r="Q331" s="184">
        <v>1</v>
      </c>
      <c r="R331" s="184">
        <f>Q331*H331</f>
        <v>8.3000000000000004E-2</v>
      </c>
      <c r="S331" s="184">
        <v>0</v>
      </c>
      <c r="T331" s="18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6" t="s">
        <v>185</v>
      </c>
      <c r="AT331" s="186" t="s">
        <v>243</v>
      </c>
      <c r="AU331" s="186" t="s">
        <v>83</v>
      </c>
      <c r="AY331" s="18" t="s">
        <v>121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8" t="s">
        <v>128</v>
      </c>
      <c r="BK331" s="187">
        <f>ROUND(I331*H331,2)</f>
        <v>0</v>
      </c>
      <c r="BL331" s="18" t="s">
        <v>128</v>
      </c>
      <c r="BM331" s="186" t="s">
        <v>464</v>
      </c>
    </row>
    <row r="332" spans="1:65" s="2" customFormat="1" ht="10.199999999999999">
      <c r="A332" s="35"/>
      <c r="B332" s="36"/>
      <c r="C332" s="37"/>
      <c r="D332" s="188" t="s">
        <v>130</v>
      </c>
      <c r="E332" s="37"/>
      <c r="F332" s="189" t="s">
        <v>463</v>
      </c>
      <c r="G332" s="37"/>
      <c r="H332" s="37"/>
      <c r="I332" s="190"/>
      <c r="J332" s="37"/>
      <c r="K332" s="37"/>
      <c r="L332" s="40"/>
      <c r="M332" s="191"/>
      <c r="N332" s="192"/>
      <c r="O332" s="66"/>
      <c r="P332" s="66"/>
      <c r="Q332" s="66"/>
      <c r="R332" s="66"/>
      <c r="S332" s="66"/>
      <c r="T332" s="67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130</v>
      </c>
      <c r="AU332" s="18" t="s">
        <v>83</v>
      </c>
    </row>
    <row r="333" spans="1:65" s="13" customFormat="1" ht="10.199999999999999">
      <c r="B333" s="195"/>
      <c r="C333" s="196"/>
      <c r="D333" s="188" t="s">
        <v>134</v>
      </c>
      <c r="E333" s="197" t="s">
        <v>28</v>
      </c>
      <c r="F333" s="198" t="s">
        <v>465</v>
      </c>
      <c r="G333" s="196"/>
      <c r="H333" s="197" t="s">
        <v>28</v>
      </c>
      <c r="I333" s="199"/>
      <c r="J333" s="196"/>
      <c r="K333" s="196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134</v>
      </c>
      <c r="AU333" s="204" t="s">
        <v>83</v>
      </c>
      <c r="AV333" s="13" t="s">
        <v>81</v>
      </c>
      <c r="AW333" s="13" t="s">
        <v>34</v>
      </c>
      <c r="AX333" s="13" t="s">
        <v>73</v>
      </c>
      <c r="AY333" s="204" t="s">
        <v>121</v>
      </c>
    </row>
    <row r="334" spans="1:65" s="14" customFormat="1" ht="10.199999999999999">
      <c r="B334" s="205"/>
      <c r="C334" s="206"/>
      <c r="D334" s="188" t="s">
        <v>134</v>
      </c>
      <c r="E334" s="207" t="s">
        <v>28</v>
      </c>
      <c r="F334" s="208" t="s">
        <v>466</v>
      </c>
      <c r="G334" s="206"/>
      <c r="H334" s="209">
        <v>51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134</v>
      </c>
      <c r="AU334" s="215" t="s">
        <v>83</v>
      </c>
      <c r="AV334" s="14" t="s">
        <v>83</v>
      </c>
      <c r="AW334" s="14" t="s">
        <v>34</v>
      </c>
      <c r="AX334" s="14" t="s">
        <v>81</v>
      </c>
      <c r="AY334" s="215" t="s">
        <v>121</v>
      </c>
    </row>
    <row r="335" spans="1:65" s="14" customFormat="1" ht="10.199999999999999">
      <c r="B335" s="205"/>
      <c r="C335" s="206"/>
      <c r="D335" s="188" t="s">
        <v>134</v>
      </c>
      <c r="E335" s="206"/>
      <c r="F335" s="208" t="s">
        <v>467</v>
      </c>
      <c r="G335" s="206"/>
      <c r="H335" s="209">
        <v>8.3000000000000004E-2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134</v>
      </c>
      <c r="AU335" s="215" t="s">
        <v>83</v>
      </c>
      <c r="AV335" s="14" t="s">
        <v>83</v>
      </c>
      <c r="AW335" s="14" t="s">
        <v>4</v>
      </c>
      <c r="AX335" s="14" t="s">
        <v>81</v>
      </c>
      <c r="AY335" s="215" t="s">
        <v>121</v>
      </c>
    </row>
    <row r="336" spans="1:65" s="12" customFormat="1" ht="22.8" customHeight="1">
      <c r="B336" s="159"/>
      <c r="C336" s="160"/>
      <c r="D336" s="161" t="s">
        <v>72</v>
      </c>
      <c r="E336" s="173" t="s">
        <v>468</v>
      </c>
      <c r="F336" s="173" t="s">
        <v>469</v>
      </c>
      <c r="G336" s="160"/>
      <c r="H336" s="160"/>
      <c r="I336" s="163"/>
      <c r="J336" s="174">
        <f>BK336</f>
        <v>0</v>
      </c>
      <c r="K336" s="160"/>
      <c r="L336" s="165"/>
      <c r="M336" s="166"/>
      <c r="N336" s="167"/>
      <c r="O336" s="167"/>
      <c r="P336" s="168">
        <f>SUM(P337:P359)</f>
        <v>0</v>
      </c>
      <c r="Q336" s="167"/>
      <c r="R336" s="168">
        <f>SUM(R337:R359)</f>
        <v>0</v>
      </c>
      <c r="S336" s="167"/>
      <c r="T336" s="169">
        <f>SUM(T337:T359)</f>
        <v>0</v>
      </c>
      <c r="AR336" s="170" t="s">
        <v>81</v>
      </c>
      <c r="AT336" s="171" t="s">
        <v>72</v>
      </c>
      <c r="AU336" s="171" t="s">
        <v>81</v>
      </c>
      <c r="AY336" s="170" t="s">
        <v>121</v>
      </c>
      <c r="BK336" s="172">
        <f>SUM(BK337:BK359)</f>
        <v>0</v>
      </c>
    </row>
    <row r="337" spans="1:65" s="2" customFormat="1" ht="16.5" customHeight="1">
      <c r="A337" s="35"/>
      <c r="B337" s="36"/>
      <c r="C337" s="175" t="s">
        <v>470</v>
      </c>
      <c r="D337" s="175" t="s">
        <v>123</v>
      </c>
      <c r="E337" s="176" t="s">
        <v>471</v>
      </c>
      <c r="F337" s="177" t="s">
        <v>472</v>
      </c>
      <c r="G337" s="178" t="s">
        <v>364</v>
      </c>
      <c r="H337" s="179">
        <v>11.635999999999999</v>
      </c>
      <c r="I337" s="180"/>
      <c r="J337" s="181">
        <f>ROUND(I337*H337,2)</f>
        <v>0</v>
      </c>
      <c r="K337" s="177" t="s">
        <v>28</v>
      </c>
      <c r="L337" s="40"/>
      <c r="M337" s="182" t="s">
        <v>28</v>
      </c>
      <c r="N337" s="183" t="s">
        <v>46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6" t="s">
        <v>128</v>
      </c>
      <c r="AT337" s="186" t="s">
        <v>123</v>
      </c>
      <c r="AU337" s="186" t="s">
        <v>83</v>
      </c>
      <c r="AY337" s="18" t="s">
        <v>121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8" t="s">
        <v>128</v>
      </c>
      <c r="BK337" s="187">
        <f>ROUND(I337*H337,2)</f>
        <v>0</v>
      </c>
      <c r="BL337" s="18" t="s">
        <v>128</v>
      </c>
      <c r="BM337" s="186" t="s">
        <v>473</v>
      </c>
    </row>
    <row r="338" spans="1:65" s="2" customFormat="1" ht="10.199999999999999">
      <c r="A338" s="35"/>
      <c r="B338" s="36"/>
      <c r="C338" s="37"/>
      <c r="D338" s="188" t="s">
        <v>130</v>
      </c>
      <c r="E338" s="37"/>
      <c r="F338" s="189" t="s">
        <v>474</v>
      </c>
      <c r="G338" s="37"/>
      <c r="H338" s="37"/>
      <c r="I338" s="190"/>
      <c r="J338" s="37"/>
      <c r="K338" s="37"/>
      <c r="L338" s="40"/>
      <c r="M338" s="191"/>
      <c r="N338" s="192"/>
      <c r="O338" s="66"/>
      <c r="P338" s="66"/>
      <c r="Q338" s="66"/>
      <c r="R338" s="66"/>
      <c r="S338" s="66"/>
      <c r="T338" s="67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130</v>
      </c>
      <c r="AU338" s="18" t="s">
        <v>83</v>
      </c>
    </row>
    <row r="339" spans="1:65" s="13" customFormat="1" ht="10.199999999999999">
      <c r="B339" s="195"/>
      <c r="C339" s="196"/>
      <c r="D339" s="188" t="s">
        <v>134</v>
      </c>
      <c r="E339" s="197" t="s">
        <v>28</v>
      </c>
      <c r="F339" s="198" t="s">
        <v>475</v>
      </c>
      <c r="G339" s="196"/>
      <c r="H339" s="197" t="s">
        <v>28</v>
      </c>
      <c r="I339" s="199"/>
      <c r="J339" s="196"/>
      <c r="K339" s="196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134</v>
      </c>
      <c r="AU339" s="204" t="s">
        <v>83</v>
      </c>
      <c r="AV339" s="13" t="s">
        <v>81</v>
      </c>
      <c r="AW339" s="13" t="s">
        <v>34</v>
      </c>
      <c r="AX339" s="13" t="s">
        <v>73</v>
      </c>
      <c r="AY339" s="204" t="s">
        <v>121</v>
      </c>
    </row>
    <row r="340" spans="1:65" s="13" customFormat="1" ht="10.199999999999999">
      <c r="B340" s="195"/>
      <c r="C340" s="196"/>
      <c r="D340" s="188" t="s">
        <v>134</v>
      </c>
      <c r="E340" s="197" t="s">
        <v>28</v>
      </c>
      <c r="F340" s="198" t="s">
        <v>476</v>
      </c>
      <c r="G340" s="196"/>
      <c r="H340" s="197" t="s">
        <v>28</v>
      </c>
      <c r="I340" s="199"/>
      <c r="J340" s="196"/>
      <c r="K340" s="196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134</v>
      </c>
      <c r="AU340" s="204" t="s">
        <v>83</v>
      </c>
      <c r="AV340" s="13" t="s">
        <v>81</v>
      </c>
      <c r="AW340" s="13" t="s">
        <v>34</v>
      </c>
      <c r="AX340" s="13" t="s">
        <v>73</v>
      </c>
      <c r="AY340" s="204" t="s">
        <v>121</v>
      </c>
    </row>
    <row r="341" spans="1:65" s="14" customFormat="1" ht="10.199999999999999">
      <c r="B341" s="205"/>
      <c r="C341" s="206"/>
      <c r="D341" s="188" t="s">
        <v>134</v>
      </c>
      <c r="E341" s="207" t="s">
        <v>28</v>
      </c>
      <c r="F341" s="208" t="s">
        <v>477</v>
      </c>
      <c r="G341" s="206"/>
      <c r="H341" s="209">
        <v>9.6449999999999996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134</v>
      </c>
      <c r="AU341" s="215" t="s">
        <v>83</v>
      </c>
      <c r="AV341" s="14" t="s">
        <v>83</v>
      </c>
      <c r="AW341" s="14" t="s">
        <v>34</v>
      </c>
      <c r="AX341" s="14" t="s">
        <v>73</v>
      </c>
      <c r="AY341" s="215" t="s">
        <v>121</v>
      </c>
    </row>
    <row r="342" spans="1:65" s="13" customFormat="1" ht="10.199999999999999">
      <c r="B342" s="195"/>
      <c r="C342" s="196"/>
      <c r="D342" s="188" t="s">
        <v>134</v>
      </c>
      <c r="E342" s="197" t="s">
        <v>28</v>
      </c>
      <c r="F342" s="198" t="s">
        <v>478</v>
      </c>
      <c r="G342" s="196"/>
      <c r="H342" s="197" t="s">
        <v>28</v>
      </c>
      <c r="I342" s="199"/>
      <c r="J342" s="196"/>
      <c r="K342" s="196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134</v>
      </c>
      <c r="AU342" s="204" t="s">
        <v>83</v>
      </c>
      <c r="AV342" s="13" t="s">
        <v>81</v>
      </c>
      <c r="AW342" s="13" t="s">
        <v>34</v>
      </c>
      <c r="AX342" s="13" t="s">
        <v>73</v>
      </c>
      <c r="AY342" s="204" t="s">
        <v>121</v>
      </c>
    </row>
    <row r="343" spans="1:65" s="14" customFormat="1" ht="10.199999999999999">
      <c r="B343" s="205"/>
      <c r="C343" s="206"/>
      <c r="D343" s="188" t="s">
        <v>134</v>
      </c>
      <c r="E343" s="207" t="s">
        <v>28</v>
      </c>
      <c r="F343" s="208" t="s">
        <v>479</v>
      </c>
      <c r="G343" s="206"/>
      <c r="H343" s="209">
        <v>1.9910000000000001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134</v>
      </c>
      <c r="AU343" s="215" t="s">
        <v>83</v>
      </c>
      <c r="AV343" s="14" t="s">
        <v>83</v>
      </c>
      <c r="AW343" s="14" t="s">
        <v>34</v>
      </c>
      <c r="AX343" s="14" t="s">
        <v>73</v>
      </c>
      <c r="AY343" s="215" t="s">
        <v>121</v>
      </c>
    </row>
    <row r="344" spans="1:65" s="15" customFormat="1" ht="10.199999999999999">
      <c r="B344" s="216"/>
      <c r="C344" s="217"/>
      <c r="D344" s="188" t="s">
        <v>134</v>
      </c>
      <c r="E344" s="218" t="s">
        <v>28</v>
      </c>
      <c r="F344" s="219" t="s">
        <v>196</v>
      </c>
      <c r="G344" s="217"/>
      <c r="H344" s="220">
        <v>11.635999999999999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134</v>
      </c>
      <c r="AU344" s="226" t="s">
        <v>83</v>
      </c>
      <c r="AV344" s="15" t="s">
        <v>128</v>
      </c>
      <c r="AW344" s="15" t="s">
        <v>34</v>
      </c>
      <c r="AX344" s="15" t="s">
        <v>81</v>
      </c>
      <c r="AY344" s="226" t="s">
        <v>121</v>
      </c>
    </row>
    <row r="345" spans="1:65" s="2" customFormat="1" ht="16.5" customHeight="1">
      <c r="A345" s="35"/>
      <c r="B345" s="36"/>
      <c r="C345" s="175" t="s">
        <v>480</v>
      </c>
      <c r="D345" s="175" t="s">
        <v>123</v>
      </c>
      <c r="E345" s="176" t="s">
        <v>481</v>
      </c>
      <c r="F345" s="177" t="s">
        <v>482</v>
      </c>
      <c r="G345" s="178" t="s">
        <v>364</v>
      </c>
      <c r="H345" s="179">
        <v>1.9E-2</v>
      </c>
      <c r="I345" s="180"/>
      <c r="J345" s="181">
        <f>ROUND(I345*H345,2)</f>
        <v>0</v>
      </c>
      <c r="K345" s="177" t="s">
        <v>28</v>
      </c>
      <c r="L345" s="40"/>
      <c r="M345" s="182" t="s">
        <v>28</v>
      </c>
      <c r="N345" s="183" t="s">
        <v>46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6" t="s">
        <v>128</v>
      </c>
      <c r="AT345" s="186" t="s">
        <v>123</v>
      </c>
      <c r="AU345" s="186" t="s">
        <v>83</v>
      </c>
      <c r="AY345" s="18" t="s">
        <v>121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8" t="s">
        <v>128</v>
      </c>
      <c r="BK345" s="187">
        <f>ROUND(I345*H345,2)</f>
        <v>0</v>
      </c>
      <c r="BL345" s="18" t="s">
        <v>128</v>
      </c>
      <c r="BM345" s="186" t="s">
        <v>483</v>
      </c>
    </row>
    <row r="346" spans="1:65" s="2" customFormat="1" ht="10.199999999999999">
      <c r="A346" s="35"/>
      <c r="B346" s="36"/>
      <c r="C346" s="37"/>
      <c r="D346" s="188" t="s">
        <v>130</v>
      </c>
      <c r="E346" s="37"/>
      <c r="F346" s="189" t="s">
        <v>484</v>
      </c>
      <c r="G346" s="37"/>
      <c r="H346" s="37"/>
      <c r="I346" s="190"/>
      <c r="J346" s="37"/>
      <c r="K346" s="37"/>
      <c r="L346" s="40"/>
      <c r="M346" s="191"/>
      <c r="N346" s="192"/>
      <c r="O346" s="66"/>
      <c r="P346" s="66"/>
      <c r="Q346" s="66"/>
      <c r="R346" s="66"/>
      <c r="S346" s="66"/>
      <c r="T346" s="67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130</v>
      </c>
      <c r="AU346" s="18" t="s">
        <v>83</v>
      </c>
    </row>
    <row r="347" spans="1:65" s="13" customFormat="1" ht="10.199999999999999">
      <c r="B347" s="195"/>
      <c r="C347" s="196"/>
      <c r="D347" s="188" t="s">
        <v>134</v>
      </c>
      <c r="E347" s="197" t="s">
        <v>28</v>
      </c>
      <c r="F347" s="198" t="s">
        <v>485</v>
      </c>
      <c r="G347" s="196"/>
      <c r="H347" s="197" t="s">
        <v>28</v>
      </c>
      <c r="I347" s="199"/>
      <c r="J347" s="196"/>
      <c r="K347" s="196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134</v>
      </c>
      <c r="AU347" s="204" t="s">
        <v>83</v>
      </c>
      <c r="AV347" s="13" t="s">
        <v>81</v>
      </c>
      <c r="AW347" s="13" t="s">
        <v>34</v>
      </c>
      <c r="AX347" s="13" t="s">
        <v>73</v>
      </c>
      <c r="AY347" s="204" t="s">
        <v>121</v>
      </c>
    </row>
    <row r="348" spans="1:65" s="14" customFormat="1" ht="10.199999999999999">
      <c r="B348" s="205"/>
      <c r="C348" s="206"/>
      <c r="D348" s="188" t="s">
        <v>134</v>
      </c>
      <c r="E348" s="207" t="s">
        <v>28</v>
      </c>
      <c r="F348" s="208" t="s">
        <v>486</v>
      </c>
      <c r="G348" s="206"/>
      <c r="H348" s="209">
        <v>1.9E-2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134</v>
      </c>
      <c r="AU348" s="215" t="s">
        <v>83</v>
      </c>
      <c r="AV348" s="14" t="s">
        <v>83</v>
      </c>
      <c r="AW348" s="14" t="s">
        <v>34</v>
      </c>
      <c r="AX348" s="14" t="s">
        <v>81</v>
      </c>
      <c r="AY348" s="215" t="s">
        <v>121</v>
      </c>
    </row>
    <row r="349" spans="1:65" s="2" customFormat="1" ht="16.5" customHeight="1">
      <c r="A349" s="35"/>
      <c r="B349" s="36"/>
      <c r="C349" s="175" t="s">
        <v>487</v>
      </c>
      <c r="D349" s="175" t="s">
        <v>123</v>
      </c>
      <c r="E349" s="176" t="s">
        <v>488</v>
      </c>
      <c r="F349" s="177" t="s">
        <v>489</v>
      </c>
      <c r="G349" s="178" t="s">
        <v>364</v>
      </c>
      <c r="H349" s="179">
        <v>0.379</v>
      </c>
      <c r="I349" s="180"/>
      <c r="J349" s="181">
        <f>ROUND(I349*H349,2)</f>
        <v>0</v>
      </c>
      <c r="K349" s="177" t="s">
        <v>28</v>
      </c>
      <c r="L349" s="40"/>
      <c r="M349" s="182" t="s">
        <v>28</v>
      </c>
      <c r="N349" s="183" t="s">
        <v>46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6" t="s">
        <v>128</v>
      </c>
      <c r="AT349" s="186" t="s">
        <v>123</v>
      </c>
      <c r="AU349" s="186" t="s">
        <v>83</v>
      </c>
      <c r="AY349" s="18" t="s">
        <v>121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8" t="s">
        <v>128</v>
      </c>
      <c r="BK349" s="187">
        <f>ROUND(I349*H349,2)</f>
        <v>0</v>
      </c>
      <c r="BL349" s="18" t="s">
        <v>128</v>
      </c>
      <c r="BM349" s="186" t="s">
        <v>490</v>
      </c>
    </row>
    <row r="350" spans="1:65" s="2" customFormat="1" ht="10.199999999999999">
      <c r="A350" s="35"/>
      <c r="B350" s="36"/>
      <c r="C350" s="37"/>
      <c r="D350" s="188" t="s">
        <v>130</v>
      </c>
      <c r="E350" s="37"/>
      <c r="F350" s="189" t="s">
        <v>491</v>
      </c>
      <c r="G350" s="37"/>
      <c r="H350" s="37"/>
      <c r="I350" s="190"/>
      <c r="J350" s="37"/>
      <c r="K350" s="37"/>
      <c r="L350" s="40"/>
      <c r="M350" s="191"/>
      <c r="N350" s="192"/>
      <c r="O350" s="66"/>
      <c r="P350" s="66"/>
      <c r="Q350" s="66"/>
      <c r="R350" s="66"/>
      <c r="S350" s="66"/>
      <c r="T350" s="67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130</v>
      </c>
      <c r="AU350" s="18" t="s">
        <v>83</v>
      </c>
    </row>
    <row r="351" spans="1:65" s="13" customFormat="1" ht="10.199999999999999">
      <c r="B351" s="195"/>
      <c r="C351" s="196"/>
      <c r="D351" s="188" t="s">
        <v>134</v>
      </c>
      <c r="E351" s="197" t="s">
        <v>28</v>
      </c>
      <c r="F351" s="198" t="s">
        <v>492</v>
      </c>
      <c r="G351" s="196"/>
      <c r="H351" s="197" t="s">
        <v>28</v>
      </c>
      <c r="I351" s="199"/>
      <c r="J351" s="196"/>
      <c r="K351" s="196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134</v>
      </c>
      <c r="AU351" s="204" t="s">
        <v>83</v>
      </c>
      <c r="AV351" s="13" t="s">
        <v>81</v>
      </c>
      <c r="AW351" s="13" t="s">
        <v>34</v>
      </c>
      <c r="AX351" s="13" t="s">
        <v>73</v>
      </c>
      <c r="AY351" s="204" t="s">
        <v>121</v>
      </c>
    </row>
    <row r="352" spans="1:65" s="13" customFormat="1" ht="10.199999999999999">
      <c r="B352" s="195"/>
      <c r="C352" s="196"/>
      <c r="D352" s="188" t="s">
        <v>134</v>
      </c>
      <c r="E352" s="197" t="s">
        <v>28</v>
      </c>
      <c r="F352" s="198" t="s">
        <v>493</v>
      </c>
      <c r="G352" s="196"/>
      <c r="H352" s="197" t="s">
        <v>28</v>
      </c>
      <c r="I352" s="199"/>
      <c r="J352" s="196"/>
      <c r="K352" s="196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134</v>
      </c>
      <c r="AU352" s="204" t="s">
        <v>83</v>
      </c>
      <c r="AV352" s="13" t="s">
        <v>81</v>
      </c>
      <c r="AW352" s="13" t="s">
        <v>34</v>
      </c>
      <c r="AX352" s="13" t="s">
        <v>73</v>
      </c>
      <c r="AY352" s="204" t="s">
        <v>121</v>
      </c>
    </row>
    <row r="353" spans="1:65" s="14" customFormat="1" ht="10.199999999999999">
      <c r="B353" s="205"/>
      <c r="C353" s="206"/>
      <c r="D353" s="188" t="s">
        <v>134</v>
      </c>
      <c r="E353" s="207" t="s">
        <v>28</v>
      </c>
      <c r="F353" s="208" t="s">
        <v>494</v>
      </c>
      <c r="G353" s="206"/>
      <c r="H353" s="209">
        <v>0.10100000000000001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134</v>
      </c>
      <c r="AU353" s="215" t="s">
        <v>83</v>
      </c>
      <c r="AV353" s="14" t="s">
        <v>83</v>
      </c>
      <c r="AW353" s="14" t="s">
        <v>34</v>
      </c>
      <c r="AX353" s="14" t="s">
        <v>73</v>
      </c>
      <c r="AY353" s="215" t="s">
        <v>121</v>
      </c>
    </row>
    <row r="354" spans="1:65" s="13" customFormat="1" ht="10.199999999999999">
      <c r="B354" s="195"/>
      <c r="C354" s="196"/>
      <c r="D354" s="188" t="s">
        <v>134</v>
      </c>
      <c r="E354" s="197" t="s">
        <v>28</v>
      </c>
      <c r="F354" s="198" t="s">
        <v>495</v>
      </c>
      <c r="G354" s="196"/>
      <c r="H354" s="197" t="s">
        <v>28</v>
      </c>
      <c r="I354" s="199"/>
      <c r="J354" s="196"/>
      <c r="K354" s="196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134</v>
      </c>
      <c r="AU354" s="204" t="s">
        <v>83</v>
      </c>
      <c r="AV354" s="13" t="s">
        <v>81</v>
      </c>
      <c r="AW354" s="13" t="s">
        <v>34</v>
      </c>
      <c r="AX354" s="13" t="s">
        <v>73</v>
      </c>
      <c r="AY354" s="204" t="s">
        <v>121</v>
      </c>
    </row>
    <row r="355" spans="1:65" s="14" customFormat="1" ht="10.199999999999999">
      <c r="B355" s="205"/>
      <c r="C355" s="206"/>
      <c r="D355" s="188" t="s">
        <v>134</v>
      </c>
      <c r="E355" s="207" t="s">
        <v>28</v>
      </c>
      <c r="F355" s="208" t="s">
        <v>496</v>
      </c>
      <c r="G355" s="206"/>
      <c r="H355" s="209">
        <v>2.3E-2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134</v>
      </c>
      <c r="AU355" s="215" t="s">
        <v>83</v>
      </c>
      <c r="AV355" s="14" t="s">
        <v>83</v>
      </c>
      <c r="AW355" s="14" t="s">
        <v>34</v>
      </c>
      <c r="AX355" s="14" t="s">
        <v>73</v>
      </c>
      <c r="AY355" s="215" t="s">
        <v>121</v>
      </c>
    </row>
    <row r="356" spans="1:65" s="14" customFormat="1" ht="10.199999999999999">
      <c r="B356" s="205"/>
      <c r="C356" s="206"/>
      <c r="D356" s="188" t="s">
        <v>134</v>
      </c>
      <c r="E356" s="207" t="s">
        <v>28</v>
      </c>
      <c r="F356" s="208" t="s">
        <v>497</v>
      </c>
      <c r="G356" s="206"/>
      <c r="H356" s="209">
        <v>3.0000000000000001E-3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134</v>
      </c>
      <c r="AU356" s="215" t="s">
        <v>83</v>
      </c>
      <c r="AV356" s="14" t="s">
        <v>83</v>
      </c>
      <c r="AW356" s="14" t="s">
        <v>34</v>
      </c>
      <c r="AX356" s="14" t="s">
        <v>73</v>
      </c>
      <c r="AY356" s="215" t="s">
        <v>121</v>
      </c>
    </row>
    <row r="357" spans="1:65" s="13" customFormat="1" ht="10.199999999999999">
      <c r="B357" s="195"/>
      <c r="C357" s="196"/>
      <c r="D357" s="188" t="s">
        <v>134</v>
      </c>
      <c r="E357" s="197" t="s">
        <v>28</v>
      </c>
      <c r="F357" s="198" t="s">
        <v>498</v>
      </c>
      <c r="G357" s="196"/>
      <c r="H357" s="197" t="s">
        <v>28</v>
      </c>
      <c r="I357" s="199"/>
      <c r="J357" s="196"/>
      <c r="K357" s="196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134</v>
      </c>
      <c r="AU357" s="204" t="s">
        <v>83</v>
      </c>
      <c r="AV357" s="13" t="s">
        <v>81</v>
      </c>
      <c r="AW357" s="13" t="s">
        <v>34</v>
      </c>
      <c r="AX357" s="13" t="s">
        <v>73</v>
      </c>
      <c r="AY357" s="204" t="s">
        <v>121</v>
      </c>
    </row>
    <row r="358" spans="1:65" s="14" customFormat="1" ht="10.199999999999999">
      <c r="B358" s="205"/>
      <c r="C358" s="206"/>
      <c r="D358" s="188" t="s">
        <v>134</v>
      </c>
      <c r="E358" s="207" t="s">
        <v>28</v>
      </c>
      <c r="F358" s="208" t="s">
        <v>499</v>
      </c>
      <c r="G358" s="206"/>
      <c r="H358" s="209">
        <v>0.252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134</v>
      </c>
      <c r="AU358" s="215" t="s">
        <v>83</v>
      </c>
      <c r="AV358" s="14" t="s">
        <v>83</v>
      </c>
      <c r="AW358" s="14" t="s">
        <v>34</v>
      </c>
      <c r="AX358" s="14" t="s">
        <v>73</v>
      </c>
      <c r="AY358" s="215" t="s">
        <v>121</v>
      </c>
    </row>
    <row r="359" spans="1:65" s="15" customFormat="1" ht="10.199999999999999">
      <c r="B359" s="216"/>
      <c r="C359" s="217"/>
      <c r="D359" s="188" t="s">
        <v>134</v>
      </c>
      <c r="E359" s="218" t="s">
        <v>28</v>
      </c>
      <c r="F359" s="219" t="s">
        <v>196</v>
      </c>
      <c r="G359" s="217"/>
      <c r="H359" s="220">
        <v>0.379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134</v>
      </c>
      <c r="AU359" s="226" t="s">
        <v>83</v>
      </c>
      <c r="AV359" s="15" t="s">
        <v>128</v>
      </c>
      <c r="AW359" s="15" t="s">
        <v>34</v>
      </c>
      <c r="AX359" s="15" t="s">
        <v>81</v>
      </c>
      <c r="AY359" s="226" t="s">
        <v>121</v>
      </c>
    </row>
    <row r="360" spans="1:65" s="12" customFormat="1" ht="22.8" customHeight="1">
      <c r="B360" s="159"/>
      <c r="C360" s="160"/>
      <c r="D360" s="161" t="s">
        <v>72</v>
      </c>
      <c r="E360" s="173" t="s">
        <v>500</v>
      </c>
      <c r="F360" s="173" t="s">
        <v>501</v>
      </c>
      <c r="G360" s="160"/>
      <c r="H360" s="160"/>
      <c r="I360" s="163"/>
      <c r="J360" s="174">
        <f>BK360</f>
        <v>0</v>
      </c>
      <c r="K360" s="160"/>
      <c r="L360" s="165"/>
      <c r="M360" s="166"/>
      <c r="N360" s="167"/>
      <c r="O360" s="167"/>
      <c r="P360" s="168">
        <f>SUM(P361:P363)</f>
        <v>0</v>
      </c>
      <c r="Q360" s="167"/>
      <c r="R360" s="168">
        <f>SUM(R361:R363)</f>
        <v>0</v>
      </c>
      <c r="S360" s="167"/>
      <c r="T360" s="169">
        <f>SUM(T361:T363)</f>
        <v>0</v>
      </c>
      <c r="AR360" s="170" t="s">
        <v>81</v>
      </c>
      <c r="AT360" s="171" t="s">
        <v>72</v>
      </c>
      <c r="AU360" s="171" t="s">
        <v>81</v>
      </c>
      <c r="AY360" s="170" t="s">
        <v>121</v>
      </c>
      <c r="BK360" s="172">
        <f>SUM(BK361:BK363)</f>
        <v>0</v>
      </c>
    </row>
    <row r="361" spans="1:65" s="2" customFormat="1" ht="16.5" customHeight="1">
      <c r="A361" s="35"/>
      <c r="B361" s="36"/>
      <c r="C361" s="175" t="s">
        <v>502</v>
      </c>
      <c r="D361" s="175" t="s">
        <v>123</v>
      </c>
      <c r="E361" s="176" t="s">
        <v>503</v>
      </c>
      <c r="F361" s="177" t="s">
        <v>504</v>
      </c>
      <c r="G361" s="178" t="s">
        <v>364</v>
      </c>
      <c r="H361" s="179">
        <v>15.226000000000001</v>
      </c>
      <c r="I361" s="180"/>
      <c r="J361" s="181">
        <f>ROUND(I361*H361,2)</f>
        <v>0</v>
      </c>
      <c r="K361" s="177" t="s">
        <v>127</v>
      </c>
      <c r="L361" s="40"/>
      <c r="M361" s="182" t="s">
        <v>28</v>
      </c>
      <c r="N361" s="183" t="s">
        <v>46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6" t="s">
        <v>128</v>
      </c>
      <c r="AT361" s="186" t="s">
        <v>123</v>
      </c>
      <c r="AU361" s="186" t="s">
        <v>83</v>
      </c>
      <c r="AY361" s="18" t="s">
        <v>121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8" t="s">
        <v>128</v>
      </c>
      <c r="BK361" s="187">
        <f>ROUND(I361*H361,2)</f>
        <v>0</v>
      </c>
      <c r="BL361" s="18" t="s">
        <v>128</v>
      </c>
      <c r="BM361" s="186" t="s">
        <v>505</v>
      </c>
    </row>
    <row r="362" spans="1:65" s="2" customFormat="1" ht="10.199999999999999">
      <c r="A362" s="35"/>
      <c r="B362" s="36"/>
      <c r="C362" s="37"/>
      <c r="D362" s="188" t="s">
        <v>130</v>
      </c>
      <c r="E362" s="37"/>
      <c r="F362" s="189" t="s">
        <v>506</v>
      </c>
      <c r="G362" s="37"/>
      <c r="H362" s="37"/>
      <c r="I362" s="190"/>
      <c r="J362" s="37"/>
      <c r="K362" s="37"/>
      <c r="L362" s="40"/>
      <c r="M362" s="191"/>
      <c r="N362" s="192"/>
      <c r="O362" s="66"/>
      <c r="P362" s="66"/>
      <c r="Q362" s="66"/>
      <c r="R362" s="66"/>
      <c r="S362" s="66"/>
      <c r="T362" s="67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130</v>
      </c>
      <c r="AU362" s="18" t="s">
        <v>83</v>
      </c>
    </row>
    <row r="363" spans="1:65" s="2" customFormat="1" ht="10.199999999999999">
      <c r="A363" s="35"/>
      <c r="B363" s="36"/>
      <c r="C363" s="37"/>
      <c r="D363" s="193" t="s">
        <v>132</v>
      </c>
      <c r="E363" s="37"/>
      <c r="F363" s="194" t="s">
        <v>507</v>
      </c>
      <c r="G363" s="37"/>
      <c r="H363" s="37"/>
      <c r="I363" s="190"/>
      <c r="J363" s="37"/>
      <c r="K363" s="37"/>
      <c r="L363" s="40"/>
      <c r="M363" s="191"/>
      <c r="N363" s="192"/>
      <c r="O363" s="66"/>
      <c r="P363" s="66"/>
      <c r="Q363" s="66"/>
      <c r="R363" s="66"/>
      <c r="S363" s="66"/>
      <c r="T363" s="67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132</v>
      </c>
      <c r="AU363" s="18" t="s">
        <v>83</v>
      </c>
    </row>
    <row r="364" spans="1:65" s="12" customFormat="1" ht="25.95" customHeight="1">
      <c r="B364" s="159"/>
      <c r="C364" s="160"/>
      <c r="D364" s="161" t="s">
        <v>72</v>
      </c>
      <c r="E364" s="162" t="s">
        <v>508</v>
      </c>
      <c r="F364" s="162" t="s">
        <v>509</v>
      </c>
      <c r="G364" s="160"/>
      <c r="H364" s="160"/>
      <c r="I364" s="163"/>
      <c r="J364" s="164">
        <f>BK364</f>
        <v>0</v>
      </c>
      <c r="K364" s="160"/>
      <c r="L364" s="165"/>
      <c r="M364" s="166"/>
      <c r="N364" s="167"/>
      <c r="O364" s="167"/>
      <c r="P364" s="168">
        <f>P365+P407</f>
        <v>0</v>
      </c>
      <c r="Q364" s="167"/>
      <c r="R364" s="168">
        <f>R365+R407</f>
        <v>0.43556697999999999</v>
      </c>
      <c r="S364" s="167"/>
      <c r="T364" s="169">
        <f>T365+T407</f>
        <v>0.36799999999999999</v>
      </c>
      <c r="AR364" s="170" t="s">
        <v>83</v>
      </c>
      <c r="AT364" s="171" t="s">
        <v>72</v>
      </c>
      <c r="AU364" s="171" t="s">
        <v>73</v>
      </c>
      <c r="AY364" s="170" t="s">
        <v>121</v>
      </c>
      <c r="BK364" s="172">
        <f>BK365+BK407</f>
        <v>0</v>
      </c>
    </row>
    <row r="365" spans="1:65" s="12" customFormat="1" ht="22.8" customHeight="1">
      <c r="B365" s="159"/>
      <c r="C365" s="160"/>
      <c r="D365" s="161" t="s">
        <v>72</v>
      </c>
      <c r="E365" s="173" t="s">
        <v>510</v>
      </c>
      <c r="F365" s="173" t="s">
        <v>511</v>
      </c>
      <c r="G365" s="160"/>
      <c r="H365" s="160"/>
      <c r="I365" s="163"/>
      <c r="J365" s="174">
        <f>BK365</f>
        <v>0</v>
      </c>
      <c r="K365" s="160"/>
      <c r="L365" s="165"/>
      <c r="M365" s="166"/>
      <c r="N365" s="167"/>
      <c r="O365" s="167"/>
      <c r="P365" s="168">
        <f>SUM(P366:P406)</f>
        <v>0</v>
      </c>
      <c r="Q365" s="167"/>
      <c r="R365" s="168">
        <f>SUM(R366:R406)</f>
        <v>0.40722997999999999</v>
      </c>
      <c r="S365" s="167"/>
      <c r="T365" s="169">
        <f>SUM(T366:T406)</f>
        <v>0.36799999999999999</v>
      </c>
      <c r="AR365" s="170" t="s">
        <v>83</v>
      </c>
      <c r="AT365" s="171" t="s">
        <v>72</v>
      </c>
      <c r="AU365" s="171" t="s">
        <v>81</v>
      </c>
      <c r="AY365" s="170" t="s">
        <v>121</v>
      </c>
      <c r="BK365" s="172">
        <f>SUM(BK366:BK406)</f>
        <v>0</v>
      </c>
    </row>
    <row r="366" spans="1:65" s="2" customFormat="1" ht="16.5" customHeight="1">
      <c r="A366" s="35"/>
      <c r="B366" s="36"/>
      <c r="C366" s="175" t="s">
        <v>512</v>
      </c>
      <c r="D366" s="175" t="s">
        <v>123</v>
      </c>
      <c r="E366" s="176" t="s">
        <v>513</v>
      </c>
      <c r="F366" s="177" t="s">
        <v>514</v>
      </c>
      <c r="G366" s="178" t="s">
        <v>313</v>
      </c>
      <c r="H366" s="179">
        <v>23</v>
      </c>
      <c r="I366" s="180"/>
      <c r="J366" s="181">
        <f>ROUND(I366*H366,2)</f>
        <v>0</v>
      </c>
      <c r="K366" s="177" t="s">
        <v>127</v>
      </c>
      <c r="L366" s="40"/>
      <c r="M366" s="182" t="s">
        <v>28</v>
      </c>
      <c r="N366" s="183" t="s">
        <v>46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1.6E-2</v>
      </c>
      <c r="T366" s="185">
        <f>S366*H366</f>
        <v>0.36799999999999999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6" t="s">
        <v>258</v>
      </c>
      <c r="AT366" s="186" t="s">
        <v>123</v>
      </c>
      <c r="AU366" s="186" t="s">
        <v>83</v>
      </c>
      <c r="AY366" s="18" t="s">
        <v>121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8" t="s">
        <v>128</v>
      </c>
      <c r="BK366" s="187">
        <f>ROUND(I366*H366,2)</f>
        <v>0</v>
      </c>
      <c r="BL366" s="18" t="s">
        <v>258</v>
      </c>
      <c r="BM366" s="186" t="s">
        <v>515</v>
      </c>
    </row>
    <row r="367" spans="1:65" s="2" customFormat="1" ht="10.199999999999999">
      <c r="A367" s="35"/>
      <c r="B367" s="36"/>
      <c r="C367" s="37"/>
      <c r="D367" s="188" t="s">
        <v>130</v>
      </c>
      <c r="E367" s="37"/>
      <c r="F367" s="189" t="s">
        <v>516</v>
      </c>
      <c r="G367" s="37"/>
      <c r="H367" s="37"/>
      <c r="I367" s="190"/>
      <c r="J367" s="37"/>
      <c r="K367" s="37"/>
      <c r="L367" s="40"/>
      <c r="M367" s="191"/>
      <c r="N367" s="192"/>
      <c r="O367" s="66"/>
      <c r="P367" s="66"/>
      <c r="Q367" s="66"/>
      <c r="R367" s="66"/>
      <c r="S367" s="66"/>
      <c r="T367" s="67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130</v>
      </c>
      <c r="AU367" s="18" t="s">
        <v>83</v>
      </c>
    </row>
    <row r="368" spans="1:65" s="2" customFormat="1" ht="10.199999999999999">
      <c r="A368" s="35"/>
      <c r="B368" s="36"/>
      <c r="C368" s="37"/>
      <c r="D368" s="193" t="s">
        <v>132</v>
      </c>
      <c r="E368" s="37"/>
      <c r="F368" s="194" t="s">
        <v>517</v>
      </c>
      <c r="G368" s="37"/>
      <c r="H368" s="37"/>
      <c r="I368" s="190"/>
      <c r="J368" s="37"/>
      <c r="K368" s="37"/>
      <c r="L368" s="40"/>
      <c r="M368" s="191"/>
      <c r="N368" s="192"/>
      <c r="O368" s="66"/>
      <c r="P368" s="66"/>
      <c r="Q368" s="66"/>
      <c r="R368" s="66"/>
      <c r="S368" s="66"/>
      <c r="T368" s="67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132</v>
      </c>
      <c r="AU368" s="18" t="s">
        <v>83</v>
      </c>
    </row>
    <row r="369" spans="1:65" s="13" customFormat="1" ht="20.399999999999999">
      <c r="B369" s="195"/>
      <c r="C369" s="196"/>
      <c r="D369" s="188" t="s">
        <v>134</v>
      </c>
      <c r="E369" s="197" t="s">
        <v>28</v>
      </c>
      <c r="F369" s="198" t="s">
        <v>518</v>
      </c>
      <c r="G369" s="196"/>
      <c r="H369" s="197" t="s">
        <v>28</v>
      </c>
      <c r="I369" s="199"/>
      <c r="J369" s="196"/>
      <c r="K369" s="196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134</v>
      </c>
      <c r="AU369" s="204" t="s">
        <v>83</v>
      </c>
      <c r="AV369" s="13" t="s">
        <v>81</v>
      </c>
      <c r="AW369" s="13" t="s">
        <v>34</v>
      </c>
      <c r="AX369" s="13" t="s">
        <v>73</v>
      </c>
      <c r="AY369" s="204" t="s">
        <v>121</v>
      </c>
    </row>
    <row r="370" spans="1:65" s="14" customFormat="1" ht="10.199999999999999">
      <c r="B370" s="205"/>
      <c r="C370" s="206"/>
      <c r="D370" s="188" t="s">
        <v>134</v>
      </c>
      <c r="E370" s="207" t="s">
        <v>28</v>
      </c>
      <c r="F370" s="208" t="s">
        <v>519</v>
      </c>
      <c r="G370" s="206"/>
      <c r="H370" s="209">
        <v>23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134</v>
      </c>
      <c r="AU370" s="215" t="s">
        <v>83</v>
      </c>
      <c r="AV370" s="14" t="s">
        <v>83</v>
      </c>
      <c r="AW370" s="14" t="s">
        <v>34</v>
      </c>
      <c r="AX370" s="14" t="s">
        <v>81</v>
      </c>
      <c r="AY370" s="215" t="s">
        <v>121</v>
      </c>
    </row>
    <row r="371" spans="1:65" s="2" customFormat="1" ht="16.5" customHeight="1">
      <c r="A371" s="35"/>
      <c r="B371" s="36"/>
      <c r="C371" s="175" t="s">
        <v>520</v>
      </c>
      <c r="D371" s="175" t="s">
        <v>123</v>
      </c>
      <c r="E371" s="176" t="s">
        <v>521</v>
      </c>
      <c r="F371" s="177" t="s">
        <v>522</v>
      </c>
      <c r="G371" s="178" t="s">
        <v>246</v>
      </c>
      <c r="H371" s="179">
        <v>443.43299999999999</v>
      </c>
      <c r="I371" s="180"/>
      <c r="J371" s="181">
        <f>ROUND(I371*H371,2)</f>
        <v>0</v>
      </c>
      <c r="K371" s="177" t="s">
        <v>28</v>
      </c>
      <c r="L371" s="40"/>
      <c r="M371" s="182" t="s">
        <v>28</v>
      </c>
      <c r="N371" s="183" t="s">
        <v>46</v>
      </c>
      <c r="O371" s="66"/>
      <c r="P371" s="184">
        <f>O371*H371</f>
        <v>0</v>
      </c>
      <c r="Q371" s="184">
        <v>6.0000000000000002E-5</v>
      </c>
      <c r="R371" s="184">
        <f>Q371*H371</f>
        <v>2.6605980000000001E-2</v>
      </c>
      <c r="S371" s="184">
        <v>0</v>
      </c>
      <c r="T371" s="185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6" t="s">
        <v>258</v>
      </c>
      <c r="AT371" s="186" t="s">
        <v>123</v>
      </c>
      <c r="AU371" s="186" t="s">
        <v>83</v>
      </c>
      <c r="AY371" s="18" t="s">
        <v>121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8" t="s">
        <v>128</v>
      </c>
      <c r="BK371" s="187">
        <f>ROUND(I371*H371,2)</f>
        <v>0</v>
      </c>
      <c r="BL371" s="18" t="s">
        <v>258</v>
      </c>
      <c r="BM371" s="186" t="s">
        <v>523</v>
      </c>
    </row>
    <row r="372" spans="1:65" s="2" customFormat="1" ht="10.199999999999999">
      <c r="A372" s="35"/>
      <c r="B372" s="36"/>
      <c r="C372" s="37"/>
      <c r="D372" s="188" t="s">
        <v>130</v>
      </c>
      <c r="E372" s="37"/>
      <c r="F372" s="189" t="s">
        <v>522</v>
      </c>
      <c r="G372" s="37"/>
      <c r="H372" s="37"/>
      <c r="I372" s="190"/>
      <c r="J372" s="37"/>
      <c r="K372" s="37"/>
      <c r="L372" s="40"/>
      <c r="M372" s="191"/>
      <c r="N372" s="192"/>
      <c r="O372" s="66"/>
      <c r="P372" s="66"/>
      <c r="Q372" s="66"/>
      <c r="R372" s="66"/>
      <c r="S372" s="66"/>
      <c r="T372" s="67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130</v>
      </c>
      <c r="AU372" s="18" t="s">
        <v>83</v>
      </c>
    </row>
    <row r="373" spans="1:65" s="13" customFormat="1" ht="10.199999999999999">
      <c r="B373" s="195"/>
      <c r="C373" s="196"/>
      <c r="D373" s="188" t="s">
        <v>134</v>
      </c>
      <c r="E373" s="197" t="s">
        <v>28</v>
      </c>
      <c r="F373" s="198" t="s">
        <v>524</v>
      </c>
      <c r="G373" s="196"/>
      <c r="H373" s="197" t="s">
        <v>28</v>
      </c>
      <c r="I373" s="199"/>
      <c r="J373" s="196"/>
      <c r="K373" s="196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134</v>
      </c>
      <c r="AU373" s="204" t="s">
        <v>83</v>
      </c>
      <c r="AV373" s="13" t="s">
        <v>81</v>
      </c>
      <c r="AW373" s="13" t="s">
        <v>34</v>
      </c>
      <c r="AX373" s="13" t="s">
        <v>73</v>
      </c>
      <c r="AY373" s="204" t="s">
        <v>121</v>
      </c>
    </row>
    <row r="374" spans="1:65" s="13" customFormat="1" ht="10.199999999999999">
      <c r="B374" s="195"/>
      <c r="C374" s="196"/>
      <c r="D374" s="188" t="s">
        <v>134</v>
      </c>
      <c r="E374" s="197" t="s">
        <v>28</v>
      </c>
      <c r="F374" s="198" t="s">
        <v>525</v>
      </c>
      <c r="G374" s="196"/>
      <c r="H374" s="197" t="s">
        <v>28</v>
      </c>
      <c r="I374" s="199"/>
      <c r="J374" s="196"/>
      <c r="K374" s="196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134</v>
      </c>
      <c r="AU374" s="204" t="s">
        <v>83</v>
      </c>
      <c r="AV374" s="13" t="s">
        <v>81</v>
      </c>
      <c r="AW374" s="13" t="s">
        <v>34</v>
      </c>
      <c r="AX374" s="13" t="s">
        <v>73</v>
      </c>
      <c r="AY374" s="204" t="s">
        <v>121</v>
      </c>
    </row>
    <row r="375" spans="1:65" s="14" customFormat="1" ht="10.199999999999999">
      <c r="B375" s="205"/>
      <c r="C375" s="206"/>
      <c r="D375" s="188" t="s">
        <v>134</v>
      </c>
      <c r="E375" s="207" t="s">
        <v>28</v>
      </c>
      <c r="F375" s="208" t="s">
        <v>526</v>
      </c>
      <c r="G375" s="206"/>
      <c r="H375" s="209">
        <v>155.124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134</v>
      </c>
      <c r="AU375" s="215" t="s">
        <v>83</v>
      </c>
      <c r="AV375" s="14" t="s">
        <v>83</v>
      </c>
      <c r="AW375" s="14" t="s">
        <v>34</v>
      </c>
      <c r="AX375" s="14" t="s">
        <v>73</v>
      </c>
      <c r="AY375" s="215" t="s">
        <v>121</v>
      </c>
    </row>
    <row r="376" spans="1:65" s="13" customFormat="1" ht="20.399999999999999">
      <c r="B376" s="195"/>
      <c r="C376" s="196"/>
      <c r="D376" s="188" t="s">
        <v>134</v>
      </c>
      <c r="E376" s="197" t="s">
        <v>28</v>
      </c>
      <c r="F376" s="198" t="s">
        <v>527</v>
      </c>
      <c r="G376" s="196"/>
      <c r="H376" s="197" t="s">
        <v>28</v>
      </c>
      <c r="I376" s="199"/>
      <c r="J376" s="196"/>
      <c r="K376" s="196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134</v>
      </c>
      <c r="AU376" s="204" t="s">
        <v>83</v>
      </c>
      <c r="AV376" s="13" t="s">
        <v>81</v>
      </c>
      <c r="AW376" s="13" t="s">
        <v>34</v>
      </c>
      <c r="AX376" s="13" t="s">
        <v>73</v>
      </c>
      <c r="AY376" s="204" t="s">
        <v>121</v>
      </c>
    </row>
    <row r="377" spans="1:65" s="13" customFormat="1" ht="10.199999999999999">
      <c r="B377" s="195"/>
      <c r="C377" s="196"/>
      <c r="D377" s="188" t="s">
        <v>134</v>
      </c>
      <c r="E377" s="197" t="s">
        <v>28</v>
      </c>
      <c r="F377" s="198" t="s">
        <v>528</v>
      </c>
      <c r="G377" s="196"/>
      <c r="H377" s="197" t="s">
        <v>28</v>
      </c>
      <c r="I377" s="199"/>
      <c r="J377" s="196"/>
      <c r="K377" s="196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134</v>
      </c>
      <c r="AU377" s="204" t="s">
        <v>83</v>
      </c>
      <c r="AV377" s="13" t="s">
        <v>81</v>
      </c>
      <c r="AW377" s="13" t="s">
        <v>34</v>
      </c>
      <c r="AX377" s="13" t="s">
        <v>73</v>
      </c>
      <c r="AY377" s="204" t="s">
        <v>121</v>
      </c>
    </row>
    <row r="378" spans="1:65" s="14" customFormat="1" ht="10.199999999999999">
      <c r="B378" s="205"/>
      <c r="C378" s="206"/>
      <c r="D378" s="188" t="s">
        <v>134</v>
      </c>
      <c r="E378" s="207" t="s">
        <v>28</v>
      </c>
      <c r="F378" s="208" t="s">
        <v>529</v>
      </c>
      <c r="G378" s="206"/>
      <c r="H378" s="209">
        <v>273.73500000000001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134</v>
      </c>
      <c r="AU378" s="215" t="s">
        <v>83</v>
      </c>
      <c r="AV378" s="14" t="s">
        <v>83</v>
      </c>
      <c r="AW378" s="14" t="s">
        <v>34</v>
      </c>
      <c r="AX378" s="14" t="s">
        <v>73</v>
      </c>
      <c r="AY378" s="215" t="s">
        <v>121</v>
      </c>
    </row>
    <row r="379" spans="1:65" s="13" customFormat="1" ht="20.399999999999999">
      <c r="B379" s="195"/>
      <c r="C379" s="196"/>
      <c r="D379" s="188" t="s">
        <v>134</v>
      </c>
      <c r="E379" s="197" t="s">
        <v>28</v>
      </c>
      <c r="F379" s="198" t="s">
        <v>530</v>
      </c>
      <c r="G379" s="196"/>
      <c r="H379" s="197" t="s">
        <v>28</v>
      </c>
      <c r="I379" s="199"/>
      <c r="J379" s="196"/>
      <c r="K379" s="196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134</v>
      </c>
      <c r="AU379" s="204" t="s">
        <v>83</v>
      </c>
      <c r="AV379" s="13" t="s">
        <v>81</v>
      </c>
      <c r="AW379" s="13" t="s">
        <v>34</v>
      </c>
      <c r="AX379" s="13" t="s">
        <v>73</v>
      </c>
      <c r="AY379" s="204" t="s">
        <v>121</v>
      </c>
    </row>
    <row r="380" spans="1:65" s="14" customFormat="1" ht="10.199999999999999">
      <c r="B380" s="205"/>
      <c r="C380" s="206"/>
      <c r="D380" s="188" t="s">
        <v>134</v>
      </c>
      <c r="E380" s="207" t="s">
        <v>28</v>
      </c>
      <c r="F380" s="208" t="s">
        <v>531</v>
      </c>
      <c r="G380" s="206"/>
      <c r="H380" s="209">
        <v>9.48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134</v>
      </c>
      <c r="AU380" s="215" t="s">
        <v>83</v>
      </c>
      <c r="AV380" s="14" t="s">
        <v>83</v>
      </c>
      <c r="AW380" s="14" t="s">
        <v>34</v>
      </c>
      <c r="AX380" s="14" t="s">
        <v>73</v>
      </c>
      <c r="AY380" s="215" t="s">
        <v>121</v>
      </c>
    </row>
    <row r="381" spans="1:65" s="13" customFormat="1" ht="10.199999999999999">
      <c r="B381" s="195"/>
      <c r="C381" s="196"/>
      <c r="D381" s="188" t="s">
        <v>134</v>
      </c>
      <c r="E381" s="197" t="s">
        <v>28</v>
      </c>
      <c r="F381" s="198" t="s">
        <v>532</v>
      </c>
      <c r="G381" s="196"/>
      <c r="H381" s="197" t="s">
        <v>28</v>
      </c>
      <c r="I381" s="199"/>
      <c r="J381" s="196"/>
      <c r="K381" s="196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134</v>
      </c>
      <c r="AU381" s="204" t="s">
        <v>83</v>
      </c>
      <c r="AV381" s="13" t="s">
        <v>81</v>
      </c>
      <c r="AW381" s="13" t="s">
        <v>34</v>
      </c>
      <c r="AX381" s="13" t="s">
        <v>73</v>
      </c>
      <c r="AY381" s="204" t="s">
        <v>121</v>
      </c>
    </row>
    <row r="382" spans="1:65" s="14" customFormat="1" ht="10.199999999999999">
      <c r="B382" s="205"/>
      <c r="C382" s="206"/>
      <c r="D382" s="188" t="s">
        <v>134</v>
      </c>
      <c r="E382" s="207" t="s">
        <v>28</v>
      </c>
      <c r="F382" s="208" t="s">
        <v>533</v>
      </c>
      <c r="G382" s="206"/>
      <c r="H382" s="209">
        <v>5.0940000000000003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134</v>
      </c>
      <c r="AU382" s="215" t="s">
        <v>83</v>
      </c>
      <c r="AV382" s="14" t="s">
        <v>83</v>
      </c>
      <c r="AW382" s="14" t="s">
        <v>34</v>
      </c>
      <c r="AX382" s="14" t="s">
        <v>73</v>
      </c>
      <c r="AY382" s="215" t="s">
        <v>121</v>
      </c>
    </row>
    <row r="383" spans="1:65" s="15" customFormat="1" ht="10.199999999999999">
      <c r="B383" s="216"/>
      <c r="C383" s="217"/>
      <c r="D383" s="188" t="s">
        <v>134</v>
      </c>
      <c r="E383" s="218" t="s">
        <v>28</v>
      </c>
      <c r="F383" s="219" t="s">
        <v>196</v>
      </c>
      <c r="G383" s="217"/>
      <c r="H383" s="220">
        <v>443.43299999999999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134</v>
      </c>
      <c r="AU383" s="226" t="s">
        <v>83</v>
      </c>
      <c r="AV383" s="15" t="s">
        <v>128</v>
      </c>
      <c r="AW383" s="15" t="s">
        <v>34</v>
      </c>
      <c r="AX383" s="15" t="s">
        <v>81</v>
      </c>
      <c r="AY383" s="226" t="s">
        <v>121</v>
      </c>
    </row>
    <row r="384" spans="1:65" s="2" customFormat="1" ht="16.5" customHeight="1">
      <c r="A384" s="35"/>
      <c r="B384" s="36"/>
      <c r="C384" s="227" t="s">
        <v>534</v>
      </c>
      <c r="D384" s="227" t="s">
        <v>243</v>
      </c>
      <c r="E384" s="228" t="s">
        <v>535</v>
      </c>
      <c r="F384" s="229" t="s">
        <v>536</v>
      </c>
      <c r="G384" s="230" t="s">
        <v>364</v>
      </c>
      <c r="H384" s="231">
        <v>0.155</v>
      </c>
      <c r="I384" s="232"/>
      <c r="J384" s="233">
        <f>ROUND(I384*H384,2)</f>
        <v>0</v>
      </c>
      <c r="K384" s="229" t="s">
        <v>127</v>
      </c>
      <c r="L384" s="234"/>
      <c r="M384" s="235" t="s">
        <v>28</v>
      </c>
      <c r="N384" s="236" t="s">
        <v>46</v>
      </c>
      <c r="O384" s="66"/>
      <c r="P384" s="184">
        <f>O384*H384</f>
        <v>0</v>
      </c>
      <c r="Q384" s="184">
        <v>1</v>
      </c>
      <c r="R384" s="184">
        <f>Q384*H384</f>
        <v>0.155</v>
      </c>
      <c r="S384" s="184">
        <v>0</v>
      </c>
      <c r="T384" s="185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6" t="s">
        <v>394</v>
      </c>
      <c r="AT384" s="186" t="s">
        <v>243</v>
      </c>
      <c r="AU384" s="186" t="s">
        <v>83</v>
      </c>
      <c r="AY384" s="18" t="s">
        <v>121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8" t="s">
        <v>128</v>
      </c>
      <c r="BK384" s="187">
        <f>ROUND(I384*H384,2)</f>
        <v>0</v>
      </c>
      <c r="BL384" s="18" t="s">
        <v>258</v>
      </c>
      <c r="BM384" s="186" t="s">
        <v>537</v>
      </c>
    </row>
    <row r="385" spans="1:65" s="2" customFormat="1" ht="10.199999999999999">
      <c r="A385" s="35"/>
      <c r="B385" s="36"/>
      <c r="C385" s="37"/>
      <c r="D385" s="188" t="s">
        <v>130</v>
      </c>
      <c r="E385" s="37"/>
      <c r="F385" s="189" t="s">
        <v>536</v>
      </c>
      <c r="G385" s="37"/>
      <c r="H385" s="37"/>
      <c r="I385" s="190"/>
      <c r="J385" s="37"/>
      <c r="K385" s="37"/>
      <c r="L385" s="40"/>
      <c r="M385" s="191"/>
      <c r="N385" s="192"/>
      <c r="O385" s="66"/>
      <c r="P385" s="66"/>
      <c r="Q385" s="66"/>
      <c r="R385" s="66"/>
      <c r="S385" s="66"/>
      <c r="T385" s="67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130</v>
      </c>
      <c r="AU385" s="18" t="s">
        <v>83</v>
      </c>
    </row>
    <row r="386" spans="1:65" s="13" customFormat="1" ht="20.399999999999999">
      <c r="B386" s="195"/>
      <c r="C386" s="196"/>
      <c r="D386" s="188" t="s">
        <v>134</v>
      </c>
      <c r="E386" s="197" t="s">
        <v>28</v>
      </c>
      <c r="F386" s="198" t="s">
        <v>538</v>
      </c>
      <c r="G386" s="196"/>
      <c r="H386" s="197" t="s">
        <v>28</v>
      </c>
      <c r="I386" s="199"/>
      <c r="J386" s="196"/>
      <c r="K386" s="196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134</v>
      </c>
      <c r="AU386" s="204" t="s">
        <v>83</v>
      </c>
      <c r="AV386" s="13" t="s">
        <v>81</v>
      </c>
      <c r="AW386" s="13" t="s">
        <v>34</v>
      </c>
      <c r="AX386" s="13" t="s">
        <v>73</v>
      </c>
      <c r="AY386" s="204" t="s">
        <v>121</v>
      </c>
    </row>
    <row r="387" spans="1:65" s="14" customFormat="1" ht="10.199999999999999">
      <c r="B387" s="205"/>
      <c r="C387" s="206"/>
      <c r="D387" s="188" t="s">
        <v>134</v>
      </c>
      <c r="E387" s="207" t="s">
        <v>28</v>
      </c>
      <c r="F387" s="208" t="s">
        <v>539</v>
      </c>
      <c r="G387" s="206"/>
      <c r="H387" s="209">
        <v>0.155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134</v>
      </c>
      <c r="AU387" s="215" t="s">
        <v>83</v>
      </c>
      <c r="AV387" s="14" t="s">
        <v>83</v>
      </c>
      <c r="AW387" s="14" t="s">
        <v>34</v>
      </c>
      <c r="AX387" s="14" t="s">
        <v>81</v>
      </c>
      <c r="AY387" s="215" t="s">
        <v>121</v>
      </c>
    </row>
    <row r="388" spans="1:65" s="2" customFormat="1" ht="16.5" customHeight="1">
      <c r="A388" s="35"/>
      <c r="B388" s="36"/>
      <c r="C388" s="227" t="s">
        <v>540</v>
      </c>
      <c r="D388" s="227" t="s">
        <v>243</v>
      </c>
      <c r="E388" s="228" t="s">
        <v>541</v>
      </c>
      <c r="F388" s="229" t="s">
        <v>542</v>
      </c>
      <c r="G388" s="230" t="s">
        <v>313</v>
      </c>
      <c r="H388" s="231">
        <v>71.5</v>
      </c>
      <c r="I388" s="232"/>
      <c r="J388" s="233">
        <f>ROUND(I388*H388,2)</f>
        <v>0</v>
      </c>
      <c r="K388" s="229" t="s">
        <v>127</v>
      </c>
      <c r="L388" s="234"/>
      <c r="M388" s="235" t="s">
        <v>28</v>
      </c>
      <c r="N388" s="236" t="s">
        <v>46</v>
      </c>
      <c r="O388" s="66"/>
      <c r="P388" s="184">
        <f>O388*H388</f>
        <v>0</v>
      </c>
      <c r="Q388" s="184">
        <v>3.0799999999999998E-3</v>
      </c>
      <c r="R388" s="184">
        <f>Q388*H388</f>
        <v>0.22022</v>
      </c>
      <c r="S388" s="184">
        <v>0</v>
      </c>
      <c r="T388" s="185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6" t="s">
        <v>394</v>
      </c>
      <c r="AT388" s="186" t="s">
        <v>243</v>
      </c>
      <c r="AU388" s="186" t="s">
        <v>83</v>
      </c>
      <c r="AY388" s="18" t="s">
        <v>121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8" t="s">
        <v>128</v>
      </c>
      <c r="BK388" s="187">
        <f>ROUND(I388*H388,2)</f>
        <v>0</v>
      </c>
      <c r="BL388" s="18" t="s">
        <v>258</v>
      </c>
      <c r="BM388" s="186" t="s">
        <v>543</v>
      </c>
    </row>
    <row r="389" spans="1:65" s="2" customFormat="1" ht="10.199999999999999">
      <c r="A389" s="35"/>
      <c r="B389" s="36"/>
      <c r="C389" s="37"/>
      <c r="D389" s="188" t="s">
        <v>130</v>
      </c>
      <c r="E389" s="37"/>
      <c r="F389" s="189" t="s">
        <v>542</v>
      </c>
      <c r="G389" s="37"/>
      <c r="H389" s="37"/>
      <c r="I389" s="190"/>
      <c r="J389" s="37"/>
      <c r="K389" s="37"/>
      <c r="L389" s="40"/>
      <c r="M389" s="191"/>
      <c r="N389" s="192"/>
      <c r="O389" s="66"/>
      <c r="P389" s="66"/>
      <c r="Q389" s="66"/>
      <c r="R389" s="66"/>
      <c r="S389" s="66"/>
      <c r="T389" s="6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130</v>
      </c>
      <c r="AU389" s="18" t="s">
        <v>83</v>
      </c>
    </row>
    <row r="390" spans="1:65" s="13" customFormat="1" ht="10.199999999999999">
      <c r="B390" s="195"/>
      <c r="C390" s="196"/>
      <c r="D390" s="188" t="s">
        <v>134</v>
      </c>
      <c r="E390" s="197" t="s">
        <v>28</v>
      </c>
      <c r="F390" s="198" t="s">
        <v>544</v>
      </c>
      <c r="G390" s="196"/>
      <c r="H390" s="197" t="s">
        <v>28</v>
      </c>
      <c r="I390" s="199"/>
      <c r="J390" s="196"/>
      <c r="K390" s="196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134</v>
      </c>
      <c r="AU390" s="204" t="s">
        <v>83</v>
      </c>
      <c r="AV390" s="13" t="s">
        <v>81</v>
      </c>
      <c r="AW390" s="13" t="s">
        <v>34</v>
      </c>
      <c r="AX390" s="13" t="s">
        <v>73</v>
      </c>
      <c r="AY390" s="204" t="s">
        <v>121</v>
      </c>
    </row>
    <row r="391" spans="1:65" s="13" customFormat="1" ht="10.199999999999999">
      <c r="B391" s="195"/>
      <c r="C391" s="196"/>
      <c r="D391" s="188" t="s">
        <v>134</v>
      </c>
      <c r="E391" s="197" t="s">
        <v>28</v>
      </c>
      <c r="F391" s="198" t="s">
        <v>545</v>
      </c>
      <c r="G391" s="196"/>
      <c r="H391" s="197" t="s">
        <v>28</v>
      </c>
      <c r="I391" s="199"/>
      <c r="J391" s="196"/>
      <c r="K391" s="196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134</v>
      </c>
      <c r="AU391" s="204" t="s">
        <v>83</v>
      </c>
      <c r="AV391" s="13" t="s">
        <v>81</v>
      </c>
      <c r="AW391" s="13" t="s">
        <v>34</v>
      </c>
      <c r="AX391" s="13" t="s">
        <v>73</v>
      </c>
      <c r="AY391" s="204" t="s">
        <v>121</v>
      </c>
    </row>
    <row r="392" spans="1:65" s="14" customFormat="1" ht="10.199999999999999">
      <c r="B392" s="205"/>
      <c r="C392" s="206"/>
      <c r="D392" s="188" t="s">
        <v>134</v>
      </c>
      <c r="E392" s="207" t="s">
        <v>28</v>
      </c>
      <c r="F392" s="208" t="s">
        <v>546</v>
      </c>
      <c r="G392" s="206"/>
      <c r="H392" s="209">
        <v>69.3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134</v>
      </c>
      <c r="AU392" s="215" t="s">
        <v>83</v>
      </c>
      <c r="AV392" s="14" t="s">
        <v>83</v>
      </c>
      <c r="AW392" s="14" t="s">
        <v>34</v>
      </c>
      <c r="AX392" s="14" t="s">
        <v>73</v>
      </c>
      <c r="AY392" s="215" t="s">
        <v>121</v>
      </c>
    </row>
    <row r="393" spans="1:65" s="13" customFormat="1" ht="10.199999999999999">
      <c r="B393" s="195"/>
      <c r="C393" s="196"/>
      <c r="D393" s="188" t="s">
        <v>134</v>
      </c>
      <c r="E393" s="197" t="s">
        <v>28</v>
      </c>
      <c r="F393" s="198" t="s">
        <v>547</v>
      </c>
      <c r="G393" s="196"/>
      <c r="H393" s="197" t="s">
        <v>28</v>
      </c>
      <c r="I393" s="199"/>
      <c r="J393" s="196"/>
      <c r="K393" s="196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134</v>
      </c>
      <c r="AU393" s="204" t="s">
        <v>83</v>
      </c>
      <c r="AV393" s="13" t="s">
        <v>81</v>
      </c>
      <c r="AW393" s="13" t="s">
        <v>34</v>
      </c>
      <c r="AX393" s="13" t="s">
        <v>73</v>
      </c>
      <c r="AY393" s="204" t="s">
        <v>121</v>
      </c>
    </row>
    <row r="394" spans="1:65" s="14" customFormat="1" ht="10.199999999999999">
      <c r="B394" s="205"/>
      <c r="C394" s="206"/>
      <c r="D394" s="188" t="s">
        <v>134</v>
      </c>
      <c r="E394" s="207" t="s">
        <v>28</v>
      </c>
      <c r="F394" s="208" t="s">
        <v>548</v>
      </c>
      <c r="G394" s="206"/>
      <c r="H394" s="209">
        <v>2.2000000000000002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134</v>
      </c>
      <c r="AU394" s="215" t="s">
        <v>83</v>
      </c>
      <c r="AV394" s="14" t="s">
        <v>83</v>
      </c>
      <c r="AW394" s="14" t="s">
        <v>34</v>
      </c>
      <c r="AX394" s="14" t="s">
        <v>73</v>
      </c>
      <c r="AY394" s="215" t="s">
        <v>121</v>
      </c>
    </row>
    <row r="395" spans="1:65" s="15" customFormat="1" ht="10.199999999999999">
      <c r="B395" s="216"/>
      <c r="C395" s="217"/>
      <c r="D395" s="188" t="s">
        <v>134</v>
      </c>
      <c r="E395" s="218" t="s">
        <v>28</v>
      </c>
      <c r="F395" s="219" t="s">
        <v>196</v>
      </c>
      <c r="G395" s="217"/>
      <c r="H395" s="220">
        <v>71.5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134</v>
      </c>
      <c r="AU395" s="226" t="s">
        <v>83</v>
      </c>
      <c r="AV395" s="15" t="s">
        <v>128</v>
      </c>
      <c r="AW395" s="15" t="s">
        <v>34</v>
      </c>
      <c r="AX395" s="15" t="s">
        <v>81</v>
      </c>
      <c r="AY395" s="226" t="s">
        <v>121</v>
      </c>
    </row>
    <row r="396" spans="1:65" s="2" customFormat="1" ht="16.5" customHeight="1">
      <c r="A396" s="35"/>
      <c r="B396" s="36"/>
      <c r="C396" s="227" t="s">
        <v>549</v>
      </c>
      <c r="D396" s="227" t="s">
        <v>243</v>
      </c>
      <c r="E396" s="228" t="s">
        <v>550</v>
      </c>
      <c r="F396" s="229" t="s">
        <v>551</v>
      </c>
      <c r="G396" s="230" t="s">
        <v>179</v>
      </c>
      <c r="H396" s="231">
        <v>1</v>
      </c>
      <c r="I396" s="232"/>
      <c r="J396" s="233">
        <f>ROUND(I396*H396,2)</f>
        <v>0</v>
      </c>
      <c r="K396" s="229" t="s">
        <v>127</v>
      </c>
      <c r="L396" s="234"/>
      <c r="M396" s="235" t="s">
        <v>28</v>
      </c>
      <c r="N396" s="236" t="s">
        <v>46</v>
      </c>
      <c r="O396" s="66"/>
      <c r="P396" s="184">
        <f>O396*H396</f>
        <v>0</v>
      </c>
      <c r="Q396" s="184">
        <v>3.1E-4</v>
      </c>
      <c r="R396" s="184">
        <f>Q396*H396</f>
        <v>3.1E-4</v>
      </c>
      <c r="S396" s="184">
        <v>0</v>
      </c>
      <c r="T396" s="185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6" t="s">
        <v>394</v>
      </c>
      <c r="AT396" s="186" t="s">
        <v>243</v>
      </c>
      <c r="AU396" s="186" t="s">
        <v>83</v>
      </c>
      <c r="AY396" s="18" t="s">
        <v>121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8" t="s">
        <v>128</v>
      </c>
      <c r="BK396" s="187">
        <f>ROUND(I396*H396,2)</f>
        <v>0</v>
      </c>
      <c r="BL396" s="18" t="s">
        <v>258</v>
      </c>
      <c r="BM396" s="186" t="s">
        <v>552</v>
      </c>
    </row>
    <row r="397" spans="1:65" s="2" customFormat="1" ht="10.199999999999999">
      <c r="A397" s="35"/>
      <c r="B397" s="36"/>
      <c r="C397" s="37"/>
      <c r="D397" s="188" t="s">
        <v>130</v>
      </c>
      <c r="E397" s="37"/>
      <c r="F397" s="189" t="s">
        <v>551</v>
      </c>
      <c r="G397" s="37"/>
      <c r="H397" s="37"/>
      <c r="I397" s="190"/>
      <c r="J397" s="37"/>
      <c r="K397" s="37"/>
      <c r="L397" s="40"/>
      <c r="M397" s="191"/>
      <c r="N397" s="192"/>
      <c r="O397" s="66"/>
      <c r="P397" s="66"/>
      <c r="Q397" s="66"/>
      <c r="R397" s="66"/>
      <c r="S397" s="66"/>
      <c r="T397" s="67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130</v>
      </c>
      <c r="AU397" s="18" t="s">
        <v>83</v>
      </c>
    </row>
    <row r="398" spans="1:65" s="13" customFormat="1" ht="10.199999999999999">
      <c r="B398" s="195"/>
      <c r="C398" s="196"/>
      <c r="D398" s="188" t="s">
        <v>134</v>
      </c>
      <c r="E398" s="197" t="s">
        <v>28</v>
      </c>
      <c r="F398" s="198" t="s">
        <v>553</v>
      </c>
      <c r="G398" s="196"/>
      <c r="H398" s="197" t="s">
        <v>28</v>
      </c>
      <c r="I398" s="199"/>
      <c r="J398" s="196"/>
      <c r="K398" s="196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134</v>
      </c>
      <c r="AU398" s="204" t="s">
        <v>83</v>
      </c>
      <c r="AV398" s="13" t="s">
        <v>81</v>
      </c>
      <c r="AW398" s="13" t="s">
        <v>34</v>
      </c>
      <c r="AX398" s="13" t="s">
        <v>73</v>
      </c>
      <c r="AY398" s="204" t="s">
        <v>121</v>
      </c>
    </row>
    <row r="399" spans="1:65" s="14" customFormat="1" ht="10.199999999999999">
      <c r="B399" s="205"/>
      <c r="C399" s="206"/>
      <c r="D399" s="188" t="s">
        <v>134</v>
      </c>
      <c r="E399" s="207" t="s">
        <v>28</v>
      </c>
      <c r="F399" s="208" t="s">
        <v>81</v>
      </c>
      <c r="G399" s="206"/>
      <c r="H399" s="209">
        <v>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134</v>
      </c>
      <c r="AU399" s="215" t="s">
        <v>83</v>
      </c>
      <c r="AV399" s="14" t="s">
        <v>83</v>
      </c>
      <c r="AW399" s="14" t="s">
        <v>34</v>
      </c>
      <c r="AX399" s="14" t="s">
        <v>81</v>
      </c>
      <c r="AY399" s="215" t="s">
        <v>121</v>
      </c>
    </row>
    <row r="400" spans="1:65" s="2" customFormat="1" ht="16.5" customHeight="1">
      <c r="A400" s="35"/>
      <c r="B400" s="36"/>
      <c r="C400" s="227" t="s">
        <v>554</v>
      </c>
      <c r="D400" s="227" t="s">
        <v>243</v>
      </c>
      <c r="E400" s="228" t="s">
        <v>555</v>
      </c>
      <c r="F400" s="229" t="s">
        <v>556</v>
      </c>
      <c r="G400" s="230" t="s">
        <v>313</v>
      </c>
      <c r="H400" s="231">
        <v>1.8</v>
      </c>
      <c r="I400" s="232"/>
      <c r="J400" s="233">
        <f>ROUND(I400*H400,2)</f>
        <v>0</v>
      </c>
      <c r="K400" s="229" t="s">
        <v>28</v>
      </c>
      <c r="L400" s="234"/>
      <c r="M400" s="235" t="s">
        <v>28</v>
      </c>
      <c r="N400" s="236" t="s">
        <v>46</v>
      </c>
      <c r="O400" s="66"/>
      <c r="P400" s="184">
        <f>O400*H400</f>
        <v>0</v>
      </c>
      <c r="Q400" s="184">
        <v>2.8300000000000001E-3</v>
      </c>
      <c r="R400" s="184">
        <f>Q400*H400</f>
        <v>5.0940000000000004E-3</v>
      </c>
      <c r="S400" s="184">
        <v>0</v>
      </c>
      <c r="T400" s="18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6" t="s">
        <v>394</v>
      </c>
      <c r="AT400" s="186" t="s">
        <v>243</v>
      </c>
      <c r="AU400" s="186" t="s">
        <v>83</v>
      </c>
      <c r="AY400" s="18" t="s">
        <v>121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8" t="s">
        <v>128</v>
      </c>
      <c r="BK400" s="187">
        <f>ROUND(I400*H400,2)</f>
        <v>0</v>
      </c>
      <c r="BL400" s="18" t="s">
        <v>258</v>
      </c>
      <c r="BM400" s="186" t="s">
        <v>557</v>
      </c>
    </row>
    <row r="401" spans="1:65" s="2" customFormat="1" ht="10.199999999999999">
      <c r="A401" s="35"/>
      <c r="B401" s="36"/>
      <c r="C401" s="37"/>
      <c r="D401" s="188" t="s">
        <v>130</v>
      </c>
      <c r="E401" s="37"/>
      <c r="F401" s="189" t="s">
        <v>556</v>
      </c>
      <c r="G401" s="37"/>
      <c r="H401" s="37"/>
      <c r="I401" s="190"/>
      <c r="J401" s="37"/>
      <c r="K401" s="37"/>
      <c r="L401" s="40"/>
      <c r="M401" s="191"/>
      <c r="N401" s="192"/>
      <c r="O401" s="66"/>
      <c r="P401" s="66"/>
      <c r="Q401" s="66"/>
      <c r="R401" s="66"/>
      <c r="S401" s="66"/>
      <c r="T401" s="6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130</v>
      </c>
      <c r="AU401" s="18" t="s">
        <v>83</v>
      </c>
    </row>
    <row r="402" spans="1:65" s="13" customFormat="1" ht="20.399999999999999">
      <c r="B402" s="195"/>
      <c r="C402" s="196"/>
      <c r="D402" s="188" t="s">
        <v>134</v>
      </c>
      <c r="E402" s="197" t="s">
        <v>28</v>
      </c>
      <c r="F402" s="198" t="s">
        <v>558</v>
      </c>
      <c r="G402" s="196"/>
      <c r="H402" s="197" t="s">
        <v>28</v>
      </c>
      <c r="I402" s="199"/>
      <c r="J402" s="196"/>
      <c r="K402" s="196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134</v>
      </c>
      <c r="AU402" s="204" t="s">
        <v>83</v>
      </c>
      <c r="AV402" s="13" t="s">
        <v>81</v>
      </c>
      <c r="AW402" s="13" t="s">
        <v>34</v>
      </c>
      <c r="AX402" s="13" t="s">
        <v>73</v>
      </c>
      <c r="AY402" s="204" t="s">
        <v>121</v>
      </c>
    </row>
    <row r="403" spans="1:65" s="14" customFormat="1" ht="10.199999999999999">
      <c r="B403" s="205"/>
      <c r="C403" s="206"/>
      <c r="D403" s="188" t="s">
        <v>134</v>
      </c>
      <c r="E403" s="207" t="s">
        <v>28</v>
      </c>
      <c r="F403" s="208" t="s">
        <v>559</v>
      </c>
      <c r="G403" s="206"/>
      <c r="H403" s="209">
        <v>1.8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134</v>
      </c>
      <c r="AU403" s="215" t="s">
        <v>83</v>
      </c>
      <c r="AV403" s="14" t="s">
        <v>83</v>
      </c>
      <c r="AW403" s="14" t="s">
        <v>34</v>
      </c>
      <c r="AX403" s="14" t="s">
        <v>81</v>
      </c>
      <c r="AY403" s="215" t="s">
        <v>121</v>
      </c>
    </row>
    <row r="404" spans="1:65" s="2" customFormat="1" ht="16.5" customHeight="1">
      <c r="A404" s="35"/>
      <c r="B404" s="36"/>
      <c r="C404" s="175" t="s">
        <v>560</v>
      </c>
      <c r="D404" s="175" t="s">
        <v>123</v>
      </c>
      <c r="E404" s="176" t="s">
        <v>561</v>
      </c>
      <c r="F404" s="177" t="s">
        <v>562</v>
      </c>
      <c r="G404" s="178" t="s">
        <v>364</v>
      </c>
      <c r="H404" s="179">
        <v>0.40699999999999997</v>
      </c>
      <c r="I404" s="180"/>
      <c r="J404" s="181">
        <f>ROUND(I404*H404,2)</f>
        <v>0</v>
      </c>
      <c r="K404" s="177" t="s">
        <v>127</v>
      </c>
      <c r="L404" s="40"/>
      <c r="M404" s="182" t="s">
        <v>28</v>
      </c>
      <c r="N404" s="183" t="s">
        <v>46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6" t="s">
        <v>258</v>
      </c>
      <c r="AT404" s="186" t="s">
        <v>123</v>
      </c>
      <c r="AU404" s="186" t="s">
        <v>83</v>
      </c>
      <c r="AY404" s="18" t="s">
        <v>121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8" t="s">
        <v>128</v>
      </c>
      <c r="BK404" s="187">
        <f>ROUND(I404*H404,2)</f>
        <v>0</v>
      </c>
      <c r="BL404" s="18" t="s">
        <v>258</v>
      </c>
      <c r="BM404" s="186" t="s">
        <v>563</v>
      </c>
    </row>
    <row r="405" spans="1:65" s="2" customFormat="1" ht="19.2">
      <c r="A405" s="35"/>
      <c r="B405" s="36"/>
      <c r="C405" s="37"/>
      <c r="D405" s="188" t="s">
        <v>130</v>
      </c>
      <c r="E405" s="37"/>
      <c r="F405" s="189" t="s">
        <v>564</v>
      </c>
      <c r="G405" s="37"/>
      <c r="H405" s="37"/>
      <c r="I405" s="190"/>
      <c r="J405" s="37"/>
      <c r="K405" s="37"/>
      <c r="L405" s="40"/>
      <c r="M405" s="191"/>
      <c r="N405" s="192"/>
      <c r="O405" s="66"/>
      <c r="P405" s="66"/>
      <c r="Q405" s="66"/>
      <c r="R405" s="66"/>
      <c r="S405" s="66"/>
      <c r="T405" s="67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130</v>
      </c>
      <c r="AU405" s="18" t="s">
        <v>83</v>
      </c>
    </row>
    <row r="406" spans="1:65" s="2" customFormat="1" ht="10.199999999999999">
      <c r="A406" s="35"/>
      <c r="B406" s="36"/>
      <c r="C406" s="37"/>
      <c r="D406" s="193" t="s">
        <v>132</v>
      </c>
      <c r="E406" s="37"/>
      <c r="F406" s="194" t="s">
        <v>565</v>
      </c>
      <c r="G406" s="37"/>
      <c r="H406" s="37"/>
      <c r="I406" s="190"/>
      <c r="J406" s="37"/>
      <c r="K406" s="37"/>
      <c r="L406" s="40"/>
      <c r="M406" s="191"/>
      <c r="N406" s="192"/>
      <c r="O406" s="66"/>
      <c r="P406" s="66"/>
      <c r="Q406" s="66"/>
      <c r="R406" s="66"/>
      <c r="S406" s="66"/>
      <c r="T406" s="67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132</v>
      </c>
      <c r="AU406" s="18" t="s">
        <v>83</v>
      </c>
    </row>
    <row r="407" spans="1:65" s="12" customFormat="1" ht="22.8" customHeight="1">
      <c r="B407" s="159"/>
      <c r="C407" s="160"/>
      <c r="D407" s="161" t="s">
        <v>72</v>
      </c>
      <c r="E407" s="173" t="s">
        <v>566</v>
      </c>
      <c r="F407" s="173" t="s">
        <v>567</v>
      </c>
      <c r="G407" s="160"/>
      <c r="H407" s="160"/>
      <c r="I407" s="163"/>
      <c r="J407" s="174">
        <f>BK407</f>
        <v>0</v>
      </c>
      <c r="K407" s="160"/>
      <c r="L407" s="165"/>
      <c r="M407" s="166"/>
      <c r="N407" s="167"/>
      <c r="O407" s="167"/>
      <c r="P407" s="168">
        <f>SUM(P408:P435)</f>
        <v>0</v>
      </c>
      <c r="Q407" s="167"/>
      <c r="R407" s="168">
        <f>SUM(R408:R435)</f>
        <v>2.8336999999999998E-2</v>
      </c>
      <c r="S407" s="167"/>
      <c r="T407" s="169">
        <f>SUM(T408:T435)</f>
        <v>0</v>
      </c>
      <c r="AR407" s="170" t="s">
        <v>83</v>
      </c>
      <c r="AT407" s="171" t="s">
        <v>72</v>
      </c>
      <c r="AU407" s="171" t="s">
        <v>81</v>
      </c>
      <c r="AY407" s="170" t="s">
        <v>121</v>
      </c>
      <c r="BK407" s="172">
        <f>SUM(BK408:BK435)</f>
        <v>0</v>
      </c>
    </row>
    <row r="408" spans="1:65" s="2" customFormat="1" ht="16.5" customHeight="1">
      <c r="A408" s="35"/>
      <c r="B408" s="36"/>
      <c r="C408" s="175" t="s">
        <v>568</v>
      </c>
      <c r="D408" s="175" t="s">
        <v>123</v>
      </c>
      <c r="E408" s="176" t="s">
        <v>569</v>
      </c>
      <c r="F408" s="177" t="s">
        <v>570</v>
      </c>
      <c r="G408" s="178" t="s">
        <v>139</v>
      </c>
      <c r="H408" s="179">
        <v>17.001999999999999</v>
      </c>
      <c r="I408" s="180"/>
      <c r="J408" s="181">
        <f>ROUND(I408*H408,2)</f>
        <v>0</v>
      </c>
      <c r="K408" s="177" t="s">
        <v>28</v>
      </c>
      <c r="L408" s="40"/>
      <c r="M408" s="182" t="s">
        <v>28</v>
      </c>
      <c r="N408" s="183" t="s">
        <v>46</v>
      </c>
      <c r="O408" s="66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6" t="s">
        <v>258</v>
      </c>
      <c r="AT408" s="186" t="s">
        <v>123</v>
      </c>
      <c r="AU408" s="186" t="s">
        <v>83</v>
      </c>
      <c r="AY408" s="18" t="s">
        <v>121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8" t="s">
        <v>128</v>
      </c>
      <c r="BK408" s="187">
        <f>ROUND(I408*H408,2)</f>
        <v>0</v>
      </c>
      <c r="BL408" s="18" t="s">
        <v>258</v>
      </c>
      <c r="BM408" s="186" t="s">
        <v>571</v>
      </c>
    </row>
    <row r="409" spans="1:65" s="2" customFormat="1" ht="10.199999999999999">
      <c r="A409" s="35"/>
      <c r="B409" s="36"/>
      <c r="C409" s="37"/>
      <c r="D409" s="188" t="s">
        <v>130</v>
      </c>
      <c r="E409" s="37"/>
      <c r="F409" s="189" t="s">
        <v>570</v>
      </c>
      <c r="G409" s="37"/>
      <c r="H409" s="37"/>
      <c r="I409" s="190"/>
      <c r="J409" s="37"/>
      <c r="K409" s="37"/>
      <c r="L409" s="40"/>
      <c r="M409" s="191"/>
      <c r="N409" s="192"/>
      <c r="O409" s="66"/>
      <c r="P409" s="66"/>
      <c r="Q409" s="66"/>
      <c r="R409" s="66"/>
      <c r="S409" s="66"/>
      <c r="T409" s="67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130</v>
      </c>
      <c r="AU409" s="18" t="s">
        <v>83</v>
      </c>
    </row>
    <row r="410" spans="1:65" s="13" customFormat="1" ht="10.199999999999999">
      <c r="B410" s="195"/>
      <c r="C410" s="196"/>
      <c r="D410" s="188" t="s">
        <v>134</v>
      </c>
      <c r="E410" s="197" t="s">
        <v>28</v>
      </c>
      <c r="F410" s="198" t="s">
        <v>572</v>
      </c>
      <c r="G410" s="196"/>
      <c r="H410" s="197" t="s">
        <v>28</v>
      </c>
      <c r="I410" s="199"/>
      <c r="J410" s="196"/>
      <c r="K410" s="196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134</v>
      </c>
      <c r="AU410" s="204" t="s">
        <v>83</v>
      </c>
      <c r="AV410" s="13" t="s">
        <v>81</v>
      </c>
      <c r="AW410" s="13" t="s">
        <v>34</v>
      </c>
      <c r="AX410" s="13" t="s">
        <v>73</v>
      </c>
      <c r="AY410" s="204" t="s">
        <v>121</v>
      </c>
    </row>
    <row r="411" spans="1:65" s="13" customFormat="1" ht="10.199999999999999">
      <c r="B411" s="195"/>
      <c r="C411" s="196"/>
      <c r="D411" s="188" t="s">
        <v>134</v>
      </c>
      <c r="E411" s="197" t="s">
        <v>28</v>
      </c>
      <c r="F411" s="198" t="s">
        <v>573</v>
      </c>
      <c r="G411" s="196"/>
      <c r="H411" s="197" t="s">
        <v>28</v>
      </c>
      <c r="I411" s="199"/>
      <c r="J411" s="196"/>
      <c r="K411" s="196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134</v>
      </c>
      <c r="AU411" s="204" t="s">
        <v>83</v>
      </c>
      <c r="AV411" s="13" t="s">
        <v>81</v>
      </c>
      <c r="AW411" s="13" t="s">
        <v>34</v>
      </c>
      <c r="AX411" s="13" t="s">
        <v>73</v>
      </c>
      <c r="AY411" s="204" t="s">
        <v>121</v>
      </c>
    </row>
    <row r="412" spans="1:65" s="14" customFormat="1" ht="10.199999999999999">
      <c r="B412" s="205"/>
      <c r="C412" s="206"/>
      <c r="D412" s="188" t="s">
        <v>134</v>
      </c>
      <c r="E412" s="207" t="s">
        <v>28</v>
      </c>
      <c r="F412" s="208" t="s">
        <v>574</v>
      </c>
      <c r="G412" s="206"/>
      <c r="H412" s="209">
        <v>5.52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134</v>
      </c>
      <c r="AU412" s="215" t="s">
        <v>83</v>
      </c>
      <c r="AV412" s="14" t="s">
        <v>83</v>
      </c>
      <c r="AW412" s="14" t="s">
        <v>34</v>
      </c>
      <c r="AX412" s="14" t="s">
        <v>73</v>
      </c>
      <c r="AY412" s="215" t="s">
        <v>121</v>
      </c>
    </row>
    <row r="413" spans="1:65" s="13" customFormat="1" ht="10.199999999999999">
      <c r="B413" s="195"/>
      <c r="C413" s="196"/>
      <c r="D413" s="188" t="s">
        <v>134</v>
      </c>
      <c r="E413" s="197" t="s">
        <v>28</v>
      </c>
      <c r="F413" s="198" t="s">
        <v>575</v>
      </c>
      <c r="G413" s="196"/>
      <c r="H413" s="197" t="s">
        <v>28</v>
      </c>
      <c r="I413" s="199"/>
      <c r="J413" s="196"/>
      <c r="K413" s="196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134</v>
      </c>
      <c r="AU413" s="204" t="s">
        <v>83</v>
      </c>
      <c r="AV413" s="13" t="s">
        <v>81</v>
      </c>
      <c r="AW413" s="13" t="s">
        <v>34</v>
      </c>
      <c r="AX413" s="13" t="s">
        <v>73</v>
      </c>
      <c r="AY413" s="204" t="s">
        <v>121</v>
      </c>
    </row>
    <row r="414" spans="1:65" s="14" customFormat="1" ht="10.199999999999999">
      <c r="B414" s="205"/>
      <c r="C414" s="206"/>
      <c r="D414" s="188" t="s">
        <v>134</v>
      </c>
      <c r="E414" s="207" t="s">
        <v>28</v>
      </c>
      <c r="F414" s="208" t="s">
        <v>576</v>
      </c>
      <c r="G414" s="206"/>
      <c r="H414" s="209">
        <v>11.098000000000001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134</v>
      </c>
      <c r="AU414" s="215" t="s">
        <v>83</v>
      </c>
      <c r="AV414" s="14" t="s">
        <v>83</v>
      </c>
      <c r="AW414" s="14" t="s">
        <v>34</v>
      </c>
      <c r="AX414" s="14" t="s">
        <v>73</v>
      </c>
      <c r="AY414" s="215" t="s">
        <v>121</v>
      </c>
    </row>
    <row r="415" spans="1:65" s="13" customFormat="1" ht="10.199999999999999">
      <c r="B415" s="195"/>
      <c r="C415" s="196"/>
      <c r="D415" s="188" t="s">
        <v>134</v>
      </c>
      <c r="E415" s="197" t="s">
        <v>28</v>
      </c>
      <c r="F415" s="198" t="s">
        <v>577</v>
      </c>
      <c r="G415" s="196"/>
      <c r="H415" s="197" t="s">
        <v>28</v>
      </c>
      <c r="I415" s="199"/>
      <c r="J415" s="196"/>
      <c r="K415" s="196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134</v>
      </c>
      <c r="AU415" s="204" t="s">
        <v>83</v>
      </c>
      <c r="AV415" s="13" t="s">
        <v>81</v>
      </c>
      <c r="AW415" s="13" t="s">
        <v>34</v>
      </c>
      <c r="AX415" s="13" t="s">
        <v>73</v>
      </c>
      <c r="AY415" s="204" t="s">
        <v>121</v>
      </c>
    </row>
    <row r="416" spans="1:65" s="14" customFormat="1" ht="10.199999999999999">
      <c r="B416" s="205"/>
      <c r="C416" s="206"/>
      <c r="D416" s="188" t="s">
        <v>134</v>
      </c>
      <c r="E416" s="207" t="s">
        <v>28</v>
      </c>
      <c r="F416" s="208" t="s">
        <v>578</v>
      </c>
      <c r="G416" s="206"/>
      <c r="H416" s="209">
        <v>0.38400000000000001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134</v>
      </c>
      <c r="AU416" s="215" t="s">
        <v>83</v>
      </c>
      <c r="AV416" s="14" t="s">
        <v>83</v>
      </c>
      <c r="AW416" s="14" t="s">
        <v>34</v>
      </c>
      <c r="AX416" s="14" t="s">
        <v>73</v>
      </c>
      <c r="AY416" s="215" t="s">
        <v>121</v>
      </c>
    </row>
    <row r="417" spans="1:65" s="15" customFormat="1" ht="10.199999999999999">
      <c r="B417" s="216"/>
      <c r="C417" s="217"/>
      <c r="D417" s="188" t="s">
        <v>134</v>
      </c>
      <c r="E417" s="218" t="s">
        <v>28</v>
      </c>
      <c r="F417" s="219" t="s">
        <v>196</v>
      </c>
      <c r="G417" s="217"/>
      <c r="H417" s="220">
        <v>17.001999999999999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134</v>
      </c>
      <c r="AU417" s="226" t="s">
        <v>83</v>
      </c>
      <c r="AV417" s="15" t="s">
        <v>128</v>
      </c>
      <c r="AW417" s="15" t="s">
        <v>34</v>
      </c>
      <c r="AX417" s="15" t="s">
        <v>81</v>
      </c>
      <c r="AY417" s="226" t="s">
        <v>121</v>
      </c>
    </row>
    <row r="418" spans="1:65" s="2" customFormat="1" ht="16.5" customHeight="1">
      <c r="A418" s="35"/>
      <c r="B418" s="36"/>
      <c r="C418" s="227" t="s">
        <v>579</v>
      </c>
      <c r="D418" s="227" t="s">
        <v>243</v>
      </c>
      <c r="E418" s="228" t="s">
        <v>580</v>
      </c>
      <c r="F418" s="229" t="s">
        <v>581</v>
      </c>
      <c r="G418" s="230" t="s">
        <v>246</v>
      </c>
      <c r="H418" s="231">
        <v>9.4459999999999997</v>
      </c>
      <c r="I418" s="232"/>
      <c r="J418" s="233">
        <f>ROUND(I418*H418,2)</f>
        <v>0</v>
      </c>
      <c r="K418" s="229" t="s">
        <v>127</v>
      </c>
      <c r="L418" s="234"/>
      <c r="M418" s="235" t="s">
        <v>28</v>
      </c>
      <c r="N418" s="236" t="s">
        <v>46</v>
      </c>
      <c r="O418" s="66"/>
      <c r="P418" s="184">
        <f>O418*H418</f>
        <v>0</v>
      </c>
      <c r="Q418" s="184">
        <v>1E-3</v>
      </c>
      <c r="R418" s="184">
        <f>Q418*H418</f>
        <v>9.4459999999999995E-3</v>
      </c>
      <c r="S418" s="184">
        <v>0</v>
      </c>
      <c r="T418" s="185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6" t="s">
        <v>394</v>
      </c>
      <c r="AT418" s="186" t="s">
        <v>243</v>
      </c>
      <c r="AU418" s="186" t="s">
        <v>83</v>
      </c>
      <c r="AY418" s="18" t="s">
        <v>121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8" t="s">
        <v>128</v>
      </c>
      <c r="BK418" s="187">
        <f>ROUND(I418*H418,2)</f>
        <v>0</v>
      </c>
      <c r="BL418" s="18" t="s">
        <v>258</v>
      </c>
      <c r="BM418" s="186" t="s">
        <v>582</v>
      </c>
    </row>
    <row r="419" spans="1:65" s="2" customFormat="1" ht="10.199999999999999">
      <c r="A419" s="35"/>
      <c r="B419" s="36"/>
      <c r="C419" s="37"/>
      <c r="D419" s="188" t="s">
        <v>130</v>
      </c>
      <c r="E419" s="37"/>
      <c r="F419" s="189" t="s">
        <v>581</v>
      </c>
      <c r="G419" s="37"/>
      <c r="H419" s="37"/>
      <c r="I419" s="190"/>
      <c r="J419" s="37"/>
      <c r="K419" s="37"/>
      <c r="L419" s="40"/>
      <c r="M419" s="191"/>
      <c r="N419" s="192"/>
      <c r="O419" s="66"/>
      <c r="P419" s="66"/>
      <c r="Q419" s="66"/>
      <c r="R419" s="66"/>
      <c r="S419" s="66"/>
      <c r="T419" s="67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130</v>
      </c>
      <c r="AU419" s="18" t="s">
        <v>83</v>
      </c>
    </row>
    <row r="420" spans="1:65" s="13" customFormat="1" ht="10.199999999999999">
      <c r="B420" s="195"/>
      <c r="C420" s="196"/>
      <c r="D420" s="188" t="s">
        <v>134</v>
      </c>
      <c r="E420" s="197" t="s">
        <v>28</v>
      </c>
      <c r="F420" s="198" t="s">
        <v>583</v>
      </c>
      <c r="G420" s="196"/>
      <c r="H420" s="197" t="s">
        <v>28</v>
      </c>
      <c r="I420" s="199"/>
      <c r="J420" s="196"/>
      <c r="K420" s="196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134</v>
      </c>
      <c r="AU420" s="204" t="s">
        <v>83</v>
      </c>
      <c r="AV420" s="13" t="s">
        <v>81</v>
      </c>
      <c r="AW420" s="13" t="s">
        <v>34</v>
      </c>
      <c r="AX420" s="13" t="s">
        <v>73</v>
      </c>
      <c r="AY420" s="204" t="s">
        <v>121</v>
      </c>
    </row>
    <row r="421" spans="1:65" s="14" customFormat="1" ht="10.199999999999999">
      <c r="B421" s="205"/>
      <c r="C421" s="206"/>
      <c r="D421" s="188" t="s">
        <v>134</v>
      </c>
      <c r="E421" s="207" t="s">
        <v>28</v>
      </c>
      <c r="F421" s="208" t="s">
        <v>584</v>
      </c>
      <c r="G421" s="206"/>
      <c r="H421" s="209">
        <v>9.4459999999999997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134</v>
      </c>
      <c r="AU421" s="215" t="s">
        <v>83</v>
      </c>
      <c r="AV421" s="14" t="s">
        <v>83</v>
      </c>
      <c r="AW421" s="14" t="s">
        <v>34</v>
      </c>
      <c r="AX421" s="14" t="s">
        <v>81</v>
      </c>
      <c r="AY421" s="215" t="s">
        <v>121</v>
      </c>
    </row>
    <row r="422" spans="1:65" s="2" customFormat="1" ht="16.5" customHeight="1">
      <c r="A422" s="35"/>
      <c r="B422" s="36"/>
      <c r="C422" s="175" t="s">
        <v>585</v>
      </c>
      <c r="D422" s="175" t="s">
        <v>123</v>
      </c>
      <c r="E422" s="176" t="s">
        <v>586</v>
      </c>
      <c r="F422" s="177" t="s">
        <v>587</v>
      </c>
      <c r="G422" s="178" t="s">
        <v>139</v>
      </c>
      <c r="H422" s="179">
        <v>17.001999999999999</v>
      </c>
      <c r="I422" s="180"/>
      <c r="J422" s="181">
        <f>ROUND(I422*H422,2)</f>
        <v>0</v>
      </c>
      <c r="K422" s="177" t="s">
        <v>28</v>
      </c>
      <c r="L422" s="40"/>
      <c r="M422" s="182" t="s">
        <v>28</v>
      </c>
      <c r="N422" s="183" t="s">
        <v>46</v>
      </c>
      <c r="O422" s="66"/>
      <c r="P422" s="184">
        <f>O422*H422</f>
        <v>0</v>
      </c>
      <c r="Q422" s="184">
        <v>0</v>
      </c>
      <c r="R422" s="184">
        <f>Q422*H422</f>
        <v>0</v>
      </c>
      <c r="S422" s="184">
        <v>0</v>
      </c>
      <c r="T422" s="185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6" t="s">
        <v>258</v>
      </c>
      <c r="AT422" s="186" t="s">
        <v>123</v>
      </c>
      <c r="AU422" s="186" t="s">
        <v>83</v>
      </c>
      <c r="AY422" s="18" t="s">
        <v>121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8" t="s">
        <v>128</v>
      </c>
      <c r="BK422" s="187">
        <f>ROUND(I422*H422,2)</f>
        <v>0</v>
      </c>
      <c r="BL422" s="18" t="s">
        <v>258</v>
      </c>
      <c r="BM422" s="186" t="s">
        <v>588</v>
      </c>
    </row>
    <row r="423" spans="1:65" s="2" customFormat="1" ht="10.199999999999999">
      <c r="A423" s="35"/>
      <c r="B423" s="36"/>
      <c r="C423" s="37"/>
      <c r="D423" s="188" t="s">
        <v>130</v>
      </c>
      <c r="E423" s="37"/>
      <c r="F423" s="189" t="s">
        <v>587</v>
      </c>
      <c r="G423" s="37"/>
      <c r="H423" s="37"/>
      <c r="I423" s="190"/>
      <c r="J423" s="37"/>
      <c r="K423" s="37"/>
      <c r="L423" s="40"/>
      <c r="M423" s="191"/>
      <c r="N423" s="192"/>
      <c r="O423" s="66"/>
      <c r="P423" s="66"/>
      <c r="Q423" s="66"/>
      <c r="R423" s="66"/>
      <c r="S423" s="66"/>
      <c r="T423" s="67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130</v>
      </c>
      <c r="AU423" s="18" t="s">
        <v>83</v>
      </c>
    </row>
    <row r="424" spans="1:65" s="13" customFormat="1" ht="10.199999999999999">
      <c r="B424" s="195"/>
      <c r="C424" s="196"/>
      <c r="D424" s="188" t="s">
        <v>134</v>
      </c>
      <c r="E424" s="197" t="s">
        <v>28</v>
      </c>
      <c r="F424" s="198" t="s">
        <v>572</v>
      </c>
      <c r="G424" s="196"/>
      <c r="H424" s="197" t="s">
        <v>28</v>
      </c>
      <c r="I424" s="199"/>
      <c r="J424" s="196"/>
      <c r="K424" s="196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134</v>
      </c>
      <c r="AU424" s="204" t="s">
        <v>83</v>
      </c>
      <c r="AV424" s="13" t="s">
        <v>81</v>
      </c>
      <c r="AW424" s="13" t="s">
        <v>34</v>
      </c>
      <c r="AX424" s="13" t="s">
        <v>73</v>
      </c>
      <c r="AY424" s="204" t="s">
        <v>121</v>
      </c>
    </row>
    <row r="425" spans="1:65" s="13" customFormat="1" ht="10.199999999999999">
      <c r="B425" s="195"/>
      <c r="C425" s="196"/>
      <c r="D425" s="188" t="s">
        <v>134</v>
      </c>
      <c r="E425" s="197" t="s">
        <v>28</v>
      </c>
      <c r="F425" s="198" t="s">
        <v>573</v>
      </c>
      <c r="G425" s="196"/>
      <c r="H425" s="197" t="s">
        <v>28</v>
      </c>
      <c r="I425" s="199"/>
      <c r="J425" s="196"/>
      <c r="K425" s="196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134</v>
      </c>
      <c r="AU425" s="204" t="s">
        <v>83</v>
      </c>
      <c r="AV425" s="13" t="s">
        <v>81</v>
      </c>
      <c r="AW425" s="13" t="s">
        <v>34</v>
      </c>
      <c r="AX425" s="13" t="s">
        <v>73</v>
      </c>
      <c r="AY425" s="204" t="s">
        <v>121</v>
      </c>
    </row>
    <row r="426" spans="1:65" s="14" customFormat="1" ht="10.199999999999999">
      <c r="B426" s="205"/>
      <c r="C426" s="206"/>
      <c r="D426" s="188" t="s">
        <v>134</v>
      </c>
      <c r="E426" s="207" t="s">
        <v>28</v>
      </c>
      <c r="F426" s="208" t="s">
        <v>574</v>
      </c>
      <c r="G426" s="206"/>
      <c r="H426" s="209">
        <v>5.52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134</v>
      </c>
      <c r="AU426" s="215" t="s">
        <v>83</v>
      </c>
      <c r="AV426" s="14" t="s">
        <v>83</v>
      </c>
      <c r="AW426" s="14" t="s">
        <v>34</v>
      </c>
      <c r="AX426" s="14" t="s">
        <v>73</v>
      </c>
      <c r="AY426" s="215" t="s">
        <v>121</v>
      </c>
    </row>
    <row r="427" spans="1:65" s="13" customFormat="1" ht="10.199999999999999">
      <c r="B427" s="195"/>
      <c r="C427" s="196"/>
      <c r="D427" s="188" t="s">
        <v>134</v>
      </c>
      <c r="E427" s="197" t="s">
        <v>28</v>
      </c>
      <c r="F427" s="198" t="s">
        <v>575</v>
      </c>
      <c r="G427" s="196"/>
      <c r="H427" s="197" t="s">
        <v>28</v>
      </c>
      <c r="I427" s="199"/>
      <c r="J427" s="196"/>
      <c r="K427" s="196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134</v>
      </c>
      <c r="AU427" s="204" t="s">
        <v>83</v>
      </c>
      <c r="AV427" s="13" t="s">
        <v>81</v>
      </c>
      <c r="AW427" s="13" t="s">
        <v>34</v>
      </c>
      <c r="AX427" s="13" t="s">
        <v>73</v>
      </c>
      <c r="AY427" s="204" t="s">
        <v>121</v>
      </c>
    </row>
    <row r="428" spans="1:65" s="14" customFormat="1" ht="10.199999999999999">
      <c r="B428" s="205"/>
      <c r="C428" s="206"/>
      <c r="D428" s="188" t="s">
        <v>134</v>
      </c>
      <c r="E428" s="207" t="s">
        <v>28</v>
      </c>
      <c r="F428" s="208" t="s">
        <v>576</v>
      </c>
      <c r="G428" s="206"/>
      <c r="H428" s="209">
        <v>11.098000000000001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134</v>
      </c>
      <c r="AU428" s="215" t="s">
        <v>83</v>
      </c>
      <c r="AV428" s="14" t="s">
        <v>83</v>
      </c>
      <c r="AW428" s="14" t="s">
        <v>34</v>
      </c>
      <c r="AX428" s="14" t="s">
        <v>73</v>
      </c>
      <c r="AY428" s="215" t="s">
        <v>121</v>
      </c>
    </row>
    <row r="429" spans="1:65" s="13" customFormat="1" ht="10.199999999999999">
      <c r="B429" s="195"/>
      <c r="C429" s="196"/>
      <c r="D429" s="188" t="s">
        <v>134</v>
      </c>
      <c r="E429" s="197" t="s">
        <v>28</v>
      </c>
      <c r="F429" s="198" t="s">
        <v>577</v>
      </c>
      <c r="G429" s="196"/>
      <c r="H429" s="197" t="s">
        <v>28</v>
      </c>
      <c r="I429" s="199"/>
      <c r="J429" s="196"/>
      <c r="K429" s="196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134</v>
      </c>
      <c r="AU429" s="204" t="s">
        <v>83</v>
      </c>
      <c r="AV429" s="13" t="s">
        <v>81</v>
      </c>
      <c r="AW429" s="13" t="s">
        <v>34</v>
      </c>
      <c r="AX429" s="13" t="s">
        <v>73</v>
      </c>
      <c r="AY429" s="204" t="s">
        <v>121</v>
      </c>
    </row>
    <row r="430" spans="1:65" s="14" customFormat="1" ht="10.199999999999999">
      <c r="B430" s="205"/>
      <c r="C430" s="206"/>
      <c r="D430" s="188" t="s">
        <v>134</v>
      </c>
      <c r="E430" s="207" t="s">
        <v>28</v>
      </c>
      <c r="F430" s="208" t="s">
        <v>578</v>
      </c>
      <c r="G430" s="206"/>
      <c r="H430" s="209">
        <v>0.38400000000000001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134</v>
      </c>
      <c r="AU430" s="215" t="s">
        <v>83</v>
      </c>
      <c r="AV430" s="14" t="s">
        <v>83</v>
      </c>
      <c r="AW430" s="14" t="s">
        <v>34</v>
      </c>
      <c r="AX430" s="14" t="s">
        <v>73</v>
      </c>
      <c r="AY430" s="215" t="s">
        <v>121</v>
      </c>
    </row>
    <row r="431" spans="1:65" s="15" customFormat="1" ht="10.199999999999999">
      <c r="B431" s="216"/>
      <c r="C431" s="217"/>
      <c r="D431" s="188" t="s">
        <v>134</v>
      </c>
      <c r="E431" s="218" t="s">
        <v>28</v>
      </c>
      <c r="F431" s="219" t="s">
        <v>196</v>
      </c>
      <c r="G431" s="217"/>
      <c r="H431" s="220">
        <v>17.001999999999999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134</v>
      </c>
      <c r="AU431" s="226" t="s">
        <v>83</v>
      </c>
      <c r="AV431" s="15" t="s">
        <v>128</v>
      </c>
      <c r="AW431" s="15" t="s">
        <v>34</v>
      </c>
      <c r="AX431" s="15" t="s">
        <v>81</v>
      </c>
      <c r="AY431" s="226" t="s">
        <v>121</v>
      </c>
    </row>
    <row r="432" spans="1:65" s="2" customFormat="1" ht="16.5" customHeight="1">
      <c r="A432" s="35"/>
      <c r="B432" s="36"/>
      <c r="C432" s="227" t="s">
        <v>589</v>
      </c>
      <c r="D432" s="227" t="s">
        <v>243</v>
      </c>
      <c r="E432" s="228" t="s">
        <v>590</v>
      </c>
      <c r="F432" s="229" t="s">
        <v>591</v>
      </c>
      <c r="G432" s="230" t="s">
        <v>246</v>
      </c>
      <c r="H432" s="231">
        <v>18.890999999999998</v>
      </c>
      <c r="I432" s="232"/>
      <c r="J432" s="233">
        <f>ROUND(I432*H432,2)</f>
        <v>0</v>
      </c>
      <c r="K432" s="229" t="s">
        <v>28</v>
      </c>
      <c r="L432" s="234"/>
      <c r="M432" s="235" t="s">
        <v>28</v>
      </c>
      <c r="N432" s="236" t="s">
        <v>46</v>
      </c>
      <c r="O432" s="66"/>
      <c r="P432" s="184">
        <f>O432*H432</f>
        <v>0</v>
      </c>
      <c r="Q432" s="184">
        <v>1E-3</v>
      </c>
      <c r="R432" s="184">
        <f>Q432*H432</f>
        <v>1.8890999999999998E-2</v>
      </c>
      <c r="S432" s="184">
        <v>0</v>
      </c>
      <c r="T432" s="185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6" t="s">
        <v>394</v>
      </c>
      <c r="AT432" s="186" t="s">
        <v>243</v>
      </c>
      <c r="AU432" s="186" t="s">
        <v>83</v>
      </c>
      <c r="AY432" s="18" t="s">
        <v>121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8" t="s">
        <v>128</v>
      </c>
      <c r="BK432" s="187">
        <f>ROUND(I432*H432,2)</f>
        <v>0</v>
      </c>
      <c r="BL432" s="18" t="s">
        <v>258</v>
      </c>
      <c r="BM432" s="186" t="s">
        <v>592</v>
      </c>
    </row>
    <row r="433" spans="1:51" s="2" customFormat="1" ht="10.199999999999999">
      <c r="A433" s="35"/>
      <c r="B433" s="36"/>
      <c r="C433" s="37"/>
      <c r="D433" s="188" t="s">
        <v>130</v>
      </c>
      <c r="E433" s="37"/>
      <c r="F433" s="189" t="s">
        <v>591</v>
      </c>
      <c r="G433" s="37"/>
      <c r="H433" s="37"/>
      <c r="I433" s="190"/>
      <c r="J433" s="37"/>
      <c r="K433" s="37"/>
      <c r="L433" s="40"/>
      <c r="M433" s="191"/>
      <c r="N433" s="192"/>
      <c r="O433" s="66"/>
      <c r="P433" s="66"/>
      <c r="Q433" s="66"/>
      <c r="R433" s="66"/>
      <c r="S433" s="66"/>
      <c r="T433" s="67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130</v>
      </c>
      <c r="AU433" s="18" t="s">
        <v>83</v>
      </c>
    </row>
    <row r="434" spans="1:51" s="13" customFormat="1" ht="10.199999999999999">
      <c r="B434" s="195"/>
      <c r="C434" s="196"/>
      <c r="D434" s="188" t="s">
        <v>134</v>
      </c>
      <c r="E434" s="197" t="s">
        <v>28</v>
      </c>
      <c r="F434" s="198" t="s">
        <v>593</v>
      </c>
      <c r="G434" s="196"/>
      <c r="H434" s="197" t="s">
        <v>28</v>
      </c>
      <c r="I434" s="199"/>
      <c r="J434" s="196"/>
      <c r="K434" s="196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134</v>
      </c>
      <c r="AU434" s="204" t="s">
        <v>83</v>
      </c>
      <c r="AV434" s="13" t="s">
        <v>81</v>
      </c>
      <c r="AW434" s="13" t="s">
        <v>34</v>
      </c>
      <c r="AX434" s="13" t="s">
        <v>73</v>
      </c>
      <c r="AY434" s="204" t="s">
        <v>121</v>
      </c>
    </row>
    <row r="435" spans="1:51" s="14" customFormat="1" ht="10.199999999999999">
      <c r="B435" s="205"/>
      <c r="C435" s="206"/>
      <c r="D435" s="188" t="s">
        <v>134</v>
      </c>
      <c r="E435" s="207" t="s">
        <v>28</v>
      </c>
      <c r="F435" s="208" t="s">
        <v>594</v>
      </c>
      <c r="G435" s="206"/>
      <c r="H435" s="209">
        <v>18.890999999999998</v>
      </c>
      <c r="I435" s="210"/>
      <c r="J435" s="206"/>
      <c r="K435" s="206"/>
      <c r="L435" s="211"/>
      <c r="M435" s="237"/>
      <c r="N435" s="238"/>
      <c r="O435" s="238"/>
      <c r="P435" s="238"/>
      <c r="Q435" s="238"/>
      <c r="R435" s="238"/>
      <c r="S435" s="238"/>
      <c r="T435" s="239"/>
      <c r="AT435" s="215" t="s">
        <v>134</v>
      </c>
      <c r="AU435" s="215" t="s">
        <v>83</v>
      </c>
      <c r="AV435" s="14" t="s">
        <v>83</v>
      </c>
      <c r="AW435" s="14" t="s">
        <v>34</v>
      </c>
      <c r="AX435" s="14" t="s">
        <v>81</v>
      </c>
      <c r="AY435" s="215" t="s">
        <v>121</v>
      </c>
    </row>
    <row r="436" spans="1:51" s="2" customFormat="1" ht="6.9" customHeight="1">
      <c r="A436" s="35"/>
      <c r="B436" s="49"/>
      <c r="C436" s="50"/>
      <c r="D436" s="50"/>
      <c r="E436" s="50"/>
      <c r="F436" s="50"/>
      <c r="G436" s="50"/>
      <c r="H436" s="50"/>
      <c r="I436" s="50"/>
      <c r="J436" s="50"/>
      <c r="K436" s="50"/>
      <c r="L436" s="40"/>
      <c r="M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</sheetData>
  <sheetProtection algorithmName="SHA-512" hashValue="Qd2VLxLEIvCxZ3FvT56WHNCXUgBpnRKsMO7m8lWsjFYvDSYSZ+GjHXutCiXSbpEE4sMvx77cMLrQwSEn5DoCVA==" saltValue="e0FLn2ruC6rbhFjAnFMHd7PqbMhHRD34J7qaL61Zm3kxKddC/9rLRLEBlFHwKd0/wqOnBNvrtpr9jX+UUMRnMA==" spinCount="100000" sheet="1" objects="1" scenarios="1" formatColumns="0" formatRows="0" autoFilter="0"/>
  <autoFilter ref="C89:K435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5" r:id="rId3"/>
    <hyperlink ref="F110" r:id="rId4"/>
    <hyperlink ref="F115" r:id="rId5"/>
    <hyperlink ref="F120" r:id="rId6"/>
    <hyperlink ref="F125" r:id="rId7"/>
    <hyperlink ref="F130" r:id="rId8"/>
    <hyperlink ref="F139" r:id="rId9"/>
    <hyperlink ref="F144" r:id="rId10"/>
    <hyperlink ref="F149" r:id="rId11"/>
    <hyperlink ref="F158" r:id="rId12"/>
    <hyperlink ref="F163" r:id="rId13"/>
    <hyperlink ref="F179" r:id="rId14"/>
    <hyperlink ref="F184" r:id="rId15"/>
    <hyperlink ref="F193" r:id="rId16"/>
    <hyperlink ref="F198" r:id="rId17"/>
    <hyperlink ref="F209" r:id="rId18"/>
    <hyperlink ref="F214" r:id="rId19"/>
    <hyperlink ref="F224" r:id="rId20"/>
    <hyperlink ref="F229" r:id="rId21"/>
    <hyperlink ref="F235" r:id="rId22"/>
    <hyperlink ref="F250" r:id="rId23"/>
    <hyperlink ref="F261" r:id="rId24"/>
    <hyperlink ref="F264" r:id="rId25"/>
    <hyperlink ref="F269" r:id="rId26"/>
    <hyperlink ref="F274" r:id="rId27"/>
    <hyperlink ref="F285" r:id="rId28"/>
    <hyperlink ref="F291" r:id="rId29"/>
    <hyperlink ref="F299" r:id="rId30"/>
    <hyperlink ref="F304" r:id="rId31"/>
    <hyperlink ref="F311" r:id="rId32"/>
    <hyperlink ref="F316" r:id="rId33"/>
    <hyperlink ref="F323" r:id="rId34"/>
    <hyperlink ref="F328" r:id="rId35"/>
    <hyperlink ref="F363" r:id="rId36"/>
    <hyperlink ref="F368" r:id="rId37"/>
    <hyperlink ref="F406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86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87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1" t="str">
        <f>'Rekapitulace stavby'!K6</f>
        <v>VD Hamerský rybník, rekonstrukce levého zavázání sdruženého objektu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7" t="s">
        <v>88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595</v>
      </c>
      <c r="F9" s="364"/>
      <c r="G9" s="364"/>
      <c r="H9" s="364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16. 2. 2022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67" t="s">
        <v>90</v>
      </c>
      <c r="F27" s="367"/>
      <c r="G27" s="367"/>
      <c r="H27" s="36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ROUND((SUM(BE84:BE192)),  2)</f>
        <v>0</v>
      </c>
      <c r="G33" s="35"/>
      <c r="H33" s="35"/>
      <c r="I33" s="120">
        <v>0.21</v>
      </c>
      <c r="J33" s="119">
        <f>ROUND(((SUM(BE84:BE192))*I33),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ROUND((SUM(BF84:BF192)),  2)</f>
        <v>0</v>
      </c>
      <c r="G34" s="35"/>
      <c r="H34" s="35"/>
      <c r="I34" s="120">
        <v>0.15</v>
      </c>
      <c r="J34" s="119">
        <f>ROUND(((SUM(BF84:BF192))*I34),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ROUND((SUM(BG84:BG192)),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ROUND((SUM(BH84:BH192)),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ROUND((SUM(BI84:BI192)),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8" t="str">
        <f>E7</f>
        <v>VD Hamerský rybník, rekonstrukce levého zavázání sdruženého objektu</v>
      </c>
      <c r="F48" s="369"/>
      <c r="G48" s="369"/>
      <c r="H48" s="369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0" t="str">
        <f>E9</f>
        <v>VON - Vedlejší a ostatní náklady</v>
      </c>
      <c r="F50" s="370"/>
      <c r="G50" s="370"/>
      <c r="H50" s="370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Malešov</v>
      </c>
      <c r="G52" s="37"/>
      <c r="H52" s="37"/>
      <c r="I52" s="30" t="s">
        <v>24</v>
      </c>
      <c r="J52" s="61" t="str">
        <f>IF(J12="","",J12)</f>
        <v>16. 2. 2022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26</v>
      </c>
      <c r="D54" s="37"/>
      <c r="E54" s="37"/>
      <c r="F54" s="28" t="str">
        <f>E15</f>
        <v>Povodí Labe, OIČ, Hradec Králové</v>
      </c>
      <c r="G54" s="37"/>
      <c r="H54" s="37"/>
      <c r="I54" s="30" t="s">
        <v>33</v>
      </c>
      <c r="J54" s="33" t="str">
        <f>E21</f>
        <v>Povodí Labe,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" customHeight="1">
      <c r="B60" s="136"/>
      <c r="C60" s="137"/>
      <c r="D60" s="138" t="s">
        <v>596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95" customHeight="1">
      <c r="B61" s="142"/>
      <c r="C61" s="143"/>
      <c r="D61" s="144" t="s">
        <v>597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95" customHeight="1">
      <c r="B62" s="142"/>
      <c r="C62" s="143"/>
      <c r="D62" s="144" t="s">
        <v>598</v>
      </c>
      <c r="E62" s="145"/>
      <c r="F62" s="145"/>
      <c r="G62" s="145"/>
      <c r="H62" s="145"/>
      <c r="I62" s="145"/>
      <c r="J62" s="146">
        <f>J125</f>
        <v>0</v>
      </c>
      <c r="K62" s="143"/>
      <c r="L62" s="147"/>
    </row>
    <row r="63" spans="1:47" s="10" customFormat="1" ht="19.95" customHeight="1">
      <c r="B63" s="142"/>
      <c r="C63" s="143"/>
      <c r="D63" s="144" t="s">
        <v>599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95" customHeight="1">
      <c r="B64" s="142"/>
      <c r="C64" s="143"/>
      <c r="D64" s="144" t="s">
        <v>600</v>
      </c>
      <c r="E64" s="145"/>
      <c r="F64" s="145"/>
      <c r="G64" s="145"/>
      <c r="H64" s="145"/>
      <c r="I64" s="145"/>
      <c r="J64" s="146">
        <f>J141</f>
        <v>0</v>
      </c>
      <c r="K64" s="143"/>
      <c r="L64" s="147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" customHeight="1">
      <c r="A66" s="35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" customHeight="1">
      <c r="A70" s="35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" customHeight="1">
      <c r="A71" s="35"/>
      <c r="B71" s="36"/>
      <c r="C71" s="24" t="s">
        <v>106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8" t="str">
        <f>E7</f>
        <v>VD Hamerský rybník, rekonstrukce levého zavázání sdruženého objektu</v>
      </c>
      <c r="F74" s="369"/>
      <c r="G74" s="369"/>
      <c r="H74" s="369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88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0" t="str">
        <f>E9</f>
        <v>VON - Vedlejší a ostatní náklady</v>
      </c>
      <c r="F76" s="370"/>
      <c r="G76" s="370"/>
      <c r="H76" s="370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F12</f>
        <v>Malešov</v>
      </c>
      <c r="G78" s="37"/>
      <c r="H78" s="37"/>
      <c r="I78" s="30" t="s">
        <v>24</v>
      </c>
      <c r="J78" s="61" t="str">
        <f>IF(J12="","",J12)</f>
        <v>16. 2. 2022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65" customHeight="1">
      <c r="A80" s="35"/>
      <c r="B80" s="36"/>
      <c r="C80" s="30" t="s">
        <v>26</v>
      </c>
      <c r="D80" s="37"/>
      <c r="E80" s="37"/>
      <c r="F80" s="28" t="str">
        <f>E15</f>
        <v>Povodí Labe, OIČ, Hradec Králové</v>
      </c>
      <c r="G80" s="37"/>
      <c r="H80" s="37"/>
      <c r="I80" s="30" t="s">
        <v>33</v>
      </c>
      <c r="J80" s="33" t="str">
        <f>E21</f>
        <v>Povodí Labe, OIČ, Hradec Králové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15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>Ing. Eva Morkesová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107</v>
      </c>
      <c r="D83" s="151" t="s">
        <v>58</v>
      </c>
      <c r="E83" s="151" t="s">
        <v>54</v>
      </c>
      <c r="F83" s="151" t="s">
        <v>55</v>
      </c>
      <c r="G83" s="151" t="s">
        <v>108</v>
      </c>
      <c r="H83" s="151" t="s">
        <v>109</v>
      </c>
      <c r="I83" s="151" t="s">
        <v>110</v>
      </c>
      <c r="J83" s="151" t="s">
        <v>93</v>
      </c>
      <c r="K83" s="152" t="s">
        <v>111</v>
      </c>
      <c r="L83" s="153"/>
      <c r="M83" s="70" t="s">
        <v>28</v>
      </c>
      <c r="N83" s="71" t="s">
        <v>43</v>
      </c>
      <c r="O83" s="71" t="s">
        <v>112</v>
      </c>
      <c r="P83" s="71" t="s">
        <v>113</v>
      </c>
      <c r="Q83" s="71" t="s">
        <v>114</v>
      </c>
      <c r="R83" s="71" t="s">
        <v>115</v>
      </c>
      <c r="S83" s="71" t="s">
        <v>116</v>
      </c>
      <c r="T83" s="72" t="s">
        <v>117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8" customHeight="1">
      <c r="A84" s="35"/>
      <c r="B84" s="36"/>
      <c r="C84" s="77" t="s">
        <v>118</v>
      </c>
      <c r="D84" s="37"/>
      <c r="E84" s="37"/>
      <c r="F84" s="37"/>
      <c r="G84" s="37"/>
      <c r="H84" s="37"/>
      <c r="I84" s="37"/>
      <c r="J84" s="154">
        <f>BK84</f>
        <v>0</v>
      </c>
      <c r="K84" s="37"/>
      <c r="L84" s="40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72</v>
      </c>
      <c r="AU84" s="18" t="s">
        <v>94</v>
      </c>
      <c r="BK84" s="158">
        <f>BK85</f>
        <v>0</v>
      </c>
    </row>
    <row r="85" spans="1:65" s="12" customFormat="1" ht="25.95" customHeight="1">
      <c r="B85" s="159"/>
      <c r="C85" s="160"/>
      <c r="D85" s="161" t="s">
        <v>72</v>
      </c>
      <c r="E85" s="162" t="s">
        <v>601</v>
      </c>
      <c r="F85" s="162" t="s">
        <v>602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P86+P125+P134+P141</f>
        <v>0</v>
      </c>
      <c r="Q85" s="167"/>
      <c r="R85" s="168">
        <f>R86+R125+R134+R141</f>
        <v>0</v>
      </c>
      <c r="S85" s="167"/>
      <c r="T85" s="169">
        <f>T86+T125+T134+T141</f>
        <v>0</v>
      </c>
      <c r="AR85" s="170" t="s">
        <v>128</v>
      </c>
      <c r="AT85" s="171" t="s">
        <v>72</v>
      </c>
      <c r="AU85" s="171" t="s">
        <v>73</v>
      </c>
      <c r="AY85" s="170" t="s">
        <v>121</v>
      </c>
      <c r="BK85" s="172">
        <f>BK86+BK125+BK134+BK141</f>
        <v>0</v>
      </c>
    </row>
    <row r="86" spans="1:65" s="12" customFormat="1" ht="22.8" customHeight="1">
      <c r="B86" s="159"/>
      <c r="C86" s="160"/>
      <c r="D86" s="161" t="s">
        <v>72</v>
      </c>
      <c r="E86" s="173" t="s">
        <v>603</v>
      </c>
      <c r="F86" s="173" t="s">
        <v>604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SUM(P87:P124)</f>
        <v>0</v>
      </c>
      <c r="Q86" s="167"/>
      <c r="R86" s="168">
        <f>SUM(R87:R124)</f>
        <v>0</v>
      </c>
      <c r="S86" s="167"/>
      <c r="T86" s="169">
        <f>SUM(T87:T124)</f>
        <v>0</v>
      </c>
      <c r="AR86" s="170" t="s">
        <v>128</v>
      </c>
      <c r="AT86" s="171" t="s">
        <v>72</v>
      </c>
      <c r="AU86" s="171" t="s">
        <v>81</v>
      </c>
      <c r="AY86" s="170" t="s">
        <v>121</v>
      </c>
      <c r="BK86" s="172">
        <f>SUM(BK87:BK124)</f>
        <v>0</v>
      </c>
    </row>
    <row r="87" spans="1:65" s="2" customFormat="1" ht="16.5" customHeight="1">
      <c r="A87" s="35"/>
      <c r="B87" s="36"/>
      <c r="C87" s="175" t="s">
        <v>81</v>
      </c>
      <c r="D87" s="175" t="s">
        <v>123</v>
      </c>
      <c r="E87" s="176" t="s">
        <v>605</v>
      </c>
      <c r="F87" s="177" t="s">
        <v>606</v>
      </c>
      <c r="G87" s="178" t="s">
        <v>284</v>
      </c>
      <c r="H87" s="179">
        <v>1</v>
      </c>
      <c r="I87" s="180"/>
      <c r="J87" s="181">
        <f>ROUND(I87*H87,2)</f>
        <v>0</v>
      </c>
      <c r="K87" s="177" t="s">
        <v>28</v>
      </c>
      <c r="L87" s="40"/>
      <c r="M87" s="182" t="s">
        <v>28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607</v>
      </c>
      <c r="AT87" s="186" t="s">
        <v>123</v>
      </c>
      <c r="AU87" s="186" t="s">
        <v>83</v>
      </c>
      <c r="AY87" s="18" t="s">
        <v>121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128</v>
      </c>
      <c r="BK87" s="187">
        <f>ROUND(I87*H87,2)</f>
        <v>0</v>
      </c>
      <c r="BL87" s="18" t="s">
        <v>607</v>
      </c>
      <c r="BM87" s="186" t="s">
        <v>608</v>
      </c>
    </row>
    <row r="88" spans="1:65" s="2" customFormat="1" ht="10.199999999999999">
      <c r="A88" s="35"/>
      <c r="B88" s="36"/>
      <c r="C88" s="37"/>
      <c r="D88" s="188" t="s">
        <v>130</v>
      </c>
      <c r="E88" s="37"/>
      <c r="F88" s="189" t="s">
        <v>606</v>
      </c>
      <c r="G88" s="37"/>
      <c r="H88" s="37"/>
      <c r="I88" s="190"/>
      <c r="J88" s="37"/>
      <c r="K88" s="37"/>
      <c r="L88" s="40"/>
      <c r="M88" s="191"/>
      <c r="N88" s="192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130</v>
      </c>
      <c r="AU88" s="18" t="s">
        <v>83</v>
      </c>
    </row>
    <row r="89" spans="1:65" s="13" customFormat="1" ht="10.199999999999999">
      <c r="B89" s="195"/>
      <c r="C89" s="196"/>
      <c r="D89" s="188" t="s">
        <v>134</v>
      </c>
      <c r="E89" s="197" t="s">
        <v>28</v>
      </c>
      <c r="F89" s="198" t="s">
        <v>609</v>
      </c>
      <c r="G89" s="196"/>
      <c r="H89" s="197" t="s">
        <v>28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134</v>
      </c>
      <c r="AU89" s="204" t="s">
        <v>83</v>
      </c>
      <c r="AV89" s="13" t="s">
        <v>81</v>
      </c>
      <c r="AW89" s="13" t="s">
        <v>34</v>
      </c>
      <c r="AX89" s="13" t="s">
        <v>73</v>
      </c>
      <c r="AY89" s="204" t="s">
        <v>121</v>
      </c>
    </row>
    <row r="90" spans="1:65" s="13" customFormat="1" ht="10.199999999999999">
      <c r="B90" s="195"/>
      <c r="C90" s="196"/>
      <c r="D90" s="188" t="s">
        <v>134</v>
      </c>
      <c r="E90" s="197" t="s">
        <v>28</v>
      </c>
      <c r="F90" s="198" t="s">
        <v>610</v>
      </c>
      <c r="G90" s="196"/>
      <c r="H90" s="197" t="s">
        <v>28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134</v>
      </c>
      <c r="AU90" s="204" t="s">
        <v>83</v>
      </c>
      <c r="AV90" s="13" t="s">
        <v>81</v>
      </c>
      <c r="AW90" s="13" t="s">
        <v>34</v>
      </c>
      <c r="AX90" s="13" t="s">
        <v>73</v>
      </c>
      <c r="AY90" s="204" t="s">
        <v>121</v>
      </c>
    </row>
    <row r="91" spans="1:65" s="13" customFormat="1" ht="10.199999999999999">
      <c r="B91" s="195"/>
      <c r="C91" s="196"/>
      <c r="D91" s="188" t="s">
        <v>134</v>
      </c>
      <c r="E91" s="197" t="s">
        <v>28</v>
      </c>
      <c r="F91" s="198" t="s">
        <v>611</v>
      </c>
      <c r="G91" s="196"/>
      <c r="H91" s="197" t="s">
        <v>28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134</v>
      </c>
      <c r="AU91" s="204" t="s">
        <v>83</v>
      </c>
      <c r="AV91" s="13" t="s">
        <v>81</v>
      </c>
      <c r="AW91" s="13" t="s">
        <v>34</v>
      </c>
      <c r="AX91" s="13" t="s">
        <v>73</v>
      </c>
      <c r="AY91" s="204" t="s">
        <v>121</v>
      </c>
    </row>
    <row r="92" spans="1:65" s="13" customFormat="1" ht="10.199999999999999">
      <c r="B92" s="195"/>
      <c r="C92" s="196"/>
      <c r="D92" s="188" t="s">
        <v>134</v>
      </c>
      <c r="E92" s="197" t="s">
        <v>28</v>
      </c>
      <c r="F92" s="198" t="s">
        <v>612</v>
      </c>
      <c r="G92" s="196"/>
      <c r="H92" s="197" t="s">
        <v>28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134</v>
      </c>
      <c r="AU92" s="204" t="s">
        <v>83</v>
      </c>
      <c r="AV92" s="13" t="s">
        <v>81</v>
      </c>
      <c r="AW92" s="13" t="s">
        <v>34</v>
      </c>
      <c r="AX92" s="13" t="s">
        <v>73</v>
      </c>
      <c r="AY92" s="204" t="s">
        <v>121</v>
      </c>
    </row>
    <row r="93" spans="1:65" s="13" customFormat="1" ht="10.199999999999999">
      <c r="B93" s="195"/>
      <c r="C93" s="196"/>
      <c r="D93" s="188" t="s">
        <v>134</v>
      </c>
      <c r="E93" s="197" t="s">
        <v>28</v>
      </c>
      <c r="F93" s="198" t="s">
        <v>613</v>
      </c>
      <c r="G93" s="196"/>
      <c r="H93" s="197" t="s">
        <v>28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134</v>
      </c>
      <c r="AU93" s="204" t="s">
        <v>83</v>
      </c>
      <c r="AV93" s="13" t="s">
        <v>81</v>
      </c>
      <c r="AW93" s="13" t="s">
        <v>34</v>
      </c>
      <c r="AX93" s="13" t="s">
        <v>73</v>
      </c>
      <c r="AY93" s="204" t="s">
        <v>121</v>
      </c>
    </row>
    <row r="94" spans="1:65" s="13" customFormat="1" ht="10.199999999999999">
      <c r="B94" s="195"/>
      <c r="C94" s="196"/>
      <c r="D94" s="188" t="s">
        <v>134</v>
      </c>
      <c r="E94" s="197" t="s">
        <v>28</v>
      </c>
      <c r="F94" s="198" t="s">
        <v>614</v>
      </c>
      <c r="G94" s="196"/>
      <c r="H94" s="197" t="s">
        <v>28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134</v>
      </c>
      <c r="AU94" s="204" t="s">
        <v>83</v>
      </c>
      <c r="AV94" s="13" t="s">
        <v>81</v>
      </c>
      <c r="AW94" s="13" t="s">
        <v>34</v>
      </c>
      <c r="AX94" s="13" t="s">
        <v>73</v>
      </c>
      <c r="AY94" s="204" t="s">
        <v>121</v>
      </c>
    </row>
    <row r="95" spans="1:65" s="13" customFormat="1" ht="20.399999999999999">
      <c r="B95" s="195"/>
      <c r="C95" s="196"/>
      <c r="D95" s="188" t="s">
        <v>134</v>
      </c>
      <c r="E95" s="197" t="s">
        <v>28</v>
      </c>
      <c r="F95" s="198" t="s">
        <v>615</v>
      </c>
      <c r="G95" s="196"/>
      <c r="H95" s="197" t="s">
        <v>28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134</v>
      </c>
      <c r="AU95" s="204" t="s">
        <v>83</v>
      </c>
      <c r="AV95" s="13" t="s">
        <v>81</v>
      </c>
      <c r="AW95" s="13" t="s">
        <v>34</v>
      </c>
      <c r="AX95" s="13" t="s">
        <v>73</v>
      </c>
      <c r="AY95" s="204" t="s">
        <v>121</v>
      </c>
    </row>
    <row r="96" spans="1:65" s="13" customFormat="1" ht="10.199999999999999">
      <c r="B96" s="195"/>
      <c r="C96" s="196"/>
      <c r="D96" s="188" t="s">
        <v>134</v>
      </c>
      <c r="E96" s="197" t="s">
        <v>28</v>
      </c>
      <c r="F96" s="198" t="s">
        <v>616</v>
      </c>
      <c r="G96" s="196"/>
      <c r="H96" s="197" t="s">
        <v>28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134</v>
      </c>
      <c r="AU96" s="204" t="s">
        <v>83</v>
      </c>
      <c r="AV96" s="13" t="s">
        <v>81</v>
      </c>
      <c r="AW96" s="13" t="s">
        <v>34</v>
      </c>
      <c r="AX96" s="13" t="s">
        <v>73</v>
      </c>
      <c r="AY96" s="204" t="s">
        <v>121</v>
      </c>
    </row>
    <row r="97" spans="1:65" s="13" customFormat="1" ht="20.399999999999999">
      <c r="B97" s="195"/>
      <c r="C97" s="196"/>
      <c r="D97" s="188" t="s">
        <v>134</v>
      </c>
      <c r="E97" s="197" t="s">
        <v>28</v>
      </c>
      <c r="F97" s="198" t="s">
        <v>617</v>
      </c>
      <c r="G97" s="196"/>
      <c r="H97" s="197" t="s">
        <v>28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134</v>
      </c>
      <c r="AU97" s="204" t="s">
        <v>83</v>
      </c>
      <c r="AV97" s="13" t="s">
        <v>81</v>
      </c>
      <c r="AW97" s="13" t="s">
        <v>34</v>
      </c>
      <c r="AX97" s="13" t="s">
        <v>73</v>
      </c>
      <c r="AY97" s="204" t="s">
        <v>121</v>
      </c>
    </row>
    <row r="98" spans="1:65" s="13" customFormat="1" ht="10.199999999999999">
      <c r="B98" s="195"/>
      <c r="C98" s="196"/>
      <c r="D98" s="188" t="s">
        <v>134</v>
      </c>
      <c r="E98" s="197" t="s">
        <v>28</v>
      </c>
      <c r="F98" s="198" t="s">
        <v>618</v>
      </c>
      <c r="G98" s="196"/>
      <c r="H98" s="197" t="s">
        <v>28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134</v>
      </c>
      <c r="AU98" s="204" t="s">
        <v>83</v>
      </c>
      <c r="AV98" s="13" t="s">
        <v>81</v>
      </c>
      <c r="AW98" s="13" t="s">
        <v>34</v>
      </c>
      <c r="AX98" s="13" t="s">
        <v>73</v>
      </c>
      <c r="AY98" s="204" t="s">
        <v>121</v>
      </c>
    </row>
    <row r="99" spans="1:65" s="13" customFormat="1" ht="10.199999999999999">
      <c r="B99" s="195"/>
      <c r="C99" s="196"/>
      <c r="D99" s="188" t="s">
        <v>134</v>
      </c>
      <c r="E99" s="197" t="s">
        <v>28</v>
      </c>
      <c r="F99" s="198" t="s">
        <v>619</v>
      </c>
      <c r="G99" s="196"/>
      <c r="H99" s="197" t="s">
        <v>28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134</v>
      </c>
      <c r="AU99" s="204" t="s">
        <v>83</v>
      </c>
      <c r="AV99" s="13" t="s">
        <v>81</v>
      </c>
      <c r="AW99" s="13" t="s">
        <v>34</v>
      </c>
      <c r="AX99" s="13" t="s">
        <v>73</v>
      </c>
      <c r="AY99" s="204" t="s">
        <v>121</v>
      </c>
    </row>
    <row r="100" spans="1:65" s="13" customFormat="1" ht="20.399999999999999">
      <c r="B100" s="195"/>
      <c r="C100" s="196"/>
      <c r="D100" s="188" t="s">
        <v>134</v>
      </c>
      <c r="E100" s="197" t="s">
        <v>28</v>
      </c>
      <c r="F100" s="198" t="s">
        <v>620</v>
      </c>
      <c r="G100" s="196"/>
      <c r="H100" s="197" t="s">
        <v>28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134</v>
      </c>
      <c r="AU100" s="204" t="s">
        <v>83</v>
      </c>
      <c r="AV100" s="13" t="s">
        <v>81</v>
      </c>
      <c r="AW100" s="13" t="s">
        <v>34</v>
      </c>
      <c r="AX100" s="13" t="s">
        <v>73</v>
      </c>
      <c r="AY100" s="204" t="s">
        <v>121</v>
      </c>
    </row>
    <row r="101" spans="1:65" s="14" customFormat="1" ht="10.199999999999999">
      <c r="B101" s="205"/>
      <c r="C101" s="206"/>
      <c r="D101" s="188" t="s">
        <v>134</v>
      </c>
      <c r="E101" s="207" t="s">
        <v>28</v>
      </c>
      <c r="F101" s="208" t="s">
        <v>81</v>
      </c>
      <c r="G101" s="206"/>
      <c r="H101" s="209">
        <v>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134</v>
      </c>
      <c r="AU101" s="215" t="s">
        <v>83</v>
      </c>
      <c r="AV101" s="14" t="s">
        <v>83</v>
      </c>
      <c r="AW101" s="14" t="s">
        <v>34</v>
      </c>
      <c r="AX101" s="14" t="s">
        <v>81</v>
      </c>
      <c r="AY101" s="215" t="s">
        <v>121</v>
      </c>
    </row>
    <row r="102" spans="1:65" s="2" customFormat="1" ht="16.5" customHeight="1">
      <c r="A102" s="35"/>
      <c r="B102" s="36"/>
      <c r="C102" s="175" t="s">
        <v>83</v>
      </c>
      <c r="D102" s="175" t="s">
        <v>123</v>
      </c>
      <c r="E102" s="176" t="s">
        <v>621</v>
      </c>
      <c r="F102" s="177" t="s">
        <v>622</v>
      </c>
      <c r="G102" s="178" t="s">
        <v>284</v>
      </c>
      <c r="H102" s="179">
        <v>1</v>
      </c>
      <c r="I102" s="180"/>
      <c r="J102" s="181">
        <f>ROUND(I102*H102,2)</f>
        <v>0</v>
      </c>
      <c r="K102" s="177" t="s">
        <v>28</v>
      </c>
      <c r="L102" s="40"/>
      <c r="M102" s="182" t="s">
        <v>28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6" t="s">
        <v>607</v>
      </c>
      <c r="AT102" s="186" t="s">
        <v>123</v>
      </c>
      <c r="AU102" s="186" t="s">
        <v>83</v>
      </c>
      <c r="AY102" s="18" t="s">
        <v>121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128</v>
      </c>
      <c r="BK102" s="187">
        <f>ROUND(I102*H102,2)</f>
        <v>0</v>
      </c>
      <c r="BL102" s="18" t="s">
        <v>607</v>
      </c>
      <c r="BM102" s="186" t="s">
        <v>623</v>
      </c>
    </row>
    <row r="103" spans="1:65" s="2" customFormat="1" ht="10.199999999999999">
      <c r="A103" s="35"/>
      <c r="B103" s="36"/>
      <c r="C103" s="37"/>
      <c r="D103" s="188" t="s">
        <v>130</v>
      </c>
      <c r="E103" s="37"/>
      <c r="F103" s="189" t="s">
        <v>622</v>
      </c>
      <c r="G103" s="37"/>
      <c r="H103" s="37"/>
      <c r="I103" s="190"/>
      <c r="J103" s="37"/>
      <c r="K103" s="37"/>
      <c r="L103" s="40"/>
      <c r="M103" s="191"/>
      <c r="N103" s="192"/>
      <c r="O103" s="66"/>
      <c r="P103" s="66"/>
      <c r="Q103" s="66"/>
      <c r="R103" s="66"/>
      <c r="S103" s="66"/>
      <c r="T103" s="6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130</v>
      </c>
      <c r="AU103" s="18" t="s">
        <v>83</v>
      </c>
    </row>
    <row r="104" spans="1:65" s="13" customFormat="1" ht="10.199999999999999">
      <c r="B104" s="195"/>
      <c r="C104" s="196"/>
      <c r="D104" s="188" t="s">
        <v>134</v>
      </c>
      <c r="E104" s="197" t="s">
        <v>28</v>
      </c>
      <c r="F104" s="198" t="s">
        <v>624</v>
      </c>
      <c r="G104" s="196"/>
      <c r="H104" s="197" t="s">
        <v>28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134</v>
      </c>
      <c r="AU104" s="204" t="s">
        <v>83</v>
      </c>
      <c r="AV104" s="13" t="s">
        <v>81</v>
      </c>
      <c r="AW104" s="13" t="s">
        <v>34</v>
      </c>
      <c r="AX104" s="13" t="s">
        <v>73</v>
      </c>
      <c r="AY104" s="204" t="s">
        <v>121</v>
      </c>
    </row>
    <row r="105" spans="1:65" s="14" customFormat="1" ht="10.199999999999999">
      <c r="B105" s="205"/>
      <c r="C105" s="206"/>
      <c r="D105" s="188" t="s">
        <v>134</v>
      </c>
      <c r="E105" s="207" t="s">
        <v>28</v>
      </c>
      <c r="F105" s="208" t="s">
        <v>81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134</v>
      </c>
      <c r="AU105" s="215" t="s">
        <v>83</v>
      </c>
      <c r="AV105" s="14" t="s">
        <v>83</v>
      </c>
      <c r="AW105" s="14" t="s">
        <v>34</v>
      </c>
      <c r="AX105" s="14" t="s">
        <v>81</v>
      </c>
      <c r="AY105" s="215" t="s">
        <v>121</v>
      </c>
    </row>
    <row r="106" spans="1:65" s="2" customFormat="1" ht="16.5" customHeight="1">
      <c r="A106" s="35"/>
      <c r="B106" s="36"/>
      <c r="C106" s="175" t="s">
        <v>145</v>
      </c>
      <c r="D106" s="175" t="s">
        <v>123</v>
      </c>
      <c r="E106" s="176" t="s">
        <v>625</v>
      </c>
      <c r="F106" s="177" t="s">
        <v>626</v>
      </c>
      <c r="G106" s="178" t="s">
        <v>284</v>
      </c>
      <c r="H106" s="179">
        <v>1</v>
      </c>
      <c r="I106" s="180"/>
      <c r="J106" s="181">
        <f>ROUND(I106*H106,2)</f>
        <v>0</v>
      </c>
      <c r="K106" s="177" t="s">
        <v>28</v>
      </c>
      <c r="L106" s="40"/>
      <c r="M106" s="182" t="s">
        <v>28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607</v>
      </c>
      <c r="AT106" s="186" t="s">
        <v>123</v>
      </c>
      <c r="AU106" s="186" t="s">
        <v>83</v>
      </c>
      <c r="AY106" s="18" t="s">
        <v>121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128</v>
      </c>
      <c r="BK106" s="187">
        <f>ROUND(I106*H106,2)</f>
        <v>0</v>
      </c>
      <c r="BL106" s="18" t="s">
        <v>607</v>
      </c>
      <c r="BM106" s="186" t="s">
        <v>627</v>
      </c>
    </row>
    <row r="107" spans="1:65" s="2" customFormat="1" ht="10.199999999999999">
      <c r="A107" s="35"/>
      <c r="B107" s="36"/>
      <c r="C107" s="37"/>
      <c r="D107" s="188" t="s">
        <v>130</v>
      </c>
      <c r="E107" s="37"/>
      <c r="F107" s="189" t="s">
        <v>626</v>
      </c>
      <c r="G107" s="37"/>
      <c r="H107" s="37"/>
      <c r="I107" s="190"/>
      <c r="J107" s="37"/>
      <c r="K107" s="37"/>
      <c r="L107" s="40"/>
      <c r="M107" s="191"/>
      <c r="N107" s="192"/>
      <c r="O107" s="66"/>
      <c r="P107" s="66"/>
      <c r="Q107" s="66"/>
      <c r="R107" s="66"/>
      <c r="S107" s="66"/>
      <c r="T107" s="6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130</v>
      </c>
      <c r="AU107" s="18" t="s">
        <v>83</v>
      </c>
    </row>
    <row r="108" spans="1:65" s="13" customFormat="1" ht="20.399999999999999">
      <c r="B108" s="195"/>
      <c r="C108" s="196"/>
      <c r="D108" s="188" t="s">
        <v>134</v>
      </c>
      <c r="E108" s="197" t="s">
        <v>28</v>
      </c>
      <c r="F108" s="198" t="s">
        <v>628</v>
      </c>
      <c r="G108" s="196"/>
      <c r="H108" s="197" t="s">
        <v>28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134</v>
      </c>
      <c r="AU108" s="204" t="s">
        <v>83</v>
      </c>
      <c r="AV108" s="13" t="s">
        <v>81</v>
      </c>
      <c r="AW108" s="13" t="s">
        <v>34</v>
      </c>
      <c r="AX108" s="13" t="s">
        <v>73</v>
      </c>
      <c r="AY108" s="204" t="s">
        <v>121</v>
      </c>
    </row>
    <row r="109" spans="1:65" s="13" customFormat="1" ht="20.399999999999999">
      <c r="B109" s="195"/>
      <c r="C109" s="196"/>
      <c r="D109" s="188" t="s">
        <v>134</v>
      </c>
      <c r="E109" s="197" t="s">
        <v>28</v>
      </c>
      <c r="F109" s="198" t="s">
        <v>629</v>
      </c>
      <c r="G109" s="196"/>
      <c r="H109" s="197" t="s">
        <v>28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134</v>
      </c>
      <c r="AU109" s="204" t="s">
        <v>83</v>
      </c>
      <c r="AV109" s="13" t="s">
        <v>81</v>
      </c>
      <c r="AW109" s="13" t="s">
        <v>34</v>
      </c>
      <c r="AX109" s="13" t="s">
        <v>73</v>
      </c>
      <c r="AY109" s="204" t="s">
        <v>121</v>
      </c>
    </row>
    <row r="110" spans="1:65" s="14" customFormat="1" ht="10.199999999999999">
      <c r="B110" s="205"/>
      <c r="C110" s="206"/>
      <c r="D110" s="188" t="s">
        <v>134</v>
      </c>
      <c r="E110" s="207" t="s">
        <v>28</v>
      </c>
      <c r="F110" s="208" t="s">
        <v>81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134</v>
      </c>
      <c r="AU110" s="215" t="s">
        <v>83</v>
      </c>
      <c r="AV110" s="14" t="s">
        <v>83</v>
      </c>
      <c r="AW110" s="14" t="s">
        <v>34</v>
      </c>
      <c r="AX110" s="14" t="s">
        <v>81</v>
      </c>
      <c r="AY110" s="215" t="s">
        <v>121</v>
      </c>
    </row>
    <row r="111" spans="1:65" s="2" customFormat="1" ht="16.5" customHeight="1">
      <c r="A111" s="35"/>
      <c r="B111" s="36"/>
      <c r="C111" s="175" t="s">
        <v>128</v>
      </c>
      <c r="D111" s="175" t="s">
        <v>123</v>
      </c>
      <c r="E111" s="176" t="s">
        <v>630</v>
      </c>
      <c r="F111" s="177" t="s">
        <v>631</v>
      </c>
      <c r="G111" s="178" t="s">
        <v>284</v>
      </c>
      <c r="H111" s="179">
        <v>1</v>
      </c>
      <c r="I111" s="180"/>
      <c r="J111" s="181">
        <f>ROUND(I111*H111,2)</f>
        <v>0</v>
      </c>
      <c r="K111" s="177" t="s">
        <v>28</v>
      </c>
      <c r="L111" s="40"/>
      <c r="M111" s="182" t="s">
        <v>28</v>
      </c>
      <c r="N111" s="183" t="s">
        <v>46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607</v>
      </c>
      <c r="AT111" s="186" t="s">
        <v>123</v>
      </c>
      <c r="AU111" s="186" t="s">
        <v>83</v>
      </c>
      <c r="AY111" s="18" t="s">
        <v>121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128</v>
      </c>
      <c r="BK111" s="187">
        <f>ROUND(I111*H111,2)</f>
        <v>0</v>
      </c>
      <c r="BL111" s="18" t="s">
        <v>607</v>
      </c>
      <c r="BM111" s="186" t="s">
        <v>632</v>
      </c>
    </row>
    <row r="112" spans="1:65" s="2" customFormat="1" ht="10.199999999999999">
      <c r="A112" s="35"/>
      <c r="B112" s="36"/>
      <c r="C112" s="37"/>
      <c r="D112" s="188" t="s">
        <v>130</v>
      </c>
      <c r="E112" s="37"/>
      <c r="F112" s="189" t="s">
        <v>633</v>
      </c>
      <c r="G112" s="37"/>
      <c r="H112" s="37"/>
      <c r="I112" s="190"/>
      <c r="J112" s="37"/>
      <c r="K112" s="37"/>
      <c r="L112" s="40"/>
      <c r="M112" s="191"/>
      <c r="N112" s="192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130</v>
      </c>
      <c r="AU112" s="18" t="s">
        <v>83</v>
      </c>
    </row>
    <row r="113" spans="1:65" s="13" customFormat="1" ht="20.399999999999999">
      <c r="B113" s="195"/>
      <c r="C113" s="196"/>
      <c r="D113" s="188" t="s">
        <v>134</v>
      </c>
      <c r="E113" s="197" t="s">
        <v>28</v>
      </c>
      <c r="F113" s="198" t="s">
        <v>634</v>
      </c>
      <c r="G113" s="196"/>
      <c r="H113" s="197" t="s">
        <v>28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134</v>
      </c>
      <c r="AU113" s="204" t="s">
        <v>83</v>
      </c>
      <c r="AV113" s="13" t="s">
        <v>81</v>
      </c>
      <c r="AW113" s="13" t="s">
        <v>34</v>
      </c>
      <c r="AX113" s="13" t="s">
        <v>73</v>
      </c>
      <c r="AY113" s="204" t="s">
        <v>121</v>
      </c>
    </row>
    <row r="114" spans="1:65" s="14" customFormat="1" ht="10.199999999999999">
      <c r="B114" s="205"/>
      <c r="C114" s="206"/>
      <c r="D114" s="188" t="s">
        <v>134</v>
      </c>
      <c r="E114" s="207" t="s">
        <v>28</v>
      </c>
      <c r="F114" s="208" t="s">
        <v>81</v>
      </c>
      <c r="G114" s="206"/>
      <c r="H114" s="209">
        <v>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134</v>
      </c>
      <c r="AU114" s="215" t="s">
        <v>83</v>
      </c>
      <c r="AV114" s="14" t="s">
        <v>83</v>
      </c>
      <c r="AW114" s="14" t="s">
        <v>34</v>
      </c>
      <c r="AX114" s="14" t="s">
        <v>81</v>
      </c>
      <c r="AY114" s="215" t="s">
        <v>121</v>
      </c>
    </row>
    <row r="115" spans="1:65" s="2" customFormat="1" ht="16.5" customHeight="1">
      <c r="A115" s="35"/>
      <c r="B115" s="36"/>
      <c r="C115" s="175" t="s">
        <v>160</v>
      </c>
      <c r="D115" s="175" t="s">
        <v>123</v>
      </c>
      <c r="E115" s="176" t="s">
        <v>635</v>
      </c>
      <c r="F115" s="177" t="s">
        <v>636</v>
      </c>
      <c r="G115" s="178" t="s">
        <v>284</v>
      </c>
      <c r="H115" s="179">
        <v>1</v>
      </c>
      <c r="I115" s="180"/>
      <c r="J115" s="181">
        <f>ROUND(I115*H115,2)</f>
        <v>0</v>
      </c>
      <c r="K115" s="177" t="s">
        <v>28</v>
      </c>
      <c r="L115" s="40"/>
      <c r="M115" s="182" t="s">
        <v>28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607</v>
      </c>
      <c r="AT115" s="186" t="s">
        <v>123</v>
      </c>
      <c r="AU115" s="186" t="s">
        <v>83</v>
      </c>
      <c r="AY115" s="18" t="s">
        <v>121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128</v>
      </c>
      <c r="BK115" s="187">
        <f>ROUND(I115*H115,2)</f>
        <v>0</v>
      </c>
      <c r="BL115" s="18" t="s">
        <v>607</v>
      </c>
      <c r="BM115" s="186" t="s">
        <v>637</v>
      </c>
    </row>
    <row r="116" spans="1:65" s="2" customFormat="1" ht="10.199999999999999">
      <c r="A116" s="35"/>
      <c r="B116" s="36"/>
      <c r="C116" s="37"/>
      <c r="D116" s="188" t="s">
        <v>130</v>
      </c>
      <c r="E116" s="37"/>
      <c r="F116" s="189" t="s">
        <v>636</v>
      </c>
      <c r="G116" s="37"/>
      <c r="H116" s="37"/>
      <c r="I116" s="190"/>
      <c r="J116" s="37"/>
      <c r="K116" s="37"/>
      <c r="L116" s="40"/>
      <c r="M116" s="191"/>
      <c r="N116" s="192"/>
      <c r="O116" s="66"/>
      <c r="P116" s="66"/>
      <c r="Q116" s="66"/>
      <c r="R116" s="66"/>
      <c r="S116" s="66"/>
      <c r="T116" s="6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130</v>
      </c>
      <c r="AU116" s="18" t="s">
        <v>83</v>
      </c>
    </row>
    <row r="117" spans="1:65" s="13" customFormat="1" ht="20.399999999999999">
      <c r="B117" s="195"/>
      <c r="C117" s="196"/>
      <c r="D117" s="188" t="s">
        <v>134</v>
      </c>
      <c r="E117" s="197" t="s">
        <v>28</v>
      </c>
      <c r="F117" s="198" t="s">
        <v>638</v>
      </c>
      <c r="G117" s="196"/>
      <c r="H117" s="197" t="s">
        <v>28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134</v>
      </c>
      <c r="AU117" s="204" t="s">
        <v>83</v>
      </c>
      <c r="AV117" s="13" t="s">
        <v>81</v>
      </c>
      <c r="AW117" s="13" t="s">
        <v>34</v>
      </c>
      <c r="AX117" s="13" t="s">
        <v>73</v>
      </c>
      <c r="AY117" s="204" t="s">
        <v>121</v>
      </c>
    </row>
    <row r="118" spans="1:65" s="14" customFormat="1" ht="10.199999999999999">
      <c r="B118" s="205"/>
      <c r="C118" s="206"/>
      <c r="D118" s="188" t="s">
        <v>134</v>
      </c>
      <c r="E118" s="207" t="s">
        <v>28</v>
      </c>
      <c r="F118" s="208" t="s">
        <v>81</v>
      </c>
      <c r="G118" s="206"/>
      <c r="H118" s="209">
        <v>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134</v>
      </c>
      <c r="AU118" s="215" t="s">
        <v>83</v>
      </c>
      <c r="AV118" s="14" t="s">
        <v>83</v>
      </c>
      <c r="AW118" s="14" t="s">
        <v>34</v>
      </c>
      <c r="AX118" s="14" t="s">
        <v>81</v>
      </c>
      <c r="AY118" s="215" t="s">
        <v>121</v>
      </c>
    </row>
    <row r="119" spans="1:65" s="2" customFormat="1" ht="16.5" customHeight="1">
      <c r="A119" s="35"/>
      <c r="B119" s="36"/>
      <c r="C119" s="175" t="s">
        <v>168</v>
      </c>
      <c r="D119" s="175" t="s">
        <v>123</v>
      </c>
      <c r="E119" s="176" t="s">
        <v>639</v>
      </c>
      <c r="F119" s="177" t="s">
        <v>640</v>
      </c>
      <c r="G119" s="178" t="s">
        <v>284</v>
      </c>
      <c r="H119" s="179">
        <v>1</v>
      </c>
      <c r="I119" s="180"/>
      <c r="J119" s="181">
        <f>ROUND(I119*H119,2)</f>
        <v>0</v>
      </c>
      <c r="K119" s="177" t="s">
        <v>28</v>
      </c>
      <c r="L119" s="40"/>
      <c r="M119" s="182" t="s">
        <v>28</v>
      </c>
      <c r="N119" s="183" t="s">
        <v>46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6" t="s">
        <v>607</v>
      </c>
      <c r="AT119" s="186" t="s">
        <v>123</v>
      </c>
      <c r="AU119" s="186" t="s">
        <v>83</v>
      </c>
      <c r="AY119" s="18" t="s">
        <v>121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128</v>
      </c>
      <c r="BK119" s="187">
        <f>ROUND(I119*H119,2)</f>
        <v>0</v>
      </c>
      <c r="BL119" s="18" t="s">
        <v>607</v>
      </c>
      <c r="BM119" s="186" t="s">
        <v>641</v>
      </c>
    </row>
    <row r="120" spans="1:65" s="2" customFormat="1" ht="10.199999999999999">
      <c r="A120" s="35"/>
      <c r="B120" s="36"/>
      <c r="C120" s="37"/>
      <c r="D120" s="188" t="s">
        <v>130</v>
      </c>
      <c r="E120" s="37"/>
      <c r="F120" s="189" t="s">
        <v>642</v>
      </c>
      <c r="G120" s="37"/>
      <c r="H120" s="37"/>
      <c r="I120" s="190"/>
      <c r="J120" s="37"/>
      <c r="K120" s="37"/>
      <c r="L120" s="40"/>
      <c r="M120" s="191"/>
      <c r="N120" s="192"/>
      <c r="O120" s="66"/>
      <c r="P120" s="66"/>
      <c r="Q120" s="66"/>
      <c r="R120" s="66"/>
      <c r="S120" s="66"/>
      <c r="T120" s="6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130</v>
      </c>
      <c r="AU120" s="18" t="s">
        <v>83</v>
      </c>
    </row>
    <row r="121" spans="1:65" s="13" customFormat="1" ht="10.199999999999999">
      <c r="B121" s="195"/>
      <c r="C121" s="196"/>
      <c r="D121" s="188" t="s">
        <v>134</v>
      </c>
      <c r="E121" s="197" t="s">
        <v>28</v>
      </c>
      <c r="F121" s="198" t="s">
        <v>643</v>
      </c>
      <c r="G121" s="196"/>
      <c r="H121" s="197" t="s">
        <v>28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134</v>
      </c>
      <c r="AU121" s="204" t="s">
        <v>83</v>
      </c>
      <c r="AV121" s="13" t="s">
        <v>81</v>
      </c>
      <c r="AW121" s="13" t="s">
        <v>34</v>
      </c>
      <c r="AX121" s="13" t="s">
        <v>73</v>
      </c>
      <c r="AY121" s="204" t="s">
        <v>121</v>
      </c>
    </row>
    <row r="122" spans="1:65" s="13" customFormat="1" ht="10.199999999999999">
      <c r="B122" s="195"/>
      <c r="C122" s="196"/>
      <c r="D122" s="188" t="s">
        <v>134</v>
      </c>
      <c r="E122" s="197" t="s">
        <v>28</v>
      </c>
      <c r="F122" s="198" t="s">
        <v>644</v>
      </c>
      <c r="G122" s="196"/>
      <c r="H122" s="197" t="s">
        <v>28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134</v>
      </c>
      <c r="AU122" s="204" t="s">
        <v>83</v>
      </c>
      <c r="AV122" s="13" t="s">
        <v>81</v>
      </c>
      <c r="AW122" s="13" t="s">
        <v>34</v>
      </c>
      <c r="AX122" s="13" t="s">
        <v>73</v>
      </c>
      <c r="AY122" s="204" t="s">
        <v>121</v>
      </c>
    </row>
    <row r="123" spans="1:65" s="13" customFormat="1" ht="10.199999999999999">
      <c r="B123" s="195"/>
      <c r="C123" s="196"/>
      <c r="D123" s="188" t="s">
        <v>134</v>
      </c>
      <c r="E123" s="197" t="s">
        <v>28</v>
      </c>
      <c r="F123" s="198" t="s">
        <v>645</v>
      </c>
      <c r="G123" s="196"/>
      <c r="H123" s="197" t="s">
        <v>28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134</v>
      </c>
      <c r="AU123" s="204" t="s">
        <v>83</v>
      </c>
      <c r="AV123" s="13" t="s">
        <v>81</v>
      </c>
      <c r="AW123" s="13" t="s">
        <v>34</v>
      </c>
      <c r="AX123" s="13" t="s">
        <v>73</v>
      </c>
      <c r="AY123" s="204" t="s">
        <v>121</v>
      </c>
    </row>
    <row r="124" spans="1:65" s="14" customFormat="1" ht="10.199999999999999">
      <c r="B124" s="205"/>
      <c r="C124" s="206"/>
      <c r="D124" s="188" t="s">
        <v>134</v>
      </c>
      <c r="E124" s="207" t="s">
        <v>28</v>
      </c>
      <c r="F124" s="208" t="s">
        <v>81</v>
      </c>
      <c r="G124" s="206"/>
      <c r="H124" s="209">
        <v>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134</v>
      </c>
      <c r="AU124" s="215" t="s">
        <v>83</v>
      </c>
      <c r="AV124" s="14" t="s">
        <v>83</v>
      </c>
      <c r="AW124" s="14" t="s">
        <v>34</v>
      </c>
      <c r="AX124" s="14" t="s">
        <v>81</v>
      </c>
      <c r="AY124" s="215" t="s">
        <v>121</v>
      </c>
    </row>
    <row r="125" spans="1:65" s="12" customFormat="1" ht="22.8" customHeight="1">
      <c r="B125" s="159"/>
      <c r="C125" s="160"/>
      <c r="D125" s="161" t="s">
        <v>72</v>
      </c>
      <c r="E125" s="173" t="s">
        <v>646</v>
      </c>
      <c r="F125" s="173" t="s">
        <v>647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SUM(P126:P133)</f>
        <v>0</v>
      </c>
      <c r="Q125" s="167"/>
      <c r="R125" s="168">
        <f>SUM(R126:R133)</f>
        <v>0</v>
      </c>
      <c r="S125" s="167"/>
      <c r="T125" s="169">
        <f>SUM(T126:T133)</f>
        <v>0</v>
      </c>
      <c r="AR125" s="170" t="s">
        <v>128</v>
      </c>
      <c r="AT125" s="171" t="s">
        <v>72</v>
      </c>
      <c r="AU125" s="171" t="s">
        <v>81</v>
      </c>
      <c r="AY125" s="170" t="s">
        <v>121</v>
      </c>
      <c r="BK125" s="172">
        <f>SUM(BK126:BK133)</f>
        <v>0</v>
      </c>
    </row>
    <row r="126" spans="1:65" s="2" customFormat="1" ht="16.5" customHeight="1">
      <c r="A126" s="35"/>
      <c r="B126" s="36"/>
      <c r="C126" s="175" t="s">
        <v>176</v>
      </c>
      <c r="D126" s="175" t="s">
        <v>123</v>
      </c>
      <c r="E126" s="176" t="s">
        <v>648</v>
      </c>
      <c r="F126" s="177" t="s">
        <v>649</v>
      </c>
      <c r="G126" s="178" t="s">
        <v>179</v>
      </c>
      <c r="H126" s="179">
        <v>1</v>
      </c>
      <c r="I126" s="180"/>
      <c r="J126" s="181">
        <f>ROUND(I126*H126,2)</f>
        <v>0</v>
      </c>
      <c r="K126" s="177" t="s">
        <v>28</v>
      </c>
      <c r="L126" s="40"/>
      <c r="M126" s="182" t="s">
        <v>28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650</v>
      </c>
      <c r="AT126" s="186" t="s">
        <v>123</v>
      </c>
      <c r="AU126" s="186" t="s">
        <v>83</v>
      </c>
      <c r="AY126" s="18" t="s">
        <v>121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128</v>
      </c>
      <c r="BK126" s="187">
        <f>ROUND(I126*H126,2)</f>
        <v>0</v>
      </c>
      <c r="BL126" s="18" t="s">
        <v>650</v>
      </c>
      <c r="BM126" s="186" t="s">
        <v>651</v>
      </c>
    </row>
    <row r="127" spans="1:65" s="2" customFormat="1" ht="19.2">
      <c r="A127" s="35"/>
      <c r="B127" s="36"/>
      <c r="C127" s="37"/>
      <c r="D127" s="188" t="s">
        <v>130</v>
      </c>
      <c r="E127" s="37"/>
      <c r="F127" s="189" t="s">
        <v>652</v>
      </c>
      <c r="G127" s="37"/>
      <c r="H127" s="37"/>
      <c r="I127" s="190"/>
      <c r="J127" s="37"/>
      <c r="K127" s="37"/>
      <c r="L127" s="40"/>
      <c r="M127" s="191"/>
      <c r="N127" s="192"/>
      <c r="O127" s="66"/>
      <c r="P127" s="66"/>
      <c r="Q127" s="66"/>
      <c r="R127" s="66"/>
      <c r="S127" s="66"/>
      <c r="T127" s="6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130</v>
      </c>
      <c r="AU127" s="18" t="s">
        <v>83</v>
      </c>
    </row>
    <row r="128" spans="1:65" s="2" customFormat="1" ht="24.15" customHeight="1">
      <c r="A128" s="35"/>
      <c r="B128" s="36"/>
      <c r="C128" s="175" t="s">
        <v>185</v>
      </c>
      <c r="D128" s="175" t="s">
        <v>123</v>
      </c>
      <c r="E128" s="176" t="s">
        <v>653</v>
      </c>
      <c r="F128" s="177" t="s">
        <v>654</v>
      </c>
      <c r="G128" s="178" t="s">
        <v>179</v>
      </c>
      <c r="H128" s="179">
        <v>1</v>
      </c>
      <c r="I128" s="180"/>
      <c r="J128" s="181">
        <f>ROUND(I128*H128,2)</f>
        <v>0</v>
      </c>
      <c r="K128" s="177" t="s">
        <v>28</v>
      </c>
      <c r="L128" s="40"/>
      <c r="M128" s="182" t="s">
        <v>28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650</v>
      </c>
      <c r="AT128" s="186" t="s">
        <v>123</v>
      </c>
      <c r="AU128" s="186" t="s">
        <v>83</v>
      </c>
      <c r="AY128" s="18" t="s">
        <v>121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128</v>
      </c>
      <c r="BK128" s="187">
        <f>ROUND(I128*H128,2)</f>
        <v>0</v>
      </c>
      <c r="BL128" s="18" t="s">
        <v>650</v>
      </c>
      <c r="BM128" s="186" t="s">
        <v>655</v>
      </c>
    </row>
    <row r="129" spans="1:65" s="2" customFormat="1" ht="19.2">
      <c r="A129" s="35"/>
      <c r="B129" s="36"/>
      <c r="C129" s="37"/>
      <c r="D129" s="188" t="s">
        <v>130</v>
      </c>
      <c r="E129" s="37"/>
      <c r="F129" s="189" t="s">
        <v>654</v>
      </c>
      <c r="G129" s="37"/>
      <c r="H129" s="37"/>
      <c r="I129" s="190"/>
      <c r="J129" s="37"/>
      <c r="K129" s="37"/>
      <c r="L129" s="40"/>
      <c r="M129" s="191"/>
      <c r="N129" s="192"/>
      <c r="O129" s="66"/>
      <c r="P129" s="66"/>
      <c r="Q129" s="66"/>
      <c r="R129" s="66"/>
      <c r="S129" s="66"/>
      <c r="T129" s="6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130</v>
      </c>
      <c r="AU129" s="18" t="s">
        <v>83</v>
      </c>
    </row>
    <row r="130" spans="1:65" s="2" customFormat="1" ht="16.5" customHeight="1">
      <c r="A130" s="35"/>
      <c r="B130" s="36"/>
      <c r="C130" s="175" t="s">
        <v>197</v>
      </c>
      <c r="D130" s="175" t="s">
        <v>123</v>
      </c>
      <c r="E130" s="176" t="s">
        <v>656</v>
      </c>
      <c r="F130" s="177" t="s">
        <v>657</v>
      </c>
      <c r="G130" s="178" t="s">
        <v>284</v>
      </c>
      <c r="H130" s="179">
        <v>1</v>
      </c>
      <c r="I130" s="180"/>
      <c r="J130" s="181">
        <f>ROUND(I130*H130,2)</f>
        <v>0</v>
      </c>
      <c r="K130" s="177" t="s">
        <v>28</v>
      </c>
      <c r="L130" s="40"/>
      <c r="M130" s="182" t="s">
        <v>28</v>
      </c>
      <c r="N130" s="183" t="s">
        <v>46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6" t="s">
        <v>607</v>
      </c>
      <c r="AT130" s="186" t="s">
        <v>123</v>
      </c>
      <c r="AU130" s="186" t="s">
        <v>83</v>
      </c>
      <c r="AY130" s="18" t="s">
        <v>121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8" t="s">
        <v>128</v>
      </c>
      <c r="BK130" s="187">
        <f>ROUND(I130*H130,2)</f>
        <v>0</v>
      </c>
      <c r="BL130" s="18" t="s">
        <v>607</v>
      </c>
      <c r="BM130" s="186" t="s">
        <v>658</v>
      </c>
    </row>
    <row r="131" spans="1:65" s="2" customFormat="1" ht="10.199999999999999">
      <c r="A131" s="35"/>
      <c r="B131" s="36"/>
      <c r="C131" s="37"/>
      <c r="D131" s="188" t="s">
        <v>130</v>
      </c>
      <c r="E131" s="37"/>
      <c r="F131" s="189" t="s">
        <v>657</v>
      </c>
      <c r="G131" s="37"/>
      <c r="H131" s="37"/>
      <c r="I131" s="190"/>
      <c r="J131" s="37"/>
      <c r="K131" s="37"/>
      <c r="L131" s="40"/>
      <c r="M131" s="191"/>
      <c r="N131" s="192"/>
      <c r="O131" s="66"/>
      <c r="P131" s="66"/>
      <c r="Q131" s="66"/>
      <c r="R131" s="66"/>
      <c r="S131" s="66"/>
      <c r="T131" s="6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130</v>
      </c>
      <c r="AU131" s="18" t="s">
        <v>83</v>
      </c>
    </row>
    <row r="132" spans="1:65" s="13" customFormat="1" ht="10.199999999999999">
      <c r="B132" s="195"/>
      <c r="C132" s="196"/>
      <c r="D132" s="188" t="s">
        <v>134</v>
      </c>
      <c r="E132" s="197" t="s">
        <v>28</v>
      </c>
      <c r="F132" s="198" t="s">
        <v>659</v>
      </c>
      <c r="G132" s="196"/>
      <c r="H132" s="197" t="s">
        <v>28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134</v>
      </c>
      <c r="AU132" s="204" t="s">
        <v>83</v>
      </c>
      <c r="AV132" s="13" t="s">
        <v>81</v>
      </c>
      <c r="AW132" s="13" t="s">
        <v>34</v>
      </c>
      <c r="AX132" s="13" t="s">
        <v>73</v>
      </c>
      <c r="AY132" s="204" t="s">
        <v>121</v>
      </c>
    </row>
    <row r="133" spans="1:65" s="14" customFormat="1" ht="10.199999999999999">
      <c r="B133" s="205"/>
      <c r="C133" s="206"/>
      <c r="D133" s="188" t="s">
        <v>134</v>
      </c>
      <c r="E133" s="207" t="s">
        <v>28</v>
      </c>
      <c r="F133" s="208" t="s">
        <v>81</v>
      </c>
      <c r="G133" s="206"/>
      <c r="H133" s="209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134</v>
      </c>
      <c r="AU133" s="215" t="s">
        <v>83</v>
      </c>
      <c r="AV133" s="14" t="s">
        <v>83</v>
      </c>
      <c r="AW133" s="14" t="s">
        <v>34</v>
      </c>
      <c r="AX133" s="14" t="s">
        <v>81</v>
      </c>
      <c r="AY133" s="215" t="s">
        <v>121</v>
      </c>
    </row>
    <row r="134" spans="1:65" s="12" customFormat="1" ht="22.8" customHeight="1">
      <c r="B134" s="159"/>
      <c r="C134" s="160"/>
      <c r="D134" s="161" t="s">
        <v>72</v>
      </c>
      <c r="E134" s="173" t="s">
        <v>660</v>
      </c>
      <c r="F134" s="173" t="s">
        <v>661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SUM(P135:P140)</f>
        <v>0</v>
      </c>
      <c r="Q134" s="167"/>
      <c r="R134" s="168">
        <f>SUM(R135:R140)</f>
        <v>0</v>
      </c>
      <c r="S134" s="167"/>
      <c r="T134" s="169">
        <f>SUM(T135:T140)</f>
        <v>0</v>
      </c>
      <c r="AR134" s="170" t="s">
        <v>128</v>
      </c>
      <c r="AT134" s="171" t="s">
        <v>72</v>
      </c>
      <c r="AU134" s="171" t="s">
        <v>81</v>
      </c>
      <c r="AY134" s="170" t="s">
        <v>121</v>
      </c>
      <c r="BK134" s="172">
        <f>SUM(BK135:BK140)</f>
        <v>0</v>
      </c>
    </row>
    <row r="135" spans="1:65" s="2" customFormat="1" ht="16.5" customHeight="1">
      <c r="A135" s="35"/>
      <c r="B135" s="36"/>
      <c r="C135" s="175" t="s">
        <v>205</v>
      </c>
      <c r="D135" s="175" t="s">
        <v>123</v>
      </c>
      <c r="E135" s="176" t="s">
        <v>662</v>
      </c>
      <c r="F135" s="177" t="s">
        <v>663</v>
      </c>
      <c r="G135" s="178" t="s">
        <v>284</v>
      </c>
      <c r="H135" s="179">
        <v>1</v>
      </c>
      <c r="I135" s="180"/>
      <c r="J135" s="181">
        <f>ROUND(I135*H135,2)</f>
        <v>0</v>
      </c>
      <c r="K135" s="177" t="s">
        <v>28</v>
      </c>
      <c r="L135" s="40"/>
      <c r="M135" s="182" t="s">
        <v>28</v>
      </c>
      <c r="N135" s="183" t="s">
        <v>46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6" t="s">
        <v>664</v>
      </c>
      <c r="AT135" s="186" t="s">
        <v>123</v>
      </c>
      <c r="AU135" s="186" t="s">
        <v>83</v>
      </c>
      <c r="AY135" s="18" t="s">
        <v>121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8" t="s">
        <v>128</v>
      </c>
      <c r="BK135" s="187">
        <f>ROUND(I135*H135,2)</f>
        <v>0</v>
      </c>
      <c r="BL135" s="18" t="s">
        <v>664</v>
      </c>
      <c r="BM135" s="186" t="s">
        <v>665</v>
      </c>
    </row>
    <row r="136" spans="1:65" s="2" customFormat="1" ht="10.199999999999999">
      <c r="A136" s="35"/>
      <c r="B136" s="36"/>
      <c r="C136" s="37"/>
      <c r="D136" s="188" t="s">
        <v>130</v>
      </c>
      <c r="E136" s="37"/>
      <c r="F136" s="189" t="s">
        <v>663</v>
      </c>
      <c r="G136" s="37"/>
      <c r="H136" s="37"/>
      <c r="I136" s="190"/>
      <c r="J136" s="37"/>
      <c r="K136" s="37"/>
      <c r="L136" s="40"/>
      <c r="M136" s="191"/>
      <c r="N136" s="192"/>
      <c r="O136" s="66"/>
      <c r="P136" s="66"/>
      <c r="Q136" s="66"/>
      <c r="R136" s="66"/>
      <c r="S136" s="66"/>
      <c r="T136" s="6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130</v>
      </c>
      <c r="AU136" s="18" t="s">
        <v>83</v>
      </c>
    </row>
    <row r="137" spans="1:65" s="13" customFormat="1" ht="10.199999999999999">
      <c r="B137" s="195"/>
      <c r="C137" s="196"/>
      <c r="D137" s="188" t="s">
        <v>134</v>
      </c>
      <c r="E137" s="197" t="s">
        <v>28</v>
      </c>
      <c r="F137" s="198" t="s">
        <v>666</v>
      </c>
      <c r="G137" s="196"/>
      <c r="H137" s="197" t="s">
        <v>28</v>
      </c>
      <c r="I137" s="199"/>
      <c r="J137" s="196"/>
      <c r="K137" s="196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134</v>
      </c>
      <c r="AU137" s="204" t="s">
        <v>83</v>
      </c>
      <c r="AV137" s="13" t="s">
        <v>81</v>
      </c>
      <c r="AW137" s="13" t="s">
        <v>34</v>
      </c>
      <c r="AX137" s="13" t="s">
        <v>73</v>
      </c>
      <c r="AY137" s="204" t="s">
        <v>121</v>
      </c>
    </row>
    <row r="138" spans="1:65" s="14" customFormat="1" ht="10.199999999999999">
      <c r="B138" s="205"/>
      <c r="C138" s="206"/>
      <c r="D138" s="188" t="s">
        <v>134</v>
      </c>
      <c r="E138" s="207" t="s">
        <v>28</v>
      </c>
      <c r="F138" s="208" t="s">
        <v>81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134</v>
      </c>
      <c r="AU138" s="215" t="s">
        <v>83</v>
      </c>
      <c r="AV138" s="14" t="s">
        <v>83</v>
      </c>
      <c r="AW138" s="14" t="s">
        <v>34</v>
      </c>
      <c r="AX138" s="14" t="s">
        <v>81</v>
      </c>
      <c r="AY138" s="215" t="s">
        <v>121</v>
      </c>
    </row>
    <row r="139" spans="1:65" s="2" customFormat="1" ht="16.5" customHeight="1">
      <c r="A139" s="35"/>
      <c r="B139" s="36"/>
      <c r="C139" s="175" t="s">
        <v>212</v>
      </c>
      <c r="D139" s="175" t="s">
        <v>123</v>
      </c>
      <c r="E139" s="176" t="s">
        <v>667</v>
      </c>
      <c r="F139" s="177" t="s">
        <v>668</v>
      </c>
      <c r="G139" s="178" t="s">
        <v>284</v>
      </c>
      <c r="H139" s="179">
        <v>1</v>
      </c>
      <c r="I139" s="180"/>
      <c r="J139" s="181">
        <f>ROUND(I139*H139,2)</f>
        <v>0</v>
      </c>
      <c r="K139" s="177" t="s">
        <v>28</v>
      </c>
      <c r="L139" s="40"/>
      <c r="M139" s="182" t="s">
        <v>28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6" t="s">
        <v>664</v>
      </c>
      <c r="AT139" s="186" t="s">
        <v>123</v>
      </c>
      <c r="AU139" s="186" t="s">
        <v>83</v>
      </c>
      <c r="AY139" s="18" t="s">
        <v>121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8" t="s">
        <v>128</v>
      </c>
      <c r="BK139" s="187">
        <f>ROUND(I139*H139,2)</f>
        <v>0</v>
      </c>
      <c r="BL139" s="18" t="s">
        <v>664</v>
      </c>
      <c r="BM139" s="186" t="s">
        <v>669</v>
      </c>
    </row>
    <row r="140" spans="1:65" s="2" customFormat="1" ht="10.199999999999999">
      <c r="A140" s="35"/>
      <c r="B140" s="36"/>
      <c r="C140" s="37"/>
      <c r="D140" s="188" t="s">
        <v>130</v>
      </c>
      <c r="E140" s="37"/>
      <c r="F140" s="189" t="s">
        <v>668</v>
      </c>
      <c r="G140" s="37"/>
      <c r="H140" s="37"/>
      <c r="I140" s="190"/>
      <c r="J140" s="37"/>
      <c r="K140" s="37"/>
      <c r="L140" s="40"/>
      <c r="M140" s="191"/>
      <c r="N140" s="192"/>
      <c r="O140" s="66"/>
      <c r="P140" s="66"/>
      <c r="Q140" s="66"/>
      <c r="R140" s="66"/>
      <c r="S140" s="66"/>
      <c r="T140" s="6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130</v>
      </c>
      <c r="AU140" s="18" t="s">
        <v>83</v>
      </c>
    </row>
    <row r="141" spans="1:65" s="12" customFormat="1" ht="22.8" customHeight="1">
      <c r="B141" s="159"/>
      <c r="C141" s="160"/>
      <c r="D141" s="161" t="s">
        <v>72</v>
      </c>
      <c r="E141" s="173" t="s">
        <v>670</v>
      </c>
      <c r="F141" s="173" t="s">
        <v>671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SUM(P142:P192)</f>
        <v>0</v>
      </c>
      <c r="Q141" s="167"/>
      <c r="R141" s="168">
        <f>SUM(R142:R192)</f>
        <v>0</v>
      </c>
      <c r="S141" s="167"/>
      <c r="T141" s="169">
        <f>SUM(T142:T192)</f>
        <v>0</v>
      </c>
      <c r="AR141" s="170" t="s">
        <v>128</v>
      </c>
      <c r="AT141" s="171" t="s">
        <v>72</v>
      </c>
      <c r="AU141" s="171" t="s">
        <v>81</v>
      </c>
      <c r="AY141" s="170" t="s">
        <v>121</v>
      </c>
      <c r="BK141" s="172">
        <f>SUM(BK142:BK192)</f>
        <v>0</v>
      </c>
    </row>
    <row r="142" spans="1:65" s="2" customFormat="1" ht="24.15" customHeight="1">
      <c r="A142" s="35"/>
      <c r="B142" s="36"/>
      <c r="C142" s="175" t="s">
        <v>223</v>
      </c>
      <c r="D142" s="175" t="s">
        <v>123</v>
      </c>
      <c r="E142" s="176" t="s">
        <v>672</v>
      </c>
      <c r="F142" s="177" t="s">
        <v>673</v>
      </c>
      <c r="G142" s="178" t="s">
        <v>284</v>
      </c>
      <c r="H142" s="179">
        <v>1</v>
      </c>
      <c r="I142" s="180"/>
      <c r="J142" s="181">
        <f>ROUND(I142*H142,2)</f>
        <v>0</v>
      </c>
      <c r="K142" s="177" t="s">
        <v>28</v>
      </c>
      <c r="L142" s="40"/>
      <c r="M142" s="182" t="s">
        <v>28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664</v>
      </c>
      <c r="AT142" s="186" t="s">
        <v>123</v>
      </c>
      <c r="AU142" s="186" t="s">
        <v>83</v>
      </c>
      <c r="AY142" s="18" t="s">
        <v>121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128</v>
      </c>
      <c r="BK142" s="187">
        <f>ROUND(I142*H142,2)</f>
        <v>0</v>
      </c>
      <c r="BL142" s="18" t="s">
        <v>664</v>
      </c>
      <c r="BM142" s="186" t="s">
        <v>674</v>
      </c>
    </row>
    <row r="143" spans="1:65" s="2" customFormat="1" ht="19.2">
      <c r="A143" s="35"/>
      <c r="B143" s="36"/>
      <c r="C143" s="37"/>
      <c r="D143" s="188" t="s">
        <v>130</v>
      </c>
      <c r="E143" s="37"/>
      <c r="F143" s="189" t="s">
        <v>673</v>
      </c>
      <c r="G143" s="37"/>
      <c r="H143" s="37"/>
      <c r="I143" s="190"/>
      <c r="J143" s="37"/>
      <c r="K143" s="37"/>
      <c r="L143" s="40"/>
      <c r="M143" s="191"/>
      <c r="N143" s="192"/>
      <c r="O143" s="66"/>
      <c r="P143" s="66"/>
      <c r="Q143" s="66"/>
      <c r="R143" s="66"/>
      <c r="S143" s="66"/>
      <c r="T143" s="6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130</v>
      </c>
      <c r="AU143" s="18" t="s">
        <v>83</v>
      </c>
    </row>
    <row r="144" spans="1:65" s="2" customFormat="1" ht="24.15" customHeight="1">
      <c r="A144" s="35"/>
      <c r="B144" s="36"/>
      <c r="C144" s="175" t="s">
        <v>231</v>
      </c>
      <c r="D144" s="175" t="s">
        <v>123</v>
      </c>
      <c r="E144" s="176" t="s">
        <v>675</v>
      </c>
      <c r="F144" s="177" t="s">
        <v>676</v>
      </c>
      <c r="G144" s="178" t="s">
        <v>284</v>
      </c>
      <c r="H144" s="179">
        <v>1</v>
      </c>
      <c r="I144" s="180"/>
      <c r="J144" s="181">
        <f>ROUND(I144*H144,2)</f>
        <v>0</v>
      </c>
      <c r="K144" s="177" t="s">
        <v>28</v>
      </c>
      <c r="L144" s="40"/>
      <c r="M144" s="182" t="s">
        <v>28</v>
      </c>
      <c r="N144" s="183" t="s">
        <v>46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6" t="s">
        <v>664</v>
      </c>
      <c r="AT144" s="186" t="s">
        <v>123</v>
      </c>
      <c r="AU144" s="186" t="s">
        <v>83</v>
      </c>
      <c r="AY144" s="18" t="s">
        <v>121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8" t="s">
        <v>128</v>
      </c>
      <c r="BK144" s="187">
        <f>ROUND(I144*H144,2)</f>
        <v>0</v>
      </c>
      <c r="BL144" s="18" t="s">
        <v>664</v>
      </c>
      <c r="BM144" s="186" t="s">
        <v>677</v>
      </c>
    </row>
    <row r="145" spans="1:65" s="2" customFormat="1" ht="19.2">
      <c r="A145" s="35"/>
      <c r="B145" s="36"/>
      <c r="C145" s="37"/>
      <c r="D145" s="188" t="s">
        <v>130</v>
      </c>
      <c r="E145" s="37"/>
      <c r="F145" s="189" t="s">
        <v>676</v>
      </c>
      <c r="G145" s="37"/>
      <c r="H145" s="37"/>
      <c r="I145" s="190"/>
      <c r="J145" s="37"/>
      <c r="K145" s="37"/>
      <c r="L145" s="40"/>
      <c r="M145" s="191"/>
      <c r="N145" s="192"/>
      <c r="O145" s="66"/>
      <c r="P145" s="66"/>
      <c r="Q145" s="66"/>
      <c r="R145" s="66"/>
      <c r="S145" s="66"/>
      <c r="T145" s="6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130</v>
      </c>
      <c r="AU145" s="18" t="s">
        <v>83</v>
      </c>
    </row>
    <row r="146" spans="1:65" s="2" customFormat="1" ht="16.5" customHeight="1">
      <c r="A146" s="35"/>
      <c r="B146" s="36"/>
      <c r="C146" s="175" t="s">
        <v>242</v>
      </c>
      <c r="D146" s="175" t="s">
        <v>123</v>
      </c>
      <c r="E146" s="176" t="s">
        <v>678</v>
      </c>
      <c r="F146" s="177" t="s">
        <v>679</v>
      </c>
      <c r="G146" s="178" t="s">
        <v>284</v>
      </c>
      <c r="H146" s="179">
        <v>1</v>
      </c>
      <c r="I146" s="180"/>
      <c r="J146" s="181">
        <f>ROUND(I146*H146,2)</f>
        <v>0</v>
      </c>
      <c r="K146" s="177" t="s">
        <v>28</v>
      </c>
      <c r="L146" s="40"/>
      <c r="M146" s="182" t="s">
        <v>28</v>
      </c>
      <c r="N146" s="183" t="s">
        <v>46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664</v>
      </c>
      <c r="AT146" s="186" t="s">
        <v>123</v>
      </c>
      <c r="AU146" s="186" t="s">
        <v>83</v>
      </c>
      <c r="AY146" s="18" t="s">
        <v>121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128</v>
      </c>
      <c r="BK146" s="187">
        <f>ROUND(I146*H146,2)</f>
        <v>0</v>
      </c>
      <c r="BL146" s="18" t="s">
        <v>664</v>
      </c>
      <c r="BM146" s="186" t="s">
        <v>680</v>
      </c>
    </row>
    <row r="147" spans="1:65" s="2" customFormat="1" ht="10.199999999999999">
      <c r="A147" s="35"/>
      <c r="B147" s="36"/>
      <c r="C147" s="37"/>
      <c r="D147" s="188" t="s">
        <v>130</v>
      </c>
      <c r="E147" s="37"/>
      <c r="F147" s="189" t="s">
        <v>681</v>
      </c>
      <c r="G147" s="37"/>
      <c r="H147" s="37"/>
      <c r="I147" s="190"/>
      <c r="J147" s="37"/>
      <c r="K147" s="37"/>
      <c r="L147" s="40"/>
      <c r="M147" s="191"/>
      <c r="N147" s="192"/>
      <c r="O147" s="66"/>
      <c r="P147" s="66"/>
      <c r="Q147" s="66"/>
      <c r="R147" s="66"/>
      <c r="S147" s="66"/>
      <c r="T147" s="6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130</v>
      </c>
      <c r="AU147" s="18" t="s">
        <v>83</v>
      </c>
    </row>
    <row r="148" spans="1:65" s="2" customFormat="1" ht="16.5" customHeight="1">
      <c r="A148" s="35"/>
      <c r="B148" s="36"/>
      <c r="C148" s="175" t="s">
        <v>8</v>
      </c>
      <c r="D148" s="175" t="s">
        <v>123</v>
      </c>
      <c r="E148" s="176" t="s">
        <v>682</v>
      </c>
      <c r="F148" s="177" t="s">
        <v>683</v>
      </c>
      <c r="G148" s="178" t="s">
        <v>284</v>
      </c>
      <c r="H148" s="179">
        <v>1</v>
      </c>
      <c r="I148" s="180"/>
      <c r="J148" s="181">
        <f>ROUND(I148*H148,2)</f>
        <v>0</v>
      </c>
      <c r="K148" s="177" t="s">
        <v>28</v>
      </c>
      <c r="L148" s="40"/>
      <c r="M148" s="182" t="s">
        <v>28</v>
      </c>
      <c r="N148" s="183" t="s">
        <v>46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664</v>
      </c>
      <c r="AT148" s="186" t="s">
        <v>123</v>
      </c>
      <c r="AU148" s="186" t="s">
        <v>83</v>
      </c>
      <c r="AY148" s="18" t="s">
        <v>121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128</v>
      </c>
      <c r="BK148" s="187">
        <f>ROUND(I148*H148,2)</f>
        <v>0</v>
      </c>
      <c r="BL148" s="18" t="s">
        <v>664</v>
      </c>
      <c r="BM148" s="186" t="s">
        <v>684</v>
      </c>
    </row>
    <row r="149" spans="1:65" s="2" customFormat="1" ht="10.199999999999999">
      <c r="A149" s="35"/>
      <c r="B149" s="36"/>
      <c r="C149" s="37"/>
      <c r="D149" s="188" t="s">
        <v>130</v>
      </c>
      <c r="E149" s="37"/>
      <c r="F149" s="189" t="s">
        <v>683</v>
      </c>
      <c r="G149" s="37"/>
      <c r="H149" s="37"/>
      <c r="I149" s="190"/>
      <c r="J149" s="37"/>
      <c r="K149" s="37"/>
      <c r="L149" s="40"/>
      <c r="M149" s="191"/>
      <c r="N149" s="192"/>
      <c r="O149" s="66"/>
      <c r="P149" s="66"/>
      <c r="Q149" s="66"/>
      <c r="R149" s="66"/>
      <c r="S149" s="66"/>
      <c r="T149" s="6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130</v>
      </c>
      <c r="AU149" s="18" t="s">
        <v>83</v>
      </c>
    </row>
    <row r="150" spans="1:65" s="13" customFormat="1" ht="10.199999999999999">
      <c r="B150" s="195"/>
      <c r="C150" s="196"/>
      <c r="D150" s="188" t="s">
        <v>134</v>
      </c>
      <c r="E150" s="197" t="s">
        <v>28</v>
      </c>
      <c r="F150" s="198" t="s">
        <v>685</v>
      </c>
      <c r="G150" s="196"/>
      <c r="H150" s="197" t="s">
        <v>28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134</v>
      </c>
      <c r="AU150" s="204" t="s">
        <v>83</v>
      </c>
      <c r="AV150" s="13" t="s">
        <v>81</v>
      </c>
      <c r="AW150" s="13" t="s">
        <v>34</v>
      </c>
      <c r="AX150" s="13" t="s">
        <v>73</v>
      </c>
      <c r="AY150" s="204" t="s">
        <v>121</v>
      </c>
    </row>
    <row r="151" spans="1:65" s="14" customFormat="1" ht="10.199999999999999">
      <c r="B151" s="205"/>
      <c r="C151" s="206"/>
      <c r="D151" s="188" t="s">
        <v>134</v>
      </c>
      <c r="E151" s="207" t="s">
        <v>28</v>
      </c>
      <c r="F151" s="208" t="s">
        <v>81</v>
      </c>
      <c r="G151" s="206"/>
      <c r="H151" s="209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134</v>
      </c>
      <c r="AU151" s="215" t="s">
        <v>83</v>
      </c>
      <c r="AV151" s="14" t="s">
        <v>83</v>
      </c>
      <c r="AW151" s="14" t="s">
        <v>34</v>
      </c>
      <c r="AX151" s="14" t="s">
        <v>81</v>
      </c>
      <c r="AY151" s="215" t="s">
        <v>121</v>
      </c>
    </row>
    <row r="152" spans="1:65" s="2" customFormat="1" ht="21.75" customHeight="1">
      <c r="A152" s="35"/>
      <c r="B152" s="36"/>
      <c r="C152" s="175" t="s">
        <v>258</v>
      </c>
      <c r="D152" s="175" t="s">
        <v>123</v>
      </c>
      <c r="E152" s="176" t="s">
        <v>686</v>
      </c>
      <c r="F152" s="177" t="s">
        <v>687</v>
      </c>
      <c r="G152" s="178" t="s">
        <v>284</v>
      </c>
      <c r="H152" s="179">
        <v>1</v>
      </c>
      <c r="I152" s="180"/>
      <c r="J152" s="181">
        <f>ROUND(I152*H152,2)</f>
        <v>0</v>
      </c>
      <c r="K152" s="177" t="s">
        <v>28</v>
      </c>
      <c r="L152" s="40"/>
      <c r="M152" s="182" t="s">
        <v>28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6" t="s">
        <v>664</v>
      </c>
      <c r="AT152" s="186" t="s">
        <v>123</v>
      </c>
      <c r="AU152" s="186" t="s">
        <v>83</v>
      </c>
      <c r="AY152" s="18" t="s">
        <v>121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8" t="s">
        <v>128</v>
      </c>
      <c r="BK152" s="187">
        <f>ROUND(I152*H152,2)</f>
        <v>0</v>
      </c>
      <c r="BL152" s="18" t="s">
        <v>664</v>
      </c>
      <c r="BM152" s="186" t="s">
        <v>688</v>
      </c>
    </row>
    <row r="153" spans="1:65" s="2" customFormat="1" ht="10.199999999999999">
      <c r="A153" s="35"/>
      <c r="B153" s="36"/>
      <c r="C153" s="37"/>
      <c r="D153" s="188" t="s">
        <v>130</v>
      </c>
      <c r="E153" s="37"/>
      <c r="F153" s="189" t="s">
        <v>687</v>
      </c>
      <c r="G153" s="37"/>
      <c r="H153" s="37"/>
      <c r="I153" s="190"/>
      <c r="J153" s="37"/>
      <c r="K153" s="37"/>
      <c r="L153" s="40"/>
      <c r="M153" s="191"/>
      <c r="N153" s="192"/>
      <c r="O153" s="66"/>
      <c r="P153" s="66"/>
      <c r="Q153" s="66"/>
      <c r="R153" s="66"/>
      <c r="S153" s="66"/>
      <c r="T153" s="6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130</v>
      </c>
      <c r="AU153" s="18" t="s">
        <v>83</v>
      </c>
    </row>
    <row r="154" spans="1:65" s="2" customFormat="1" ht="16.5" customHeight="1">
      <c r="A154" s="35"/>
      <c r="B154" s="36"/>
      <c r="C154" s="175" t="s">
        <v>267</v>
      </c>
      <c r="D154" s="175" t="s">
        <v>123</v>
      </c>
      <c r="E154" s="176" t="s">
        <v>689</v>
      </c>
      <c r="F154" s="177" t="s">
        <v>690</v>
      </c>
      <c r="G154" s="178" t="s">
        <v>284</v>
      </c>
      <c r="H154" s="179">
        <v>1</v>
      </c>
      <c r="I154" s="180"/>
      <c r="J154" s="181">
        <f>ROUND(I154*H154,2)</f>
        <v>0</v>
      </c>
      <c r="K154" s="177" t="s">
        <v>28</v>
      </c>
      <c r="L154" s="40"/>
      <c r="M154" s="182" t="s">
        <v>28</v>
      </c>
      <c r="N154" s="183" t="s">
        <v>46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664</v>
      </c>
      <c r="AT154" s="186" t="s">
        <v>123</v>
      </c>
      <c r="AU154" s="186" t="s">
        <v>83</v>
      </c>
      <c r="AY154" s="18" t="s">
        <v>121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8" t="s">
        <v>128</v>
      </c>
      <c r="BK154" s="187">
        <f>ROUND(I154*H154,2)</f>
        <v>0</v>
      </c>
      <c r="BL154" s="18" t="s">
        <v>664</v>
      </c>
      <c r="BM154" s="186" t="s">
        <v>691</v>
      </c>
    </row>
    <row r="155" spans="1:65" s="2" customFormat="1" ht="10.199999999999999">
      <c r="A155" s="35"/>
      <c r="B155" s="36"/>
      <c r="C155" s="37"/>
      <c r="D155" s="188" t="s">
        <v>130</v>
      </c>
      <c r="E155" s="37"/>
      <c r="F155" s="189" t="s">
        <v>690</v>
      </c>
      <c r="G155" s="37"/>
      <c r="H155" s="37"/>
      <c r="I155" s="190"/>
      <c r="J155" s="37"/>
      <c r="K155" s="37"/>
      <c r="L155" s="40"/>
      <c r="M155" s="191"/>
      <c r="N155" s="192"/>
      <c r="O155" s="66"/>
      <c r="P155" s="66"/>
      <c r="Q155" s="66"/>
      <c r="R155" s="66"/>
      <c r="S155" s="66"/>
      <c r="T155" s="6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130</v>
      </c>
      <c r="AU155" s="18" t="s">
        <v>83</v>
      </c>
    </row>
    <row r="156" spans="1:65" s="13" customFormat="1" ht="10.199999999999999">
      <c r="B156" s="195"/>
      <c r="C156" s="196"/>
      <c r="D156" s="188" t="s">
        <v>134</v>
      </c>
      <c r="E156" s="197" t="s">
        <v>28</v>
      </c>
      <c r="F156" s="198" t="s">
        <v>692</v>
      </c>
      <c r="G156" s="196"/>
      <c r="H156" s="197" t="s">
        <v>28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134</v>
      </c>
      <c r="AU156" s="204" t="s">
        <v>83</v>
      </c>
      <c r="AV156" s="13" t="s">
        <v>81</v>
      </c>
      <c r="AW156" s="13" t="s">
        <v>34</v>
      </c>
      <c r="AX156" s="13" t="s">
        <v>73</v>
      </c>
      <c r="AY156" s="204" t="s">
        <v>121</v>
      </c>
    </row>
    <row r="157" spans="1:65" s="14" customFormat="1" ht="10.199999999999999">
      <c r="B157" s="205"/>
      <c r="C157" s="206"/>
      <c r="D157" s="188" t="s">
        <v>134</v>
      </c>
      <c r="E157" s="207" t="s">
        <v>28</v>
      </c>
      <c r="F157" s="208" t="s">
        <v>81</v>
      </c>
      <c r="G157" s="206"/>
      <c r="H157" s="209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134</v>
      </c>
      <c r="AU157" s="215" t="s">
        <v>83</v>
      </c>
      <c r="AV157" s="14" t="s">
        <v>83</v>
      </c>
      <c r="AW157" s="14" t="s">
        <v>34</v>
      </c>
      <c r="AX157" s="14" t="s">
        <v>81</v>
      </c>
      <c r="AY157" s="215" t="s">
        <v>121</v>
      </c>
    </row>
    <row r="158" spans="1:65" s="2" customFormat="1" ht="16.5" customHeight="1">
      <c r="A158" s="35"/>
      <c r="B158" s="36"/>
      <c r="C158" s="175" t="s">
        <v>274</v>
      </c>
      <c r="D158" s="175" t="s">
        <v>123</v>
      </c>
      <c r="E158" s="176" t="s">
        <v>693</v>
      </c>
      <c r="F158" s="177" t="s">
        <v>694</v>
      </c>
      <c r="G158" s="178" t="s">
        <v>284</v>
      </c>
      <c r="H158" s="179">
        <v>1</v>
      </c>
      <c r="I158" s="180"/>
      <c r="J158" s="181">
        <f>ROUND(I158*H158,2)</f>
        <v>0</v>
      </c>
      <c r="K158" s="177" t="s">
        <v>28</v>
      </c>
      <c r="L158" s="40"/>
      <c r="M158" s="182" t="s">
        <v>28</v>
      </c>
      <c r="N158" s="183" t="s">
        <v>46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6" t="s">
        <v>664</v>
      </c>
      <c r="AT158" s="186" t="s">
        <v>123</v>
      </c>
      <c r="AU158" s="186" t="s">
        <v>83</v>
      </c>
      <c r="AY158" s="18" t="s">
        <v>121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8" t="s">
        <v>128</v>
      </c>
      <c r="BK158" s="187">
        <f>ROUND(I158*H158,2)</f>
        <v>0</v>
      </c>
      <c r="BL158" s="18" t="s">
        <v>664</v>
      </c>
      <c r="BM158" s="186" t="s">
        <v>695</v>
      </c>
    </row>
    <row r="159" spans="1:65" s="2" customFormat="1" ht="10.199999999999999">
      <c r="A159" s="35"/>
      <c r="B159" s="36"/>
      <c r="C159" s="37"/>
      <c r="D159" s="188" t="s">
        <v>130</v>
      </c>
      <c r="E159" s="37"/>
      <c r="F159" s="189" t="s">
        <v>694</v>
      </c>
      <c r="G159" s="37"/>
      <c r="H159" s="37"/>
      <c r="I159" s="190"/>
      <c r="J159" s="37"/>
      <c r="K159" s="37"/>
      <c r="L159" s="40"/>
      <c r="M159" s="191"/>
      <c r="N159" s="192"/>
      <c r="O159" s="66"/>
      <c r="P159" s="66"/>
      <c r="Q159" s="66"/>
      <c r="R159" s="66"/>
      <c r="S159" s="66"/>
      <c r="T159" s="6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130</v>
      </c>
      <c r="AU159" s="18" t="s">
        <v>83</v>
      </c>
    </row>
    <row r="160" spans="1:65" s="13" customFormat="1" ht="10.199999999999999">
      <c r="B160" s="195"/>
      <c r="C160" s="196"/>
      <c r="D160" s="188" t="s">
        <v>134</v>
      </c>
      <c r="E160" s="197" t="s">
        <v>28</v>
      </c>
      <c r="F160" s="198" t="s">
        <v>696</v>
      </c>
      <c r="G160" s="196"/>
      <c r="H160" s="197" t="s">
        <v>28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134</v>
      </c>
      <c r="AU160" s="204" t="s">
        <v>83</v>
      </c>
      <c r="AV160" s="13" t="s">
        <v>81</v>
      </c>
      <c r="AW160" s="13" t="s">
        <v>34</v>
      </c>
      <c r="AX160" s="13" t="s">
        <v>73</v>
      </c>
      <c r="AY160" s="204" t="s">
        <v>121</v>
      </c>
    </row>
    <row r="161" spans="1:65" s="13" customFormat="1" ht="10.199999999999999">
      <c r="B161" s="195"/>
      <c r="C161" s="196"/>
      <c r="D161" s="188" t="s">
        <v>134</v>
      </c>
      <c r="E161" s="197" t="s">
        <v>28</v>
      </c>
      <c r="F161" s="198" t="s">
        <v>697</v>
      </c>
      <c r="G161" s="196"/>
      <c r="H161" s="197" t="s">
        <v>28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134</v>
      </c>
      <c r="AU161" s="204" t="s">
        <v>83</v>
      </c>
      <c r="AV161" s="13" t="s">
        <v>81</v>
      </c>
      <c r="AW161" s="13" t="s">
        <v>34</v>
      </c>
      <c r="AX161" s="13" t="s">
        <v>73</v>
      </c>
      <c r="AY161" s="204" t="s">
        <v>121</v>
      </c>
    </row>
    <row r="162" spans="1:65" s="13" customFormat="1" ht="10.199999999999999">
      <c r="B162" s="195"/>
      <c r="C162" s="196"/>
      <c r="D162" s="188" t="s">
        <v>134</v>
      </c>
      <c r="E162" s="197" t="s">
        <v>28</v>
      </c>
      <c r="F162" s="198" t="s">
        <v>698</v>
      </c>
      <c r="G162" s="196"/>
      <c r="H162" s="197" t="s">
        <v>28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134</v>
      </c>
      <c r="AU162" s="204" t="s">
        <v>83</v>
      </c>
      <c r="AV162" s="13" t="s">
        <v>81</v>
      </c>
      <c r="AW162" s="13" t="s">
        <v>34</v>
      </c>
      <c r="AX162" s="13" t="s">
        <v>73</v>
      </c>
      <c r="AY162" s="204" t="s">
        <v>121</v>
      </c>
    </row>
    <row r="163" spans="1:65" s="13" customFormat="1" ht="10.199999999999999">
      <c r="B163" s="195"/>
      <c r="C163" s="196"/>
      <c r="D163" s="188" t="s">
        <v>134</v>
      </c>
      <c r="E163" s="197" t="s">
        <v>28</v>
      </c>
      <c r="F163" s="198" t="s">
        <v>699</v>
      </c>
      <c r="G163" s="196"/>
      <c r="H163" s="197" t="s">
        <v>28</v>
      </c>
      <c r="I163" s="199"/>
      <c r="J163" s="196"/>
      <c r="K163" s="196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134</v>
      </c>
      <c r="AU163" s="204" t="s">
        <v>83</v>
      </c>
      <c r="AV163" s="13" t="s">
        <v>81</v>
      </c>
      <c r="AW163" s="13" t="s">
        <v>34</v>
      </c>
      <c r="AX163" s="13" t="s">
        <v>73</v>
      </c>
      <c r="AY163" s="204" t="s">
        <v>121</v>
      </c>
    </row>
    <row r="164" spans="1:65" s="13" customFormat="1" ht="10.199999999999999">
      <c r="B164" s="195"/>
      <c r="C164" s="196"/>
      <c r="D164" s="188" t="s">
        <v>134</v>
      </c>
      <c r="E164" s="197" t="s">
        <v>28</v>
      </c>
      <c r="F164" s="198" t="s">
        <v>700</v>
      </c>
      <c r="G164" s="196"/>
      <c r="H164" s="197" t="s">
        <v>28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134</v>
      </c>
      <c r="AU164" s="204" t="s">
        <v>83</v>
      </c>
      <c r="AV164" s="13" t="s">
        <v>81</v>
      </c>
      <c r="AW164" s="13" t="s">
        <v>34</v>
      </c>
      <c r="AX164" s="13" t="s">
        <v>73</v>
      </c>
      <c r="AY164" s="204" t="s">
        <v>121</v>
      </c>
    </row>
    <row r="165" spans="1:65" s="13" customFormat="1" ht="10.199999999999999">
      <c r="B165" s="195"/>
      <c r="C165" s="196"/>
      <c r="D165" s="188" t="s">
        <v>134</v>
      </c>
      <c r="E165" s="197" t="s">
        <v>28</v>
      </c>
      <c r="F165" s="198" t="s">
        <v>701</v>
      </c>
      <c r="G165" s="196"/>
      <c r="H165" s="197" t="s">
        <v>28</v>
      </c>
      <c r="I165" s="199"/>
      <c r="J165" s="196"/>
      <c r="K165" s="196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134</v>
      </c>
      <c r="AU165" s="204" t="s">
        <v>83</v>
      </c>
      <c r="AV165" s="13" t="s">
        <v>81</v>
      </c>
      <c r="AW165" s="13" t="s">
        <v>34</v>
      </c>
      <c r="AX165" s="13" t="s">
        <v>73</v>
      </c>
      <c r="AY165" s="204" t="s">
        <v>121</v>
      </c>
    </row>
    <row r="166" spans="1:65" s="13" customFormat="1" ht="10.199999999999999">
      <c r="B166" s="195"/>
      <c r="C166" s="196"/>
      <c r="D166" s="188" t="s">
        <v>134</v>
      </c>
      <c r="E166" s="197" t="s">
        <v>28</v>
      </c>
      <c r="F166" s="198" t="s">
        <v>702</v>
      </c>
      <c r="G166" s="196"/>
      <c r="H166" s="197" t="s">
        <v>28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134</v>
      </c>
      <c r="AU166" s="204" t="s">
        <v>83</v>
      </c>
      <c r="AV166" s="13" t="s">
        <v>81</v>
      </c>
      <c r="AW166" s="13" t="s">
        <v>34</v>
      </c>
      <c r="AX166" s="13" t="s">
        <v>73</v>
      </c>
      <c r="AY166" s="204" t="s">
        <v>121</v>
      </c>
    </row>
    <row r="167" spans="1:65" s="14" customFormat="1" ht="10.199999999999999">
      <c r="B167" s="205"/>
      <c r="C167" s="206"/>
      <c r="D167" s="188" t="s">
        <v>134</v>
      </c>
      <c r="E167" s="207" t="s">
        <v>28</v>
      </c>
      <c r="F167" s="208" t="s">
        <v>81</v>
      </c>
      <c r="G167" s="206"/>
      <c r="H167" s="209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134</v>
      </c>
      <c r="AU167" s="215" t="s">
        <v>83</v>
      </c>
      <c r="AV167" s="14" t="s">
        <v>83</v>
      </c>
      <c r="AW167" s="14" t="s">
        <v>34</v>
      </c>
      <c r="AX167" s="14" t="s">
        <v>81</v>
      </c>
      <c r="AY167" s="215" t="s">
        <v>121</v>
      </c>
    </row>
    <row r="168" spans="1:65" s="2" customFormat="1" ht="16.5" customHeight="1">
      <c r="A168" s="35"/>
      <c r="B168" s="36"/>
      <c r="C168" s="175" t="s">
        <v>281</v>
      </c>
      <c r="D168" s="175" t="s">
        <v>123</v>
      </c>
      <c r="E168" s="176" t="s">
        <v>703</v>
      </c>
      <c r="F168" s="177" t="s">
        <v>704</v>
      </c>
      <c r="G168" s="178" t="s">
        <v>284</v>
      </c>
      <c r="H168" s="179">
        <v>1</v>
      </c>
      <c r="I168" s="180"/>
      <c r="J168" s="181">
        <f>ROUND(I168*H168,2)</f>
        <v>0</v>
      </c>
      <c r="K168" s="177" t="s">
        <v>28</v>
      </c>
      <c r="L168" s="40"/>
      <c r="M168" s="182" t="s">
        <v>28</v>
      </c>
      <c r="N168" s="183" t="s">
        <v>46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6" t="s">
        <v>664</v>
      </c>
      <c r="AT168" s="186" t="s">
        <v>123</v>
      </c>
      <c r="AU168" s="186" t="s">
        <v>83</v>
      </c>
      <c r="AY168" s="18" t="s">
        <v>121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8" t="s">
        <v>128</v>
      </c>
      <c r="BK168" s="187">
        <f>ROUND(I168*H168,2)</f>
        <v>0</v>
      </c>
      <c r="BL168" s="18" t="s">
        <v>664</v>
      </c>
      <c r="BM168" s="186" t="s">
        <v>705</v>
      </c>
    </row>
    <row r="169" spans="1:65" s="2" customFormat="1" ht="10.199999999999999">
      <c r="A169" s="35"/>
      <c r="B169" s="36"/>
      <c r="C169" s="37"/>
      <c r="D169" s="188" t="s">
        <v>130</v>
      </c>
      <c r="E169" s="37"/>
      <c r="F169" s="189" t="s">
        <v>704</v>
      </c>
      <c r="G169" s="37"/>
      <c r="H169" s="37"/>
      <c r="I169" s="190"/>
      <c r="J169" s="37"/>
      <c r="K169" s="37"/>
      <c r="L169" s="40"/>
      <c r="M169" s="191"/>
      <c r="N169" s="192"/>
      <c r="O169" s="66"/>
      <c r="P169" s="66"/>
      <c r="Q169" s="66"/>
      <c r="R169" s="66"/>
      <c r="S169" s="66"/>
      <c r="T169" s="6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130</v>
      </c>
      <c r="AU169" s="18" t="s">
        <v>83</v>
      </c>
    </row>
    <row r="170" spans="1:65" s="13" customFormat="1" ht="10.199999999999999">
      <c r="B170" s="195"/>
      <c r="C170" s="196"/>
      <c r="D170" s="188" t="s">
        <v>134</v>
      </c>
      <c r="E170" s="197" t="s">
        <v>28</v>
      </c>
      <c r="F170" s="198" t="s">
        <v>696</v>
      </c>
      <c r="G170" s="196"/>
      <c r="H170" s="197" t="s">
        <v>28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134</v>
      </c>
      <c r="AU170" s="204" t="s">
        <v>83</v>
      </c>
      <c r="AV170" s="13" t="s">
        <v>81</v>
      </c>
      <c r="AW170" s="13" t="s">
        <v>34</v>
      </c>
      <c r="AX170" s="13" t="s">
        <v>73</v>
      </c>
      <c r="AY170" s="204" t="s">
        <v>121</v>
      </c>
    </row>
    <row r="171" spans="1:65" s="13" customFormat="1" ht="10.199999999999999">
      <c r="B171" s="195"/>
      <c r="C171" s="196"/>
      <c r="D171" s="188" t="s">
        <v>134</v>
      </c>
      <c r="E171" s="197" t="s">
        <v>28</v>
      </c>
      <c r="F171" s="198" t="s">
        <v>706</v>
      </c>
      <c r="G171" s="196"/>
      <c r="H171" s="197" t="s">
        <v>28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134</v>
      </c>
      <c r="AU171" s="204" t="s">
        <v>83</v>
      </c>
      <c r="AV171" s="13" t="s">
        <v>81</v>
      </c>
      <c r="AW171" s="13" t="s">
        <v>34</v>
      </c>
      <c r="AX171" s="13" t="s">
        <v>73</v>
      </c>
      <c r="AY171" s="204" t="s">
        <v>121</v>
      </c>
    </row>
    <row r="172" spans="1:65" s="13" customFormat="1" ht="10.199999999999999">
      <c r="B172" s="195"/>
      <c r="C172" s="196"/>
      <c r="D172" s="188" t="s">
        <v>134</v>
      </c>
      <c r="E172" s="197" t="s">
        <v>28</v>
      </c>
      <c r="F172" s="198" t="s">
        <v>707</v>
      </c>
      <c r="G172" s="196"/>
      <c r="H172" s="197" t="s">
        <v>28</v>
      </c>
      <c r="I172" s="199"/>
      <c r="J172" s="196"/>
      <c r="K172" s="196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134</v>
      </c>
      <c r="AU172" s="204" t="s">
        <v>83</v>
      </c>
      <c r="AV172" s="13" t="s">
        <v>81</v>
      </c>
      <c r="AW172" s="13" t="s">
        <v>34</v>
      </c>
      <c r="AX172" s="13" t="s">
        <v>73</v>
      </c>
      <c r="AY172" s="204" t="s">
        <v>121</v>
      </c>
    </row>
    <row r="173" spans="1:65" s="13" customFormat="1" ht="10.199999999999999">
      <c r="B173" s="195"/>
      <c r="C173" s="196"/>
      <c r="D173" s="188" t="s">
        <v>134</v>
      </c>
      <c r="E173" s="197" t="s">
        <v>28</v>
      </c>
      <c r="F173" s="198" t="s">
        <v>708</v>
      </c>
      <c r="G173" s="196"/>
      <c r="H173" s="197" t="s">
        <v>28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134</v>
      </c>
      <c r="AU173" s="204" t="s">
        <v>83</v>
      </c>
      <c r="AV173" s="13" t="s">
        <v>81</v>
      </c>
      <c r="AW173" s="13" t="s">
        <v>34</v>
      </c>
      <c r="AX173" s="13" t="s">
        <v>73</v>
      </c>
      <c r="AY173" s="204" t="s">
        <v>121</v>
      </c>
    </row>
    <row r="174" spans="1:65" s="13" customFormat="1" ht="10.199999999999999">
      <c r="B174" s="195"/>
      <c r="C174" s="196"/>
      <c r="D174" s="188" t="s">
        <v>134</v>
      </c>
      <c r="E174" s="197" t="s">
        <v>28</v>
      </c>
      <c r="F174" s="198" t="s">
        <v>709</v>
      </c>
      <c r="G174" s="196"/>
      <c r="H174" s="197" t="s">
        <v>28</v>
      </c>
      <c r="I174" s="199"/>
      <c r="J174" s="196"/>
      <c r="K174" s="196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134</v>
      </c>
      <c r="AU174" s="204" t="s">
        <v>83</v>
      </c>
      <c r="AV174" s="13" t="s">
        <v>81</v>
      </c>
      <c r="AW174" s="13" t="s">
        <v>34</v>
      </c>
      <c r="AX174" s="13" t="s">
        <v>73</v>
      </c>
      <c r="AY174" s="204" t="s">
        <v>121</v>
      </c>
    </row>
    <row r="175" spans="1:65" s="14" customFormat="1" ht="10.199999999999999">
      <c r="B175" s="205"/>
      <c r="C175" s="206"/>
      <c r="D175" s="188" t="s">
        <v>134</v>
      </c>
      <c r="E175" s="207" t="s">
        <v>28</v>
      </c>
      <c r="F175" s="208" t="s">
        <v>81</v>
      </c>
      <c r="G175" s="206"/>
      <c r="H175" s="209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134</v>
      </c>
      <c r="AU175" s="215" t="s">
        <v>83</v>
      </c>
      <c r="AV175" s="14" t="s">
        <v>83</v>
      </c>
      <c r="AW175" s="14" t="s">
        <v>34</v>
      </c>
      <c r="AX175" s="14" t="s">
        <v>81</v>
      </c>
      <c r="AY175" s="215" t="s">
        <v>121</v>
      </c>
    </row>
    <row r="176" spans="1:65" s="2" customFormat="1" ht="16.5" customHeight="1">
      <c r="A176" s="35"/>
      <c r="B176" s="36"/>
      <c r="C176" s="175" t="s">
        <v>289</v>
      </c>
      <c r="D176" s="175" t="s">
        <v>123</v>
      </c>
      <c r="E176" s="176" t="s">
        <v>710</v>
      </c>
      <c r="F176" s="177" t="s">
        <v>711</v>
      </c>
      <c r="G176" s="178" t="s">
        <v>284</v>
      </c>
      <c r="H176" s="179">
        <v>1</v>
      </c>
      <c r="I176" s="180"/>
      <c r="J176" s="181">
        <f>ROUND(I176*H176,2)</f>
        <v>0</v>
      </c>
      <c r="K176" s="177" t="s">
        <v>28</v>
      </c>
      <c r="L176" s="40"/>
      <c r="M176" s="182" t="s">
        <v>28</v>
      </c>
      <c r="N176" s="183" t="s">
        <v>46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6" t="s">
        <v>664</v>
      </c>
      <c r="AT176" s="186" t="s">
        <v>123</v>
      </c>
      <c r="AU176" s="186" t="s">
        <v>83</v>
      </c>
      <c r="AY176" s="18" t="s">
        <v>121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8" t="s">
        <v>128</v>
      </c>
      <c r="BK176" s="187">
        <f>ROUND(I176*H176,2)</f>
        <v>0</v>
      </c>
      <c r="BL176" s="18" t="s">
        <v>664</v>
      </c>
      <c r="BM176" s="186" t="s">
        <v>712</v>
      </c>
    </row>
    <row r="177" spans="1:65" s="2" customFormat="1" ht="10.199999999999999">
      <c r="A177" s="35"/>
      <c r="B177" s="36"/>
      <c r="C177" s="37"/>
      <c r="D177" s="188" t="s">
        <v>130</v>
      </c>
      <c r="E177" s="37"/>
      <c r="F177" s="189" t="s">
        <v>711</v>
      </c>
      <c r="G177" s="37"/>
      <c r="H177" s="37"/>
      <c r="I177" s="190"/>
      <c r="J177" s="37"/>
      <c r="K177" s="37"/>
      <c r="L177" s="40"/>
      <c r="M177" s="191"/>
      <c r="N177" s="192"/>
      <c r="O177" s="66"/>
      <c r="P177" s="66"/>
      <c r="Q177" s="66"/>
      <c r="R177" s="66"/>
      <c r="S177" s="66"/>
      <c r="T177" s="6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130</v>
      </c>
      <c r="AU177" s="18" t="s">
        <v>83</v>
      </c>
    </row>
    <row r="178" spans="1:65" s="13" customFormat="1" ht="10.199999999999999">
      <c r="B178" s="195"/>
      <c r="C178" s="196"/>
      <c r="D178" s="188" t="s">
        <v>134</v>
      </c>
      <c r="E178" s="197" t="s">
        <v>28</v>
      </c>
      <c r="F178" s="198" t="s">
        <v>713</v>
      </c>
      <c r="G178" s="196"/>
      <c r="H178" s="197" t="s">
        <v>28</v>
      </c>
      <c r="I178" s="199"/>
      <c r="J178" s="196"/>
      <c r="K178" s="196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134</v>
      </c>
      <c r="AU178" s="204" t="s">
        <v>83</v>
      </c>
      <c r="AV178" s="13" t="s">
        <v>81</v>
      </c>
      <c r="AW178" s="13" t="s">
        <v>34</v>
      </c>
      <c r="AX178" s="13" t="s">
        <v>73</v>
      </c>
      <c r="AY178" s="204" t="s">
        <v>121</v>
      </c>
    </row>
    <row r="179" spans="1:65" s="14" customFormat="1" ht="10.199999999999999">
      <c r="B179" s="205"/>
      <c r="C179" s="206"/>
      <c r="D179" s="188" t="s">
        <v>134</v>
      </c>
      <c r="E179" s="207" t="s">
        <v>28</v>
      </c>
      <c r="F179" s="208" t="s">
        <v>81</v>
      </c>
      <c r="G179" s="206"/>
      <c r="H179" s="209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134</v>
      </c>
      <c r="AU179" s="215" t="s">
        <v>83</v>
      </c>
      <c r="AV179" s="14" t="s">
        <v>83</v>
      </c>
      <c r="AW179" s="14" t="s">
        <v>34</v>
      </c>
      <c r="AX179" s="14" t="s">
        <v>81</v>
      </c>
      <c r="AY179" s="215" t="s">
        <v>121</v>
      </c>
    </row>
    <row r="180" spans="1:65" s="2" customFormat="1" ht="16.5" customHeight="1">
      <c r="A180" s="35"/>
      <c r="B180" s="36"/>
      <c r="C180" s="175" t="s">
        <v>7</v>
      </c>
      <c r="D180" s="175" t="s">
        <v>123</v>
      </c>
      <c r="E180" s="176" t="s">
        <v>714</v>
      </c>
      <c r="F180" s="177" t="s">
        <v>715</v>
      </c>
      <c r="G180" s="178" t="s">
        <v>284</v>
      </c>
      <c r="H180" s="179">
        <v>1</v>
      </c>
      <c r="I180" s="180"/>
      <c r="J180" s="181">
        <f>ROUND(I180*H180,2)</f>
        <v>0</v>
      </c>
      <c r="K180" s="177" t="s">
        <v>28</v>
      </c>
      <c r="L180" s="40"/>
      <c r="M180" s="182" t="s">
        <v>28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6" t="s">
        <v>664</v>
      </c>
      <c r="AT180" s="186" t="s">
        <v>123</v>
      </c>
      <c r="AU180" s="186" t="s">
        <v>83</v>
      </c>
      <c r="AY180" s="18" t="s">
        <v>121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8" t="s">
        <v>128</v>
      </c>
      <c r="BK180" s="187">
        <f>ROUND(I180*H180,2)</f>
        <v>0</v>
      </c>
      <c r="BL180" s="18" t="s">
        <v>664</v>
      </c>
      <c r="BM180" s="186" t="s">
        <v>716</v>
      </c>
    </row>
    <row r="181" spans="1:65" s="2" customFormat="1" ht="10.199999999999999">
      <c r="A181" s="35"/>
      <c r="B181" s="36"/>
      <c r="C181" s="37"/>
      <c r="D181" s="188" t="s">
        <v>130</v>
      </c>
      <c r="E181" s="37"/>
      <c r="F181" s="189" t="s">
        <v>715</v>
      </c>
      <c r="G181" s="37"/>
      <c r="H181" s="37"/>
      <c r="I181" s="190"/>
      <c r="J181" s="37"/>
      <c r="K181" s="37"/>
      <c r="L181" s="40"/>
      <c r="M181" s="191"/>
      <c r="N181" s="192"/>
      <c r="O181" s="66"/>
      <c r="P181" s="66"/>
      <c r="Q181" s="66"/>
      <c r="R181" s="66"/>
      <c r="S181" s="66"/>
      <c r="T181" s="6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130</v>
      </c>
      <c r="AU181" s="18" t="s">
        <v>83</v>
      </c>
    </row>
    <row r="182" spans="1:65" s="13" customFormat="1" ht="10.199999999999999">
      <c r="B182" s="195"/>
      <c r="C182" s="196"/>
      <c r="D182" s="188" t="s">
        <v>134</v>
      </c>
      <c r="E182" s="197" t="s">
        <v>28</v>
      </c>
      <c r="F182" s="198" t="s">
        <v>717</v>
      </c>
      <c r="G182" s="196"/>
      <c r="H182" s="197" t="s">
        <v>28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134</v>
      </c>
      <c r="AU182" s="204" t="s">
        <v>83</v>
      </c>
      <c r="AV182" s="13" t="s">
        <v>81</v>
      </c>
      <c r="AW182" s="13" t="s">
        <v>34</v>
      </c>
      <c r="AX182" s="13" t="s">
        <v>73</v>
      </c>
      <c r="AY182" s="204" t="s">
        <v>121</v>
      </c>
    </row>
    <row r="183" spans="1:65" s="14" customFormat="1" ht="10.199999999999999">
      <c r="B183" s="205"/>
      <c r="C183" s="206"/>
      <c r="D183" s="188" t="s">
        <v>134</v>
      </c>
      <c r="E183" s="207" t="s">
        <v>28</v>
      </c>
      <c r="F183" s="208" t="s">
        <v>81</v>
      </c>
      <c r="G183" s="206"/>
      <c r="H183" s="209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134</v>
      </c>
      <c r="AU183" s="215" t="s">
        <v>83</v>
      </c>
      <c r="AV183" s="14" t="s">
        <v>83</v>
      </c>
      <c r="AW183" s="14" t="s">
        <v>34</v>
      </c>
      <c r="AX183" s="14" t="s">
        <v>81</v>
      </c>
      <c r="AY183" s="215" t="s">
        <v>121</v>
      </c>
    </row>
    <row r="184" spans="1:65" s="2" customFormat="1" ht="21.75" customHeight="1">
      <c r="A184" s="35"/>
      <c r="B184" s="36"/>
      <c r="C184" s="175" t="s">
        <v>304</v>
      </c>
      <c r="D184" s="175" t="s">
        <v>123</v>
      </c>
      <c r="E184" s="176" t="s">
        <v>718</v>
      </c>
      <c r="F184" s="177" t="s">
        <v>719</v>
      </c>
      <c r="G184" s="178" t="s">
        <v>284</v>
      </c>
      <c r="H184" s="179">
        <v>1</v>
      </c>
      <c r="I184" s="180"/>
      <c r="J184" s="181">
        <f>ROUND(I184*H184,2)</f>
        <v>0</v>
      </c>
      <c r="K184" s="177" t="s">
        <v>28</v>
      </c>
      <c r="L184" s="40"/>
      <c r="M184" s="182" t="s">
        <v>28</v>
      </c>
      <c r="N184" s="183" t="s">
        <v>46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6" t="s">
        <v>664</v>
      </c>
      <c r="AT184" s="186" t="s">
        <v>123</v>
      </c>
      <c r="AU184" s="186" t="s">
        <v>83</v>
      </c>
      <c r="AY184" s="18" t="s">
        <v>121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8" t="s">
        <v>128</v>
      </c>
      <c r="BK184" s="187">
        <f>ROUND(I184*H184,2)</f>
        <v>0</v>
      </c>
      <c r="BL184" s="18" t="s">
        <v>664</v>
      </c>
      <c r="BM184" s="186" t="s">
        <v>720</v>
      </c>
    </row>
    <row r="185" spans="1:65" s="2" customFormat="1" ht="10.199999999999999">
      <c r="A185" s="35"/>
      <c r="B185" s="36"/>
      <c r="C185" s="37"/>
      <c r="D185" s="188" t="s">
        <v>130</v>
      </c>
      <c r="E185" s="37"/>
      <c r="F185" s="189" t="s">
        <v>719</v>
      </c>
      <c r="G185" s="37"/>
      <c r="H185" s="37"/>
      <c r="I185" s="190"/>
      <c r="J185" s="37"/>
      <c r="K185" s="37"/>
      <c r="L185" s="40"/>
      <c r="M185" s="191"/>
      <c r="N185" s="192"/>
      <c r="O185" s="66"/>
      <c r="P185" s="66"/>
      <c r="Q185" s="66"/>
      <c r="R185" s="66"/>
      <c r="S185" s="66"/>
      <c r="T185" s="6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130</v>
      </c>
      <c r="AU185" s="18" t="s">
        <v>83</v>
      </c>
    </row>
    <row r="186" spans="1:65" s="13" customFormat="1" ht="20.399999999999999">
      <c r="B186" s="195"/>
      <c r="C186" s="196"/>
      <c r="D186" s="188" t="s">
        <v>134</v>
      </c>
      <c r="E186" s="197" t="s">
        <v>28</v>
      </c>
      <c r="F186" s="198" t="s">
        <v>721</v>
      </c>
      <c r="G186" s="196"/>
      <c r="H186" s="197" t="s">
        <v>28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134</v>
      </c>
      <c r="AU186" s="204" t="s">
        <v>83</v>
      </c>
      <c r="AV186" s="13" t="s">
        <v>81</v>
      </c>
      <c r="AW186" s="13" t="s">
        <v>34</v>
      </c>
      <c r="AX186" s="13" t="s">
        <v>73</v>
      </c>
      <c r="AY186" s="204" t="s">
        <v>121</v>
      </c>
    </row>
    <row r="187" spans="1:65" s="14" customFormat="1" ht="10.199999999999999">
      <c r="B187" s="205"/>
      <c r="C187" s="206"/>
      <c r="D187" s="188" t="s">
        <v>134</v>
      </c>
      <c r="E187" s="207" t="s">
        <v>28</v>
      </c>
      <c r="F187" s="208" t="s">
        <v>81</v>
      </c>
      <c r="G187" s="206"/>
      <c r="H187" s="209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134</v>
      </c>
      <c r="AU187" s="215" t="s">
        <v>83</v>
      </c>
      <c r="AV187" s="14" t="s">
        <v>83</v>
      </c>
      <c r="AW187" s="14" t="s">
        <v>34</v>
      </c>
      <c r="AX187" s="14" t="s">
        <v>81</v>
      </c>
      <c r="AY187" s="215" t="s">
        <v>121</v>
      </c>
    </row>
    <row r="188" spans="1:65" s="2" customFormat="1" ht="16.5" customHeight="1">
      <c r="A188" s="35"/>
      <c r="B188" s="36"/>
      <c r="C188" s="175" t="s">
        <v>310</v>
      </c>
      <c r="D188" s="175" t="s">
        <v>123</v>
      </c>
      <c r="E188" s="176" t="s">
        <v>722</v>
      </c>
      <c r="F188" s="177" t="s">
        <v>723</v>
      </c>
      <c r="G188" s="178" t="s">
        <v>284</v>
      </c>
      <c r="H188" s="179">
        <v>1</v>
      </c>
      <c r="I188" s="180"/>
      <c r="J188" s="181">
        <f>ROUND(I188*H188,2)</f>
        <v>0</v>
      </c>
      <c r="K188" s="177" t="s">
        <v>28</v>
      </c>
      <c r="L188" s="40"/>
      <c r="M188" s="182" t="s">
        <v>28</v>
      </c>
      <c r="N188" s="183" t="s">
        <v>46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6" t="s">
        <v>664</v>
      </c>
      <c r="AT188" s="186" t="s">
        <v>123</v>
      </c>
      <c r="AU188" s="186" t="s">
        <v>83</v>
      </c>
      <c r="AY188" s="18" t="s">
        <v>121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8" t="s">
        <v>128</v>
      </c>
      <c r="BK188" s="187">
        <f>ROUND(I188*H188,2)</f>
        <v>0</v>
      </c>
      <c r="BL188" s="18" t="s">
        <v>664</v>
      </c>
      <c r="BM188" s="186" t="s">
        <v>724</v>
      </c>
    </row>
    <row r="189" spans="1:65" s="2" customFormat="1" ht="10.199999999999999">
      <c r="A189" s="35"/>
      <c r="B189" s="36"/>
      <c r="C189" s="37"/>
      <c r="D189" s="188" t="s">
        <v>130</v>
      </c>
      <c r="E189" s="37"/>
      <c r="F189" s="189" t="s">
        <v>723</v>
      </c>
      <c r="G189" s="37"/>
      <c r="H189" s="37"/>
      <c r="I189" s="190"/>
      <c r="J189" s="37"/>
      <c r="K189" s="37"/>
      <c r="L189" s="40"/>
      <c r="M189" s="191"/>
      <c r="N189" s="192"/>
      <c r="O189" s="66"/>
      <c r="P189" s="66"/>
      <c r="Q189" s="66"/>
      <c r="R189" s="66"/>
      <c r="S189" s="66"/>
      <c r="T189" s="6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130</v>
      </c>
      <c r="AU189" s="18" t="s">
        <v>83</v>
      </c>
    </row>
    <row r="190" spans="1:65" s="2" customFormat="1" ht="16.5" customHeight="1">
      <c r="A190" s="35"/>
      <c r="B190" s="36"/>
      <c r="C190" s="175" t="s">
        <v>319</v>
      </c>
      <c r="D190" s="175" t="s">
        <v>123</v>
      </c>
      <c r="E190" s="176" t="s">
        <v>725</v>
      </c>
      <c r="F190" s="177" t="s">
        <v>726</v>
      </c>
      <c r="G190" s="178" t="s">
        <v>284</v>
      </c>
      <c r="H190" s="179">
        <v>1</v>
      </c>
      <c r="I190" s="180"/>
      <c r="J190" s="181">
        <f>ROUND(I190*H190,2)</f>
        <v>0</v>
      </c>
      <c r="K190" s="177" t="s">
        <v>28</v>
      </c>
      <c r="L190" s="40"/>
      <c r="M190" s="182" t="s">
        <v>28</v>
      </c>
      <c r="N190" s="183" t="s">
        <v>46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6" t="s">
        <v>664</v>
      </c>
      <c r="AT190" s="186" t="s">
        <v>123</v>
      </c>
      <c r="AU190" s="186" t="s">
        <v>83</v>
      </c>
      <c r="AY190" s="18" t="s">
        <v>121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8" t="s">
        <v>128</v>
      </c>
      <c r="BK190" s="187">
        <f>ROUND(I190*H190,2)</f>
        <v>0</v>
      </c>
      <c r="BL190" s="18" t="s">
        <v>664</v>
      </c>
      <c r="BM190" s="186" t="s">
        <v>727</v>
      </c>
    </row>
    <row r="191" spans="1:65" s="2" customFormat="1" ht="10.199999999999999">
      <c r="A191" s="35"/>
      <c r="B191" s="36"/>
      <c r="C191" s="37"/>
      <c r="D191" s="188" t="s">
        <v>130</v>
      </c>
      <c r="E191" s="37"/>
      <c r="F191" s="189" t="s">
        <v>726</v>
      </c>
      <c r="G191" s="37"/>
      <c r="H191" s="37"/>
      <c r="I191" s="190"/>
      <c r="J191" s="37"/>
      <c r="K191" s="37"/>
      <c r="L191" s="40"/>
      <c r="M191" s="191"/>
      <c r="N191" s="192"/>
      <c r="O191" s="66"/>
      <c r="P191" s="66"/>
      <c r="Q191" s="66"/>
      <c r="R191" s="66"/>
      <c r="S191" s="66"/>
      <c r="T191" s="6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130</v>
      </c>
      <c r="AU191" s="18" t="s">
        <v>83</v>
      </c>
    </row>
    <row r="192" spans="1:65" s="14" customFormat="1" ht="10.199999999999999">
      <c r="B192" s="205"/>
      <c r="C192" s="206"/>
      <c r="D192" s="188" t="s">
        <v>134</v>
      </c>
      <c r="E192" s="207" t="s">
        <v>28</v>
      </c>
      <c r="F192" s="208" t="s">
        <v>81</v>
      </c>
      <c r="G192" s="206"/>
      <c r="H192" s="209">
        <v>1</v>
      </c>
      <c r="I192" s="210"/>
      <c r="J192" s="206"/>
      <c r="K192" s="206"/>
      <c r="L192" s="211"/>
      <c r="M192" s="237"/>
      <c r="N192" s="238"/>
      <c r="O192" s="238"/>
      <c r="P192" s="238"/>
      <c r="Q192" s="238"/>
      <c r="R192" s="238"/>
      <c r="S192" s="238"/>
      <c r="T192" s="239"/>
      <c r="AT192" s="215" t="s">
        <v>134</v>
      </c>
      <c r="AU192" s="215" t="s">
        <v>83</v>
      </c>
      <c r="AV192" s="14" t="s">
        <v>83</v>
      </c>
      <c r="AW192" s="14" t="s">
        <v>34</v>
      </c>
      <c r="AX192" s="14" t="s">
        <v>81</v>
      </c>
      <c r="AY192" s="215" t="s">
        <v>121</v>
      </c>
    </row>
    <row r="193" spans="1:31" s="2" customFormat="1" ht="6.9" customHeight="1">
      <c r="A193" s="35"/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40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algorithmName="SHA-512" hashValue="lIq3JW9ocCVkBjNIqJxhl3Icaz8vn1yd/wHYMHTAtBdz4zGL0quEkZQTd+AY+6ex203x913xQjXcU8DnrgzbuA==" saltValue="TYda7Q3NeCxW7LZXfmkrrC9VUt0S46sfo9pNFrniICQEMjMVuJfQt1S3fnSx4IyBIZ7x6TXtj/7IR+lsetfWFA==" spinCount="100000" sheet="1" objects="1" scenarios="1" formatColumns="0" formatRows="0" autoFilter="0"/>
  <autoFilter ref="C83:K19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0" customWidth="1"/>
    <col min="2" max="2" width="1.7109375" style="240" customWidth="1"/>
    <col min="3" max="4" width="5" style="240" customWidth="1"/>
    <col min="5" max="5" width="11.7109375" style="240" customWidth="1"/>
    <col min="6" max="6" width="9.140625" style="240" customWidth="1"/>
    <col min="7" max="7" width="5" style="240" customWidth="1"/>
    <col min="8" max="8" width="77.85546875" style="240" customWidth="1"/>
    <col min="9" max="10" width="20" style="240" customWidth="1"/>
    <col min="11" max="11" width="1.7109375" style="240" customWidth="1"/>
  </cols>
  <sheetData>
    <row r="1" spans="2:11" s="1" customFormat="1" ht="37.5" customHeight="1"/>
    <row r="2" spans="2:11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6" customFormat="1" ht="45" customHeight="1">
      <c r="B3" s="244"/>
      <c r="C3" s="372" t="s">
        <v>728</v>
      </c>
      <c r="D3" s="372"/>
      <c r="E3" s="372"/>
      <c r="F3" s="372"/>
      <c r="G3" s="372"/>
      <c r="H3" s="372"/>
      <c r="I3" s="372"/>
      <c r="J3" s="372"/>
      <c r="K3" s="245"/>
    </row>
    <row r="4" spans="2:11" s="1" customFormat="1" ht="25.5" customHeight="1">
      <c r="B4" s="246"/>
      <c r="C4" s="377" t="s">
        <v>729</v>
      </c>
      <c r="D4" s="377"/>
      <c r="E4" s="377"/>
      <c r="F4" s="377"/>
      <c r="G4" s="377"/>
      <c r="H4" s="377"/>
      <c r="I4" s="377"/>
      <c r="J4" s="377"/>
      <c r="K4" s="247"/>
    </row>
    <row r="5" spans="2:11" s="1" customFormat="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s="1" customFormat="1" ht="15" customHeight="1">
      <c r="B6" s="246"/>
      <c r="C6" s="376" t="s">
        <v>730</v>
      </c>
      <c r="D6" s="376"/>
      <c r="E6" s="376"/>
      <c r="F6" s="376"/>
      <c r="G6" s="376"/>
      <c r="H6" s="376"/>
      <c r="I6" s="376"/>
      <c r="J6" s="376"/>
      <c r="K6" s="247"/>
    </row>
    <row r="7" spans="2:11" s="1" customFormat="1" ht="15" customHeight="1">
      <c r="B7" s="250"/>
      <c r="C7" s="376" t="s">
        <v>731</v>
      </c>
      <c r="D7" s="376"/>
      <c r="E7" s="376"/>
      <c r="F7" s="376"/>
      <c r="G7" s="376"/>
      <c r="H7" s="376"/>
      <c r="I7" s="376"/>
      <c r="J7" s="376"/>
      <c r="K7" s="247"/>
    </row>
    <row r="8" spans="2:11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s="1" customFormat="1" ht="15" customHeight="1">
      <c r="B9" s="250"/>
      <c r="C9" s="376" t="s">
        <v>732</v>
      </c>
      <c r="D9" s="376"/>
      <c r="E9" s="376"/>
      <c r="F9" s="376"/>
      <c r="G9" s="376"/>
      <c r="H9" s="376"/>
      <c r="I9" s="376"/>
      <c r="J9" s="376"/>
      <c r="K9" s="247"/>
    </row>
    <row r="10" spans="2:11" s="1" customFormat="1" ht="15" customHeight="1">
      <c r="B10" s="250"/>
      <c r="C10" s="249"/>
      <c r="D10" s="376" t="s">
        <v>733</v>
      </c>
      <c r="E10" s="376"/>
      <c r="F10" s="376"/>
      <c r="G10" s="376"/>
      <c r="H10" s="376"/>
      <c r="I10" s="376"/>
      <c r="J10" s="376"/>
      <c r="K10" s="247"/>
    </row>
    <row r="11" spans="2:11" s="1" customFormat="1" ht="15" customHeight="1">
      <c r="B11" s="250"/>
      <c r="C11" s="251"/>
      <c r="D11" s="376" t="s">
        <v>734</v>
      </c>
      <c r="E11" s="376"/>
      <c r="F11" s="376"/>
      <c r="G11" s="376"/>
      <c r="H11" s="376"/>
      <c r="I11" s="376"/>
      <c r="J11" s="376"/>
      <c r="K11" s="247"/>
    </row>
    <row r="12" spans="2:11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pans="2:11" s="1" customFormat="1" ht="15" customHeight="1">
      <c r="B13" s="250"/>
      <c r="C13" s="251"/>
      <c r="D13" s="252" t="s">
        <v>735</v>
      </c>
      <c r="E13" s="249"/>
      <c r="F13" s="249"/>
      <c r="G13" s="249"/>
      <c r="H13" s="249"/>
      <c r="I13" s="249"/>
      <c r="J13" s="249"/>
      <c r="K13" s="247"/>
    </row>
    <row r="14" spans="2:11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pans="2:11" s="1" customFormat="1" ht="15" customHeight="1">
      <c r="B15" s="250"/>
      <c r="C15" s="251"/>
      <c r="D15" s="376" t="s">
        <v>736</v>
      </c>
      <c r="E15" s="376"/>
      <c r="F15" s="376"/>
      <c r="G15" s="376"/>
      <c r="H15" s="376"/>
      <c r="I15" s="376"/>
      <c r="J15" s="376"/>
      <c r="K15" s="247"/>
    </row>
    <row r="16" spans="2:11" s="1" customFormat="1" ht="15" customHeight="1">
      <c r="B16" s="250"/>
      <c r="C16" s="251"/>
      <c r="D16" s="376" t="s">
        <v>737</v>
      </c>
      <c r="E16" s="376"/>
      <c r="F16" s="376"/>
      <c r="G16" s="376"/>
      <c r="H16" s="376"/>
      <c r="I16" s="376"/>
      <c r="J16" s="376"/>
      <c r="K16" s="247"/>
    </row>
    <row r="17" spans="2:11" s="1" customFormat="1" ht="15" customHeight="1">
      <c r="B17" s="250"/>
      <c r="C17" s="251"/>
      <c r="D17" s="376" t="s">
        <v>738</v>
      </c>
      <c r="E17" s="376"/>
      <c r="F17" s="376"/>
      <c r="G17" s="376"/>
      <c r="H17" s="376"/>
      <c r="I17" s="376"/>
      <c r="J17" s="376"/>
      <c r="K17" s="247"/>
    </row>
    <row r="18" spans="2:11" s="1" customFormat="1" ht="15" customHeight="1">
      <c r="B18" s="250"/>
      <c r="C18" s="251"/>
      <c r="D18" s="251"/>
      <c r="E18" s="253" t="s">
        <v>80</v>
      </c>
      <c r="F18" s="376" t="s">
        <v>739</v>
      </c>
      <c r="G18" s="376"/>
      <c r="H18" s="376"/>
      <c r="I18" s="376"/>
      <c r="J18" s="376"/>
      <c r="K18" s="247"/>
    </row>
    <row r="19" spans="2:11" s="1" customFormat="1" ht="15" customHeight="1">
      <c r="B19" s="250"/>
      <c r="C19" s="251"/>
      <c r="D19" s="251"/>
      <c r="E19" s="253" t="s">
        <v>740</v>
      </c>
      <c r="F19" s="376" t="s">
        <v>741</v>
      </c>
      <c r="G19" s="376"/>
      <c r="H19" s="376"/>
      <c r="I19" s="376"/>
      <c r="J19" s="376"/>
      <c r="K19" s="247"/>
    </row>
    <row r="20" spans="2:11" s="1" customFormat="1" ht="15" customHeight="1">
      <c r="B20" s="250"/>
      <c r="C20" s="251"/>
      <c r="D20" s="251"/>
      <c r="E20" s="253" t="s">
        <v>742</v>
      </c>
      <c r="F20" s="376" t="s">
        <v>743</v>
      </c>
      <c r="G20" s="376"/>
      <c r="H20" s="376"/>
      <c r="I20" s="376"/>
      <c r="J20" s="376"/>
      <c r="K20" s="247"/>
    </row>
    <row r="21" spans="2:11" s="1" customFormat="1" ht="15" customHeight="1">
      <c r="B21" s="250"/>
      <c r="C21" s="251"/>
      <c r="D21" s="251"/>
      <c r="E21" s="253" t="s">
        <v>84</v>
      </c>
      <c r="F21" s="376" t="s">
        <v>85</v>
      </c>
      <c r="G21" s="376"/>
      <c r="H21" s="376"/>
      <c r="I21" s="376"/>
      <c r="J21" s="376"/>
      <c r="K21" s="247"/>
    </row>
    <row r="22" spans="2:11" s="1" customFormat="1" ht="15" customHeight="1">
      <c r="B22" s="250"/>
      <c r="C22" s="251"/>
      <c r="D22" s="251"/>
      <c r="E22" s="253" t="s">
        <v>601</v>
      </c>
      <c r="F22" s="376" t="s">
        <v>744</v>
      </c>
      <c r="G22" s="376"/>
      <c r="H22" s="376"/>
      <c r="I22" s="376"/>
      <c r="J22" s="376"/>
      <c r="K22" s="247"/>
    </row>
    <row r="23" spans="2:11" s="1" customFormat="1" ht="15" customHeight="1">
      <c r="B23" s="250"/>
      <c r="C23" s="251"/>
      <c r="D23" s="251"/>
      <c r="E23" s="253" t="s">
        <v>745</v>
      </c>
      <c r="F23" s="376" t="s">
        <v>746</v>
      </c>
      <c r="G23" s="376"/>
      <c r="H23" s="376"/>
      <c r="I23" s="376"/>
      <c r="J23" s="376"/>
      <c r="K23" s="247"/>
    </row>
    <row r="24" spans="2:11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pans="2:11" s="1" customFormat="1" ht="15" customHeight="1">
      <c r="B25" s="250"/>
      <c r="C25" s="376" t="s">
        <v>747</v>
      </c>
      <c r="D25" s="376"/>
      <c r="E25" s="376"/>
      <c r="F25" s="376"/>
      <c r="G25" s="376"/>
      <c r="H25" s="376"/>
      <c r="I25" s="376"/>
      <c r="J25" s="376"/>
      <c r="K25" s="247"/>
    </row>
    <row r="26" spans="2:11" s="1" customFormat="1" ht="15" customHeight="1">
      <c r="B26" s="250"/>
      <c r="C26" s="376" t="s">
        <v>748</v>
      </c>
      <c r="D26" s="376"/>
      <c r="E26" s="376"/>
      <c r="F26" s="376"/>
      <c r="G26" s="376"/>
      <c r="H26" s="376"/>
      <c r="I26" s="376"/>
      <c r="J26" s="376"/>
      <c r="K26" s="247"/>
    </row>
    <row r="27" spans="2:11" s="1" customFormat="1" ht="15" customHeight="1">
      <c r="B27" s="250"/>
      <c r="C27" s="249"/>
      <c r="D27" s="376" t="s">
        <v>749</v>
      </c>
      <c r="E27" s="376"/>
      <c r="F27" s="376"/>
      <c r="G27" s="376"/>
      <c r="H27" s="376"/>
      <c r="I27" s="376"/>
      <c r="J27" s="376"/>
      <c r="K27" s="247"/>
    </row>
    <row r="28" spans="2:11" s="1" customFormat="1" ht="15" customHeight="1">
      <c r="B28" s="250"/>
      <c r="C28" s="251"/>
      <c r="D28" s="376" t="s">
        <v>750</v>
      </c>
      <c r="E28" s="376"/>
      <c r="F28" s="376"/>
      <c r="G28" s="376"/>
      <c r="H28" s="376"/>
      <c r="I28" s="376"/>
      <c r="J28" s="376"/>
      <c r="K28" s="247"/>
    </row>
    <row r="29" spans="2:11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pans="2:11" s="1" customFormat="1" ht="15" customHeight="1">
      <c r="B30" s="250"/>
      <c r="C30" s="251"/>
      <c r="D30" s="376" t="s">
        <v>751</v>
      </c>
      <c r="E30" s="376"/>
      <c r="F30" s="376"/>
      <c r="G30" s="376"/>
      <c r="H30" s="376"/>
      <c r="I30" s="376"/>
      <c r="J30" s="376"/>
      <c r="K30" s="247"/>
    </row>
    <row r="31" spans="2:11" s="1" customFormat="1" ht="15" customHeight="1">
      <c r="B31" s="250"/>
      <c r="C31" s="251"/>
      <c r="D31" s="376" t="s">
        <v>752</v>
      </c>
      <c r="E31" s="376"/>
      <c r="F31" s="376"/>
      <c r="G31" s="376"/>
      <c r="H31" s="376"/>
      <c r="I31" s="376"/>
      <c r="J31" s="376"/>
      <c r="K31" s="247"/>
    </row>
    <row r="32" spans="2:11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pans="2:11" s="1" customFormat="1" ht="15" customHeight="1">
      <c r="B33" s="250"/>
      <c r="C33" s="251"/>
      <c r="D33" s="376" t="s">
        <v>753</v>
      </c>
      <c r="E33" s="376"/>
      <c r="F33" s="376"/>
      <c r="G33" s="376"/>
      <c r="H33" s="376"/>
      <c r="I33" s="376"/>
      <c r="J33" s="376"/>
      <c r="K33" s="247"/>
    </row>
    <row r="34" spans="2:11" s="1" customFormat="1" ht="15" customHeight="1">
      <c r="B34" s="250"/>
      <c r="C34" s="251"/>
      <c r="D34" s="376" t="s">
        <v>754</v>
      </c>
      <c r="E34" s="376"/>
      <c r="F34" s="376"/>
      <c r="G34" s="376"/>
      <c r="H34" s="376"/>
      <c r="I34" s="376"/>
      <c r="J34" s="376"/>
      <c r="K34" s="247"/>
    </row>
    <row r="35" spans="2:11" s="1" customFormat="1" ht="15" customHeight="1">
      <c r="B35" s="250"/>
      <c r="C35" s="251"/>
      <c r="D35" s="376" t="s">
        <v>755</v>
      </c>
      <c r="E35" s="376"/>
      <c r="F35" s="376"/>
      <c r="G35" s="376"/>
      <c r="H35" s="376"/>
      <c r="I35" s="376"/>
      <c r="J35" s="376"/>
      <c r="K35" s="247"/>
    </row>
    <row r="36" spans="2:11" s="1" customFormat="1" ht="15" customHeight="1">
      <c r="B36" s="250"/>
      <c r="C36" s="251"/>
      <c r="D36" s="249"/>
      <c r="E36" s="252" t="s">
        <v>107</v>
      </c>
      <c r="F36" s="249"/>
      <c r="G36" s="376" t="s">
        <v>756</v>
      </c>
      <c r="H36" s="376"/>
      <c r="I36" s="376"/>
      <c r="J36" s="376"/>
      <c r="K36" s="247"/>
    </row>
    <row r="37" spans="2:11" s="1" customFormat="1" ht="30.75" customHeight="1">
      <c r="B37" s="250"/>
      <c r="C37" s="251"/>
      <c r="D37" s="249"/>
      <c r="E37" s="252" t="s">
        <v>757</v>
      </c>
      <c r="F37" s="249"/>
      <c r="G37" s="376" t="s">
        <v>758</v>
      </c>
      <c r="H37" s="376"/>
      <c r="I37" s="376"/>
      <c r="J37" s="376"/>
      <c r="K37" s="247"/>
    </row>
    <row r="38" spans="2:11" s="1" customFormat="1" ht="15" customHeight="1">
      <c r="B38" s="250"/>
      <c r="C38" s="251"/>
      <c r="D38" s="249"/>
      <c r="E38" s="252" t="s">
        <v>54</v>
      </c>
      <c r="F38" s="249"/>
      <c r="G38" s="376" t="s">
        <v>759</v>
      </c>
      <c r="H38" s="376"/>
      <c r="I38" s="376"/>
      <c r="J38" s="376"/>
      <c r="K38" s="247"/>
    </row>
    <row r="39" spans="2:11" s="1" customFormat="1" ht="15" customHeight="1">
      <c r="B39" s="250"/>
      <c r="C39" s="251"/>
      <c r="D39" s="249"/>
      <c r="E39" s="252" t="s">
        <v>55</v>
      </c>
      <c r="F39" s="249"/>
      <c r="G39" s="376" t="s">
        <v>760</v>
      </c>
      <c r="H39" s="376"/>
      <c r="I39" s="376"/>
      <c r="J39" s="376"/>
      <c r="K39" s="247"/>
    </row>
    <row r="40" spans="2:11" s="1" customFormat="1" ht="15" customHeight="1">
      <c r="B40" s="250"/>
      <c r="C40" s="251"/>
      <c r="D40" s="249"/>
      <c r="E40" s="252" t="s">
        <v>108</v>
      </c>
      <c r="F40" s="249"/>
      <c r="G40" s="376" t="s">
        <v>761</v>
      </c>
      <c r="H40" s="376"/>
      <c r="I40" s="376"/>
      <c r="J40" s="376"/>
      <c r="K40" s="247"/>
    </row>
    <row r="41" spans="2:11" s="1" customFormat="1" ht="15" customHeight="1">
      <c r="B41" s="250"/>
      <c r="C41" s="251"/>
      <c r="D41" s="249"/>
      <c r="E41" s="252" t="s">
        <v>109</v>
      </c>
      <c r="F41" s="249"/>
      <c r="G41" s="376" t="s">
        <v>762</v>
      </c>
      <c r="H41" s="376"/>
      <c r="I41" s="376"/>
      <c r="J41" s="376"/>
      <c r="K41" s="247"/>
    </row>
    <row r="42" spans="2:11" s="1" customFormat="1" ht="15" customHeight="1">
      <c r="B42" s="250"/>
      <c r="C42" s="251"/>
      <c r="D42" s="249"/>
      <c r="E42" s="252" t="s">
        <v>763</v>
      </c>
      <c r="F42" s="249"/>
      <c r="G42" s="376" t="s">
        <v>764</v>
      </c>
      <c r="H42" s="376"/>
      <c r="I42" s="376"/>
      <c r="J42" s="376"/>
      <c r="K42" s="247"/>
    </row>
    <row r="43" spans="2:11" s="1" customFormat="1" ht="15" customHeight="1">
      <c r="B43" s="250"/>
      <c r="C43" s="251"/>
      <c r="D43" s="249"/>
      <c r="E43" s="252"/>
      <c r="F43" s="249"/>
      <c r="G43" s="376" t="s">
        <v>765</v>
      </c>
      <c r="H43" s="376"/>
      <c r="I43" s="376"/>
      <c r="J43" s="376"/>
      <c r="K43" s="247"/>
    </row>
    <row r="44" spans="2:11" s="1" customFormat="1" ht="15" customHeight="1">
      <c r="B44" s="250"/>
      <c r="C44" s="251"/>
      <c r="D44" s="249"/>
      <c r="E44" s="252" t="s">
        <v>766</v>
      </c>
      <c r="F44" s="249"/>
      <c r="G44" s="376" t="s">
        <v>767</v>
      </c>
      <c r="H44" s="376"/>
      <c r="I44" s="376"/>
      <c r="J44" s="376"/>
      <c r="K44" s="247"/>
    </row>
    <row r="45" spans="2:11" s="1" customFormat="1" ht="15" customHeight="1">
      <c r="B45" s="250"/>
      <c r="C45" s="251"/>
      <c r="D45" s="249"/>
      <c r="E45" s="252" t="s">
        <v>111</v>
      </c>
      <c r="F45" s="249"/>
      <c r="G45" s="376" t="s">
        <v>768</v>
      </c>
      <c r="H45" s="376"/>
      <c r="I45" s="376"/>
      <c r="J45" s="376"/>
      <c r="K45" s="247"/>
    </row>
    <row r="46" spans="2:11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pans="2:11" s="1" customFormat="1" ht="15" customHeight="1">
      <c r="B47" s="250"/>
      <c r="C47" s="251"/>
      <c r="D47" s="376" t="s">
        <v>769</v>
      </c>
      <c r="E47" s="376"/>
      <c r="F47" s="376"/>
      <c r="G47" s="376"/>
      <c r="H47" s="376"/>
      <c r="I47" s="376"/>
      <c r="J47" s="376"/>
      <c r="K47" s="247"/>
    </row>
    <row r="48" spans="2:11" s="1" customFormat="1" ht="15" customHeight="1">
      <c r="B48" s="250"/>
      <c r="C48" s="251"/>
      <c r="D48" s="251"/>
      <c r="E48" s="376" t="s">
        <v>770</v>
      </c>
      <c r="F48" s="376"/>
      <c r="G48" s="376"/>
      <c r="H48" s="376"/>
      <c r="I48" s="376"/>
      <c r="J48" s="376"/>
      <c r="K48" s="247"/>
    </row>
    <row r="49" spans="2:11" s="1" customFormat="1" ht="15" customHeight="1">
      <c r="B49" s="250"/>
      <c r="C49" s="251"/>
      <c r="D49" s="251"/>
      <c r="E49" s="376" t="s">
        <v>771</v>
      </c>
      <c r="F49" s="376"/>
      <c r="G49" s="376"/>
      <c r="H49" s="376"/>
      <c r="I49" s="376"/>
      <c r="J49" s="376"/>
      <c r="K49" s="247"/>
    </row>
    <row r="50" spans="2:11" s="1" customFormat="1" ht="15" customHeight="1">
      <c r="B50" s="250"/>
      <c r="C50" s="251"/>
      <c r="D50" s="251"/>
      <c r="E50" s="376" t="s">
        <v>772</v>
      </c>
      <c r="F50" s="376"/>
      <c r="G50" s="376"/>
      <c r="H50" s="376"/>
      <c r="I50" s="376"/>
      <c r="J50" s="376"/>
      <c r="K50" s="247"/>
    </row>
    <row r="51" spans="2:11" s="1" customFormat="1" ht="15" customHeight="1">
      <c r="B51" s="250"/>
      <c r="C51" s="251"/>
      <c r="D51" s="376" t="s">
        <v>773</v>
      </c>
      <c r="E51" s="376"/>
      <c r="F51" s="376"/>
      <c r="G51" s="376"/>
      <c r="H51" s="376"/>
      <c r="I51" s="376"/>
      <c r="J51" s="376"/>
      <c r="K51" s="247"/>
    </row>
    <row r="52" spans="2:11" s="1" customFormat="1" ht="25.5" customHeight="1">
      <c r="B52" s="246"/>
      <c r="C52" s="377" t="s">
        <v>774</v>
      </c>
      <c r="D52" s="377"/>
      <c r="E52" s="377"/>
      <c r="F52" s="377"/>
      <c r="G52" s="377"/>
      <c r="H52" s="377"/>
      <c r="I52" s="377"/>
      <c r="J52" s="377"/>
      <c r="K52" s="247"/>
    </row>
    <row r="53" spans="2:11" s="1" customFormat="1" ht="5.25" customHeight="1">
      <c r="B53" s="246"/>
      <c r="C53" s="248"/>
      <c r="D53" s="248"/>
      <c r="E53" s="248"/>
      <c r="F53" s="248"/>
      <c r="G53" s="248"/>
      <c r="H53" s="248"/>
      <c r="I53" s="248"/>
      <c r="J53" s="248"/>
      <c r="K53" s="247"/>
    </row>
    <row r="54" spans="2:11" s="1" customFormat="1" ht="15" customHeight="1">
      <c r="B54" s="246"/>
      <c r="C54" s="376" t="s">
        <v>775</v>
      </c>
      <c r="D54" s="376"/>
      <c r="E54" s="376"/>
      <c r="F54" s="376"/>
      <c r="G54" s="376"/>
      <c r="H54" s="376"/>
      <c r="I54" s="376"/>
      <c r="J54" s="376"/>
      <c r="K54" s="247"/>
    </row>
    <row r="55" spans="2:11" s="1" customFormat="1" ht="15" customHeight="1">
      <c r="B55" s="246"/>
      <c r="C55" s="376" t="s">
        <v>776</v>
      </c>
      <c r="D55" s="376"/>
      <c r="E55" s="376"/>
      <c r="F55" s="376"/>
      <c r="G55" s="376"/>
      <c r="H55" s="376"/>
      <c r="I55" s="376"/>
      <c r="J55" s="376"/>
      <c r="K55" s="247"/>
    </row>
    <row r="56" spans="2:11" s="1" customFormat="1" ht="12.75" customHeight="1">
      <c r="B56" s="246"/>
      <c r="C56" s="249"/>
      <c r="D56" s="249"/>
      <c r="E56" s="249"/>
      <c r="F56" s="249"/>
      <c r="G56" s="249"/>
      <c r="H56" s="249"/>
      <c r="I56" s="249"/>
      <c r="J56" s="249"/>
      <c r="K56" s="247"/>
    </row>
    <row r="57" spans="2:11" s="1" customFormat="1" ht="15" customHeight="1">
      <c r="B57" s="246"/>
      <c r="C57" s="376" t="s">
        <v>777</v>
      </c>
      <c r="D57" s="376"/>
      <c r="E57" s="376"/>
      <c r="F57" s="376"/>
      <c r="G57" s="376"/>
      <c r="H57" s="376"/>
      <c r="I57" s="376"/>
      <c r="J57" s="376"/>
      <c r="K57" s="247"/>
    </row>
    <row r="58" spans="2:11" s="1" customFormat="1" ht="15" customHeight="1">
      <c r="B58" s="246"/>
      <c r="C58" s="251"/>
      <c r="D58" s="376" t="s">
        <v>778</v>
      </c>
      <c r="E58" s="376"/>
      <c r="F58" s="376"/>
      <c r="G58" s="376"/>
      <c r="H58" s="376"/>
      <c r="I58" s="376"/>
      <c r="J58" s="376"/>
      <c r="K58" s="247"/>
    </row>
    <row r="59" spans="2:11" s="1" customFormat="1" ht="15" customHeight="1">
      <c r="B59" s="246"/>
      <c r="C59" s="251"/>
      <c r="D59" s="376" t="s">
        <v>779</v>
      </c>
      <c r="E59" s="376"/>
      <c r="F59" s="376"/>
      <c r="G59" s="376"/>
      <c r="H59" s="376"/>
      <c r="I59" s="376"/>
      <c r="J59" s="376"/>
      <c r="K59" s="247"/>
    </row>
    <row r="60" spans="2:11" s="1" customFormat="1" ht="15" customHeight="1">
      <c r="B60" s="246"/>
      <c r="C60" s="251"/>
      <c r="D60" s="376" t="s">
        <v>780</v>
      </c>
      <c r="E60" s="376"/>
      <c r="F60" s="376"/>
      <c r="G60" s="376"/>
      <c r="H60" s="376"/>
      <c r="I60" s="376"/>
      <c r="J60" s="376"/>
      <c r="K60" s="247"/>
    </row>
    <row r="61" spans="2:11" s="1" customFormat="1" ht="15" customHeight="1">
      <c r="B61" s="246"/>
      <c r="C61" s="251"/>
      <c r="D61" s="376" t="s">
        <v>781</v>
      </c>
      <c r="E61" s="376"/>
      <c r="F61" s="376"/>
      <c r="G61" s="376"/>
      <c r="H61" s="376"/>
      <c r="I61" s="376"/>
      <c r="J61" s="376"/>
      <c r="K61" s="247"/>
    </row>
    <row r="62" spans="2:11" s="1" customFormat="1" ht="15" customHeight="1">
      <c r="B62" s="246"/>
      <c r="C62" s="251"/>
      <c r="D62" s="378" t="s">
        <v>782</v>
      </c>
      <c r="E62" s="378"/>
      <c r="F62" s="378"/>
      <c r="G62" s="378"/>
      <c r="H62" s="378"/>
      <c r="I62" s="378"/>
      <c r="J62" s="378"/>
      <c r="K62" s="247"/>
    </row>
    <row r="63" spans="2:11" s="1" customFormat="1" ht="15" customHeight="1">
      <c r="B63" s="246"/>
      <c r="C63" s="251"/>
      <c r="D63" s="376" t="s">
        <v>783</v>
      </c>
      <c r="E63" s="376"/>
      <c r="F63" s="376"/>
      <c r="G63" s="376"/>
      <c r="H63" s="376"/>
      <c r="I63" s="376"/>
      <c r="J63" s="376"/>
      <c r="K63" s="247"/>
    </row>
    <row r="64" spans="2:11" s="1" customFormat="1" ht="12.75" customHeight="1">
      <c r="B64" s="246"/>
      <c r="C64" s="251"/>
      <c r="D64" s="251"/>
      <c r="E64" s="254"/>
      <c r="F64" s="251"/>
      <c r="G64" s="251"/>
      <c r="H64" s="251"/>
      <c r="I64" s="251"/>
      <c r="J64" s="251"/>
      <c r="K64" s="247"/>
    </row>
    <row r="65" spans="2:11" s="1" customFormat="1" ht="15" customHeight="1">
      <c r="B65" s="246"/>
      <c r="C65" s="251"/>
      <c r="D65" s="376" t="s">
        <v>784</v>
      </c>
      <c r="E65" s="376"/>
      <c r="F65" s="376"/>
      <c r="G65" s="376"/>
      <c r="H65" s="376"/>
      <c r="I65" s="376"/>
      <c r="J65" s="376"/>
      <c r="K65" s="247"/>
    </row>
    <row r="66" spans="2:11" s="1" customFormat="1" ht="15" customHeight="1">
      <c r="B66" s="246"/>
      <c r="C66" s="251"/>
      <c r="D66" s="378" t="s">
        <v>785</v>
      </c>
      <c r="E66" s="378"/>
      <c r="F66" s="378"/>
      <c r="G66" s="378"/>
      <c r="H66" s="378"/>
      <c r="I66" s="378"/>
      <c r="J66" s="378"/>
      <c r="K66" s="247"/>
    </row>
    <row r="67" spans="2:11" s="1" customFormat="1" ht="15" customHeight="1">
      <c r="B67" s="246"/>
      <c r="C67" s="251"/>
      <c r="D67" s="376" t="s">
        <v>786</v>
      </c>
      <c r="E67" s="376"/>
      <c r="F67" s="376"/>
      <c r="G67" s="376"/>
      <c r="H67" s="376"/>
      <c r="I67" s="376"/>
      <c r="J67" s="376"/>
      <c r="K67" s="247"/>
    </row>
    <row r="68" spans="2:11" s="1" customFormat="1" ht="15" customHeight="1">
      <c r="B68" s="246"/>
      <c r="C68" s="251"/>
      <c r="D68" s="376" t="s">
        <v>787</v>
      </c>
      <c r="E68" s="376"/>
      <c r="F68" s="376"/>
      <c r="G68" s="376"/>
      <c r="H68" s="376"/>
      <c r="I68" s="376"/>
      <c r="J68" s="376"/>
      <c r="K68" s="247"/>
    </row>
    <row r="69" spans="2:11" s="1" customFormat="1" ht="15" customHeight="1">
      <c r="B69" s="246"/>
      <c r="C69" s="251"/>
      <c r="D69" s="376" t="s">
        <v>788</v>
      </c>
      <c r="E69" s="376"/>
      <c r="F69" s="376"/>
      <c r="G69" s="376"/>
      <c r="H69" s="376"/>
      <c r="I69" s="376"/>
      <c r="J69" s="376"/>
      <c r="K69" s="247"/>
    </row>
    <row r="70" spans="2:11" s="1" customFormat="1" ht="15" customHeight="1">
      <c r="B70" s="246"/>
      <c r="C70" s="251"/>
      <c r="D70" s="376" t="s">
        <v>789</v>
      </c>
      <c r="E70" s="376"/>
      <c r="F70" s="376"/>
      <c r="G70" s="376"/>
      <c r="H70" s="376"/>
      <c r="I70" s="376"/>
      <c r="J70" s="376"/>
      <c r="K70" s="247"/>
    </row>
    <row r="71" spans="2:1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pans="2:11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pans="2:11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pans="2:11" s="1" customFormat="1" ht="45" customHeight="1">
      <c r="B75" s="263"/>
      <c r="C75" s="371" t="s">
        <v>790</v>
      </c>
      <c r="D75" s="371"/>
      <c r="E75" s="371"/>
      <c r="F75" s="371"/>
      <c r="G75" s="371"/>
      <c r="H75" s="371"/>
      <c r="I75" s="371"/>
      <c r="J75" s="371"/>
      <c r="K75" s="264"/>
    </row>
    <row r="76" spans="2:11" s="1" customFormat="1" ht="17.25" customHeight="1">
      <c r="B76" s="263"/>
      <c r="C76" s="265" t="s">
        <v>791</v>
      </c>
      <c r="D76" s="265"/>
      <c r="E76" s="265"/>
      <c r="F76" s="265" t="s">
        <v>792</v>
      </c>
      <c r="G76" s="266"/>
      <c r="H76" s="265" t="s">
        <v>55</v>
      </c>
      <c r="I76" s="265" t="s">
        <v>58</v>
      </c>
      <c r="J76" s="265" t="s">
        <v>793</v>
      </c>
      <c r="K76" s="264"/>
    </row>
    <row r="77" spans="2:11" s="1" customFormat="1" ht="17.25" customHeight="1">
      <c r="B77" s="263"/>
      <c r="C77" s="267" t="s">
        <v>794</v>
      </c>
      <c r="D77" s="267"/>
      <c r="E77" s="267"/>
      <c r="F77" s="268" t="s">
        <v>795</v>
      </c>
      <c r="G77" s="269"/>
      <c r="H77" s="267"/>
      <c r="I77" s="267"/>
      <c r="J77" s="267" t="s">
        <v>796</v>
      </c>
      <c r="K77" s="264"/>
    </row>
    <row r="78" spans="2:11" s="1" customFormat="1" ht="5.25" customHeight="1">
      <c r="B78" s="263"/>
      <c r="C78" s="270"/>
      <c r="D78" s="270"/>
      <c r="E78" s="270"/>
      <c r="F78" s="270"/>
      <c r="G78" s="271"/>
      <c r="H78" s="270"/>
      <c r="I78" s="270"/>
      <c r="J78" s="270"/>
      <c r="K78" s="264"/>
    </row>
    <row r="79" spans="2:11" s="1" customFormat="1" ht="15" customHeight="1">
      <c r="B79" s="263"/>
      <c r="C79" s="252" t="s">
        <v>54</v>
      </c>
      <c r="D79" s="272"/>
      <c r="E79" s="272"/>
      <c r="F79" s="273" t="s">
        <v>797</v>
      </c>
      <c r="G79" s="274"/>
      <c r="H79" s="252" t="s">
        <v>798</v>
      </c>
      <c r="I79" s="252" t="s">
        <v>799</v>
      </c>
      <c r="J79" s="252">
        <v>20</v>
      </c>
      <c r="K79" s="264"/>
    </row>
    <row r="80" spans="2:11" s="1" customFormat="1" ht="15" customHeight="1">
      <c r="B80" s="263"/>
      <c r="C80" s="252" t="s">
        <v>800</v>
      </c>
      <c r="D80" s="252"/>
      <c r="E80" s="252"/>
      <c r="F80" s="273" t="s">
        <v>797</v>
      </c>
      <c r="G80" s="274"/>
      <c r="H80" s="252" t="s">
        <v>801</v>
      </c>
      <c r="I80" s="252" t="s">
        <v>799</v>
      </c>
      <c r="J80" s="252">
        <v>120</v>
      </c>
      <c r="K80" s="264"/>
    </row>
    <row r="81" spans="2:11" s="1" customFormat="1" ht="15" customHeight="1">
      <c r="B81" s="275"/>
      <c r="C81" s="252" t="s">
        <v>802</v>
      </c>
      <c r="D81" s="252"/>
      <c r="E81" s="252"/>
      <c r="F81" s="273" t="s">
        <v>803</v>
      </c>
      <c r="G81" s="274"/>
      <c r="H81" s="252" t="s">
        <v>804</v>
      </c>
      <c r="I81" s="252" t="s">
        <v>799</v>
      </c>
      <c r="J81" s="252">
        <v>50</v>
      </c>
      <c r="K81" s="264"/>
    </row>
    <row r="82" spans="2:11" s="1" customFormat="1" ht="15" customHeight="1">
      <c r="B82" s="275"/>
      <c r="C82" s="252" t="s">
        <v>805</v>
      </c>
      <c r="D82" s="252"/>
      <c r="E82" s="252"/>
      <c r="F82" s="273" t="s">
        <v>797</v>
      </c>
      <c r="G82" s="274"/>
      <c r="H82" s="252" t="s">
        <v>806</v>
      </c>
      <c r="I82" s="252" t="s">
        <v>807</v>
      </c>
      <c r="J82" s="252"/>
      <c r="K82" s="264"/>
    </row>
    <row r="83" spans="2:11" s="1" customFormat="1" ht="15" customHeight="1">
      <c r="B83" s="275"/>
      <c r="C83" s="276" t="s">
        <v>808</v>
      </c>
      <c r="D83" s="276"/>
      <c r="E83" s="276"/>
      <c r="F83" s="277" t="s">
        <v>803</v>
      </c>
      <c r="G83" s="276"/>
      <c r="H83" s="276" t="s">
        <v>809</v>
      </c>
      <c r="I83" s="276" t="s">
        <v>799</v>
      </c>
      <c r="J83" s="276">
        <v>15</v>
      </c>
      <c r="K83" s="264"/>
    </row>
    <row r="84" spans="2:11" s="1" customFormat="1" ht="15" customHeight="1">
      <c r="B84" s="275"/>
      <c r="C84" s="276" t="s">
        <v>810</v>
      </c>
      <c r="D84" s="276"/>
      <c r="E84" s="276"/>
      <c r="F84" s="277" t="s">
        <v>803</v>
      </c>
      <c r="G84" s="276"/>
      <c r="H84" s="276" t="s">
        <v>811</v>
      </c>
      <c r="I84" s="276" t="s">
        <v>799</v>
      </c>
      <c r="J84" s="276">
        <v>15</v>
      </c>
      <c r="K84" s="264"/>
    </row>
    <row r="85" spans="2:11" s="1" customFormat="1" ht="15" customHeight="1">
      <c r="B85" s="275"/>
      <c r="C85" s="276" t="s">
        <v>812</v>
      </c>
      <c r="D85" s="276"/>
      <c r="E85" s="276"/>
      <c r="F85" s="277" t="s">
        <v>803</v>
      </c>
      <c r="G85" s="276"/>
      <c r="H85" s="276" t="s">
        <v>813</v>
      </c>
      <c r="I85" s="276" t="s">
        <v>799</v>
      </c>
      <c r="J85" s="276">
        <v>20</v>
      </c>
      <c r="K85" s="264"/>
    </row>
    <row r="86" spans="2:11" s="1" customFormat="1" ht="15" customHeight="1">
      <c r="B86" s="275"/>
      <c r="C86" s="276" t="s">
        <v>814</v>
      </c>
      <c r="D86" s="276"/>
      <c r="E86" s="276"/>
      <c r="F86" s="277" t="s">
        <v>803</v>
      </c>
      <c r="G86" s="276"/>
      <c r="H86" s="276" t="s">
        <v>815</v>
      </c>
      <c r="I86" s="276" t="s">
        <v>799</v>
      </c>
      <c r="J86" s="276">
        <v>20</v>
      </c>
      <c r="K86" s="264"/>
    </row>
    <row r="87" spans="2:11" s="1" customFormat="1" ht="15" customHeight="1">
      <c r="B87" s="275"/>
      <c r="C87" s="252" t="s">
        <v>816</v>
      </c>
      <c r="D87" s="252"/>
      <c r="E87" s="252"/>
      <c r="F87" s="273" t="s">
        <v>803</v>
      </c>
      <c r="G87" s="274"/>
      <c r="H87" s="252" t="s">
        <v>817</v>
      </c>
      <c r="I87" s="252" t="s">
        <v>799</v>
      </c>
      <c r="J87" s="252">
        <v>50</v>
      </c>
      <c r="K87" s="264"/>
    </row>
    <row r="88" spans="2:11" s="1" customFormat="1" ht="15" customHeight="1">
      <c r="B88" s="275"/>
      <c r="C88" s="252" t="s">
        <v>818</v>
      </c>
      <c r="D88" s="252"/>
      <c r="E88" s="252"/>
      <c r="F88" s="273" t="s">
        <v>803</v>
      </c>
      <c r="G88" s="274"/>
      <c r="H88" s="252" t="s">
        <v>819</v>
      </c>
      <c r="I88" s="252" t="s">
        <v>799</v>
      </c>
      <c r="J88" s="252">
        <v>20</v>
      </c>
      <c r="K88" s="264"/>
    </row>
    <row r="89" spans="2:11" s="1" customFormat="1" ht="15" customHeight="1">
      <c r="B89" s="275"/>
      <c r="C89" s="252" t="s">
        <v>820</v>
      </c>
      <c r="D89" s="252"/>
      <c r="E89" s="252"/>
      <c r="F89" s="273" t="s">
        <v>803</v>
      </c>
      <c r="G89" s="274"/>
      <c r="H89" s="252" t="s">
        <v>821</v>
      </c>
      <c r="I89" s="252" t="s">
        <v>799</v>
      </c>
      <c r="J89" s="252">
        <v>20</v>
      </c>
      <c r="K89" s="264"/>
    </row>
    <row r="90" spans="2:11" s="1" customFormat="1" ht="15" customHeight="1">
      <c r="B90" s="275"/>
      <c r="C90" s="252" t="s">
        <v>822</v>
      </c>
      <c r="D90" s="252"/>
      <c r="E90" s="252"/>
      <c r="F90" s="273" t="s">
        <v>803</v>
      </c>
      <c r="G90" s="274"/>
      <c r="H90" s="252" t="s">
        <v>823</v>
      </c>
      <c r="I90" s="252" t="s">
        <v>799</v>
      </c>
      <c r="J90" s="252">
        <v>50</v>
      </c>
      <c r="K90" s="264"/>
    </row>
    <row r="91" spans="2:11" s="1" customFormat="1" ht="15" customHeight="1">
      <c r="B91" s="275"/>
      <c r="C91" s="252" t="s">
        <v>824</v>
      </c>
      <c r="D91" s="252"/>
      <c r="E91" s="252"/>
      <c r="F91" s="273" t="s">
        <v>803</v>
      </c>
      <c r="G91" s="274"/>
      <c r="H91" s="252" t="s">
        <v>824</v>
      </c>
      <c r="I91" s="252" t="s">
        <v>799</v>
      </c>
      <c r="J91" s="252">
        <v>50</v>
      </c>
      <c r="K91" s="264"/>
    </row>
    <row r="92" spans="2:11" s="1" customFormat="1" ht="15" customHeight="1">
      <c r="B92" s="275"/>
      <c r="C92" s="252" t="s">
        <v>825</v>
      </c>
      <c r="D92" s="252"/>
      <c r="E92" s="252"/>
      <c r="F92" s="273" t="s">
        <v>803</v>
      </c>
      <c r="G92" s="274"/>
      <c r="H92" s="252" t="s">
        <v>826</v>
      </c>
      <c r="I92" s="252" t="s">
        <v>799</v>
      </c>
      <c r="J92" s="252">
        <v>255</v>
      </c>
      <c r="K92" s="264"/>
    </row>
    <row r="93" spans="2:11" s="1" customFormat="1" ht="15" customHeight="1">
      <c r="B93" s="275"/>
      <c r="C93" s="252" t="s">
        <v>827</v>
      </c>
      <c r="D93" s="252"/>
      <c r="E93" s="252"/>
      <c r="F93" s="273" t="s">
        <v>797</v>
      </c>
      <c r="G93" s="274"/>
      <c r="H93" s="252" t="s">
        <v>828</v>
      </c>
      <c r="I93" s="252" t="s">
        <v>829</v>
      </c>
      <c r="J93" s="252"/>
      <c r="K93" s="264"/>
    </row>
    <row r="94" spans="2:11" s="1" customFormat="1" ht="15" customHeight="1">
      <c r="B94" s="275"/>
      <c r="C94" s="252" t="s">
        <v>830</v>
      </c>
      <c r="D94" s="252"/>
      <c r="E94" s="252"/>
      <c r="F94" s="273" t="s">
        <v>797</v>
      </c>
      <c r="G94" s="274"/>
      <c r="H94" s="252" t="s">
        <v>831</v>
      </c>
      <c r="I94" s="252" t="s">
        <v>832</v>
      </c>
      <c r="J94" s="252"/>
      <c r="K94" s="264"/>
    </row>
    <row r="95" spans="2:11" s="1" customFormat="1" ht="15" customHeight="1">
      <c r="B95" s="275"/>
      <c r="C95" s="252" t="s">
        <v>833</v>
      </c>
      <c r="D95" s="252"/>
      <c r="E95" s="252"/>
      <c r="F95" s="273" t="s">
        <v>797</v>
      </c>
      <c r="G95" s="274"/>
      <c r="H95" s="252" t="s">
        <v>833</v>
      </c>
      <c r="I95" s="252" t="s">
        <v>832</v>
      </c>
      <c r="J95" s="252"/>
      <c r="K95" s="264"/>
    </row>
    <row r="96" spans="2:11" s="1" customFormat="1" ht="15" customHeight="1">
      <c r="B96" s="275"/>
      <c r="C96" s="252" t="s">
        <v>39</v>
      </c>
      <c r="D96" s="252"/>
      <c r="E96" s="252"/>
      <c r="F96" s="273" t="s">
        <v>797</v>
      </c>
      <c r="G96" s="274"/>
      <c r="H96" s="252" t="s">
        <v>834</v>
      </c>
      <c r="I96" s="252" t="s">
        <v>832</v>
      </c>
      <c r="J96" s="252"/>
      <c r="K96" s="264"/>
    </row>
    <row r="97" spans="2:11" s="1" customFormat="1" ht="15" customHeight="1">
      <c r="B97" s="275"/>
      <c r="C97" s="252" t="s">
        <v>49</v>
      </c>
      <c r="D97" s="252"/>
      <c r="E97" s="252"/>
      <c r="F97" s="273" t="s">
        <v>797</v>
      </c>
      <c r="G97" s="274"/>
      <c r="H97" s="252" t="s">
        <v>835</v>
      </c>
      <c r="I97" s="252" t="s">
        <v>832</v>
      </c>
      <c r="J97" s="252"/>
      <c r="K97" s="264"/>
    </row>
    <row r="98" spans="2:11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pans="2:11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pans="2:11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pans="2:1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pans="2:11" s="1" customFormat="1" ht="45" customHeight="1">
      <c r="B102" s="263"/>
      <c r="C102" s="371" t="s">
        <v>836</v>
      </c>
      <c r="D102" s="371"/>
      <c r="E102" s="371"/>
      <c r="F102" s="371"/>
      <c r="G102" s="371"/>
      <c r="H102" s="371"/>
      <c r="I102" s="371"/>
      <c r="J102" s="371"/>
      <c r="K102" s="264"/>
    </row>
    <row r="103" spans="2:11" s="1" customFormat="1" ht="17.25" customHeight="1">
      <c r="B103" s="263"/>
      <c r="C103" s="265" t="s">
        <v>791</v>
      </c>
      <c r="D103" s="265"/>
      <c r="E103" s="265"/>
      <c r="F103" s="265" t="s">
        <v>792</v>
      </c>
      <c r="G103" s="266"/>
      <c r="H103" s="265" t="s">
        <v>55</v>
      </c>
      <c r="I103" s="265" t="s">
        <v>58</v>
      </c>
      <c r="J103" s="265" t="s">
        <v>793</v>
      </c>
      <c r="K103" s="264"/>
    </row>
    <row r="104" spans="2:11" s="1" customFormat="1" ht="17.25" customHeight="1">
      <c r="B104" s="263"/>
      <c r="C104" s="267" t="s">
        <v>794</v>
      </c>
      <c r="D104" s="267"/>
      <c r="E104" s="267"/>
      <c r="F104" s="268" t="s">
        <v>795</v>
      </c>
      <c r="G104" s="269"/>
      <c r="H104" s="267"/>
      <c r="I104" s="267"/>
      <c r="J104" s="267" t="s">
        <v>796</v>
      </c>
      <c r="K104" s="264"/>
    </row>
    <row r="105" spans="2:11" s="1" customFormat="1" ht="5.25" customHeight="1">
      <c r="B105" s="263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pans="2:11" s="1" customFormat="1" ht="15" customHeight="1">
      <c r="B106" s="263"/>
      <c r="C106" s="252" t="s">
        <v>54</v>
      </c>
      <c r="D106" s="272"/>
      <c r="E106" s="272"/>
      <c r="F106" s="273" t="s">
        <v>797</v>
      </c>
      <c r="G106" s="252"/>
      <c r="H106" s="252" t="s">
        <v>837</v>
      </c>
      <c r="I106" s="252" t="s">
        <v>799</v>
      </c>
      <c r="J106" s="252">
        <v>20</v>
      </c>
      <c r="K106" s="264"/>
    </row>
    <row r="107" spans="2:11" s="1" customFormat="1" ht="15" customHeight="1">
      <c r="B107" s="263"/>
      <c r="C107" s="252" t="s">
        <v>800</v>
      </c>
      <c r="D107" s="252"/>
      <c r="E107" s="252"/>
      <c r="F107" s="273" t="s">
        <v>797</v>
      </c>
      <c r="G107" s="252"/>
      <c r="H107" s="252" t="s">
        <v>837</v>
      </c>
      <c r="I107" s="252" t="s">
        <v>799</v>
      </c>
      <c r="J107" s="252">
        <v>120</v>
      </c>
      <c r="K107" s="264"/>
    </row>
    <row r="108" spans="2:11" s="1" customFormat="1" ht="15" customHeight="1">
      <c r="B108" s="275"/>
      <c r="C108" s="252" t="s">
        <v>802</v>
      </c>
      <c r="D108" s="252"/>
      <c r="E108" s="252"/>
      <c r="F108" s="273" t="s">
        <v>803</v>
      </c>
      <c r="G108" s="252"/>
      <c r="H108" s="252" t="s">
        <v>837</v>
      </c>
      <c r="I108" s="252" t="s">
        <v>799</v>
      </c>
      <c r="J108" s="252">
        <v>50</v>
      </c>
      <c r="K108" s="264"/>
    </row>
    <row r="109" spans="2:11" s="1" customFormat="1" ht="15" customHeight="1">
      <c r="B109" s="275"/>
      <c r="C109" s="252" t="s">
        <v>805</v>
      </c>
      <c r="D109" s="252"/>
      <c r="E109" s="252"/>
      <c r="F109" s="273" t="s">
        <v>797</v>
      </c>
      <c r="G109" s="252"/>
      <c r="H109" s="252" t="s">
        <v>837</v>
      </c>
      <c r="I109" s="252" t="s">
        <v>807</v>
      </c>
      <c r="J109" s="252"/>
      <c r="K109" s="264"/>
    </row>
    <row r="110" spans="2:11" s="1" customFormat="1" ht="15" customHeight="1">
      <c r="B110" s="275"/>
      <c r="C110" s="252" t="s">
        <v>816</v>
      </c>
      <c r="D110" s="252"/>
      <c r="E110" s="252"/>
      <c r="F110" s="273" t="s">
        <v>803</v>
      </c>
      <c r="G110" s="252"/>
      <c r="H110" s="252" t="s">
        <v>837</v>
      </c>
      <c r="I110" s="252" t="s">
        <v>799</v>
      </c>
      <c r="J110" s="252">
        <v>50</v>
      </c>
      <c r="K110" s="264"/>
    </row>
    <row r="111" spans="2:11" s="1" customFormat="1" ht="15" customHeight="1">
      <c r="B111" s="275"/>
      <c r="C111" s="252" t="s">
        <v>824</v>
      </c>
      <c r="D111" s="252"/>
      <c r="E111" s="252"/>
      <c r="F111" s="273" t="s">
        <v>803</v>
      </c>
      <c r="G111" s="252"/>
      <c r="H111" s="252" t="s">
        <v>837</v>
      </c>
      <c r="I111" s="252" t="s">
        <v>799</v>
      </c>
      <c r="J111" s="252">
        <v>50</v>
      </c>
      <c r="K111" s="264"/>
    </row>
    <row r="112" spans="2:11" s="1" customFormat="1" ht="15" customHeight="1">
      <c r="B112" s="275"/>
      <c r="C112" s="252" t="s">
        <v>822</v>
      </c>
      <c r="D112" s="252"/>
      <c r="E112" s="252"/>
      <c r="F112" s="273" t="s">
        <v>803</v>
      </c>
      <c r="G112" s="252"/>
      <c r="H112" s="252" t="s">
        <v>837</v>
      </c>
      <c r="I112" s="252" t="s">
        <v>799</v>
      </c>
      <c r="J112" s="252">
        <v>50</v>
      </c>
      <c r="K112" s="264"/>
    </row>
    <row r="113" spans="2:11" s="1" customFormat="1" ht="15" customHeight="1">
      <c r="B113" s="275"/>
      <c r="C113" s="252" t="s">
        <v>54</v>
      </c>
      <c r="D113" s="252"/>
      <c r="E113" s="252"/>
      <c r="F113" s="273" t="s">
        <v>797</v>
      </c>
      <c r="G113" s="252"/>
      <c r="H113" s="252" t="s">
        <v>838</v>
      </c>
      <c r="I113" s="252" t="s">
        <v>799</v>
      </c>
      <c r="J113" s="252">
        <v>20</v>
      </c>
      <c r="K113" s="264"/>
    </row>
    <row r="114" spans="2:11" s="1" customFormat="1" ht="15" customHeight="1">
      <c r="B114" s="275"/>
      <c r="C114" s="252" t="s">
        <v>839</v>
      </c>
      <c r="D114" s="252"/>
      <c r="E114" s="252"/>
      <c r="F114" s="273" t="s">
        <v>797</v>
      </c>
      <c r="G114" s="252"/>
      <c r="H114" s="252" t="s">
        <v>840</v>
      </c>
      <c r="I114" s="252" t="s">
        <v>799</v>
      </c>
      <c r="J114" s="252">
        <v>120</v>
      </c>
      <c r="K114" s="264"/>
    </row>
    <row r="115" spans="2:11" s="1" customFormat="1" ht="15" customHeight="1">
      <c r="B115" s="275"/>
      <c r="C115" s="252" t="s">
        <v>39</v>
      </c>
      <c r="D115" s="252"/>
      <c r="E115" s="252"/>
      <c r="F115" s="273" t="s">
        <v>797</v>
      </c>
      <c r="G115" s="252"/>
      <c r="H115" s="252" t="s">
        <v>841</v>
      </c>
      <c r="I115" s="252" t="s">
        <v>832</v>
      </c>
      <c r="J115" s="252"/>
      <c r="K115" s="264"/>
    </row>
    <row r="116" spans="2:11" s="1" customFormat="1" ht="15" customHeight="1">
      <c r="B116" s="275"/>
      <c r="C116" s="252" t="s">
        <v>49</v>
      </c>
      <c r="D116" s="252"/>
      <c r="E116" s="252"/>
      <c r="F116" s="273" t="s">
        <v>797</v>
      </c>
      <c r="G116" s="252"/>
      <c r="H116" s="252" t="s">
        <v>842</v>
      </c>
      <c r="I116" s="252" t="s">
        <v>832</v>
      </c>
      <c r="J116" s="252"/>
      <c r="K116" s="264"/>
    </row>
    <row r="117" spans="2:11" s="1" customFormat="1" ht="15" customHeight="1">
      <c r="B117" s="275"/>
      <c r="C117" s="252" t="s">
        <v>58</v>
      </c>
      <c r="D117" s="252"/>
      <c r="E117" s="252"/>
      <c r="F117" s="273" t="s">
        <v>797</v>
      </c>
      <c r="G117" s="252"/>
      <c r="H117" s="252" t="s">
        <v>843</v>
      </c>
      <c r="I117" s="252" t="s">
        <v>844</v>
      </c>
      <c r="J117" s="252"/>
      <c r="K117" s="264"/>
    </row>
    <row r="118" spans="2:11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pans="2:11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pans="2:11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pans="2:1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pans="2:11" s="1" customFormat="1" ht="45" customHeight="1">
      <c r="B122" s="291"/>
      <c r="C122" s="372" t="s">
        <v>845</v>
      </c>
      <c r="D122" s="372"/>
      <c r="E122" s="372"/>
      <c r="F122" s="372"/>
      <c r="G122" s="372"/>
      <c r="H122" s="372"/>
      <c r="I122" s="372"/>
      <c r="J122" s="372"/>
      <c r="K122" s="292"/>
    </row>
    <row r="123" spans="2:11" s="1" customFormat="1" ht="17.25" customHeight="1">
      <c r="B123" s="293"/>
      <c r="C123" s="265" t="s">
        <v>791</v>
      </c>
      <c r="D123" s="265"/>
      <c r="E123" s="265"/>
      <c r="F123" s="265" t="s">
        <v>792</v>
      </c>
      <c r="G123" s="266"/>
      <c r="H123" s="265" t="s">
        <v>55</v>
      </c>
      <c r="I123" s="265" t="s">
        <v>58</v>
      </c>
      <c r="J123" s="265" t="s">
        <v>793</v>
      </c>
      <c r="K123" s="294"/>
    </row>
    <row r="124" spans="2:11" s="1" customFormat="1" ht="17.25" customHeight="1">
      <c r="B124" s="293"/>
      <c r="C124" s="267" t="s">
        <v>794</v>
      </c>
      <c r="D124" s="267"/>
      <c r="E124" s="267"/>
      <c r="F124" s="268" t="s">
        <v>795</v>
      </c>
      <c r="G124" s="269"/>
      <c r="H124" s="267"/>
      <c r="I124" s="267"/>
      <c r="J124" s="267" t="s">
        <v>796</v>
      </c>
      <c r="K124" s="294"/>
    </row>
    <row r="125" spans="2:11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pans="2:11" s="1" customFormat="1" ht="15" customHeight="1">
      <c r="B126" s="295"/>
      <c r="C126" s="252" t="s">
        <v>800</v>
      </c>
      <c r="D126" s="272"/>
      <c r="E126" s="272"/>
      <c r="F126" s="273" t="s">
        <v>797</v>
      </c>
      <c r="G126" s="252"/>
      <c r="H126" s="252" t="s">
        <v>837</v>
      </c>
      <c r="I126" s="252" t="s">
        <v>799</v>
      </c>
      <c r="J126" s="252">
        <v>120</v>
      </c>
      <c r="K126" s="298"/>
    </row>
    <row r="127" spans="2:11" s="1" customFormat="1" ht="15" customHeight="1">
      <c r="B127" s="295"/>
      <c r="C127" s="252" t="s">
        <v>846</v>
      </c>
      <c r="D127" s="252"/>
      <c r="E127" s="252"/>
      <c r="F127" s="273" t="s">
        <v>797</v>
      </c>
      <c r="G127" s="252"/>
      <c r="H127" s="252" t="s">
        <v>847</v>
      </c>
      <c r="I127" s="252" t="s">
        <v>799</v>
      </c>
      <c r="J127" s="252" t="s">
        <v>848</v>
      </c>
      <c r="K127" s="298"/>
    </row>
    <row r="128" spans="2:11" s="1" customFormat="1" ht="15" customHeight="1">
      <c r="B128" s="295"/>
      <c r="C128" s="252" t="s">
        <v>745</v>
      </c>
      <c r="D128" s="252"/>
      <c r="E128" s="252"/>
      <c r="F128" s="273" t="s">
        <v>797</v>
      </c>
      <c r="G128" s="252"/>
      <c r="H128" s="252" t="s">
        <v>849</v>
      </c>
      <c r="I128" s="252" t="s">
        <v>799</v>
      </c>
      <c r="J128" s="252" t="s">
        <v>848</v>
      </c>
      <c r="K128" s="298"/>
    </row>
    <row r="129" spans="2:11" s="1" customFormat="1" ht="15" customHeight="1">
      <c r="B129" s="295"/>
      <c r="C129" s="252" t="s">
        <v>808</v>
      </c>
      <c r="D129" s="252"/>
      <c r="E129" s="252"/>
      <c r="F129" s="273" t="s">
        <v>803</v>
      </c>
      <c r="G129" s="252"/>
      <c r="H129" s="252" t="s">
        <v>809</v>
      </c>
      <c r="I129" s="252" t="s">
        <v>799</v>
      </c>
      <c r="J129" s="252">
        <v>15</v>
      </c>
      <c r="K129" s="298"/>
    </row>
    <row r="130" spans="2:11" s="1" customFormat="1" ht="15" customHeight="1">
      <c r="B130" s="295"/>
      <c r="C130" s="276" t="s">
        <v>810</v>
      </c>
      <c r="D130" s="276"/>
      <c r="E130" s="276"/>
      <c r="F130" s="277" t="s">
        <v>803</v>
      </c>
      <c r="G130" s="276"/>
      <c r="H130" s="276" t="s">
        <v>811</v>
      </c>
      <c r="I130" s="276" t="s">
        <v>799</v>
      </c>
      <c r="J130" s="276">
        <v>15</v>
      </c>
      <c r="K130" s="298"/>
    </row>
    <row r="131" spans="2:11" s="1" customFormat="1" ht="15" customHeight="1">
      <c r="B131" s="295"/>
      <c r="C131" s="276" t="s">
        <v>812</v>
      </c>
      <c r="D131" s="276"/>
      <c r="E131" s="276"/>
      <c r="F131" s="277" t="s">
        <v>803</v>
      </c>
      <c r="G131" s="276"/>
      <c r="H131" s="276" t="s">
        <v>813</v>
      </c>
      <c r="I131" s="276" t="s">
        <v>799</v>
      </c>
      <c r="J131" s="276">
        <v>20</v>
      </c>
      <c r="K131" s="298"/>
    </row>
    <row r="132" spans="2:11" s="1" customFormat="1" ht="15" customHeight="1">
      <c r="B132" s="295"/>
      <c r="C132" s="276" t="s">
        <v>814</v>
      </c>
      <c r="D132" s="276"/>
      <c r="E132" s="276"/>
      <c r="F132" s="277" t="s">
        <v>803</v>
      </c>
      <c r="G132" s="276"/>
      <c r="H132" s="276" t="s">
        <v>815</v>
      </c>
      <c r="I132" s="276" t="s">
        <v>799</v>
      </c>
      <c r="J132" s="276">
        <v>20</v>
      </c>
      <c r="K132" s="298"/>
    </row>
    <row r="133" spans="2:11" s="1" customFormat="1" ht="15" customHeight="1">
      <c r="B133" s="295"/>
      <c r="C133" s="252" t="s">
        <v>802</v>
      </c>
      <c r="D133" s="252"/>
      <c r="E133" s="252"/>
      <c r="F133" s="273" t="s">
        <v>803</v>
      </c>
      <c r="G133" s="252"/>
      <c r="H133" s="252" t="s">
        <v>837</v>
      </c>
      <c r="I133" s="252" t="s">
        <v>799</v>
      </c>
      <c r="J133" s="252">
        <v>50</v>
      </c>
      <c r="K133" s="298"/>
    </row>
    <row r="134" spans="2:11" s="1" customFormat="1" ht="15" customHeight="1">
      <c r="B134" s="295"/>
      <c r="C134" s="252" t="s">
        <v>816</v>
      </c>
      <c r="D134" s="252"/>
      <c r="E134" s="252"/>
      <c r="F134" s="273" t="s">
        <v>803</v>
      </c>
      <c r="G134" s="252"/>
      <c r="H134" s="252" t="s">
        <v>837</v>
      </c>
      <c r="I134" s="252" t="s">
        <v>799</v>
      </c>
      <c r="J134" s="252">
        <v>50</v>
      </c>
      <c r="K134" s="298"/>
    </row>
    <row r="135" spans="2:11" s="1" customFormat="1" ht="15" customHeight="1">
      <c r="B135" s="295"/>
      <c r="C135" s="252" t="s">
        <v>822</v>
      </c>
      <c r="D135" s="252"/>
      <c r="E135" s="252"/>
      <c r="F135" s="273" t="s">
        <v>803</v>
      </c>
      <c r="G135" s="252"/>
      <c r="H135" s="252" t="s">
        <v>837</v>
      </c>
      <c r="I135" s="252" t="s">
        <v>799</v>
      </c>
      <c r="J135" s="252">
        <v>50</v>
      </c>
      <c r="K135" s="298"/>
    </row>
    <row r="136" spans="2:11" s="1" customFormat="1" ht="15" customHeight="1">
      <c r="B136" s="295"/>
      <c r="C136" s="252" t="s">
        <v>824</v>
      </c>
      <c r="D136" s="252"/>
      <c r="E136" s="252"/>
      <c r="F136" s="273" t="s">
        <v>803</v>
      </c>
      <c r="G136" s="252"/>
      <c r="H136" s="252" t="s">
        <v>837</v>
      </c>
      <c r="I136" s="252" t="s">
        <v>799</v>
      </c>
      <c r="J136" s="252">
        <v>50</v>
      </c>
      <c r="K136" s="298"/>
    </row>
    <row r="137" spans="2:11" s="1" customFormat="1" ht="15" customHeight="1">
      <c r="B137" s="295"/>
      <c r="C137" s="252" t="s">
        <v>825</v>
      </c>
      <c r="D137" s="252"/>
      <c r="E137" s="252"/>
      <c r="F137" s="273" t="s">
        <v>803</v>
      </c>
      <c r="G137" s="252"/>
      <c r="H137" s="252" t="s">
        <v>850</v>
      </c>
      <c r="I137" s="252" t="s">
        <v>799</v>
      </c>
      <c r="J137" s="252">
        <v>255</v>
      </c>
      <c r="K137" s="298"/>
    </row>
    <row r="138" spans="2:11" s="1" customFormat="1" ht="15" customHeight="1">
      <c r="B138" s="295"/>
      <c r="C138" s="252" t="s">
        <v>827</v>
      </c>
      <c r="D138" s="252"/>
      <c r="E138" s="252"/>
      <c r="F138" s="273" t="s">
        <v>797</v>
      </c>
      <c r="G138" s="252"/>
      <c r="H138" s="252" t="s">
        <v>851</v>
      </c>
      <c r="I138" s="252" t="s">
        <v>829</v>
      </c>
      <c r="J138" s="252"/>
      <c r="K138" s="298"/>
    </row>
    <row r="139" spans="2:11" s="1" customFormat="1" ht="15" customHeight="1">
      <c r="B139" s="295"/>
      <c r="C139" s="252" t="s">
        <v>830</v>
      </c>
      <c r="D139" s="252"/>
      <c r="E139" s="252"/>
      <c r="F139" s="273" t="s">
        <v>797</v>
      </c>
      <c r="G139" s="252"/>
      <c r="H139" s="252" t="s">
        <v>852</v>
      </c>
      <c r="I139" s="252" t="s">
        <v>832</v>
      </c>
      <c r="J139" s="252"/>
      <c r="K139" s="298"/>
    </row>
    <row r="140" spans="2:11" s="1" customFormat="1" ht="15" customHeight="1">
      <c r="B140" s="295"/>
      <c r="C140" s="252" t="s">
        <v>833</v>
      </c>
      <c r="D140" s="252"/>
      <c r="E140" s="252"/>
      <c r="F140" s="273" t="s">
        <v>797</v>
      </c>
      <c r="G140" s="252"/>
      <c r="H140" s="252" t="s">
        <v>833</v>
      </c>
      <c r="I140" s="252" t="s">
        <v>832</v>
      </c>
      <c r="J140" s="252"/>
      <c r="K140" s="298"/>
    </row>
    <row r="141" spans="2:11" s="1" customFormat="1" ht="15" customHeight="1">
      <c r="B141" s="295"/>
      <c r="C141" s="252" t="s">
        <v>39</v>
      </c>
      <c r="D141" s="252"/>
      <c r="E141" s="252"/>
      <c r="F141" s="273" t="s">
        <v>797</v>
      </c>
      <c r="G141" s="252"/>
      <c r="H141" s="252" t="s">
        <v>853</v>
      </c>
      <c r="I141" s="252" t="s">
        <v>832</v>
      </c>
      <c r="J141" s="252"/>
      <c r="K141" s="298"/>
    </row>
    <row r="142" spans="2:11" s="1" customFormat="1" ht="15" customHeight="1">
      <c r="B142" s="295"/>
      <c r="C142" s="252" t="s">
        <v>854</v>
      </c>
      <c r="D142" s="252"/>
      <c r="E142" s="252"/>
      <c r="F142" s="273" t="s">
        <v>797</v>
      </c>
      <c r="G142" s="252"/>
      <c r="H142" s="252" t="s">
        <v>855</v>
      </c>
      <c r="I142" s="252" t="s">
        <v>832</v>
      </c>
      <c r="J142" s="252"/>
      <c r="K142" s="298"/>
    </row>
    <row r="143" spans="2:11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pans="2:11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pans="2:11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pans="2:11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pans="2:11" s="1" customFormat="1" ht="45" customHeight="1">
      <c r="B147" s="263"/>
      <c r="C147" s="371" t="s">
        <v>856</v>
      </c>
      <c r="D147" s="371"/>
      <c r="E147" s="371"/>
      <c r="F147" s="371"/>
      <c r="G147" s="371"/>
      <c r="H147" s="371"/>
      <c r="I147" s="371"/>
      <c r="J147" s="371"/>
      <c r="K147" s="264"/>
    </row>
    <row r="148" spans="2:11" s="1" customFormat="1" ht="17.25" customHeight="1">
      <c r="B148" s="263"/>
      <c r="C148" s="265" t="s">
        <v>791</v>
      </c>
      <c r="D148" s="265"/>
      <c r="E148" s="265"/>
      <c r="F148" s="265" t="s">
        <v>792</v>
      </c>
      <c r="G148" s="266"/>
      <c r="H148" s="265" t="s">
        <v>55</v>
      </c>
      <c r="I148" s="265" t="s">
        <v>58</v>
      </c>
      <c r="J148" s="265" t="s">
        <v>793</v>
      </c>
      <c r="K148" s="264"/>
    </row>
    <row r="149" spans="2:11" s="1" customFormat="1" ht="17.25" customHeight="1">
      <c r="B149" s="263"/>
      <c r="C149" s="267" t="s">
        <v>794</v>
      </c>
      <c r="D149" s="267"/>
      <c r="E149" s="267"/>
      <c r="F149" s="268" t="s">
        <v>795</v>
      </c>
      <c r="G149" s="269"/>
      <c r="H149" s="267"/>
      <c r="I149" s="267"/>
      <c r="J149" s="267" t="s">
        <v>796</v>
      </c>
      <c r="K149" s="264"/>
    </row>
    <row r="150" spans="2:11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pans="2:11" s="1" customFormat="1" ht="15" customHeight="1">
      <c r="B151" s="275"/>
      <c r="C151" s="302" t="s">
        <v>800</v>
      </c>
      <c r="D151" s="252"/>
      <c r="E151" s="252"/>
      <c r="F151" s="303" t="s">
        <v>797</v>
      </c>
      <c r="G151" s="252"/>
      <c r="H151" s="302" t="s">
        <v>837</v>
      </c>
      <c r="I151" s="302" t="s">
        <v>799</v>
      </c>
      <c r="J151" s="302">
        <v>120</v>
      </c>
      <c r="K151" s="298"/>
    </row>
    <row r="152" spans="2:11" s="1" customFormat="1" ht="15" customHeight="1">
      <c r="B152" s="275"/>
      <c r="C152" s="302" t="s">
        <v>846</v>
      </c>
      <c r="D152" s="252"/>
      <c r="E152" s="252"/>
      <c r="F152" s="303" t="s">
        <v>797</v>
      </c>
      <c r="G152" s="252"/>
      <c r="H152" s="302" t="s">
        <v>857</v>
      </c>
      <c r="I152" s="302" t="s">
        <v>799</v>
      </c>
      <c r="J152" s="302" t="s">
        <v>848</v>
      </c>
      <c r="K152" s="298"/>
    </row>
    <row r="153" spans="2:11" s="1" customFormat="1" ht="15" customHeight="1">
      <c r="B153" s="275"/>
      <c r="C153" s="302" t="s">
        <v>745</v>
      </c>
      <c r="D153" s="252"/>
      <c r="E153" s="252"/>
      <c r="F153" s="303" t="s">
        <v>797</v>
      </c>
      <c r="G153" s="252"/>
      <c r="H153" s="302" t="s">
        <v>858</v>
      </c>
      <c r="I153" s="302" t="s">
        <v>799</v>
      </c>
      <c r="J153" s="302" t="s">
        <v>848</v>
      </c>
      <c r="K153" s="298"/>
    </row>
    <row r="154" spans="2:11" s="1" customFormat="1" ht="15" customHeight="1">
      <c r="B154" s="275"/>
      <c r="C154" s="302" t="s">
        <v>802</v>
      </c>
      <c r="D154" s="252"/>
      <c r="E154" s="252"/>
      <c r="F154" s="303" t="s">
        <v>803</v>
      </c>
      <c r="G154" s="252"/>
      <c r="H154" s="302" t="s">
        <v>837</v>
      </c>
      <c r="I154" s="302" t="s">
        <v>799</v>
      </c>
      <c r="J154" s="302">
        <v>50</v>
      </c>
      <c r="K154" s="298"/>
    </row>
    <row r="155" spans="2:11" s="1" customFormat="1" ht="15" customHeight="1">
      <c r="B155" s="275"/>
      <c r="C155" s="302" t="s">
        <v>805</v>
      </c>
      <c r="D155" s="252"/>
      <c r="E155" s="252"/>
      <c r="F155" s="303" t="s">
        <v>797</v>
      </c>
      <c r="G155" s="252"/>
      <c r="H155" s="302" t="s">
        <v>837</v>
      </c>
      <c r="I155" s="302" t="s">
        <v>807</v>
      </c>
      <c r="J155" s="302"/>
      <c r="K155" s="298"/>
    </row>
    <row r="156" spans="2:11" s="1" customFormat="1" ht="15" customHeight="1">
      <c r="B156" s="275"/>
      <c r="C156" s="302" t="s">
        <v>816</v>
      </c>
      <c r="D156" s="252"/>
      <c r="E156" s="252"/>
      <c r="F156" s="303" t="s">
        <v>803</v>
      </c>
      <c r="G156" s="252"/>
      <c r="H156" s="302" t="s">
        <v>837</v>
      </c>
      <c r="I156" s="302" t="s">
        <v>799</v>
      </c>
      <c r="J156" s="302">
        <v>50</v>
      </c>
      <c r="K156" s="298"/>
    </row>
    <row r="157" spans="2:11" s="1" customFormat="1" ht="15" customHeight="1">
      <c r="B157" s="275"/>
      <c r="C157" s="302" t="s">
        <v>824</v>
      </c>
      <c r="D157" s="252"/>
      <c r="E157" s="252"/>
      <c r="F157" s="303" t="s">
        <v>803</v>
      </c>
      <c r="G157" s="252"/>
      <c r="H157" s="302" t="s">
        <v>837</v>
      </c>
      <c r="I157" s="302" t="s">
        <v>799</v>
      </c>
      <c r="J157" s="302">
        <v>50</v>
      </c>
      <c r="K157" s="298"/>
    </row>
    <row r="158" spans="2:11" s="1" customFormat="1" ht="15" customHeight="1">
      <c r="B158" s="275"/>
      <c r="C158" s="302" t="s">
        <v>822</v>
      </c>
      <c r="D158" s="252"/>
      <c r="E158" s="252"/>
      <c r="F158" s="303" t="s">
        <v>803</v>
      </c>
      <c r="G158" s="252"/>
      <c r="H158" s="302" t="s">
        <v>837</v>
      </c>
      <c r="I158" s="302" t="s">
        <v>799</v>
      </c>
      <c r="J158" s="302">
        <v>50</v>
      </c>
      <c r="K158" s="298"/>
    </row>
    <row r="159" spans="2:11" s="1" customFormat="1" ht="15" customHeight="1">
      <c r="B159" s="275"/>
      <c r="C159" s="302" t="s">
        <v>92</v>
      </c>
      <c r="D159" s="252"/>
      <c r="E159" s="252"/>
      <c r="F159" s="303" t="s">
        <v>797</v>
      </c>
      <c r="G159" s="252"/>
      <c r="H159" s="302" t="s">
        <v>859</v>
      </c>
      <c r="I159" s="302" t="s">
        <v>799</v>
      </c>
      <c r="J159" s="302" t="s">
        <v>860</v>
      </c>
      <c r="K159" s="298"/>
    </row>
    <row r="160" spans="2:11" s="1" customFormat="1" ht="15" customHeight="1">
      <c r="B160" s="275"/>
      <c r="C160" s="302" t="s">
        <v>861</v>
      </c>
      <c r="D160" s="252"/>
      <c r="E160" s="252"/>
      <c r="F160" s="303" t="s">
        <v>797</v>
      </c>
      <c r="G160" s="252"/>
      <c r="H160" s="302" t="s">
        <v>862</v>
      </c>
      <c r="I160" s="302" t="s">
        <v>832</v>
      </c>
      <c r="J160" s="302"/>
      <c r="K160" s="298"/>
    </row>
    <row r="161" spans="2:1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pans="2:11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pans="2:11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pans="2:11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pans="2:11" s="1" customFormat="1" ht="45" customHeight="1">
      <c r="B165" s="244"/>
      <c r="C165" s="372" t="s">
        <v>863</v>
      </c>
      <c r="D165" s="372"/>
      <c r="E165" s="372"/>
      <c r="F165" s="372"/>
      <c r="G165" s="372"/>
      <c r="H165" s="372"/>
      <c r="I165" s="372"/>
      <c r="J165" s="372"/>
      <c r="K165" s="245"/>
    </row>
    <row r="166" spans="2:11" s="1" customFormat="1" ht="17.25" customHeight="1">
      <c r="B166" s="244"/>
      <c r="C166" s="265" t="s">
        <v>791</v>
      </c>
      <c r="D166" s="265"/>
      <c r="E166" s="265"/>
      <c r="F166" s="265" t="s">
        <v>792</v>
      </c>
      <c r="G166" s="307"/>
      <c r="H166" s="308" t="s">
        <v>55</v>
      </c>
      <c r="I166" s="308" t="s">
        <v>58</v>
      </c>
      <c r="J166" s="265" t="s">
        <v>793</v>
      </c>
      <c r="K166" s="245"/>
    </row>
    <row r="167" spans="2:11" s="1" customFormat="1" ht="17.25" customHeight="1">
      <c r="B167" s="246"/>
      <c r="C167" s="267" t="s">
        <v>794</v>
      </c>
      <c r="D167" s="267"/>
      <c r="E167" s="267"/>
      <c r="F167" s="268" t="s">
        <v>795</v>
      </c>
      <c r="G167" s="309"/>
      <c r="H167" s="310"/>
      <c r="I167" s="310"/>
      <c r="J167" s="267" t="s">
        <v>796</v>
      </c>
      <c r="K167" s="247"/>
    </row>
    <row r="168" spans="2:11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pans="2:11" s="1" customFormat="1" ht="15" customHeight="1">
      <c r="B169" s="275"/>
      <c r="C169" s="252" t="s">
        <v>800</v>
      </c>
      <c r="D169" s="252"/>
      <c r="E169" s="252"/>
      <c r="F169" s="273" t="s">
        <v>797</v>
      </c>
      <c r="G169" s="252"/>
      <c r="H169" s="252" t="s">
        <v>837</v>
      </c>
      <c r="I169" s="252" t="s">
        <v>799</v>
      </c>
      <c r="J169" s="252">
        <v>120</v>
      </c>
      <c r="K169" s="298"/>
    </row>
    <row r="170" spans="2:11" s="1" customFormat="1" ht="15" customHeight="1">
      <c r="B170" s="275"/>
      <c r="C170" s="252" t="s">
        <v>846</v>
      </c>
      <c r="D170" s="252"/>
      <c r="E170" s="252"/>
      <c r="F170" s="273" t="s">
        <v>797</v>
      </c>
      <c r="G170" s="252"/>
      <c r="H170" s="252" t="s">
        <v>847</v>
      </c>
      <c r="I170" s="252" t="s">
        <v>799</v>
      </c>
      <c r="J170" s="252" t="s">
        <v>848</v>
      </c>
      <c r="K170" s="298"/>
    </row>
    <row r="171" spans="2:11" s="1" customFormat="1" ht="15" customHeight="1">
      <c r="B171" s="275"/>
      <c r="C171" s="252" t="s">
        <v>745</v>
      </c>
      <c r="D171" s="252"/>
      <c r="E171" s="252"/>
      <c r="F171" s="273" t="s">
        <v>797</v>
      </c>
      <c r="G171" s="252"/>
      <c r="H171" s="252" t="s">
        <v>864</v>
      </c>
      <c r="I171" s="252" t="s">
        <v>799</v>
      </c>
      <c r="J171" s="252" t="s">
        <v>848</v>
      </c>
      <c r="K171" s="298"/>
    </row>
    <row r="172" spans="2:11" s="1" customFormat="1" ht="15" customHeight="1">
      <c r="B172" s="275"/>
      <c r="C172" s="252" t="s">
        <v>802</v>
      </c>
      <c r="D172" s="252"/>
      <c r="E172" s="252"/>
      <c r="F172" s="273" t="s">
        <v>803</v>
      </c>
      <c r="G172" s="252"/>
      <c r="H172" s="252" t="s">
        <v>864</v>
      </c>
      <c r="I172" s="252" t="s">
        <v>799</v>
      </c>
      <c r="J172" s="252">
        <v>50</v>
      </c>
      <c r="K172" s="298"/>
    </row>
    <row r="173" spans="2:11" s="1" customFormat="1" ht="15" customHeight="1">
      <c r="B173" s="275"/>
      <c r="C173" s="252" t="s">
        <v>805</v>
      </c>
      <c r="D173" s="252"/>
      <c r="E173" s="252"/>
      <c r="F173" s="273" t="s">
        <v>797</v>
      </c>
      <c r="G173" s="252"/>
      <c r="H173" s="252" t="s">
        <v>864</v>
      </c>
      <c r="I173" s="252" t="s">
        <v>807</v>
      </c>
      <c r="J173" s="252"/>
      <c r="K173" s="298"/>
    </row>
    <row r="174" spans="2:11" s="1" customFormat="1" ht="15" customHeight="1">
      <c r="B174" s="275"/>
      <c r="C174" s="252" t="s">
        <v>816</v>
      </c>
      <c r="D174" s="252"/>
      <c r="E174" s="252"/>
      <c r="F174" s="273" t="s">
        <v>803</v>
      </c>
      <c r="G174" s="252"/>
      <c r="H174" s="252" t="s">
        <v>864</v>
      </c>
      <c r="I174" s="252" t="s">
        <v>799</v>
      </c>
      <c r="J174" s="252">
        <v>50</v>
      </c>
      <c r="K174" s="298"/>
    </row>
    <row r="175" spans="2:11" s="1" customFormat="1" ht="15" customHeight="1">
      <c r="B175" s="275"/>
      <c r="C175" s="252" t="s">
        <v>824</v>
      </c>
      <c r="D175" s="252"/>
      <c r="E175" s="252"/>
      <c r="F175" s="273" t="s">
        <v>803</v>
      </c>
      <c r="G175" s="252"/>
      <c r="H175" s="252" t="s">
        <v>864</v>
      </c>
      <c r="I175" s="252" t="s">
        <v>799</v>
      </c>
      <c r="J175" s="252">
        <v>50</v>
      </c>
      <c r="K175" s="298"/>
    </row>
    <row r="176" spans="2:11" s="1" customFormat="1" ht="15" customHeight="1">
      <c r="B176" s="275"/>
      <c r="C176" s="252" t="s">
        <v>822</v>
      </c>
      <c r="D176" s="252"/>
      <c r="E176" s="252"/>
      <c r="F176" s="273" t="s">
        <v>803</v>
      </c>
      <c r="G176" s="252"/>
      <c r="H176" s="252" t="s">
        <v>864</v>
      </c>
      <c r="I176" s="252" t="s">
        <v>799</v>
      </c>
      <c r="J176" s="252">
        <v>50</v>
      </c>
      <c r="K176" s="298"/>
    </row>
    <row r="177" spans="2:11" s="1" customFormat="1" ht="15" customHeight="1">
      <c r="B177" s="275"/>
      <c r="C177" s="252" t="s">
        <v>107</v>
      </c>
      <c r="D177" s="252"/>
      <c r="E177" s="252"/>
      <c r="F177" s="273" t="s">
        <v>797</v>
      </c>
      <c r="G177" s="252"/>
      <c r="H177" s="252" t="s">
        <v>865</v>
      </c>
      <c r="I177" s="252" t="s">
        <v>866</v>
      </c>
      <c r="J177" s="252"/>
      <c r="K177" s="298"/>
    </row>
    <row r="178" spans="2:11" s="1" customFormat="1" ht="15" customHeight="1">
      <c r="B178" s="275"/>
      <c r="C178" s="252" t="s">
        <v>58</v>
      </c>
      <c r="D178" s="252"/>
      <c r="E178" s="252"/>
      <c r="F178" s="273" t="s">
        <v>797</v>
      </c>
      <c r="G178" s="252"/>
      <c r="H178" s="252" t="s">
        <v>867</v>
      </c>
      <c r="I178" s="252" t="s">
        <v>868</v>
      </c>
      <c r="J178" s="252">
        <v>1</v>
      </c>
      <c r="K178" s="298"/>
    </row>
    <row r="179" spans="2:11" s="1" customFormat="1" ht="15" customHeight="1">
      <c r="B179" s="275"/>
      <c r="C179" s="252" t="s">
        <v>54</v>
      </c>
      <c r="D179" s="252"/>
      <c r="E179" s="252"/>
      <c r="F179" s="273" t="s">
        <v>797</v>
      </c>
      <c r="G179" s="252"/>
      <c r="H179" s="252" t="s">
        <v>869</v>
      </c>
      <c r="I179" s="252" t="s">
        <v>799</v>
      </c>
      <c r="J179" s="252">
        <v>20</v>
      </c>
      <c r="K179" s="298"/>
    </row>
    <row r="180" spans="2:11" s="1" customFormat="1" ht="15" customHeight="1">
      <c r="B180" s="275"/>
      <c r="C180" s="252" t="s">
        <v>55</v>
      </c>
      <c r="D180" s="252"/>
      <c r="E180" s="252"/>
      <c r="F180" s="273" t="s">
        <v>797</v>
      </c>
      <c r="G180" s="252"/>
      <c r="H180" s="252" t="s">
        <v>870</v>
      </c>
      <c r="I180" s="252" t="s">
        <v>799</v>
      </c>
      <c r="J180" s="252">
        <v>255</v>
      </c>
      <c r="K180" s="298"/>
    </row>
    <row r="181" spans="2:11" s="1" customFormat="1" ht="15" customHeight="1">
      <c r="B181" s="275"/>
      <c r="C181" s="252" t="s">
        <v>108</v>
      </c>
      <c r="D181" s="252"/>
      <c r="E181" s="252"/>
      <c r="F181" s="273" t="s">
        <v>797</v>
      </c>
      <c r="G181" s="252"/>
      <c r="H181" s="252" t="s">
        <v>761</v>
      </c>
      <c r="I181" s="252" t="s">
        <v>799</v>
      </c>
      <c r="J181" s="252">
        <v>10</v>
      </c>
      <c r="K181" s="298"/>
    </row>
    <row r="182" spans="2:11" s="1" customFormat="1" ht="15" customHeight="1">
      <c r="B182" s="275"/>
      <c r="C182" s="252" t="s">
        <v>109</v>
      </c>
      <c r="D182" s="252"/>
      <c r="E182" s="252"/>
      <c r="F182" s="273" t="s">
        <v>797</v>
      </c>
      <c r="G182" s="252"/>
      <c r="H182" s="252" t="s">
        <v>871</v>
      </c>
      <c r="I182" s="252" t="s">
        <v>832</v>
      </c>
      <c r="J182" s="252"/>
      <c r="K182" s="298"/>
    </row>
    <row r="183" spans="2:11" s="1" customFormat="1" ht="15" customHeight="1">
      <c r="B183" s="275"/>
      <c r="C183" s="252" t="s">
        <v>872</v>
      </c>
      <c r="D183" s="252"/>
      <c r="E183" s="252"/>
      <c r="F183" s="273" t="s">
        <v>797</v>
      </c>
      <c r="G183" s="252"/>
      <c r="H183" s="252" t="s">
        <v>873</v>
      </c>
      <c r="I183" s="252" t="s">
        <v>832</v>
      </c>
      <c r="J183" s="252"/>
      <c r="K183" s="298"/>
    </row>
    <row r="184" spans="2:11" s="1" customFormat="1" ht="15" customHeight="1">
      <c r="B184" s="275"/>
      <c r="C184" s="252" t="s">
        <v>861</v>
      </c>
      <c r="D184" s="252"/>
      <c r="E184" s="252"/>
      <c r="F184" s="273" t="s">
        <v>797</v>
      </c>
      <c r="G184" s="252"/>
      <c r="H184" s="252" t="s">
        <v>874</v>
      </c>
      <c r="I184" s="252" t="s">
        <v>832</v>
      </c>
      <c r="J184" s="252"/>
      <c r="K184" s="298"/>
    </row>
    <row r="185" spans="2:11" s="1" customFormat="1" ht="15" customHeight="1">
      <c r="B185" s="275"/>
      <c r="C185" s="252" t="s">
        <v>111</v>
      </c>
      <c r="D185" s="252"/>
      <c r="E185" s="252"/>
      <c r="F185" s="273" t="s">
        <v>803</v>
      </c>
      <c r="G185" s="252"/>
      <c r="H185" s="252" t="s">
        <v>875</v>
      </c>
      <c r="I185" s="252" t="s">
        <v>799</v>
      </c>
      <c r="J185" s="252">
        <v>50</v>
      </c>
      <c r="K185" s="298"/>
    </row>
    <row r="186" spans="2:11" s="1" customFormat="1" ht="15" customHeight="1">
      <c r="B186" s="275"/>
      <c r="C186" s="252" t="s">
        <v>876</v>
      </c>
      <c r="D186" s="252"/>
      <c r="E186" s="252"/>
      <c r="F186" s="273" t="s">
        <v>803</v>
      </c>
      <c r="G186" s="252"/>
      <c r="H186" s="252" t="s">
        <v>877</v>
      </c>
      <c r="I186" s="252" t="s">
        <v>878</v>
      </c>
      <c r="J186" s="252"/>
      <c r="K186" s="298"/>
    </row>
    <row r="187" spans="2:11" s="1" customFormat="1" ht="15" customHeight="1">
      <c r="B187" s="275"/>
      <c r="C187" s="252" t="s">
        <v>879</v>
      </c>
      <c r="D187" s="252"/>
      <c r="E187" s="252"/>
      <c r="F187" s="273" t="s">
        <v>803</v>
      </c>
      <c r="G187" s="252"/>
      <c r="H187" s="252" t="s">
        <v>880</v>
      </c>
      <c r="I187" s="252" t="s">
        <v>878</v>
      </c>
      <c r="J187" s="252"/>
      <c r="K187" s="298"/>
    </row>
    <row r="188" spans="2:11" s="1" customFormat="1" ht="15" customHeight="1">
      <c r="B188" s="275"/>
      <c r="C188" s="252" t="s">
        <v>881</v>
      </c>
      <c r="D188" s="252"/>
      <c r="E188" s="252"/>
      <c r="F188" s="273" t="s">
        <v>803</v>
      </c>
      <c r="G188" s="252"/>
      <c r="H188" s="252" t="s">
        <v>882</v>
      </c>
      <c r="I188" s="252" t="s">
        <v>878</v>
      </c>
      <c r="J188" s="252"/>
      <c r="K188" s="298"/>
    </row>
    <row r="189" spans="2:11" s="1" customFormat="1" ht="15" customHeight="1">
      <c r="B189" s="275"/>
      <c r="C189" s="311" t="s">
        <v>883</v>
      </c>
      <c r="D189" s="252"/>
      <c r="E189" s="252"/>
      <c r="F189" s="273" t="s">
        <v>803</v>
      </c>
      <c r="G189" s="252"/>
      <c r="H189" s="252" t="s">
        <v>884</v>
      </c>
      <c r="I189" s="252" t="s">
        <v>885</v>
      </c>
      <c r="J189" s="312" t="s">
        <v>886</v>
      </c>
      <c r="K189" s="298"/>
    </row>
    <row r="190" spans="2:11" s="1" customFormat="1" ht="15" customHeight="1">
      <c r="B190" s="275"/>
      <c r="C190" s="311" t="s">
        <v>43</v>
      </c>
      <c r="D190" s="252"/>
      <c r="E190" s="252"/>
      <c r="F190" s="273" t="s">
        <v>797</v>
      </c>
      <c r="G190" s="252"/>
      <c r="H190" s="249" t="s">
        <v>887</v>
      </c>
      <c r="I190" s="252" t="s">
        <v>888</v>
      </c>
      <c r="J190" s="252"/>
      <c r="K190" s="298"/>
    </row>
    <row r="191" spans="2:11" s="1" customFormat="1" ht="15" customHeight="1">
      <c r="B191" s="275"/>
      <c r="C191" s="311" t="s">
        <v>889</v>
      </c>
      <c r="D191" s="252"/>
      <c r="E191" s="252"/>
      <c r="F191" s="273" t="s">
        <v>797</v>
      </c>
      <c r="G191" s="252"/>
      <c r="H191" s="252" t="s">
        <v>890</v>
      </c>
      <c r="I191" s="252" t="s">
        <v>832</v>
      </c>
      <c r="J191" s="252"/>
      <c r="K191" s="298"/>
    </row>
    <row r="192" spans="2:11" s="1" customFormat="1" ht="15" customHeight="1">
      <c r="B192" s="275"/>
      <c r="C192" s="311" t="s">
        <v>891</v>
      </c>
      <c r="D192" s="252"/>
      <c r="E192" s="252"/>
      <c r="F192" s="273" t="s">
        <v>797</v>
      </c>
      <c r="G192" s="252"/>
      <c r="H192" s="252" t="s">
        <v>892</v>
      </c>
      <c r="I192" s="252" t="s">
        <v>832</v>
      </c>
      <c r="J192" s="252"/>
      <c r="K192" s="298"/>
    </row>
    <row r="193" spans="2:11" s="1" customFormat="1" ht="15" customHeight="1">
      <c r="B193" s="275"/>
      <c r="C193" s="311" t="s">
        <v>893</v>
      </c>
      <c r="D193" s="252"/>
      <c r="E193" s="252"/>
      <c r="F193" s="273" t="s">
        <v>803</v>
      </c>
      <c r="G193" s="252"/>
      <c r="H193" s="252" t="s">
        <v>894</v>
      </c>
      <c r="I193" s="252" t="s">
        <v>832</v>
      </c>
      <c r="J193" s="252"/>
      <c r="K193" s="298"/>
    </row>
    <row r="194" spans="2:11" s="1" customFormat="1" ht="15" customHeight="1">
      <c r="B194" s="304"/>
      <c r="C194" s="313"/>
      <c r="D194" s="284"/>
      <c r="E194" s="284"/>
      <c r="F194" s="284"/>
      <c r="G194" s="284"/>
      <c r="H194" s="284"/>
      <c r="I194" s="284"/>
      <c r="J194" s="284"/>
      <c r="K194" s="305"/>
    </row>
    <row r="195" spans="2:11" s="1" customFormat="1" ht="18.75" customHeight="1">
      <c r="B195" s="286"/>
      <c r="C195" s="296"/>
      <c r="D195" s="296"/>
      <c r="E195" s="296"/>
      <c r="F195" s="306"/>
      <c r="G195" s="296"/>
      <c r="H195" s="296"/>
      <c r="I195" s="296"/>
      <c r="J195" s="296"/>
      <c r="K195" s="286"/>
    </row>
    <row r="196" spans="2:11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pans="2:11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pans="2:11" s="1" customFormat="1" ht="12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pans="2:11" s="1" customFormat="1" ht="22.2">
      <c r="B199" s="244"/>
      <c r="C199" s="372" t="s">
        <v>895</v>
      </c>
      <c r="D199" s="372"/>
      <c r="E199" s="372"/>
      <c r="F199" s="372"/>
      <c r="G199" s="372"/>
      <c r="H199" s="372"/>
      <c r="I199" s="372"/>
      <c r="J199" s="372"/>
      <c r="K199" s="245"/>
    </row>
    <row r="200" spans="2:11" s="1" customFormat="1" ht="25.5" customHeight="1">
      <c r="B200" s="244"/>
      <c r="C200" s="314" t="s">
        <v>896</v>
      </c>
      <c r="D200" s="314"/>
      <c r="E200" s="314"/>
      <c r="F200" s="314" t="s">
        <v>897</v>
      </c>
      <c r="G200" s="315"/>
      <c r="H200" s="373" t="s">
        <v>898</v>
      </c>
      <c r="I200" s="373"/>
      <c r="J200" s="373"/>
      <c r="K200" s="245"/>
    </row>
    <row r="201" spans="2:11" s="1" customFormat="1" ht="5.25" customHeight="1">
      <c r="B201" s="275"/>
      <c r="C201" s="270"/>
      <c r="D201" s="270"/>
      <c r="E201" s="270"/>
      <c r="F201" s="270"/>
      <c r="G201" s="296"/>
      <c r="H201" s="270"/>
      <c r="I201" s="270"/>
      <c r="J201" s="270"/>
      <c r="K201" s="298"/>
    </row>
    <row r="202" spans="2:11" s="1" customFormat="1" ht="15" customHeight="1">
      <c r="B202" s="275"/>
      <c r="C202" s="252" t="s">
        <v>888</v>
      </c>
      <c r="D202" s="252"/>
      <c r="E202" s="252"/>
      <c r="F202" s="273" t="s">
        <v>44</v>
      </c>
      <c r="G202" s="252"/>
      <c r="H202" s="374" t="s">
        <v>899</v>
      </c>
      <c r="I202" s="374"/>
      <c r="J202" s="374"/>
      <c r="K202" s="298"/>
    </row>
    <row r="203" spans="2:11" s="1" customFormat="1" ht="15" customHeight="1">
      <c r="B203" s="275"/>
      <c r="C203" s="252"/>
      <c r="D203" s="252"/>
      <c r="E203" s="252"/>
      <c r="F203" s="273" t="s">
        <v>45</v>
      </c>
      <c r="G203" s="252"/>
      <c r="H203" s="374" t="s">
        <v>900</v>
      </c>
      <c r="I203" s="374"/>
      <c r="J203" s="374"/>
      <c r="K203" s="298"/>
    </row>
    <row r="204" spans="2:11" s="1" customFormat="1" ht="15" customHeight="1">
      <c r="B204" s="275"/>
      <c r="C204" s="252"/>
      <c r="D204" s="252"/>
      <c r="E204" s="252"/>
      <c r="F204" s="273" t="s">
        <v>48</v>
      </c>
      <c r="G204" s="252"/>
      <c r="H204" s="374" t="s">
        <v>901</v>
      </c>
      <c r="I204" s="374"/>
      <c r="J204" s="374"/>
      <c r="K204" s="298"/>
    </row>
    <row r="205" spans="2:11" s="1" customFormat="1" ht="15" customHeight="1">
      <c r="B205" s="275"/>
      <c r="C205" s="252"/>
      <c r="D205" s="252"/>
      <c r="E205" s="252"/>
      <c r="F205" s="273" t="s">
        <v>46</v>
      </c>
      <c r="G205" s="252"/>
      <c r="H205" s="374" t="s">
        <v>902</v>
      </c>
      <c r="I205" s="374"/>
      <c r="J205" s="374"/>
      <c r="K205" s="298"/>
    </row>
    <row r="206" spans="2:11" s="1" customFormat="1" ht="15" customHeight="1">
      <c r="B206" s="275"/>
      <c r="C206" s="252"/>
      <c r="D206" s="252"/>
      <c r="E206" s="252"/>
      <c r="F206" s="273" t="s">
        <v>47</v>
      </c>
      <c r="G206" s="252"/>
      <c r="H206" s="374" t="s">
        <v>903</v>
      </c>
      <c r="I206" s="374"/>
      <c r="J206" s="374"/>
      <c r="K206" s="298"/>
    </row>
    <row r="207" spans="2:11" s="1" customFormat="1" ht="15" customHeight="1">
      <c r="B207" s="275"/>
      <c r="C207" s="252"/>
      <c r="D207" s="252"/>
      <c r="E207" s="252"/>
      <c r="F207" s="273"/>
      <c r="G207" s="252"/>
      <c r="H207" s="252"/>
      <c r="I207" s="252"/>
      <c r="J207" s="252"/>
      <c r="K207" s="298"/>
    </row>
    <row r="208" spans="2:11" s="1" customFormat="1" ht="15" customHeight="1">
      <c r="B208" s="275"/>
      <c r="C208" s="252" t="s">
        <v>844</v>
      </c>
      <c r="D208" s="252"/>
      <c r="E208" s="252"/>
      <c r="F208" s="273" t="s">
        <v>80</v>
      </c>
      <c r="G208" s="252"/>
      <c r="H208" s="374" t="s">
        <v>904</v>
      </c>
      <c r="I208" s="374"/>
      <c r="J208" s="374"/>
      <c r="K208" s="298"/>
    </row>
    <row r="209" spans="2:11" s="1" customFormat="1" ht="15" customHeight="1">
      <c r="B209" s="275"/>
      <c r="C209" s="252"/>
      <c r="D209" s="252"/>
      <c r="E209" s="252"/>
      <c r="F209" s="273" t="s">
        <v>742</v>
      </c>
      <c r="G209" s="252"/>
      <c r="H209" s="374" t="s">
        <v>743</v>
      </c>
      <c r="I209" s="374"/>
      <c r="J209" s="374"/>
      <c r="K209" s="298"/>
    </row>
    <row r="210" spans="2:11" s="1" customFormat="1" ht="15" customHeight="1">
      <c r="B210" s="275"/>
      <c r="C210" s="252"/>
      <c r="D210" s="252"/>
      <c r="E210" s="252"/>
      <c r="F210" s="273" t="s">
        <v>740</v>
      </c>
      <c r="G210" s="252"/>
      <c r="H210" s="374" t="s">
        <v>905</v>
      </c>
      <c r="I210" s="374"/>
      <c r="J210" s="374"/>
      <c r="K210" s="298"/>
    </row>
    <row r="211" spans="2:11" s="1" customFormat="1" ht="15" customHeight="1">
      <c r="B211" s="316"/>
      <c r="C211" s="252"/>
      <c r="D211" s="252"/>
      <c r="E211" s="252"/>
      <c r="F211" s="273" t="s">
        <v>84</v>
      </c>
      <c r="G211" s="311"/>
      <c r="H211" s="375" t="s">
        <v>85</v>
      </c>
      <c r="I211" s="375"/>
      <c r="J211" s="375"/>
      <c r="K211" s="317"/>
    </row>
    <row r="212" spans="2:11" s="1" customFormat="1" ht="15" customHeight="1">
      <c r="B212" s="316"/>
      <c r="C212" s="252"/>
      <c r="D212" s="252"/>
      <c r="E212" s="252"/>
      <c r="F212" s="273" t="s">
        <v>601</v>
      </c>
      <c r="G212" s="311"/>
      <c r="H212" s="375" t="s">
        <v>671</v>
      </c>
      <c r="I212" s="375"/>
      <c r="J212" s="375"/>
      <c r="K212" s="317"/>
    </row>
    <row r="213" spans="2:11" s="1" customFormat="1" ht="15" customHeight="1">
      <c r="B213" s="316"/>
      <c r="C213" s="252"/>
      <c r="D213" s="252"/>
      <c r="E213" s="252"/>
      <c r="F213" s="273"/>
      <c r="G213" s="311"/>
      <c r="H213" s="302"/>
      <c r="I213" s="302"/>
      <c r="J213" s="302"/>
      <c r="K213" s="317"/>
    </row>
    <row r="214" spans="2:11" s="1" customFormat="1" ht="15" customHeight="1">
      <c r="B214" s="316"/>
      <c r="C214" s="252" t="s">
        <v>868</v>
      </c>
      <c r="D214" s="252"/>
      <c r="E214" s="252"/>
      <c r="F214" s="273">
        <v>1</v>
      </c>
      <c r="G214" s="311"/>
      <c r="H214" s="375" t="s">
        <v>906</v>
      </c>
      <c r="I214" s="375"/>
      <c r="J214" s="375"/>
      <c r="K214" s="317"/>
    </row>
    <row r="215" spans="2:11" s="1" customFormat="1" ht="15" customHeight="1">
      <c r="B215" s="316"/>
      <c r="C215" s="252"/>
      <c r="D215" s="252"/>
      <c r="E215" s="252"/>
      <c r="F215" s="273">
        <v>2</v>
      </c>
      <c r="G215" s="311"/>
      <c r="H215" s="375" t="s">
        <v>907</v>
      </c>
      <c r="I215" s="375"/>
      <c r="J215" s="375"/>
      <c r="K215" s="317"/>
    </row>
    <row r="216" spans="2:11" s="1" customFormat="1" ht="15" customHeight="1">
      <c r="B216" s="316"/>
      <c r="C216" s="252"/>
      <c r="D216" s="252"/>
      <c r="E216" s="252"/>
      <c r="F216" s="273">
        <v>3</v>
      </c>
      <c r="G216" s="311"/>
      <c r="H216" s="375" t="s">
        <v>908</v>
      </c>
      <c r="I216" s="375"/>
      <c r="J216" s="375"/>
      <c r="K216" s="317"/>
    </row>
    <row r="217" spans="2:11" s="1" customFormat="1" ht="15" customHeight="1">
      <c r="B217" s="316"/>
      <c r="C217" s="252"/>
      <c r="D217" s="252"/>
      <c r="E217" s="252"/>
      <c r="F217" s="273">
        <v>4</v>
      </c>
      <c r="G217" s="311"/>
      <c r="H217" s="375" t="s">
        <v>909</v>
      </c>
      <c r="I217" s="375"/>
      <c r="J217" s="375"/>
      <c r="K217" s="317"/>
    </row>
    <row r="218" spans="2:11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</vt:lpstr>
      <vt:lpstr>VON - Vedlejší a ostatní ...</vt:lpstr>
      <vt:lpstr>Pokyny pro vyplnění</vt:lpstr>
      <vt:lpstr>'1. - SO 01'!Názvy_tisku</vt:lpstr>
      <vt:lpstr>'Rekapitulace stavby'!Názvy_tisku</vt:lpstr>
      <vt:lpstr>'VON - Vedlejší a ostatní ...'!Názvy_tisku</vt:lpstr>
      <vt:lpstr>'1. - SO 01'!Oblast_tisku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2022-02-16T11:32:07Z</dcterms:created>
  <dcterms:modified xsi:type="dcterms:W3CDTF">2022-02-16T11:35:44Z</dcterms:modified>
</cp:coreProperties>
</file>