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664" windowHeight="13176" activeTab="0"/>
  </bookViews>
  <sheets>
    <sheet name="Rekapitulace stavby" sheetId="1" r:id="rId1"/>
    <sheet name="2. - SO 02 Úprava koryta ..." sheetId="2" r:id="rId2"/>
    <sheet name="VON2 - Vedlejší a ostatní..." sheetId="3" r:id="rId3"/>
    <sheet name="Pokyny pro vyplnění" sheetId="4" r:id="rId4"/>
  </sheets>
  <definedNames>
    <definedName name="_xlnm._FilterDatabase" localSheetId="1" hidden="1">'2. - SO 02 Úprava koryta ...'!$C$90:$K$312</definedName>
    <definedName name="_xlnm._FilterDatabase" localSheetId="2" hidden="1">'VON2 - Vedlejší a ostatní...'!$C$83:$K$157</definedName>
    <definedName name="_xlnm.Print_Area" localSheetId="1">'2. - SO 02 Úprava koryta ...'!$C$4:$J$39,'2. - SO 02 Úprava koryta ...'!$C$45:$J$72,'2. - SO 02 Úprava koryta ...'!$C$78:$K$312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'VON2 - Vedlejší a ostatní...'!$C$4:$J$39,'VON2 - Vedlejší a ostatní...'!$C$45:$J$65,'VON2 - Vedlejší a ostatní...'!$C$71:$K$157</definedName>
    <definedName name="_xlnm.Print_Titles" localSheetId="0">'Rekapitulace stavby'!$52:$52</definedName>
    <definedName name="_xlnm.Print_Titles" localSheetId="1">'2. - SO 02 Úprava koryta ...'!$90:$90</definedName>
    <definedName name="_xlnm.Print_Titles" localSheetId="2">'VON2 - Vedlejší a ostatní...'!$83:$83</definedName>
  </definedNames>
  <calcPr calcId="162913"/>
</workbook>
</file>

<file path=xl/sharedStrings.xml><?xml version="1.0" encoding="utf-8"?>
<sst xmlns="http://schemas.openxmlformats.org/spreadsheetml/2006/main" count="3440" uniqueCount="728">
  <si>
    <t>Export Komplet</t>
  </si>
  <si>
    <t>VZ</t>
  </si>
  <si>
    <t>2.0</t>
  </si>
  <si>
    <t>ZAMOK</t>
  </si>
  <si>
    <t>False</t>
  </si>
  <si>
    <t>{3798e428-234e-49bb-a388-23065b36e1ec}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</si>
  <si>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</si>
  <si>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</si>
  <si>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</si>
  <si>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</si>
  <si>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</si>
  <si>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</si>
  <si>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</si>
  <si>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</si>
  <si>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3536_2vvCU2022-I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</si>
  <si>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</si>
  <si>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</si>
  <si>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Čistá, Arnultovice, opevnění břehu, ř. km 1,6000 - 3,070</t>
  </si>
  <si>
    <t>0,1</t>
  </si>
  <si>
    <t>KSO:</t>
  </si>
  <si>
    <t>833 2</t>
  </si>
  <si>
    <t>CC-CZ:</t>
  </si>
  <si>
    <t>215</t>
  </si>
  <si>
    <t>1</t>
  </si>
  <si>
    <t>Místo:</t>
  </si>
  <si>
    <t>Rudník</t>
  </si>
  <si>
    <t>Datum:</t>
  </si>
  <si>
    <t>30. 3. 2022</t>
  </si>
  <si>
    <t>10</t>
  </si>
  <si>
    <t>100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</si>
  <si>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</si>
  <si>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</si>
  <si>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</si>
  <si>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</si>
  <si>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</si>
  <si>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</si>
  <si>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</si>
  <si>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</si>
  <si>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 xml:space="preserve">Povodí Labe, státní podnik, OIČ, Hradec Králové </t>
  </si>
  <si>
    <t>True</t>
  </si>
  <si>
    <t>Zpracovatel:</t>
  </si>
  <si>
    <t>Ing. Eva Morkesová</t>
  </si>
  <si>
    <t>Poznámka:</t>
  </si>
  <si>
    <t>Rozpočtováno v CÚ 2022/I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</si>
  <si>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</si>
  <si>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</si>
  <si>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</si>
  <si>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</si>
  <si>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</si>
  <si>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</si>
  <si>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</si>
  <si>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</si>
  <si>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</si>
  <si>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</si>
  <si>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</si>
  <si>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</si>
  <si>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</si>
  <si>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</si>
  <si>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</si>
  <si>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</si>
  <si>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</si>
  <si>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</si>
  <si>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</si>
  <si>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</si>
  <si>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</si>
  <si>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</si>
  <si>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</si>
  <si>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</si>
  <si>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</si>
  <si>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</si>
  <si>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</si>
  <si>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</si>
  <si>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</si>
  <si>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</si>
  <si>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</si>
  <si>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</si>
  <si>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</si>
  <si>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</si>
  <si>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</si>
  <si>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</si>
  <si>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</si>
  <si>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</si>
  <si>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</si>
  <si>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2.</t>
  </si>
  <si>
    <t>SO 02 Úprava koryta - lokalita č. 2</t>
  </si>
  <si>
    <t>STA</t>
  </si>
  <si>
    <t>{235cd7ee-44e5-4892-a72e-234f9a3bc90d}</t>
  </si>
  <si>
    <t>2</t>
  </si>
  <si>
    <t>VON2</t>
  </si>
  <si>
    <t>Vedlejší a ostatní náklady</t>
  </si>
  <si>
    <t>VON</t>
  </si>
  <si>
    <t>{850b0f9a-9c0e-4acf-b3dc-d4cb3a59a229}</t>
  </si>
  <si>
    <t>KRYCÍ LIST SOUPISU PRACÍ</t>
  </si>
  <si>
    <t>Objekt:</t>
  </si>
  <si>
    <t>2. - SO 02 Úprava koryta - lokalita č. 2</t>
  </si>
  <si>
    <t>Rozpočtováno v CÚ 2022/I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</si>
  <si>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</si>
  <si>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</si>
  <si>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</si>
  <si>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</si>
  <si>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</si>
  <si>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</si>
  <si>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</si>
  <si>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</si>
  <si>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</si>
  <si>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</si>
  <si>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</si>
  <si>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</si>
  <si>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</si>
  <si>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</si>
  <si>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</si>
  <si>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</si>
  <si>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</si>
  <si>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</si>
  <si>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</si>
  <si>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</si>
  <si>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</si>
  <si>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</si>
  <si>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</si>
  <si>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</si>
  <si>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</si>
  <si>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</si>
  <si>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</si>
  <si>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</si>
  <si>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</si>
  <si>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</si>
  <si>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</si>
  <si>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</si>
  <si>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</si>
  <si>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</si>
  <si>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11111131R</t>
  </si>
  <si>
    <t xml:space="preserve">Likvidace travního a náletového porostu </t>
  </si>
  <si>
    <t>m2</t>
  </si>
  <si>
    <t>4</t>
  </si>
  <si>
    <t>-41170232</t>
  </si>
  <si>
    <t>PP</t>
  </si>
  <si>
    <t>VV</t>
  </si>
  <si>
    <t>"odstranění divokého porostu včetně naložení, dopravy, uložení a případného poplatku za uložení, viz příloha B., D.1"</t>
  </si>
  <si>
    <t>50,0</t>
  </si>
  <si>
    <t>112251101</t>
  </si>
  <si>
    <t>Odstranění pařezů D přes 100 do 300 mm</t>
  </si>
  <si>
    <t>kus</t>
  </si>
  <si>
    <t>CS ÚRS 2022 01</t>
  </si>
  <si>
    <t>472792681</t>
  </si>
  <si>
    <t>Odstranění pařezů strojně s jejich vykopáním, vytrháním nebo odstřelením průměru přes 100 do 300 mm</t>
  </si>
  <si>
    <t>Online PSC</t>
  </si>
  <si>
    <t>https://podminky.urs.cz/item/CS_URS_2022_01/112251101</t>
  </si>
  <si>
    <t>"pařezy pokácených stromů, viz příloha B., D.1"</t>
  </si>
  <si>
    <t>20+1</t>
  </si>
  <si>
    <t>3</t>
  </si>
  <si>
    <t>112251102</t>
  </si>
  <si>
    <t>Odstranění pařezů D přes 300 do 500 mm</t>
  </si>
  <si>
    <t>-449643137</t>
  </si>
  <si>
    <t>Odstranění pařezů strojně s jejich vykopáním, vytrháním nebo odstřelením průměru přes 300 do 500 mm</t>
  </si>
  <si>
    <t>https://podminky.urs.cz/item/CS_URS_2022_01/112251102</t>
  </si>
  <si>
    <t>112251103</t>
  </si>
  <si>
    <t>Odstranění pařezů D přes 500 do 700 mm</t>
  </si>
  <si>
    <t>-898970786</t>
  </si>
  <si>
    <t>Odstranění pařezů strojně s jejich vykopáním, vytrháním nebo odstřelením průměru přes 500 do 700 mm</t>
  </si>
  <si>
    <t>https://podminky.urs.cz/item/CS_URS_2022_01/112251103</t>
  </si>
  <si>
    <t>5</t>
  </si>
  <si>
    <t>114203104</t>
  </si>
  <si>
    <t>Rozebrání záhozů a rovnanin na sucho</t>
  </si>
  <si>
    <t>m3</t>
  </si>
  <si>
    <t>-138299783</t>
  </si>
  <si>
    <t>Rozebrání dlažeb nebo záhozů s naložením na dopravní prostředek záhozů, rovnanin a soustřeďovacích staveb provedených na sucho</t>
  </si>
  <si>
    <t>https://podminky.urs.cz/item/CS_URS_2022_01/114203104</t>
  </si>
  <si>
    <t>"viz příloha B., D.1, D.4, D.6, D.8, D.10"</t>
  </si>
  <si>
    <t>"rozebrání zídky na sucho"</t>
  </si>
  <si>
    <t>50,0*0,5*1,7</t>
  </si>
  <si>
    <t>"stávající opevnění břehu, odborný odhad"</t>
  </si>
  <si>
    <t>Součet</t>
  </si>
  <si>
    <t>6</t>
  </si>
  <si>
    <t>124353102</t>
  </si>
  <si>
    <t>Vykopávky pro koryta vodotečí v hornině třídy těžitelnosti II skupiny 4 objem do 5000 m3 strojně</t>
  </si>
  <si>
    <t>-955967316</t>
  </si>
  <si>
    <t>Vykopávky pro koryta vodotečí strojně v hornině třídy těžitelnosti II skupiny 4 přes 1 000 do 5 000 m3</t>
  </si>
  <si>
    <t>https://podminky.urs.cz/item/CS_URS_2022_01/124353102</t>
  </si>
  <si>
    <t>"pro rovnaninu (odpočet rozebraného opevnění), viz příloha B., D.1, D.4, D.6, D.8, D.10"</t>
  </si>
  <si>
    <t>1026,30-50,0+255,23</t>
  </si>
  <si>
    <t>7</t>
  </si>
  <si>
    <t>132351253</t>
  </si>
  <si>
    <t>Hloubení rýh nezapažených š do 2000 mm v hornině třídy těžitelnosti II skupiny 4 objem do 100 m3 strojně</t>
  </si>
  <si>
    <t>1689425339</t>
  </si>
  <si>
    <t>Hloubení nezapažených rýh šířky přes 800 do 2 000 mm strojně s urovnáním dna do předepsaného profilu a spádu v hornině třídy těžitelnosti II skupiny 4 přes 50 do 100 m3</t>
  </si>
  <si>
    <t>https://podminky.urs.cz/item/CS_URS_2022_01/132351253</t>
  </si>
  <si>
    <t>"pro prahy ve dně, 4 ks, viz příloha B., D.1, D.4, D.6, D.8, D.10"</t>
  </si>
  <si>
    <t>4*8,6*(1,3+2,9)/2*0,9+2*2,3*0,5*0,1</t>
  </si>
  <si>
    <t>8</t>
  </si>
  <si>
    <t>162251102</t>
  </si>
  <si>
    <t>Vodorovné přemístění přes 20 do 50 m výkopku/sypaniny z horniny třídy těžitelnosti I skupiny 1 až 3</t>
  </si>
  <si>
    <t>-546616605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</si>
  <si>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</si>
  <si>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https://podminky.urs.cz/item/CS_URS_2022_01/162251102</t>
  </si>
  <si>
    <t>"viz příloha B., D.1"</t>
  </si>
  <si>
    <t>"materiál z výkopu na meziskládku a zpět do zásypu"</t>
  </si>
  <si>
    <t>2*(49,536+126,650+1,0)</t>
  </si>
  <si>
    <t>9</t>
  </si>
  <si>
    <t>171201211R0</t>
  </si>
  <si>
    <t>Likvidace odpadu ze sypaniny dle platné legislativy</t>
  </si>
  <si>
    <t>t</t>
  </si>
  <si>
    <t>-264591272</t>
  </si>
  <si>
    <t>Likvidace odpadu ze sypaniny dle platné legislativy včetně dopravy, uložení a případného poplatku za uložení</t>
  </si>
  <si>
    <t>"přebytečný materiál z výkopů(odpočet materiálu pro zásyp), viz příloha B., D.1"</t>
  </si>
  <si>
    <t>((1026,30-50,0+255,23+65,246+1,0)-(49,536+126,65+1,0))*1,8</t>
  </si>
  <si>
    <t>171201212R0</t>
  </si>
  <si>
    <t>Likvidace kamenitého materiálu dle platné legislativy</t>
  </si>
  <si>
    <t>1181978024</t>
  </si>
  <si>
    <t>Likvidace kamenitého materiálu dle platné legislativy včetně dopravy, uložení a případného poplatku za uložení</t>
  </si>
  <si>
    <t>"rozebraný kámen ze stáv. opevnění, viz příloha B., D.1"</t>
  </si>
  <si>
    <t>(42,50+50,0)*2,5</t>
  </si>
  <si>
    <t>11</t>
  </si>
  <si>
    <t>174151101</t>
  </si>
  <si>
    <t>Zásyp jam, šachet rýh nebo kolem objektů sypaninou se zhutněním</t>
  </si>
  <si>
    <t>447062353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</si>
  <si>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</si>
  <si>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</si>
  <si>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"zásyp okolo prahů, 4 ks, výkaz"</t>
  </si>
  <si>
    <t>4*(8,6*(1,3+2,9)/2*0,9-8,6*0,5*0,9)</t>
  </si>
  <si>
    <t>"zásyp ve svahu, výkaz"</t>
  </si>
  <si>
    <t>126,65</t>
  </si>
  <si>
    <t>12</t>
  </si>
  <si>
    <t>182151111</t>
  </si>
  <si>
    <t>Svahování v zářezech v hornině třídy těžitelnosti I skupiny 1 až 3 strojně</t>
  </si>
  <si>
    <t>-1906608062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</si>
  <si>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</si>
  <si>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https://podminky.urs.cz/item/CS_URS_2022_01/182151111</t>
  </si>
  <si>
    <t>"pod svahovým opevněním, výkaz, viz příloha B., D.1, D.4, D.6, D.8, D.10"</t>
  </si>
  <si>
    <t>651,20+202,63</t>
  </si>
  <si>
    <t>13</t>
  </si>
  <si>
    <t>182251101</t>
  </si>
  <si>
    <t>Svahování násypů strojně</t>
  </si>
  <si>
    <t>1889753240</t>
  </si>
  <si>
    <t>Svahování trvalých svahů do projektovaných profilů strojně s potřebným přemístěním výkopku při svahování násypů v jakékoliv hornině</t>
  </si>
  <si>
    <t>https://podminky.urs.cz/item/CS_URS_2022_01/182251101</t>
  </si>
  <si>
    <t>"pod svahovým opevněním a nad opevněním, výkaz, viz příloha B., D.1, D.4, D.6, D.8, D.10"</t>
  </si>
  <si>
    <t>195,63</t>
  </si>
  <si>
    <t>18</t>
  </si>
  <si>
    <t>Zemní práce - povrchové úpravy terénu</t>
  </si>
  <si>
    <t>14</t>
  </si>
  <si>
    <t>181411163</t>
  </si>
  <si>
    <t>Založení trávníku zatravňovací textilií včetně textilie pl do 1000 m2 ve svahu přes 1:2 do 1:1</t>
  </si>
  <si>
    <t>-67376727</t>
  </si>
  <si>
    <t>Založení trávníku na půdě předem připravené plochy do 1000 m2 zatravňovací textilií na svahu přes 1:2 do 1:1</t>
  </si>
  <si>
    <t>https://podminky.urs.cz/item/CS_URS_2022_01/181411163</t>
  </si>
  <si>
    <t>"úprava koryta nad rovnaninou, viz příloha B., D.1, D.4, D.6, D.8, D.10"</t>
  </si>
  <si>
    <t>224,43+206,90</t>
  </si>
  <si>
    <t>M</t>
  </si>
  <si>
    <t>11280</t>
  </si>
  <si>
    <t xml:space="preserve">travní protierozní rohož </t>
  </si>
  <si>
    <t>-162288534</t>
  </si>
  <si>
    <t>travní protierozní rohož včetně travního semene</t>
  </si>
  <si>
    <t>"viz pol. založení trávníku zatravňovací textilií, viz příloha B., D.1, D.4, D.6, D.8, D.10"</t>
  </si>
  <si>
    <t>431,330</t>
  </si>
  <si>
    <t>Zakládání</t>
  </si>
  <si>
    <t>16</t>
  </si>
  <si>
    <t>213311141</t>
  </si>
  <si>
    <t>Polštáře zhutněné pod základy ze štěrkopísku tříděného</t>
  </si>
  <si>
    <t>-1872215526</t>
  </si>
  <si>
    <t>https://podminky.urs.cz/item/CS_URS_2022_01/213311141</t>
  </si>
  <si>
    <t>"pod prahy, 4 ks"</t>
  </si>
  <si>
    <t>4*(8,6+2,3+2,3)*0,5*0,1</t>
  </si>
  <si>
    <t>17</t>
  </si>
  <si>
    <t>274315224</t>
  </si>
  <si>
    <t>Základové pasy z betonu prostého C 16/20</t>
  </si>
  <si>
    <t>-123595633</t>
  </si>
  <si>
    <t>Základové konstrukce z betonu pasy prostého bez zvýšených nároků na prostředí tř. C 16/20</t>
  </si>
  <si>
    <t>https://podminky.urs.cz/item/CS_URS_2022_01/274315224</t>
  </si>
  <si>
    <t>"pro prahy, 4 ks"</t>
  </si>
  <si>
    <t>4*(8,6+2,3+2,3)*0,5*0,5</t>
  </si>
  <si>
    <t>274354111</t>
  </si>
  <si>
    <t>Bednění základových pasů - zřízení</t>
  </si>
  <si>
    <t>-1192069605</t>
  </si>
  <si>
    <t>Bednění základových konstrukcí pasů, prahů, věnců a ostruh zřízení</t>
  </si>
  <si>
    <t>https://podminky.urs.cz/item/CS_URS_2022_01/274354111</t>
  </si>
  <si>
    <t>4*2*(8,6+2,3+2,3+0,5)*0,5</t>
  </si>
  <si>
    <t>19</t>
  </si>
  <si>
    <t>274354211</t>
  </si>
  <si>
    <t>Bednění základových pasů - odstranění</t>
  </si>
  <si>
    <t>1559712942</t>
  </si>
  <si>
    <t>Bednění základových konstrukcí pasů, prahů, věnců a ostruh odstranění bednění</t>
  </si>
  <si>
    <t>https://podminky.urs.cz/item/CS_URS_2022_01/274354211</t>
  </si>
  <si>
    <t>20</t>
  </si>
  <si>
    <t>R- 2021</t>
  </si>
  <si>
    <t>Převedení vody včetně zajímkování a čerpání vody - technologie dle dodavatele</t>
  </si>
  <si>
    <t>soubor</t>
  </si>
  <si>
    <t>-2115875865</t>
  </si>
  <si>
    <t>viz příloha B., D.1, D.3, D.5, D.7, D.9</t>
  </si>
  <si>
    <t>splnění podmínek rozhodnutí KÚKK z 8. 3. 2021</t>
  </si>
  <si>
    <t>převod vody po celou dobu stavby - dle potřeb stavby</t>
  </si>
  <si>
    <t>předpoklad projektanta - zajímkování stavebního prostoru jímkami, včetně čerpání (zřízení i likvidace)</t>
  </si>
  <si>
    <t>zřízení a odstranění jímek včetně fólie na vzdušnou stranu jímky pro dotěsnění</t>
  </si>
  <si>
    <t>čerpání během stavby</t>
  </si>
  <si>
    <t>Vodorovné konstrukce</t>
  </si>
  <si>
    <t>451561111</t>
  </si>
  <si>
    <t>Lože pod dlažby z kameniva drceného drobného vrstva tl do 100 mm</t>
  </si>
  <si>
    <t>439838639</t>
  </si>
  <si>
    <t>Lože pod dlažby z kameniva drceného drobného, tl. vrstvy do 100 mm</t>
  </si>
  <si>
    <t>https://podminky.urs.cz/item/CS_URS_2022_01/451561111</t>
  </si>
  <si>
    <t>"lože pod rovnaninu včetně lože pod schody, výkaz, viz příloha B., D.1, D.4, D.6, D.8, D.10"</t>
  </si>
  <si>
    <t>660,0+245,85</t>
  </si>
  <si>
    <t>22</t>
  </si>
  <si>
    <t>462511370</t>
  </si>
  <si>
    <t>Zához z lomového kamene bez proštěrkování z terénu hmotnost přes 200 do 500 kg</t>
  </si>
  <si>
    <t>-1602792531</t>
  </si>
  <si>
    <t>Zához z lomového kamene neupraveného záhozového bez proštěrkování z terénu, hmotnosti jednotlivých kamenů přes 200 do 500 kg</t>
  </si>
  <si>
    <t>https://podminky.urs.cz/item/CS_URS_2022_01/462511370</t>
  </si>
  <si>
    <t>"svahové opevnění, výkaz, viz příloha B., D.1, D.4, D.6, D.8, D.10"13"</t>
  </si>
  <si>
    <t>560,0+208,60</t>
  </si>
  <si>
    <t>23</t>
  </si>
  <si>
    <t>462519003</t>
  </si>
  <si>
    <t>Příplatek za urovnání ploch záhozu z lomového kamene hmotnost přes 200 do 500 kg</t>
  </si>
  <si>
    <t>1539595747</t>
  </si>
  <si>
    <t>Zához z lomového kamene neupraveného záhozového Příplatek k cenám za urovnání viditelných ploch záhozu z kamene, hmotnosti jednotlivých kamenů přes 200 do 500 kg</t>
  </si>
  <si>
    <t>https://podminky.urs.cz/item/CS_URS_2022_01/462519003</t>
  </si>
  <si>
    <t>"svahové opevnění, výkaz, viz příloha B., D.1, D.4, D.6, D.8, D.10"</t>
  </si>
  <si>
    <t>460,0+171,35</t>
  </si>
  <si>
    <t>24</t>
  </si>
  <si>
    <t>4652101R</t>
  </si>
  <si>
    <t>Schody z lomového kamene na sucho, tl. kamene 300 mm</t>
  </si>
  <si>
    <t>-1893017419</t>
  </si>
  <si>
    <t>Schody z lomového kamene lomařsky upraveného pro dlažbu na sucho, tl. kamene 300 mm</t>
  </si>
  <si>
    <t>https://podminky.urs.cz/item/CS_URS_2022_01/4652101R</t>
  </si>
  <si>
    <t>"schody z kamene š=1,5 m a dl.=2,5 m, viz příloha B., D.1"</t>
  </si>
  <si>
    <t>2,5*1,5</t>
  </si>
  <si>
    <t>25</t>
  </si>
  <si>
    <t>465513327</t>
  </si>
  <si>
    <t>Dlažba z lomového kamene na cementovou maltu s vyspárováním tl 300 mm pro hráze</t>
  </si>
  <si>
    <t>-289111249</t>
  </si>
  <si>
    <t>Dlažba z lomového kamene lomařsky upraveného na cementovou maltu, s vyspárováním cementovou maltou, tl. kamene 300 mm</t>
  </si>
  <si>
    <t>https://podminky.urs.cz/item/CS_URS_2022_01/465513327</t>
  </si>
  <si>
    <t>"obklad prahů, 4 ks, viz příloha B., D.1, D.4, D.6, D.8, D.10"</t>
  </si>
  <si>
    <t>4*(8,6+2,3+2,3)*0,5</t>
  </si>
  <si>
    <t>Komunikace</t>
  </si>
  <si>
    <t>26</t>
  </si>
  <si>
    <t>58412111R</t>
  </si>
  <si>
    <t>Provizorní opatření ze silničních dílců z ŽB do lože z kameniva těženého</t>
  </si>
  <si>
    <t>1866521954</t>
  </si>
  <si>
    <t>"zpevněný přejezd nad sítěmi z provozního materiálu zhotovitele, výkaz, viz příloha B., D.1"</t>
  </si>
  <si>
    <t>"zřízení a odstranění podsypu, panelů a geotextilie, event. úprava pláně a osetí"</t>
  </si>
  <si>
    <t>"staveniště"</t>
  </si>
  <si>
    <t>280,0</t>
  </si>
  <si>
    <t>Trubní vedení</t>
  </si>
  <si>
    <t>27</t>
  </si>
  <si>
    <t>87126031R</t>
  </si>
  <si>
    <t>Trubky plnostěnné z polypropylenu DN 100</t>
  </si>
  <si>
    <t>m</t>
  </si>
  <si>
    <t>1193239166</t>
  </si>
  <si>
    <t>Trubky z plastů z polypropylenu PP hladkého plnostěnného do DN 100</t>
  </si>
  <si>
    <t>"osazení trubek pro zvláště chráněné druhy, osazení včetně dodávky materiálu, 200 ks prům. 30 - 70 mm, viz příloha B., D.1"</t>
  </si>
  <si>
    <t>200*0,5</t>
  </si>
  <si>
    <t>28</t>
  </si>
  <si>
    <t>812392121</t>
  </si>
  <si>
    <t>Montáž potrubí z trub TBH s integrovaným pryžovým těsněním otevřený výkop sklon do 20 % DN 400</t>
  </si>
  <si>
    <t>1938098328</t>
  </si>
  <si>
    <t>Montáž potrubí z trub betonových hrdlových v otevřeném výkopu ve sklonu do 20 % s integrovaným pryžovým těsněním DN 400</t>
  </si>
  <si>
    <t>https://podminky.urs.cz/item/CS_URS_2022_01/812392121</t>
  </si>
  <si>
    <t>"prodloužení stávajícího potrubí, viz příloha B., D.1"</t>
  </si>
  <si>
    <t>2,0</t>
  </si>
  <si>
    <t>29</t>
  </si>
  <si>
    <t>59223005</t>
  </si>
  <si>
    <t>trouba betonová vibrolisovaná s integrovaným spojem D 40x250 cm</t>
  </si>
  <si>
    <t>427439670</t>
  </si>
  <si>
    <t>"prodloužení stávajícího potrubí"</t>
  </si>
  <si>
    <t>30</t>
  </si>
  <si>
    <t>871260310</t>
  </si>
  <si>
    <t>Montáž kanalizačního potrubí hladkého plnostěnného SN 10 z polypropylenu DN 100</t>
  </si>
  <si>
    <t>-2079560376</t>
  </si>
  <si>
    <t>Montáž kanalizačního potrubí z plastů z polypropylenu PP hladkého plnostěnného SN 10 DN 100</t>
  </si>
  <si>
    <t>https://podminky.urs.cz/item/CS_URS_2022_01/871260310</t>
  </si>
  <si>
    <t>31</t>
  </si>
  <si>
    <t>28617001</t>
  </si>
  <si>
    <t>trubka kanalizační PP plnostěnná třívrstvá DN 100x1000mm SN10</t>
  </si>
  <si>
    <t>859285199</t>
  </si>
  <si>
    <t>32</t>
  </si>
  <si>
    <t>871310310</t>
  </si>
  <si>
    <t>Montáž kanalizačního potrubí hladkého plnostěnného SN 10 z polypropylenu DN 150</t>
  </si>
  <si>
    <t>1462406794</t>
  </si>
  <si>
    <t>Montáž kanalizačního potrubí z plastů z polypropylenu PP hladkého plnostěnného SN 10 DN 150</t>
  </si>
  <si>
    <t>https://podminky.urs.cz/item/CS_URS_2022_01/871310310</t>
  </si>
  <si>
    <t>33</t>
  </si>
  <si>
    <t>28617003</t>
  </si>
  <si>
    <t>trubka kanalizační PP plnostěnná třívrstvá DN 150x1000mm SN10</t>
  </si>
  <si>
    <t>1863513326</t>
  </si>
  <si>
    <t>34</t>
  </si>
  <si>
    <t>871350310</t>
  </si>
  <si>
    <t>Montáž kanalizačního potrubí hladkého plnostěnného SN 10 z polypropylenu DN 200</t>
  </si>
  <si>
    <t>1279939653</t>
  </si>
  <si>
    <t>Montáž kanalizačního potrubí z plastů z polypropylenu PP hladkého plnostěnného SN 10 DN 200</t>
  </si>
  <si>
    <t>https://podminky.urs.cz/item/CS_URS_2022_01/871350310</t>
  </si>
  <si>
    <t>35</t>
  </si>
  <si>
    <t>28617004</t>
  </si>
  <si>
    <t>trubka kanalizační PP plnostěnná třívrstvá DN 200x1000mm SN10</t>
  </si>
  <si>
    <t>-929459759</t>
  </si>
  <si>
    <t>Ostatní konstrukce a práce-bourání</t>
  </si>
  <si>
    <t>36</t>
  </si>
  <si>
    <t>938902122</t>
  </si>
  <si>
    <t>Čištění ploch betonových konstrukcí tlakovou vodou</t>
  </si>
  <si>
    <t>1108751309</t>
  </si>
  <si>
    <t>Čištění nádrží, ploch dřevěných nebo betonových konstrukcí, potrubí ploch betonových konstrukcí tlakovou vodou</t>
  </si>
  <si>
    <t>https://podminky.urs.cz/item/CS_URS_2022_01/938902122</t>
  </si>
  <si>
    <t>"beton prahů, 4 ks, viz příloha B., D.1, D.4, D.6, D.8, D.10"</t>
  </si>
  <si>
    <t>37</t>
  </si>
  <si>
    <t>938909311</t>
  </si>
  <si>
    <t>Čištění vozovek metením strojně podkladu nebo krytu betonového nebo živičného</t>
  </si>
  <si>
    <t>2071085966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</si>
  <si>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</si>
  <si>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https://podminky.urs.cz/item/CS_URS_2022_01/938909311</t>
  </si>
  <si>
    <t>"příjezdová komunikace, viz příloha B., D.1, D.4, D.6, D.8, D.10"</t>
  </si>
  <si>
    <t>5*200,0*6,0</t>
  </si>
  <si>
    <t>997</t>
  </si>
  <si>
    <t>Přesun sutě</t>
  </si>
  <si>
    <t>38</t>
  </si>
  <si>
    <t>99701381R0</t>
  </si>
  <si>
    <t>Likvidace pařezů dle platné legislativy včetně naložení, dopravy, uložení a případného poplatku za uložení</t>
  </si>
  <si>
    <t>809117905</t>
  </si>
  <si>
    <t>"pařezy, viz příloha B., D.1"</t>
  </si>
  <si>
    <t>(20+1)*0,5*0,9</t>
  </si>
  <si>
    <t>2*0,6*0,9</t>
  </si>
  <si>
    <t>1*0,8*0,9</t>
  </si>
  <si>
    <t>998</t>
  </si>
  <si>
    <t>Přesun hmot</t>
  </si>
  <si>
    <t>39</t>
  </si>
  <si>
    <t>998332011</t>
  </si>
  <si>
    <t>Přesun hmot pro úpravy vodních toků a kanály</t>
  </si>
  <si>
    <t>627835241</t>
  </si>
  <si>
    <t>Přesun hmot pro úpravy vodních toků a kanály, hráze rybníků apod. dopravní vzdálenost do 500 m</t>
  </si>
  <si>
    <t>https://podminky.urs.cz/item/CS_URS_2022_01/998332011</t>
  </si>
  <si>
    <t>PSV</t>
  </si>
  <si>
    <t>Práce a dodávky PSV</t>
  </si>
  <si>
    <t>711</t>
  </si>
  <si>
    <t>Izolace proti vodě, vlhkosti a plynům</t>
  </si>
  <si>
    <t>40</t>
  </si>
  <si>
    <t>711191001</t>
  </si>
  <si>
    <t>Provedení adhezního můstku na vodorovné ploše</t>
  </si>
  <si>
    <t>1481534234</t>
  </si>
  <si>
    <t>Provedení nátěru adhezního můstku na ploše vodorovné V</t>
  </si>
  <si>
    <t>https://podminky.urs.cz/item/CS_URS_2022_01/711191001</t>
  </si>
  <si>
    <t>41</t>
  </si>
  <si>
    <t>58581220</t>
  </si>
  <si>
    <t>adhezní můstek pod izolační a vyrovnávací lepící hmoty</t>
  </si>
  <si>
    <t>kg</t>
  </si>
  <si>
    <t>-1123508217</t>
  </si>
  <si>
    <t>26,4*0,118 'Přepočtené koeficientem množství</t>
  </si>
  <si>
    <t>VON2 -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</si>
  <si>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</si>
  <si>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</si>
  <si>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</si>
  <si>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</si>
  <si>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</si>
  <si>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</si>
  <si>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</si>
  <si>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</si>
  <si>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</si>
  <si>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</si>
  <si>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</t>
  </si>
  <si>
    <t>1024</t>
  </si>
  <si>
    <t>-1911742520</t>
  </si>
  <si>
    <t>- zajištění ohlášení všech staveb zařízení staveniště dle §104 odst. (2) zákona č. 183/2006 Sb.</t>
  </si>
  <si>
    <t>- zajištění oplocení prostoru ZS</t>
  </si>
  <si>
    <t>- zajištění následné likvidace všech objektů ZS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</si>
  <si>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</si>
  <si>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</si>
  <si>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</si>
  <si>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</si>
  <si>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</si>
  <si>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</si>
  <si>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</si>
  <si>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</si>
  <si>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0110</t>
  </si>
  <si>
    <t>Zajištění zřízení sjezdů do koryta</t>
  </si>
  <si>
    <t>568859361</t>
  </si>
  <si>
    <t>- zajištění zřízení a odstranění dočasných sjezdů a nájezdů pro realizaci stavby (2 ks)</t>
  </si>
  <si>
    <t>0113210</t>
  </si>
  <si>
    <t>Příplatek za ztížený přesun materiálu pro opevnění LB</t>
  </si>
  <si>
    <t>-643785825</t>
  </si>
  <si>
    <t>02</t>
  </si>
  <si>
    <t>Projektová dokumentace - ostatní náklady</t>
  </si>
  <si>
    <t>0210</t>
  </si>
  <si>
    <t>Vypracování Plánu opatření pro případ havárie</t>
  </si>
  <si>
    <t>160357262</t>
  </si>
  <si>
    <t>Zhotovitelem vypracovaný Plán opatření pro případ havárie, pro případ úniku závadných látek (např. ropné produkty, cementové výluhy, odpadní vody z těsnících clon, atd.) včetně zajištění schválení na VÚ</t>
  </si>
  <si>
    <t>0221</t>
  </si>
  <si>
    <t>Zpracování povodňového plánu stavby dle §71 zákona č. 254/2001 Sb. včetně zajištění schválení příslušnými orgány správy a Povodím Labe, státní podnik</t>
  </si>
  <si>
    <t>1120110652</t>
  </si>
  <si>
    <t>023</t>
  </si>
  <si>
    <t>Vypracování projektu skutečného provedení díla</t>
  </si>
  <si>
    <t>8192</t>
  </si>
  <si>
    <t>316062609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</si>
  <si>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</si>
  <si>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</si>
  <si>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</si>
  <si>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</si>
  <si>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</si>
  <si>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700624066</t>
  </si>
  <si>
    <t>035</t>
  </si>
  <si>
    <t>Zajištění veškerých geodetických prací souvisejících s realizací díla dle směrnice PLa</t>
  </si>
  <si>
    <t>-643590409</t>
  </si>
  <si>
    <t>"vytyčení stavby odpovědnou osobou včetně vyhotovení vytyčovacího protokolu"</t>
  </si>
  <si>
    <t>"vytyčení sporných hranic pozemků"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</si>
  <si>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</si>
  <si>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</si>
  <si>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</si>
  <si>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</si>
  <si>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301622477</t>
  </si>
  <si>
    <t>09211</t>
  </si>
  <si>
    <t>Odstranění překážek v majetku cizích osob a jejich zpětné navrácení</t>
  </si>
  <si>
    <t>-563549458</t>
  </si>
  <si>
    <t>Odstranění překážek v majetku cizích osob a jejich zpětné navrácení (např. věšák na prádlo, skalka, palivové dřevo, oplocení, kůlna, skleník, kompost, stromky atd.)</t>
  </si>
  <si>
    <t>0931</t>
  </si>
  <si>
    <t>Provedení pasportizace stávajících nemovitostí (vč. pozemků) a jejich příslušenství, zajištění fotodokumentace stávajícího stavu přístupových komunikací</t>
  </si>
  <si>
    <t>-877024014</t>
  </si>
  <si>
    <t>094</t>
  </si>
  <si>
    <t>Zajištění vytyčení veškerých podzemních zařízení</t>
  </si>
  <si>
    <t>1674680526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</si>
  <si>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</si>
  <si>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</si>
  <si>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</si>
  <si>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946939363</t>
  </si>
  <si>
    <t>09920</t>
  </si>
  <si>
    <t>Odborné odlovení rybí obsádky z prostoru staveniště</t>
  </si>
  <si>
    <t>-656704908</t>
  </si>
  <si>
    <t>09921</t>
  </si>
  <si>
    <t>Zajištění biologického dozoru odborně způsobilou osobou</t>
  </si>
  <si>
    <t>-81635010</t>
  </si>
  <si>
    <t>"biologický dozor po dobustavby"</t>
  </si>
  <si>
    <t>"zajištění terénního monitoringu staveniště"</t>
  </si>
  <si>
    <t>"sledování výskytu ochranářsky významných organismů"</t>
  </si>
  <si>
    <t>"zajištění plnění podmínek orgánu ochrany přírody"</t>
  </si>
  <si>
    <t>"koordinace prací biologického servisu"</t>
  </si>
  <si>
    <t>"zpracování zpráv o výsledcích biologického dozoru včetně jejich předání krajským úřadům"</t>
  </si>
  <si>
    <t>09922</t>
  </si>
  <si>
    <t>Zajištění biologického servisu odborně způsobilou osobou</t>
  </si>
  <si>
    <t>404535210</t>
  </si>
  <si>
    <t>"biologický servis v zájmových úsecích po dobu stavby"</t>
  </si>
  <si>
    <t>"zajištění opakovaného záchranného odlovu a přesunu živočichů a rostlin"</t>
  </si>
  <si>
    <t>"vedení statistik o transferech živočichů"</t>
  </si>
  <si>
    <t>09961</t>
  </si>
  <si>
    <t>Dočasné odstranění plotu</t>
  </si>
  <si>
    <t>-489999148</t>
  </si>
  <si>
    <t xml:space="preserve">Dočasné odstranění stávajícího plotu </t>
  </si>
  <si>
    <t>"odstranění stávajících plotů z důvodu možnosti provádění stavby (přístupu) a jejich zpětné osazení"</t>
  </si>
  <si>
    <t>"podezdívka z bet. bloků + pletivo včetně sloupků - ploty v délce cca 5,0 m"</t>
  </si>
  <si>
    <t>09991</t>
  </si>
  <si>
    <t>Zajištění fotodokumentace veškerých konstrukcí, které budou v průběhu výstavby skryty nebo zakryty</t>
  </si>
  <si>
    <t>-1032186716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</si>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</sst>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2251101" TargetMode="External" /><Relationship Id="rId2" Type="http://schemas.openxmlformats.org/officeDocument/2006/relationships/hyperlink" Target="https://podminky.urs.cz/item/CS_URS_2022_01/112251102" TargetMode="External" /><Relationship Id="rId3" Type="http://schemas.openxmlformats.org/officeDocument/2006/relationships/hyperlink" Target="https://podminky.urs.cz/item/CS_URS_2022_01/112251103" TargetMode="External" /><Relationship Id="rId4" Type="http://schemas.openxmlformats.org/officeDocument/2006/relationships/hyperlink" Target="https://podminky.urs.cz/item/CS_URS_2022_01/114203104" TargetMode="External" /><Relationship Id="rId5" Type="http://schemas.openxmlformats.org/officeDocument/2006/relationships/hyperlink" Target="https://podminky.urs.cz/item/CS_URS_2022_01/124353102" TargetMode="External" /><Relationship Id="rId6" Type="http://schemas.openxmlformats.org/officeDocument/2006/relationships/hyperlink" Target="https://podminky.urs.cz/item/CS_URS_2022_01/132351253" TargetMode="External" /><Relationship Id="rId7" Type="http://schemas.openxmlformats.org/officeDocument/2006/relationships/hyperlink" Target="https://podminky.urs.cz/item/CS_URS_2022_01/162251102" TargetMode="External" /><Relationship Id="rId8" Type="http://schemas.openxmlformats.org/officeDocument/2006/relationships/hyperlink" Target="https://podminky.urs.cz/item/CS_URS_2022_01/174151101" TargetMode="External" /><Relationship Id="rId9" Type="http://schemas.openxmlformats.org/officeDocument/2006/relationships/hyperlink" Target="https://podminky.urs.cz/item/CS_URS_2022_01/182151111" TargetMode="External" /><Relationship Id="rId10" Type="http://schemas.openxmlformats.org/officeDocument/2006/relationships/hyperlink" Target="https://podminky.urs.cz/item/CS_URS_2022_01/182251101" TargetMode="External" /><Relationship Id="rId11" Type="http://schemas.openxmlformats.org/officeDocument/2006/relationships/hyperlink" Target="https://podminky.urs.cz/item/CS_URS_2022_01/181411163" TargetMode="External" /><Relationship Id="rId12" Type="http://schemas.openxmlformats.org/officeDocument/2006/relationships/hyperlink" Target="https://podminky.urs.cz/item/CS_URS_2022_01/213311141" TargetMode="External" /><Relationship Id="rId13" Type="http://schemas.openxmlformats.org/officeDocument/2006/relationships/hyperlink" Target="https://podminky.urs.cz/item/CS_URS_2022_01/274315224" TargetMode="External" /><Relationship Id="rId14" Type="http://schemas.openxmlformats.org/officeDocument/2006/relationships/hyperlink" Target="https://podminky.urs.cz/item/CS_URS_2022_01/274354111" TargetMode="External" /><Relationship Id="rId15" Type="http://schemas.openxmlformats.org/officeDocument/2006/relationships/hyperlink" Target="https://podminky.urs.cz/item/CS_URS_2022_01/274354211" TargetMode="External" /><Relationship Id="rId16" Type="http://schemas.openxmlformats.org/officeDocument/2006/relationships/hyperlink" Target="https://podminky.urs.cz/item/CS_URS_2022_01/451561111" TargetMode="External" /><Relationship Id="rId17" Type="http://schemas.openxmlformats.org/officeDocument/2006/relationships/hyperlink" Target="https://podminky.urs.cz/item/CS_URS_2022_01/462511370" TargetMode="External" /><Relationship Id="rId18" Type="http://schemas.openxmlformats.org/officeDocument/2006/relationships/hyperlink" Target="https://podminky.urs.cz/item/CS_URS_2022_01/462519003" TargetMode="External" /><Relationship Id="rId19" Type="http://schemas.openxmlformats.org/officeDocument/2006/relationships/hyperlink" Target="https://podminky.urs.cz/item/CS_URS_2022_01/4652101R" TargetMode="External" /><Relationship Id="rId20" Type="http://schemas.openxmlformats.org/officeDocument/2006/relationships/hyperlink" Target="https://podminky.urs.cz/item/CS_URS_2022_01/465513327" TargetMode="External" /><Relationship Id="rId21" Type="http://schemas.openxmlformats.org/officeDocument/2006/relationships/hyperlink" Target="https://podminky.urs.cz/item/CS_URS_2022_01/812392121" TargetMode="External" /><Relationship Id="rId22" Type="http://schemas.openxmlformats.org/officeDocument/2006/relationships/hyperlink" Target="https://podminky.urs.cz/item/CS_URS_2022_01/871260310" TargetMode="External" /><Relationship Id="rId23" Type="http://schemas.openxmlformats.org/officeDocument/2006/relationships/hyperlink" Target="https://podminky.urs.cz/item/CS_URS_2022_01/871310310" TargetMode="External" /><Relationship Id="rId24" Type="http://schemas.openxmlformats.org/officeDocument/2006/relationships/hyperlink" Target="https://podminky.urs.cz/item/CS_URS_2022_01/871350310" TargetMode="External" /><Relationship Id="rId25" Type="http://schemas.openxmlformats.org/officeDocument/2006/relationships/hyperlink" Target="https://podminky.urs.cz/item/CS_URS_2022_01/938902122" TargetMode="External" /><Relationship Id="rId26" Type="http://schemas.openxmlformats.org/officeDocument/2006/relationships/hyperlink" Target="https://podminky.urs.cz/item/CS_URS_2022_01/938909311" TargetMode="External" /><Relationship Id="rId27" Type="http://schemas.openxmlformats.org/officeDocument/2006/relationships/hyperlink" Target="https://podminky.urs.cz/item/CS_URS_2022_01/998332011" TargetMode="External" /><Relationship Id="rId28" Type="http://schemas.openxmlformats.org/officeDocument/2006/relationships/hyperlink" Target="https://podminky.urs.cz/item/CS_URS_2022_01/711191001" TargetMode="External" /><Relationship Id="rId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E6" sqref="E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8" t="s">
        <v>14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3"/>
      <c r="AQ5" s="23"/>
      <c r="AR5" s="21"/>
      <c r="BE5" s="325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0" t="s">
        <v>17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3"/>
      <c r="AQ6" s="23"/>
      <c r="AR6" s="21"/>
      <c r="BE6" s="326"/>
      <c r="BS6" s="18" t="s">
        <v>18</v>
      </c>
    </row>
    <row r="7" spans="2:71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22</v>
      </c>
      <c r="AO7" s="23"/>
      <c r="AP7" s="23"/>
      <c r="AQ7" s="23"/>
      <c r="AR7" s="21"/>
      <c r="BE7" s="326"/>
      <c r="BS7" s="18" t="s">
        <v>23</v>
      </c>
    </row>
    <row r="8" spans="2:71" s="1" customFormat="1" ht="12" customHeight="1">
      <c r="B8" s="22"/>
      <c r="C8" s="23"/>
      <c r="D8" s="30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26</v>
      </c>
      <c r="AL8" s="23"/>
      <c r="AM8" s="23"/>
      <c r="AN8" s="31" t="s">
        <v>27</v>
      </c>
      <c r="AO8" s="23"/>
      <c r="AP8" s="23"/>
      <c r="AQ8" s="23"/>
      <c r="AR8" s="21"/>
      <c r="BE8" s="326"/>
      <c r="BS8" s="18" t="s">
        <v>28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6"/>
      <c r="BS9" s="18" t="s">
        <v>29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6"/>
      <c r="BS10" s="18" t="s">
        <v>18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6"/>
      <c r="BS11" s="18" t="s">
        <v>18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6"/>
      <c r="BS12" s="18" t="s">
        <v>18</v>
      </c>
    </row>
    <row r="13" spans="2:71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2" t="s">
        <v>36</v>
      </c>
      <c r="AO13" s="23"/>
      <c r="AP13" s="23"/>
      <c r="AQ13" s="23"/>
      <c r="AR13" s="21"/>
      <c r="BE13" s="326"/>
      <c r="BS13" s="18" t="s">
        <v>18</v>
      </c>
    </row>
    <row r="14" spans="2:71" ht="13.2">
      <c r="B14" s="22"/>
      <c r="C14" s="23"/>
      <c r="D14" s="23"/>
      <c r="E14" s="331" t="s">
        <v>36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0" t="s">
        <v>34</v>
      </c>
      <c r="AL14" s="23"/>
      <c r="AM14" s="23"/>
      <c r="AN14" s="32" t="s">
        <v>36</v>
      </c>
      <c r="AO14" s="23"/>
      <c r="AP14" s="23"/>
      <c r="AQ14" s="23"/>
      <c r="AR14" s="21"/>
      <c r="BE14" s="326"/>
      <c r="BS14" s="18" t="s">
        <v>18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6"/>
      <c r="BS15" s="18" t="s">
        <v>4</v>
      </c>
    </row>
    <row r="16" spans="2:71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32</v>
      </c>
      <c r="AO16" s="23"/>
      <c r="AP16" s="23"/>
      <c r="AQ16" s="23"/>
      <c r="AR16" s="21"/>
      <c r="BE16" s="326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32</v>
      </c>
      <c r="AO17" s="23"/>
      <c r="AP17" s="23"/>
      <c r="AQ17" s="23"/>
      <c r="AR17" s="21"/>
      <c r="BE17" s="326"/>
      <c r="BS17" s="18" t="s">
        <v>39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6"/>
      <c r="BS18" s="18" t="s">
        <v>6</v>
      </c>
    </row>
    <row r="19" spans="2:71" s="1" customFormat="1" ht="12" customHeight="1">
      <c r="B19" s="22"/>
      <c r="C19" s="23"/>
      <c r="D19" s="30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32</v>
      </c>
      <c r="AO19" s="23"/>
      <c r="AP19" s="23"/>
      <c r="AQ19" s="23"/>
      <c r="AR19" s="21"/>
      <c r="BE19" s="326"/>
      <c r="BS19" s="18" t="s">
        <v>18</v>
      </c>
    </row>
    <row r="20" spans="2:71" s="1" customFormat="1" ht="18.45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6"/>
      <c r="BS20" s="18" t="s">
        <v>39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6"/>
    </row>
    <row r="22" spans="2:57" s="1" customFormat="1" ht="12" customHeight="1">
      <c r="B22" s="22"/>
      <c r="C22" s="23"/>
      <c r="D22" s="30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6"/>
    </row>
    <row r="23" spans="2:57" s="1" customFormat="1" ht="35.25" customHeight="1">
      <c r="B23" s="22"/>
      <c r="C23" s="23"/>
      <c r="D23" s="23"/>
      <c r="E23" s="333" t="s">
        <v>43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23"/>
      <c r="AP23" s="23"/>
      <c r="AQ23" s="23"/>
      <c r="AR23" s="21"/>
      <c r="BE23" s="326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6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6"/>
    </row>
    <row r="26" spans="1:57" s="2" customFormat="1" ht="25.95" customHeight="1">
      <c r="A26" s="35"/>
      <c r="B26" s="36"/>
      <c r="C26" s="37"/>
      <c r="D26" s="38" t="s">
        <v>44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4">
        <f>ROUNDUP(AG54,2)</f>
        <v>0</v>
      </c>
      <c r="AL26" s="335"/>
      <c r="AM26" s="335"/>
      <c r="AN26" s="335"/>
      <c r="AO26" s="335"/>
      <c r="AP26" s="37"/>
      <c r="AQ26" s="37"/>
      <c r="AR26" s="40"/>
      <c r="BE26" s="326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6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6" t="s">
        <v>45</v>
      </c>
      <c r="M28" s="336"/>
      <c r="N28" s="336"/>
      <c r="O28" s="336"/>
      <c r="P28" s="336"/>
      <c r="Q28" s="37"/>
      <c r="R28" s="37"/>
      <c r="S28" s="37"/>
      <c r="T28" s="37"/>
      <c r="U28" s="37"/>
      <c r="V28" s="37"/>
      <c r="W28" s="336" t="s">
        <v>46</v>
      </c>
      <c r="X28" s="336"/>
      <c r="Y28" s="336"/>
      <c r="Z28" s="336"/>
      <c r="AA28" s="336"/>
      <c r="AB28" s="336"/>
      <c r="AC28" s="336"/>
      <c r="AD28" s="336"/>
      <c r="AE28" s="336"/>
      <c r="AF28" s="37"/>
      <c r="AG28" s="37"/>
      <c r="AH28" s="37"/>
      <c r="AI28" s="37"/>
      <c r="AJ28" s="37"/>
      <c r="AK28" s="336" t="s">
        <v>47</v>
      </c>
      <c r="AL28" s="336"/>
      <c r="AM28" s="336"/>
      <c r="AN28" s="336"/>
      <c r="AO28" s="336"/>
      <c r="AP28" s="37"/>
      <c r="AQ28" s="37"/>
      <c r="AR28" s="40"/>
      <c r="BE28" s="326"/>
    </row>
    <row r="29" spans="2:57" s="3" customFormat="1" ht="14.4" customHeight="1" hidden="1">
      <c r="B29" s="41"/>
      <c r="C29" s="42"/>
      <c r="D29" s="30" t="s">
        <v>48</v>
      </c>
      <c r="E29" s="42"/>
      <c r="F29" s="30" t="s">
        <v>49</v>
      </c>
      <c r="G29" s="42"/>
      <c r="H29" s="42"/>
      <c r="I29" s="42"/>
      <c r="J29" s="42"/>
      <c r="K29" s="42"/>
      <c r="L29" s="339">
        <v>0.21</v>
      </c>
      <c r="M29" s="338"/>
      <c r="N29" s="338"/>
      <c r="O29" s="338"/>
      <c r="P29" s="338"/>
      <c r="Q29" s="42"/>
      <c r="R29" s="42"/>
      <c r="S29" s="42"/>
      <c r="T29" s="42"/>
      <c r="U29" s="42"/>
      <c r="V29" s="42"/>
      <c r="W29" s="337">
        <f>ROUNDUP(AZ54,2)</f>
        <v>0</v>
      </c>
      <c r="X29" s="338"/>
      <c r="Y29" s="338"/>
      <c r="Z29" s="338"/>
      <c r="AA29" s="338"/>
      <c r="AB29" s="338"/>
      <c r="AC29" s="338"/>
      <c r="AD29" s="338"/>
      <c r="AE29" s="338"/>
      <c r="AF29" s="42"/>
      <c r="AG29" s="42"/>
      <c r="AH29" s="42"/>
      <c r="AI29" s="42"/>
      <c r="AJ29" s="42"/>
      <c r="AK29" s="337">
        <f>ROUNDUP(AV54,2)</f>
        <v>0</v>
      </c>
      <c r="AL29" s="338"/>
      <c r="AM29" s="338"/>
      <c r="AN29" s="338"/>
      <c r="AO29" s="338"/>
      <c r="AP29" s="42"/>
      <c r="AQ29" s="42"/>
      <c r="AR29" s="43"/>
      <c r="BE29" s="327"/>
    </row>
    <row r="30" spans="2:57" s="3" customFormat="1" ht="14.4" customHeight="1" hidden="1">
      <c r="B30" s="41"/>
      <c r="C30" s="42"/>
      <c r="D30" s="42"/>
      <c r="E30" s="42"/>
      <c r="F30" s="30" t="s">
        <v>50</v>
      </c>
      <c r="G30" s="42"/>
      <c r="H30" s="42"/>
      <c r="I30" s="42"/>
      <c r="J30" s="42"/>
      <c r="K30" s="42"/>
      <c r="L30" s="339">
        <v>0.15</v>
      </c>
      <c r="M30" s="338"/>
      <c r="N30" s="338"/>
      <c r="O30" s="338"/>
      <c r="P30" s="338"/>
      <c r="Q30" s="42"/>
      <c r="R30" s="42"/>
      <c r="S30" s="42"/>
      <c r="T30" s="42"/>
      <c r="U30" s="42"/>
      <c r="V30" s="42"/>
      <c r="W30" s="337">
        <f>ROUNDUP(BA54,2)</f>
        <v>0</v>
      </c>
      <c r="X30" s="338"/>
      <c r="Y30" s="338"/>
      <c r="Z30" s="338"/>
      <c r="AA30" s="338"/>
      <c r="AB30" s="338"/>
      <c r="AC30" s="338"/>
      <c r="AD30" s="338"/>
      <c r="AE30" s="338"/>
      <c r="AF30" s="42"/>
      <c r="AG30" s="42"/>
      <c r="AH30" s="42"/>
      <c r="AI30" s="42"/>
      <c r="AJ30" s="42"/>
      <c r="AK30" s="337">
        <f>ROUNDUP(AW54,2)</f>
        <v>0</v>
      </c>
      <c r="AL30" s="338"/>
      <c r="AM30" s="338"/>
      <c r="AN30" s="338"/>
      <c r="AO30" s="338"/>
      <c r="AP30" s="42"/>
      <c r="AQ30" s="42"/>
      <c r="AR30" s="43"/>
      <c r="BE30" s="327"/>
    </row>
    <row r="31" spans="2:57" s="3" customFormat="1" ht="14.4" customHeight="1">
      <c r="B31" s="41"/>
      <c r="C31" s="42"/>
      <c r="D31" s="44" t="s">
        <v>48</v>
      </c>
      <c r="E31" s="42"/>
      <c r="F31" s="30" t="s">
        <v>51</v>
      </c>
      <c r="G31" s="42"/>
      <c r="H31" s="42"/>
      <c r="I31" s="42"/>
      <c r="J31" s="42"/>
      <c r="K31" s="42"/>
      <c r="L31" s="339">
        <v>0.21</v>
      </c>
      <c r="M31" s="338"/>
      <c r="N31" s="338"/>
      <c r="O31" s="338"/>
      <c r="P31" s="338"/>
      <c r="Q31" s="42"/>
      <c r="R31" s="42"/>
      <c r="S31" s="42"/>
      <c r="T31" s="42"/>
      <c r="U31" s="42"/>
      <c r="V31" s="42"/>
      <c r="W31" s="337">
        <f>ROUNDUP(BB54,2)</f>
        <v>0</v>
      </c>
      <c r="X31" s="338"/>
      <c r="Y31" s="338"/>
      <c r="Z31" s="338"/>
      <c r="AA31" s="338"/>
      <c r="AB31" s="338"/>
      <c r="AC31" s="338"/>
      <c r="AD31" s="338"/>
      <c r="AE31" s="338"/>
      <c r="AF31" s="42"/>
      <c r="AG31" s="42"/>
      <c r="AH31" s="42"/>
      <c r="AI31" s="42"/>
      <c r="AJ31" s="42"/>
      <c r="AK31" s="337">
        <v>0</v>
      </c>
      <c r="AL31" s="338"/>
      <c r="AM31" s="338"/>
      <c r="AN31" s="338"/>
      <c r="AO31" s="338"/>
      <c r="AP31" s="42"/>
      <c r="AQ31" s="42"/>
      <c r="AR31" s="43"/>
      <c r="BE31" s="327"/>
    </row>
    <row r="32" spans="2:57" s="3" customFormat="1" ht="14.4" customHeight="1">
      <c r="B32" s="41"/>
      <c r="C32" s="42"/>
      <c r="D32" s="42"/>
      <c r="E32" s="42"/>
      <c r="F32" s="30" t="s">
        <v>52</v>
      </c>
      <c r="G32" s="42"/>
      <c r="H32" s="42"/>
      <c r="I32" s="42"/>
      <c r="J32" s="42"/>
      <c r="K32" s="42"/>
      <c r="L32" s="339">
        <v>0.15</v>
      </c>
      <c r="M32" s="338"/>
      <c r="N32" s="338"/>
      <c r="O32" s="338"/>
      <c r="P32" s="338"/>
      <c r="Q32" s="42"/>
      <c r="R32" s="42"/>
      <c r="S32" s="42"/>
      <c r="T32" s="42"/>
      <c r="U32" s="42"/>
      <c r="V32" s="42"/>
      <c r="W32" s="337">
        <f>ROUNDUP(BC54,2)</f>
        <v>0</v>
      </c>
      <c r="X32" s="338"/>
      <c r="Y32" s="338"/>
      <c r="Z32" s="338"/>
      <c r="AA32" s="338"/>
      <c r="AB32" s="338"/>
      <c r="AC32" s="338"/>
      <c r="AD32" s="338"/>
      <c r="AE32" s="338"/>
      <c r="AF32" s="42"/>
      <c r="AG32" s="42"/>
      <c r="AH32" s="42"/>
      <c r="AI32" s="42"/>
      <c r="AJ32" s="42"/>
      <c r="AK32" s="337">
        <v>0</v>
      </c>
      <c r="AL32" s="338"/>
      <c r="AM32" s="338"/>
      <c r="AN32" s="338"/>
      <c r="AO32" s="338"/>
      <c r="AP32" s="42"/>
      <c r="AQ32" s="42"/>
      <c r="AR32" s="43"/>
      <c r="BE32" s="327"/>
    </row>
    <row r="33" spans="2:44" s="3" customFormat="1" ht="14.4" customHeight="1" hidden="1">
      <c r="B33" s="41"/>
      <c r="C33" s="42"/>
      <c r="D33" s="42"/>
      <c r="E33" s="42"/>
      <c r="F33" s="30" t="s">
        <v>53</v>
      </c>
      <c r="G33" s="42"/>
      <c r="H33" s="42"/>
      <c r="I33" s="42"/>
      <c r="J33" s="42"/>
      <c r="K33" s="42"/>
      <c r="L33" s="339">
        <v>0</v>
      </c>
      <c r="M33" s="338"/>
      <c r="N33" s="338"/>
      <c r="O33" s="338"/>
      <c r="P33" s="338"/>
      <c r="Q33" s="42"/>
      <c r="R33" s="42"/>
      <c r="S33" s="42"/>
      <c r="T33" s="42"/>
      <c r="U33" s="42"/>
      <c r="V33" s="42"/>
      <c r="W33" s="337">
        <f>ROUNDUP(BD54,2)</f>
        <v>0</v>
      </c>
      <c r="X33" s="338"/>
      <c r="Y33" s="338"/>
      <c r="Z33" s="338"/>
      <c r="AA33" s="338"/>
      <c r="AB33" s="338"/>
      <c r="AC33" s="338"/>
      <c r="AD33" s="338"/>
      <c r="AE33" s="338"/>
      <c r="AF33" s="42"/>
      <c r="AG33" s="42"/>
      <c r="AH33" s="42"/>
      <c r="AI33" s="42"/>
      <c r="AJ33" s="42"/>
      <c r="AK33" s="337">
        <v>0</v>
      </c>
      <c r="AL33" s="338"/>
      <c r="AM33" s="338"/>
      <c r="AN33" s="338"/>
      <c r="AO33" s="338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5"/>
      <c r="D35" s="46" t="s">
        <v>54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55</v>
      </c>
      <c r="U35" s="47"/>
      <c r="V35" s="47"/>
      <c r="W35" s="47"/>
      <c r="X35" s="340" t="s">
        <v>56</v>
      </c>
      <c r="Y35" s="341"/>
      <c r="Z35" s="341"/>
      <c r="AA35" s="341"/>
      <c r="AB35" s="341"/>
      <c r="AC35" s="47"/>
      <c r="AD35" s="47"/>
      <c r="AE35" s="47"/>
      <c r="AF35" s="47"/>
      <c r="AG35" s="47"/>
      <c r="AH35" s="47"/>
      <c r="AI35" s="47"/>
      <c r="AJ35" s="47"/>
      <c r="AK35" s="342">
        <f>SUM(AK26:AK33)</f>
        <v>0</v>
      </c>
      <c r="AL35" s="341"/>
      <c r="AM35" s="341"/>
      <c r="AN35" s="341"/>
      <c r="AO35" s="343"/>
      <c r="AP35" s="45"/>
      <c r="AQ35" s="45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0"/>
      <c r="BE37" s="35"/>
    </row>
    <row r="41" spans="1:57" s="2" customFormat="1" ht="6.9" customHeight="1">
      <c r="A41" s="35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0"/>
      <c r="BE41" s="35"/>
    </row>
    <row r="42" spans="1:57" s="2" customFormat="1" ht="24.9" customHeight="1">
      <c r="A42" s="35"/>
      <c r="B42" s="36"/>
      <c r="C42" s="24" t="s">
        <v>57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3536_2vvCU2022-I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4" t="str">
        <f>K6</f>
        <v>Čistá, Arnultovice, opevnění břehu, ř. km 1,6000 - 3,070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58"/>
      <c r="AQ45" s="58"/>
      <c r="AR45" s="59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24</v>
      </c>
      <c r="D47" s="37"/>
      <c r="E47" s="37"/>
      <c r="F47" s="37"/>
      <c r="G47" s="37"/>
      <c r="H47" s="37"/>
      <c r="I47" s="37"/>
      <c r="J47" s="37"/>
      <c r="K47" s="37"/>
      <c r="L47" s="60" t="str">
        <f>IF(K8="","",K8)</f>
        <v>Rudník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26</v>
      </c>
      <c r="AJ47" s="37"/>
      <c r="AK47" s="37"/>
      <c r="AL47" s="37"/>
      <c r="AM47" s="346" t="str">
        <f>IF(AN8="","",AN8)</f>
        <v>30. 3. 2022</v>
      </c>
      <c r="AN47" s="346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65" customHeight="1">
      <c r="A49" s="35"/>
      <c r="B49" s="36"/>
      <c r="C49" s="30" t="s">
        <v>30</v>
      </c>
      <c r="D49" s="37"/>
      <c r="E49" s="37"/>
      <c r="F49" s="37"/>
      <c r="G49" s="37"/>
      <c r="H49" s="37"/>
      <c r="I49" s="37"/>
      <c r="J49" s="37"/>
      <c r="K49" s="37"/>
      <c r="L49" s="54" t="str">
        <f>IF(E11="","",E11)</f>
        <v>Povodí Labe, státní podnik, OIČ, Hradec Králové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37</v>
      </c>
      <c r="AJ49" s="37"/>
      <c r="AK49" s="37"/>
      <c r="AL49" s="37"/>
      <c r="AM49" s="347" t="str">
        <f>IF(E17="","",E17)</f>
        <v xml:space="preserve">Povodí Labe, státní podnik, OIČ, Hradec Králové </v>
      </c>
      <c r="AN49" s="348"/>
      <c r="AO49" s="348"/>
      <c r="AP49" s="348"/>
      <c r="AQ49" s="37"/>
      <c r="AR49" s="40"/>
      <c r="AS49" s="349" t="s">
        <v>58</v>
      </c>
      <c r="AT49" s="35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5"/>
    </row>
    <row r="50" spans="1:57" s="2" customFormat="1" ht="15.15" customHeight="1">
      <c r="A50" s="35"/>
      <c r="B50" s="36"/>
      <c r="C50" s="30" t="s">
        <v>35</v>
      </c>
      <c r="D50" s="37"/>
      <c r="E50" s="37"/>
      <c r="F50" s="37"/>
      <c r="G50" s="37"/>
      <c r="H50" s="37"/>
      <c r="I50" s="37"/>
      <c r="J50" s="37"/>
      <c r="K50" s="37"/>
      <c r="L50" s="54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40</v>
      </c>
      <c r="AJ50" s="37"/>
      <c r="AK50" s="37"/>
      <c r="AL50" s="37"/>
      <c r="AM50" s="347" t="str">
        <f>IF(E20="","",E20)</f>
        <v>Ing. Eva Morkesová</v>
      </c>
      <c r="AN50" s="348"/>
      <c r="AO50" s="348"/>
      <c r="AP50" s="348"/>
      <c r="AQ50" s="37"/>
      <c r="AR50" s="40"/>
      <c r="AS50" s="351"/>
      <c r="AT50" s="35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5"/>
    </row>
    <row r="52" spans="1:57" s="2" customFormat="1" ht="29.25" customHeight="1">
      <c r="A52" s="35"/>
      <c r="B52" s="36"/>
      <c r="C52" s="355" t="s">
        <v>59</v>
      </c>
      <c r="D52" s="356"/>
      <c r="E52" s="356"/>
      <c r="F52" s="356"/>
      <c r="G52" s="356"/>
      <c r="H52" s="68"/>
      <c r="I52" s="357" t="s">
        <v>60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8" t="s">
        <v>61</v>
      </c>
      <c r="AH52" s="356"/>
      <c r="AI52" s="356"/>
      <c r="AJ52" s="356"/>
      <c r="AK52" s="356"/>
      <c r="AL52" s="356"/>
      <c r="AM52" s="356"/>
      <c r="AN52" s="357" t="s">
        <v>62</v>
      </c>
      <c r="AO52" s="356"/>
      <c r="AP52" s="356"/>
      <c r="AQ52" s="69" t="s">
        <v>63</v>
      </c>
      <c r="AR52" s="40"/>
      <c r="AS52" s="70" t="s">
        <v>64</v>
      </c>
      <c r="AT52" s="71" t="s">
        <v>65</v>
      </c>
      <c r="AU52" s="71" t="s">
        <v>66</v>
      </c>
      <c r="AV52" s="71" t="s">
        <v>67</v>
      </c>
      <c r="AW52" s="71" t="s">
        <v>68</v>
      </c>
      <c r="AX52" s="71" t="s">
        <v>69</v>
      </c>
      <c r="AY52" s="71" t="s">
        <v>70</v>
      </c>
      <c r="AZ52" s="71" t="s">
        <v>71</v>
      </c>
      <c r="BA52" s="71" t="s">
        <v>72</v>
      </c>
      <c r="BB52" s="71" t="s">
        <v>73</v>
      </c>
      <c r="BC52" s="71" t="s">
        <v>74</v>
      </c>
      <c r="BD52" s="72" t="s">
        <v>75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5"/>
    </row>
    <row r="54" spans="2:90" s="6" customFormat="1" ht="32.4" customHeight="1">
      <c r="B54" s="76"/>
      <c r="C54" s="77" t="s">
        <v>76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2">
        <f>ROUNDUP(SUM(AG55:AG56),2)</f>
        <v>0</v>
      </c>
      <c r="AH54" s="362"/>
      <c r="AI54" s="362"/>
      <c r="AJ54" s="362"/>
      <c r="AK54" s="362"/>
      <c r="AL54" s="362"/>
      <c r="AM54" s="362"/>
      <c r="AN54" s="363">
        <f>SUM(AG54,AT54)</f>
        <v>0</v>
      </c>
      <c r="AO54" s="363"/>
      <c r="AP54" s="363"/>
      <c r="AQ54" s="80" t="s">
        <v>32</v>
      </c>
      <c r="AR54" s="81"/>
      <c r="AS54" s="82">
        <f>ROUNDUP(SUM(AS55:AS56),2)</f>
        <v>0</v>
      </c>
      <c r="AT54" s="83">
        <f>ROUNDUP(SUM(AV54:AW54),1)</f>
        <v>0</v>
      </c>
      <c r="AU54" s="84">
        <f>ROUNDUP(SUM(AU55:AU56),5)</f>
        <v>0</v>
      </c>
      <c r="AV54" s="83">
        <f>ROUNDUP(AZ54*L29,1)</f>
        <v>0</v>
      </c>
      <c r="AW54" s="83">
        <f>ROUNDUP(BA54*L30,1)</f>
        <v>0</v>
      </c>
      <c r="AX54" s="83">
        <f>ROUNDUP(BB54*L29,1)</f>
        <v>0</v>
      </c>
      <c r="AY54" s="83">
        <f>ROUNDUP(BC54*L30,1)</f>
        <v>0</v>
      </c>
      <c r="AZ54" s="83">
        <f>ROUNDUP(SUM(AZ55:AZ56),2)</f>
        <v>0</v>
      </c>
      <c r="BA54" s="83">
        <f>ROUNDUP(SUM(BA55:BA56),2)</f>
        <v>0</v>
      </c>
      <c r="BB54" s="83">
        <f>ROUNDUP(SUM(BB55:BB56),2)</f>
        <v>0</v>
      </c>
      <c r="BC54" s="83">
        <f>ROUNDUP(SUM(BC55:BC56),2)</f>
        <v>0</v>
      </c>
      <c r="BD54" s="85">
        <f>ROUNDUP(SUM(BD55:BD56),2)</f>
        <v>0</v>
      </c>
      <c r="BS54" s="86" t="s">
        <v>77</v>
      </c>
      <c r="BT54" s="86" t="s">
        <v>78</v>
      </c>
      <c r="BU54" s="87" t="s">
        <v>79</v>
      </c>
      <c r="BV54" s="86" t="s">
        <v>80</v>
      </c>
      <c r="BW54" s="86" t="s">
        <v>5</v>
      </c>
      <c r="BX54" s="86" t="s">
        <v>81</v>
      </c>
      <c r="CL54" s="86" t="s">
        <v>20</v>
      </c>
    </row>
    <row r="55" spans="1:91" s="7" customFormat="1" ht="16.5" customHeight="1">
      <c r="A55" s="88" t="s">
        <v>82</v>
      </c>
      <c r="B55" s="89"/>
      <c r="C55" s="90"/>
      <c r="D55" s="361" t="s">
        <v>83</v>
      </c>
      <c r="E55" s="361"/>
      <c r="F55" s="361"/>
      <c r="G55" s="361"/>
      <c r="H55" s="361"/>
      <c r="I55" s="91"/>
      <c r="J55" s="361" t="s">
        <v>84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9">
        <f>'2. - SO 02 Úprava koryta ...'!J30</f>
        <v>0</v>
      </c>
      <c r="AH55" s="360"/>
      <c r="AI55" s="360"/>
      <c r="AJ55" s="360"/>
      <c r="AK55" s="360"/>
      <c r="AL55" s="360"/>
      <c r="AM55" s="360"/>
      <c r="AN55" s="359">
        <f>SUM(AG55,AT55)</f>
        <v>0</v>
      </c>
      <c r="AO55" s="360"/>
      <c r="AP55" s="360"/>
      <c r="AQ55" s="92" t="s">
        <v>85</v>
      </c>
      <c r="AR55" s="93"/>
      <c r="AS55" s="94">
        <v>0</v>
      </c>
      <c r="AT55" s="95">
        <f>ROUNDUP(SUM(AV55:AW55),1)</f>
        <v>0</v>
      </c>
      <c r="AU55" s="96">
        <f>'2. - SO 02 Úprava koryta ...'!P91</f>
        <v>0</v>
      </c>
      <c r="AV55" s="95">
        <f>'2. - SO 02 Úprava koryta ...'!J33</f>
        <v>0</v>
      </c>
      <c r="AW55" s="95">
        <f>'2. - SO 02 Úprava koryta ...'!J34</f>
        <v>0</v>
      </c>
      <c r="AX55" s="95">
        <f>'2. - SO 02 Úprava koryta ...'!J35</f>
        <v>0</v>
      </c>
      <c r="AY55" s="95">
        <f>'2. - SO 02 Úprava koryta ...'!J36</f>
        <v>0</v>
      </c>
      <c r="AZ55" s="95">
        <f>'2. - SO 02 Úprava koryta ...'!F33</f>
        <v>0</v>
      </c>
      <c r="BA55" s="95">
        <f>'2. - SO 02 Úprava koryta ...'!F34</f>
        <v>0</v>
      </c>
      <c r="BB55" s="95">
        <f>'2. - SO 02 Úprava koryta ...'!F35</f>
        <v>0</v>
      </c>
      <c r="BC55" s="95">
        <f>'2. - SO 02 Úprava koryta ...'!F36</f>
        <v>0</v>
      </c>
      <c r="BD55" s="97">
        <f>'2. - SO 02 Úprava koryta ...'!F37</f>
        <v>0</v>
      </c>
      <c r="BT55" s="98" t="s">
        <v>23</v>
      </c>
      <c r="BV55" s="98" t="s">
        <v>80</v>
      </c>
      <c r="BW55" s="98" t="s">
        <v>86</v>
      </c>
      <c r="BX55" s="98" t="s">
        <v>5</v>
      </c>
      <c r="CL55" s="98" t="s">
        <v>20</v>
      </c>
      <c r="CM55" s="98" t="s">
        <v>87</v>
      </c>
    </row>
    <row r="56" spans="1:91" s="7" customFormat="1" ht="16.5" customHeight="1">
      <c r="A56" s="88" t="s">
        <v>82</v>
      </c>
      <c r="B56" s="89"/>
      <c r="C56" s="90"/>
      <c r="D56" s="361" t="s">
        <v>88</v>
      </c>
      <c r="E56" s="361"/>
      <c r="F56" s="361"/>
      <c r="G56" s="361"/>
      <c r="H56" s="361"/>
      <c r="I56" s="91"/>
      <c r="J56" s="361" t="s">
        <v>89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59">
        <f>'VON2 - Vedlejší a ostatní...'!J30</f>
        <v>0</v>
      </c>
      <c r="AH56" s="360"/>
      <c r="AI56" s="360"/>
      <c r="AJ56" s="360"/>
      <c r="AK56" s="360"/>
      <c r="AL56" s="360"/>
      <c r="AM56" s="360"/>
      <c r="AN56" s="359">
        <f>SUM(AG56,AT56)</f>
        <v>0</v>
      </c>
      <c r="AO56" s="360"/>
      <c r="AP56" s="360"/>
      <c r="AQ56" s="92" t="s">
        <v>90</v>
      </c>
      <c r="AR56" s="93"/>
      <c r="AS56" s="99">
        <v>0</v>
      </c>
      <c r="AT56" s="100">
        <f>ROUNDUP(SUM(AV56:AW56),1)</f>
        <v>0</v>
      </c>
      <c r="AU56" s="101">
        <f>'VON2 - Vedlejší a ostatní...'!P84</f>
        <v>0</v>
      </c>
      <c r="AV56" s="100">
        <f>'VON2 - Vedlejší a ostatní...'!J33</f>
        <v>0</v>
      </c>
      <c r="AW56" s="100">
        <f>'VON2 - Vedlejší a ostatní...'!J34</f>
        <v>0</v>
      </c>
      <c r="AX56" s="100">
        <f>'VON2 - Vedlejší a ostatní...'!J35</f>
        <v>0</v>
      </c>
      <c r="AY56" s="100">
        <f>'VON2 - Vedlejší a ostatní...'!J36</f>
        <v>0</v>
      </c>
      <c r="AZ56" s="100">
        <f>'VON2 - Vedlejší a ostatní...'!F33</f>
        <v>0</v>
      </c>
      <c r="BA56" s="100">
        <f>'VON2 - Vedlejší a ostatní...'!F34</f>
        <v>0</v>
      </c>
      <c r="BB56" s="100">
        <f>'VON2 - Vedlejší a ostatní...'!F35</f>
        <v>0</v>
      </c>
      <c r="BC56" s="100">
        <f>'VON2 - Vedlejší a ostatní...'!F36</f>
        <v>0</v>
      </c>
      <c r="BD56" s="102">
        <f>'VON2 - Vedlejší a ostatní...'!F37</f>
        <v>0</v>
      </c>
      <c r="BT56" s="98" t="s">
        <v>23</v>
      </c>
      <c r="BV56" s="98" t="s">
        <v>80</v>
      </c>
      <c r="BW56" s="98" t="s">
        <v>91</v>
      </c>
      <c r="BX56" s="98" t="s">
        <v>5</v>
      </c>
      <c r="CL56" s="98" t="s">
        <v>20</v>
      </c>
      <c r="CM56" s="98" t="s">
        <v>87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" customHeight="1">
      <c r="A58" s="35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hnMR7CZ/8AhE5s7hbCYu4ANmFmEuWGivV8nd2SuVpf1aZJEQoEndP3/4BFtQkXfZfTGf4CihpL75Nag0J+73WA==" saltValue="PcXzKoaiI7K9m0WJ8aI48yKfQd6Cjo//kMzlY0LcXMF0xmDov3WRWTgmobQZRuM8uRf6BYOKpTtLP+8fRbHeH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. - SO 02 Úprava koryta ...'!C2" display="/"/>
    <hyperlink ref="A56" location="'VON2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3"/>
  <sheetViews>
    <sheetView showGridLines="0" workbookViewId="0" topLeftCell="A9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86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87</v>
      </c>
    </row>
    <row r="4" spans="2:46" s="1" customFormat="1" ht="24.9" customHeight="1">
      <c r="B4" s="21"/>
      <c r="D4" s="105" t="s">
        <v>92</v>
      </c>
      <c r="L4" s="21"/>
      <c r="M4" s="106" t="s">
        <v>10</v>
      </c>
      <c r="AT4" s="18" t="s">
        <v>39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5" t="str">
        <f>'Rekapitulace stavby'!K6</f>
        <v>Čistá, Arnultovice, opevnění břehu, ř. km 1,6000 - 3,070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7" t="s">
        <v>93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94</v>
      </c>
      <c r="F9" s="368"/>
      <c r="G9" s="368"/>
      <c r="H9" s="368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19</v>
      </c>
      <c r="E11" s="35"/>
      <c r="F11" s="109" t="s">
        <v>20</v>
      </c>
      <c r="G11" s="35"/>
      <c r="H11" s="35"/>
      <c r="I11" s="107" t="s">
        <v>21</v>
      </c>
      <c r="J11" s="109" t="s">
        <v>22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24</v>
      </c>
      <c r="E12" s="35"/>
      <c r="F12" s="109" t="s">
        <v>25</v>
      </c>
      <c r="G12" s="35"/>
      <c r="H12" s="35"/>
      <c r="I12" s="107" t="s">
        <v>26</v>
      </c>
      <c r="J12" s="110" t="str">
        <f>'Rekapitulace stavby'!AN8</f>
        <v>30. 3. 2022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32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35</v>
      </c>
      <c r="E17" s="35"/>
      <c r="F17" s="35"/>
      <c r="G17" s="35"/>
      <c r="H17" s="35"/>
      <c r="I17" s="107" t="s">
        <v>31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7" t="s">
        <v>34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37</v>
      </c>
      <c r="E20" s="35"/>
      <c r="F20" s="35"/>
      <c r="G20" s="35"/>
      <c r="H20" s="35"/>
      <c r="I20" s="107" t="s">
        <v>31</v>
      </c>
      <c r="J20" s="109" t="s">
        <v>32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38</v>
      </c>
      <c r="F21" s="35"/>
      <c r="G21" s="35"/>
      <c r="H21" s="35"/>
      <c r="I21" s="107" t="s">
        <v>34</v>
      </c>
      <c r="J21" s="109" t="s">
        <v>32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40</v>
      </c>
      <c r="E23" s="35"/>
      <c r="F23" s="35"/>
      <c r="G23" s="35"/>
      <c r="H23" s="35"/>
      <c r="I23" s="107" t="s">
        <v>31</v>
      </c>
      <c r="J23" s="109" t="s">
        <v>32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41</v>
      </c>
      <c r="F24" s="35"/>
      <c r="G24" s="35"/>
      <c r="H24" s="35"/>
      <c r="I24" s="107" t="s">
        <v>34</v>
      </c>
      <c r="J24" s="109" t="s">
        <v>32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42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3.25" customHeight="1">
      <c r="A27" s="111"/>
      <c r="B27" s="112"/>
      <c r="C27" s="111"/>
      <c r="D27" s="111"/>
      <c r="E27" s="371" t="s">
        <v>95</v>
      </c>
      <c r="F27" s="371"/>
      <c r="G27" s="371"/>
      <c r="H27" s="3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44</v>
      </c>
      <c r="E30" s="35"/>
      <c r="F30" s="35"/>
      <c r="G30" s="35"/>
      <c r="H30" s="35"/>
      <c r="I30" s="35"/>
      <c r="J30" s="116">
        <f>ROUNDUP(J91,2)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7" t="s">
        <v>46</v>
      </c>
      <c r="G32" s="35"/>
      <c r="H32" s="35"/>
      <c r="I32" s="117" t="s">
        <v>45</v>
      </c>
      <c r="J32" s="117" t="s">
        <v>47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8" t="s">
        <v>48</v>
      </c>
      <c r="E33" s="107" t="s">
        <v>49</v>
      </c>
      <c r="F33" s="119">
        <f>ROUNDUP((SUM(BE91:BE312)),2)</f>
        <v>0</v>
      </c>
      <c r="G33" s="35"/>
      <c r="H33" s="35"/>
      <c r="I33" s="120">
        <v>0.21</v>
      </c>
      <c r="J33" s="119">
        <f>ROUNDUP(((SUM(BE91:BE312))*I33),2)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7" t="s">
        <v>50</v>
      </c>
      <c r="F34" s="119">
        <f>ROUNDUP((SUM(BF91:BF312)),2)</f>
        <v>0</v>
      </c>
      <c r="G34" s="35"/>
      <c r="H34" s="35"/>
      <c r="I34" s="120">
        <v>0.15</v>
      </c>
      <c r="J34" s="119">
        <f>ROUNDUP(((SUM(BF91:BF312))*I34),2)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07" t="s">
        <v>48</v>
      </c>
      <c r="E35" s="107" t="s">
        <v>51</v>
      </c>
      <c r="F35" s="119">
        <f>ROUNDUP((SUM(BG91:BG312)),2)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07" t="s">
        <v>52</v>
      </c>
      <c r="F36" s="119">
        <f>ROUNDUP((SUM(BH91:BH312)),2)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7" t="s">
        <v>53</v>
      </c>
      <c r="F37" s="119">
        <f>ROUNDUP((SUM(BI91:BI312)),2)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Čistá, Arnultovice, opevnění břehu, ř. km 1,6000 - 3,070</v>
      </c>
      <c r="F48" s="373"/>
      <c r="G48" s="373"/>
      <c r="H48" s="373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4" t="str">
        <f>E9</f>
        <v>2. - SO 02 Úprava koryta - lokalita č. 2</v>
      </c>
      <c r="F50" s="374"/>
      <c r="G50" s="374"/>
      <c r="H50" s="374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24</v>
      </c>
      <c r="D52" s="37"/>
      <c r="E52" s="37"/>
      <c r="F52" s="28" t="str">
        <f>F12</f>
        <v>Rudník</v>
      </c>
      <c r="G52" s="37"/>
      <c r="H52" s="37"/>
      <c r="I52" s="30" t="s">
        <v>26</v>
      </c>
      <c r="J52" s="61" t="str">
        <f>IF(J12="","",J12)</f>
        <v>30. 3. 2022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30</v>
      </c>
      <c r="D54" s="37"/>
      <c r="E54" s="37"/>
      <c r="F54" s="28" t="str">
        <f>E15</f>
        <v>Povodí Labe, státní podnik, OIČ, Hradec Králové</v>
      </c>
      <c r="G54" s="37"/>
      <c r="H54" s="37"/>
      <c r="I54" s="30" t="s">
        <v>37</v>
      </c>
      <c r="J54" s="33" t="str">
        <f>E21</f>
        <v xml:space="preserve">Povodí Labe, státní podnik, OIČ, Hradec Králové 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35</v>
      </c>
      <c r="D55" s="37"/>
      <c r="E55" s="37"/>
      <c r="F55" s="28" t="str">
        <f>IF(E18="","",E18)</f>
        <v>Vyplň údaj</v>
      </c>
      <c r="G55" s="37"/>
      <c r="H55" s="37"/>
      <c r="I55" s="30" t="s">
        <v>40</v>
      </c>
      <c r="J55" s="33" t="str">
        <f>E24</f>
        <v>Ing. Eva Morkesová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5" t="s">
        <v>76</v>
      </c>
      <c r="D59" s="37"/>
      <c r="E59" s="37"/>
      <c r="F59" s="37"/>
      <c r="G59" s="37"/>
      <c r="H59" s="37"/>
      <c r="I59" s="37"/>
      <c r="J59" s="79">
        <f>J91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9" customFormat="1" ht="24.9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2:12" s="10" customFormat="1" ht="19.95" customHeight="1">
      <c r="B61" s="142"/>
      <c r="C61" s="143"/>
      <c r="D61" s="144" t="s">
        <v>101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2:12" s="10" customFormat="1" ht="14.85" customHeight="1">
      <c r="B62" s="142"/>
      <c r="C62" s="143"/>
      <c r="D62" s="144" t="s">
        <v>102</v>
      </c>
      <c r="E62" s="145"/>
      <c r="F62" s="145"/>
      <c r="G62" s="145"/>
      <c r="H62" s="145"/>
      <c r="I62" s="145"/>
      <c r="J62" s="146">
        <f>J165</f>
        <v>0</v>
      </c>
      <c r="K62" s="143"/>
      <c r="L62" s="147"/>
    </row>
    <row r="63" spans="2:12" s="10" customFormat="1" ht="19.95" customHeight="1">
      <c r="B63" s="142"/>
      <c r="C63" s="143"/>
      <c r="D63" s="144" t="s">
        <v>103</v>
      </c>
      <c r="E63" s="145"/>
      <c r="F63" s="145"/>
      <c r="G63" s="145"/>
      <c r="H63" s="145"/>
      <c r="I63" s="145"/>
      <c r="J63" s="146">
        <f>J175</f>
        <v>0</v>
      </c>
      <c r="K63" s="143"/>
      <c r="L63" s="147"/>
    </row>
    <row r="64" spans="2:12" s="10" customFormat="1" ht="19.95" customHeight="1">
      <c r="B64" s="142"/>
      <c r="C64" s="143"/>
      <c r="D64" s="144" t="s">
        <v>104</v>
      </c>
      <c r="E64" s="145"/>
      <c r="F64" s="145"/>
      <c r="G64" s="145"/>
      <c r="H64" s="145"/>
      <c r="I64" s="145"/>
      <c r="J64" s="146">
        <f>J206</f>
        <v>0</v>
      </c>
      <c r="K64" s="143"/>
      <c r="L64" s="147"/>
    </row>
    <row r="65" spans="2:12" s="10" customFormat="1" ht="19.95" customHeight="1">
      <c r="B65" s="142"/>
      <c r="C65" s="143"/>
      <c r="D65" s="144" t="s">
        <v>105</v>
      </c>
      <c r="E65" s="145"/>
      <c r="F65" s="145"/>
      <c r="G65" s="145"/>
      <c r="H65" s="145"/>
      <c r="I65" s="145"/>
      <c r="J65" s="146">
        <f>J232</f>
        <v>0</v>
      </c>
      <c r="K65" s="143"/>
      <c r="L65" s="147"/>
    </row>
    <row r="66" spans="2:12" s="10" customFormat="1" ht="19.95" customHeight="1">
      <c r="B66" s="142"/>
      <c r="C66" s="143"/>
      <c r="D66" s="144" t="s">
        <v>106</v>
      </c>
      <c r="E66" s="145"/>
      <c r="F66" s="145"/>
      <c r="G66" s="145"/>
      <c r="H66" s="145"/>
      <c r="I66" s="145"/>
      <c r="J66" s="146">
        <f>J239</f>
        <v>0</v>
      </c>
      <c r="K66" s="143"/>
      <c r="L66" s="147"/>
    </row>
    <row r="67" spans="2:12" s="10" customFormat="1" ht="19.95" customHeight="1">
      <c r="B67" s="142"/>
      <c r="C67" s="143"/>
      <c r="D67" s="144" t="s">
        <v>107</v>
      </c>
      <c r="E67" s="145"/>
      <c r="F67" s="145"/>
      <c r="G67" s="145"/>
      <c r="H67" s="145"/>
      <c r="I67" s="145"/>
      <c r="J67" s="146">
        <f>J280</f>
        <v>0</v>
      </c>
      <c r="K67" s="143"/>
      <c r="L67" s="147"/>
    </row>
    <row r="68" spans="2:12" s="10" customFormat="1" ht="19.95" customHeight="1">
      <c r="B68" s="142"/>
      <c r="C68" s="143"/>
      <c r="D68" s="144" t="s">
        <v>108</v>
      </c>
      <c r="E68" s="145"/>
      <c r="F68" s="145"/>
      <c r="G68" s="145"/>
      <c r="H68" s="145"/>
      <c r="I68" s="145"/>
      <c r="J68" s="146">
        <f>J291</f>
        <v>0</v>
      </c>
      <c r="K68" s="143"/>
      <c r="L68" s="147"/>
    </row>
    <row r="69" spans="2:12" s="10" customFormat="1" ht="19.95" customHeight="1">
      <c r="B69" s="142"/>
      <c r="C69" s="143"/>
      <c r="D69" s="144" t="s">
        <v>109</v>
      </c>
      <c r="E69" s="145"/>
      <c r="F69" s="145"/>
      <c r="G69" s="145"/>
      <c r="H69" s="145"/>
      <c r="I69" s="145"/>
      <c r="J69" s="146">
        <f>J299</f>
        <v>0</v>
      </c>
      <c r="K69" s="143"/>
      <c r="L69" s="147"/>
    </row>
    <row r="70" spans="2:12" s="9" customFormat="1" ht="24.9" customHeight="1">
      <c r="B70" s="136"/>
      <c r="C70" s="137"/>
      <c r="D70" s="138" t="s">
        <v>110</v>
      </c>
      <c r="E70" s="139"/>
      <c r="F70" s="139"/>
      <c r="G70" s="139"/>
      <c r="H70" s="139"/>
      <c r="I70" s="139"/>
      <c r="J70" s="140">
        <f>J303</f>
        <v>0</v>
      </c>
      <c r="K70" s="137"/>
      <c r="L70" s="141"/>
    </row>
    <row r="71" spans="2:12" s="10" customFormat="1" ht="19.95" customHeight="1">
      <c r="B71" s="142"/>
      <c r="C71" s="143"/>
      <c r="D71" s="144" t="s">
        <v>111</v>
      </c>
      <c r="E71" s="145"/>
      <c r="F71" s="145"/>
      <c r="G71" s="145"/>
      <c r="H71" s="145"/>
      <c r="I71" s="145"/>
      <c r="J71" s="146">
        <f>J304</f>
        <v>0</v>
      </c>
      <c r="K71" s="143"/>
      <c r="L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" customHeight="1">
      <c r="A73" s="35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" customHeight="1">
      <c r="A77" s="35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" customHeight="1">
      <c r="A78" s="35"/>
      <c r="B78" s="36"/>
      <c r="C78" s="24" t="s">
        <v>112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72" t="str">
        <f>E7</f>
        <v>Čistá, Arnultovice, opevnění břehu, ř. km 1,6000 - 3,070</v>
      </c>
      <c r="F81" s="373"/>
      <c r="G81" s="373"/>
      <c r="H81" s="373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93</v>
      </c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44" t="str">
        <f>E9</f>
        <v>2. - SO 02 Úprava koryta - lokalita č. 2</v>
      </c>
      <c r="F83" s="374"/>
      <c r="G83" s="374"/>
      <c r="H83" s="374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24</v>
      </c>
      <c r="D85" s="37"/>
      <c r="E85" s="37"/>
      <c r="F85" s="28" t="str">
        <f>F12</f>
        <v>Rudník</v>
      </c>
      <c r="G85" s="37"/>
      <c r="H85" s="37"/>
      <c r="I85" s="30" t="s">
        <v>26</v>
      </c>
      <c r="J85" s="61" t="str">
        <f>IF(J12="","",J12)</f>
        <v>30. 3. 2022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.05" customHeight="1">
      <c r="A87" s="35"/>
      <c r="B87" s="36"/>
      <c r="C87" s="30" t="s">
        <v>30</v>
      </c>
      <c r="D87" s="37"/>
      <c r="E87" s="37"/>
      <c r="F87" s="28" t="str">
        <f>E15</f>
        <v>Povodí Labe, státní podnik, OIČ, Hradec Králové</v>
      </c>
      <c r="G87" s="37"/>
      <c r="H87" s="37"/>
      <c r="I87" s="30" t="s">
        <v>37</v>
      </c>
      <c r="J87" s="33" t="str">
        <f>E21</f>
        <v xml:space="preserve">Povodí Labe, státní podnik, OIČ, Hradec Králové </v>
      </c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15" customHeight="1">
      <c r="A88" s="35"/>
      <c r="B88" s="36"/>
      <c r="C88" s="30" t="s">
        <v>35</v>
      </c>
      <c r="D88" s="37"/>
      <c r="E88" s="37"/>
      <c r="F88" s="28" t="str">
        <f>IF(E18="","",E18)</f>
        <v>Vyplň údaj</v>
      </c>
      <c r="G88" s="37"/>
      <c r="H88" s="37"/>
      <c r="I88" s="30" t="s">
        <v>40</v>
      </c>
      <c r="J88" s="33" t="str">
        <f>E24</f>
        <v>Ing. Eva Morkesová</v>
      </c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48"/>
      <c r="B90" s="149"/>
      <c r="C90" s="150" t="s">
        <v>113</v>
      </c>
      <c r="D90" s="151" t="s">
        <v>63</v>
      </c>
      <c r="E90" s="151" t="s">
        <v>59</v>
      </c>
      <c r="F90" s="151" t="s">
        <v>60</v>
      </c>
      <c r="G90" s="151" t="s">
        <v>114</v>
      </c>
      <c r="H90" s="151" t="s">
        <v>115</v>
      </c>
      <c r="I90" s="151" t="s">
        <v>116</v>
      </c>
      <c r="J90" s="151" t="s">
        <v>98</v>
      </c>
      <c r="K90" s="152" t="s">
        <v>117</v>
      </c>
      <c r="L90" s="153"/>
      <c r="M90" s="70" t="s">
        <v>32</v>
      </c>
      <c r="N90" s="71" t="s">
        <v>48</v>
      </c>
      <c r="O90" s="71" t="s">
        <v>118</v>
      </c>
      <c r="P90" s="71" t="s">
        <v>119</v>
      </c>
      <c r="Q90" s="71" t="s">
        <v>120</v>
      </c>
      <c r="R90" s="71" t="s">
        <v>121</v>
      </c>
      <c r="S90" s="71" t="s">
        <v>122</v>
      </c>
      <c r="T90" s="72" t="s">
        <v>123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3" s="2" customFormat="1" ht="22.8" customHeight="1">
      <c r="A91" s="35"/>
      <c r="B91" s="36"/>
      <c r="C91" s="77" t="s">
        <v>124</v>
      </c>
      <c r="D91" s="37"/>
      <c r="E91" s="37"/>
      <c r="F91" s="37"/>
      <c r="G91" s="37"/>
      <c r="H91" s="37"/>
      <c r="I91" s="37"/>
      <c r="J91" s="154">
        <f>BK91</f>
        <v>0</v>
      </c>
      <c r="K91" s="37"/>
      <c r="L91" s="40"/>
      <c r="M91" s="73"/>
      <c r="N91" s="155"/>
      <c r="O91" s="74"/>
      <c r="P91" s="156">
        <f>P92+P303</f>
        <v>0</v>
      </c>
      <c r="Q91" s="74"/>
      <c r="R91" s="156">
        <f>R92+R303</f>
        <v>1858.3953288999999</v>
      </c>
      <c r="S91" s="74"/>
      <c r="T91" s="157">
        <f>T92+T303</f>
        <v>288.35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77</v>
      </c>
      <c r="AU91" s="18" t="s">
        <v>99</v>
      </c>
      <c r="BK91" s="158">
        <f>BK92+BK303</f>
        <v>0</v>
      </c>
    </row>
    <row r="92" spans="2:63" s="12" customFormat="1" ht="25.95" customHeight="1">
      <c r="B92" s="159"/>
      <c r="C92" s="160"/>
      <c r="D92" s="161" t="s">
        <v>77</v>
      </c>
      <c r="E92" s="162" t="s">
        <v>125</v>
      </c>
      <c r="F92" s="162" t="s">
        <v>126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P93+P175+P206+P232+P239+P280+P291+P299</f>
        <v>0</v>
      </c>
      <c r="Q92" s="167"/>
      <c r="R92" s="168">
        <f>R93+R175+R206+R232+R239+R280+R291+R299</f>
        <v>1858.3922139</v>
      </c>
      <c r="S92" s="167"/>
      <c r="T92" s="169">
        <f>T93+T175+T206+T232+T239+T280+T291+T299</f>
        <v>288.35</v>
      </c>
      <c r="AR92" s="170" t="s">
        <v>23</v>
      </c>
      <c r="AT92" s="171" t="s">
        <v>77</v>
      </c>
      <c r="AU92" s="171" t="s">
        <v>78</v>
      </c>
      <c r="AY92" s="170" t="s">
        <v>127</v>
      </c>
      <c r="BK92" s="172">
        <f>BK93+BK175+BK206+BK232+BK239+BK280+BK291+BK299</f>
        <v>0</v>
      </c>
    </row>
    <row r="93" spans="2:63" s="12" customFormat="1" ht="22.8" customHeight="1">
      <c r="B93" s="159"/>
      <c r="C93" s="160"/>
      <c r="D93" s="161" t="s">
        <v>77</v>
      </c>
      <c r="E93" s="173" t="s">
        <v>23</v>
      </c>
      <c r="F93" s="173" t="s">
        <v>128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P94+SUM(P95:P165)</f>
        <v>0</v>
      </c>
      <c r="Q93" s="167"/>
      <c r="R93" s="168">
        <f>R94+SUM(R95:R165)</f>
        <v>0.3364374</v>
      </c>
      <c r="S93" s="167"/>
      <c r="T93" s="169">
        <f>T94+SUM(T95:T165)</f>
        <v>168.35</v>
      </c>
      <c r="AR93" s="170" t="s">
        <v>23</v>
      </c>
      <c r="AT93" s="171" t="s">
        <v>77</v>
      </c>
      <c r="AU93" s="171" t="s">
        <v>23</v>
      </c>
      <c r="AY93" s="170" t="s">
        <v>127</v>
      </c>
      <c r="BK93" s="172">
        <f>BK94+SUM(BK95:BK165)</f>
        <v>0</v>
      </c>
    </row>
    <row r="94" spans="1:65" s="2" customFormat="1" ht="16.5" customHeight="1">
      <c r="A94" s="35"/>
      <c r="B94" s="36"/>
      <c r="C94" s="175" t="s">
        <v>23</v>
      </c>
      <c r="D94" s="175" t="s">
        <v>129</v>
      </c>
      <c r="E94" s="176" t="s">
        <v>130</v>
      </c>
      <c r="F94" s="177" t="s">
        <v>131</v>
      </c>
      <c r="G94" s="178" t="s">
        <v>132</v>
      </c>
      <c r="H94" s="179">
        <v>50</v>
      </c>
      <c r="I94" s="180"/>
      <c r="J94" s="181">
        <f>ROUND(I94*H94,2)</f>
        <v>0</v>
      </c>
      <c r="K94" s="177" t="s">
        <v>32</v>
      </c>
      <c r="L94" s="40"/>
      <c r="M94" s="182" t="s">
        <v>32</v>
      </c>
      <c r="N94" s="183" t="s">
        <v>51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133</v>
      </c>
      <c r="AT94" s="186" t="s">
        <v>129</v>
      </c>
      <c r="AU94" s="186" t="s">
        <v>87</v>
      </c>
      <c r="AY94" s="18" t="s">
        <v>127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8" t="s">
        <v>133</v>
      </c>
      <c r="BK94" s="187">
        <f>ROUND(I94*H94,2)</f>
        <v>0</v>
      </c>
      <c r="BL94" s="18" t="s">
        <v>133</v>
      </c>
      <c r="BM94" s="186" t="s">
        <v>134</v>
      </c>
    </row>
    <row r="95" spans="1:47" s="2" customFormat="1" ht="10.2">
      <c r="A95" s="35"/>
      <c r="B95" s="36"/>
      <c r="C95" s="37"/>
      <c r="D95" s="188" t="s">
        <v>135</v>
      </c>
      <c r="E95" s="37"/>
      <c r="F95" s="189" t="s">
        <v>131</v>
      </c>
      <c r="G95" s="37"/>
      <c r="H95" s="37"/>
      <c r="I95" s="190"/>
      <c r="J95" s="37"/>
      <c r="K95" s="37"/>
      <c r="L95" s="40"/>
      <c r="M95" s="191"/>
      <c r="N95" s="192"/>
      <c r="O95" s="66"/>
      <c r="P95" s="66"/>
      <c r="Q95" s="66"/>
      <c r="R95" s="66"/>
      <c r="S95" s="66"/>
      <c r="T95" s="67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135</v>
      </c>
      <c r="AU95" s="18" t="s">
        <v>87</v>
      </c>
    </row>
    <row r="96" spans="2:51" s="13" customFormat="1" ht="10.2">
      <c r="B96" s="193"/>
      <c r="C96" s="194"/>
      <c r="D96" s="188" t="s">
        <v>136</v>
      </c>
      <c r="E96" s="195" t="s">
        <v>32</v>
      </c>
      <c r="F96" s="196" t="s">
        <v>137</v>
      </c>
      <c r="G96" s="194"/>
      <c r="H96" s="195" t="s">
        <v>32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136</v>
      </c>
      <c r="AU96" s="202" t="s">
        <v>87</v>
      </c>
      <c r="AV96" s="13" t="s">
        <v>23</v>
      </c>
      <c r="AW96" s="13" t="s">
        <v>39</v>
      </c>
      <c r="AX96" s="13" t="s">
        <v>78</v>
      </c>
      <c r="AY96" s="202" t="s">
        <v>127</v>
      </c>
    </row>
    <row r="97" spans="2:51" s="14" customFormat="1" ht="10.2">
      <c r="B97" s="203"/>
      <c r="C97" s="204"/>
      <c r="D97" s="188" t="s">
        <v>136</v>
      </c>
      <c r="E97" s="205" t="s">
        <v>32</v>
      </c>
      <c r="F97" s="206" t="s">
        <v>138</v>
      </c>
      <c r="G97" s="204"/>
      <c r="H97" s="207">
        <v>50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136</v>
      </c>
      <c r="AU97" s="213" t="s">
        <v>87</v>
      </c>
      <c r="AV97" s="14" t="s">
        <v>87</v>
      </c>
      <c r="AW97" s="14" t="s">
        <v>39</v>
      </c>
      <c r="AX97" s="14" t="s">
        <v>23</v>
      </c>
      <c r="AY97" s="213" t="s">
        <v>127</v>
      </c>
    </row>
    <row r="98" spans="1:65" s="2" customFormat="1" ht="16.5" customHeight="1">
      <c r="A98" s="35"/>
      <c r="B98" s="36"/>
      <c r="C98" s="175" t="s">
        <v>87</v>
      </c>
      <c r="D98" s="175" t="s">
        <v>129</v>
      </c>
      <c r="E98" s="176" t="s">
        <v>139</v>
      </c>
      <c r="F98" s="177" t="s">
        <v>140</v>
      </c>
      <c r="G98" s="178" t="s">
        <v>141</v>
      </c>
      <c r="H98" s="179">
        <v>21</v>
      </c>
      <c r="I98" s="180"/>
      <c r="J98" s="181">
        <f>ROUND(I98*H98,2)</f>
        <v>0</v>
      </c>
      <c r="K98" s="177" t="s">
        <v>142</v>
      </c>
      <c r="L98" s="40"/>
      <c r="M98" s="182" t="s">
        <v>32</v>
      </c>
      <c r="N98" s="183" t="s">
        <v>51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133</v>
      </c>
      <c r="AT98" s="186" t="s">
        <v>129</v>
      </c>
      <c r="AU98" s="186" t="s">
        <v>87</v>
      </c>
      <c r="AY98" s="18" t="s">
        <v>127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8" t="s">
        <v>133</v>
      </c>
      <c r="BK98" s="187">
        <f>ROUND(I98*H98,2)</f>
        <v>0</v>
      </c>
      <c r="BL98" s="18" t="s">
        <v>133</v>
      </c>
      <c r="BM98" s="186" t="s">
        <v>143</v>
      </c>
    </row>
    <row r="99" spans="1:47" s="2" customFormat="1" ht="10.2">
      <c r="A99" s="35"/>
      <c r="B99" s="36"/>
      <c r="C99" s="37"/>
      <c r="D99" s="188" t="s">
        <v>135</v>
      </c>
      <c r="E99" s="37"/>
      <c r="F99" s="189" t="s">
        <v>144</v>
      </c>
      <c r="G99" s="37"/>
      <c r="H99" s="37"/>
      <c r="I99" s="190"/>
      <c r="J99" s="37"/>
      <c r="K99" s="37"/>
      <c r="L99" s="40"/>
      <c r="M99" s="191"/>
      <c r="N99" s="192"/>
      <c r="O99" s="66"/>
      <c r="P99" s="66"/>
      <c r="Q99" s="66"/>
      <c r="R99" s="66"/>
      <c r="S99" s="66"/>
      <c r="T99" s="6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135</v>
      </c>
      <c r="AU99" s="18" t="s">
        <v>87</v>
      </c>
    </row>
    <row r="100" spans="1:47" s="2" customFormat="1" ht="10.2">
      <c r="A100" s="35"/>
      <c r="B100" s="36"/>
      <c r="C100" s="37"/>
      <c r="D100" s="214" t="s">
        <v>145</v>
      </c>
      <c r="E100" s="37"/>
      <c r="F100" s="215" t="s">
        <v>146</v>
      </c>
      <c r="G100" s="37"/>
      <c r="H100" s="37"/>
      <c r="I100" s="190"/>
      <c r="J100" s="37"/>
      <c r="K100" s="37"/>
      <c r="L100" s="40"/>
      <c r="M100" s="191"/>
      <c r="N100" s="192"/>
      <c r="O100" s="66"/>
      <c r="P100" s="66"/>
      <c r="Q100" s="66"/>
      <c r="R100" s="66"/>
      <c r="S100" s="66"/>
      <c r="T100" s="6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145</v>
      </c>
      <c r="AU100" s="18" t="s">
        <v>87</v>
      </c>
    </row>
    <row r="101" spans="2:51" s="13" customFormat="1" ht="10.2">
      <c r="B101" s="193"/>
      <c r="C101" s="194"/>
      <c r="D101" s="188" t="s">
        <v>136</v>
      </c>
      <c r="E101" s="195" t="s">
        <v>32</v>
      </c>
      <c r="F101" s="196" t="s">
        <v>147</v>
      </c>
      <c r="G101" s="194"/>
      <c r="H101" s="195" t="s">
        <v>32</v>
      </c>
      <c r="I101" s="197"/>
      <c r="J101" s="194"/>
      <c r="K101" s="194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136</v>
      </c>
      <c r="AU101" s="202" t="s">
        <v>87</v>
      </c>
      <c r="AV101" s="13" t="s">
        <v>23</v>
      </c>
      <c r="AW101" s="13" t="s">
        <v>39</v>
      </c>
      <c r="AX101" s="13" t="s">
        <v>78</v>
      </c>
      <c r="AY101" s="202" t="s">
        <v>127</v>
      </c>
    </row>
    <row r="102" spans="2:51" s="14" customFormat="1" ht="10.2">
      <c r="B102" s="203"/>
      <c r="C102" s="204"/>
      <c r="D102" s="188" t="s">
        <v>136</v>
      </c>
      <c r="E102" s="205" t="s">
        <v>32</v>
      </c>
      <c r="F102" s="206" t="s">
        <v>148</v>
      </c>
      <c r="G102" s="204"/>
      <c r="H102" s="207">
        <v>21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136</v>
      </c>
      <c r="AU102" s="213" t="s">
        <v>87</v>
      </c>
      <c r="AV102" s="14" t="s">
        <v>87</v>
      </c>
      <c r="AW102" s="14" t="s">
        <v>39</v>
      </c>
      <c r="AX102" s="14" t="s">
        <v>23</v>
      </c>
      <c r="AY102" s="213" t="s">
        <v>127</v>
      </c>
    </row>
    <row r="103" spans="1:65" s="2" customFormat="1" ht="16.5" customHeight="1">
      <c r="A103" s="35"/>
      <c r="B103" s="36"/>
      <c r="C103" s="175" t="s">
        <v>149</v>
      </c>
      <c r="D103" s="175" t="s">
        <v>129</v>
      </c>
      <c r="E103" s="176" t="s">
        <v>150</v>
      </c>
      <c r="F103" s="177" t="s">
        <v>151</v>
      </c>
      <c r="G103" s="178" t="s">
        <v>141</v>
      </c>
      <c r="H103" s="179">
        <v>2</v>
      </c>
      <c r="I103" s="180"/>
      <c r="J103" s="181">
        <f>ROUND(I103*H103,2)</f>
        <v>0</v>
      </c>
      <c r="K103" s="177" t="s">
        <v>142</v>
      </c>
      <c r="L103" s="40"/>
      <c r="M103" s="182" t="s">
        <v>32</v>
      </c>
      <c r="N103" s="183" t="s">
        <v>51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133</v>
      </c>
      <c r="AT103" s="186" t="s">
        <v>129</v>
      </c>
      <c r="AU103" s="186" t="s">
        <v>87</v>
      </c>
      <c r="AY103" s="18" t="s">
        <v>127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133</v>
      </c>
      <c r="BK103" s="187">
        <f>ROUND(I103*H103,2)</f>
        <v>0</v>
      </c>
      <c r="BL103" s="18" t="s">
        <v>133</v>
      </c>
      <c r="BM103" s="186" t="s">
        <v>152</v>
      </c>
    </row>
    <row r="104" spans="1:47" s="2" customFormat="1" ht="10.2">
      <c r="A104" s="35"/>
      <c r="B104" s="36"/>
      <c r="C104" s="37"/>
      <c r="D104" s="188" t="s">
        <v>135</v>
      </c>
      <c r="E104" s="37"/>
      <c r="F104" s="189" t="s">
        <v>153</v>
      </c>
      <c r="G104" s="37"/>
      <c r="H104" s="37"/>
      <c r="I104" s="190"/>
      <c r="J104" s="37"/>
      <c r="K104" s="37"/>
      <c r="L104" s="40"/>
      <c r="M104" s="191"/>
      <c r="N104" s="192"/>
      <c r="O104" s="66"/>
      <c r="P104" s="66"/>
      <c r="Q104" s="66"/>
      <c r="R104" s="66"/>
      <c r="S104" s="66"/>
      <c r="T104" s="6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135</v>
      </c>
      <c r="AU104" s="18" t="s">
        <v>87</v>
      </c>
    </row>
    <row r="105" spans="1:47" s="2" customFormat="1" ht="10.2">
      <c r="A105" s="35"/>
      <c r="B105" s="36"/>
      <c r="C105" s="37"/>
      <c r="D105" s="214" t="s">
        <v>145</v>
      </c>
      <c r="E105" s="37"/>
      <c r="F105" s="215" t="s">
        <v>154</v>
      </c>
      <c r="G105" s="37"/>
      <c r="H105" s="37"/>
      <c r="I105" s="190"/>
      <c r="J105" s="37"/>
      <c r="K105" s="37"/>
      <c r="L105" s="40"/>
      <c r="M105" s="191"/>
      <c r="N105" s="192"/>
      <c r="O105" s="66"/>
      <c r="P105" s="66"/>
      <c r="Q105" s="66"/>
      <c r="R105" s="66"/>
      <c r="S105" s="66"/>
      <c r="T105" s="67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145</v>
      </c>
      <c r="AU105" s="18" t="s">
        <v>87</v>
      </c>
    </row>
    <row r="106" spans="2:51" s="13" customFormat="1" ht="10.2">
      <c r="B106" s="193"/>
      <c r="C106" s="194"/>
      <c r="D106" s="188" t="s">
        <v>136</v>
      </c>
      <c r="E106" s="195" t="s">
        <v>32</v>
      </c>
      <c r="F106" s="196" t="s">
        <v>147</v>
      </c>
      <c r="G106" s="194"/>
      <c r="H106" s="195" t="s">
        <v>32</v>
      </c>
      <c r="I106" s="197"/>
      <c r="J106" s="194"/>
      <c r="K106" s="194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136</v>
      </c>
      <c r="AU106" s="202" t="s">
        <v>87</v>
      </c>
      <c r="AV106" s="13" t="s">
        <v>23</v>
      </c>
      <c r="AW106" s="13" t="s">
        <v>39</v>
      </c>
      <c r="AX106" s="13" t="s">
        <v>78</v>
      </c>
      <c r="AY106" s="202" t="s">
        <v>127</v>
      </c>
    </row>
    <row r="107" spans="2:51" s="14" customFormat="1" ht="10.2">
      <c r="B107" s="203"/>
      <c r="C107" s="204"/>
      <c r="D107" s="188" t="s">
        <v>136</v>
      </c>
      <c r="E107" s="205" t="s">
        <v>32</v>
      </c>
      <c r="F107" s="206" t="s">
        <v>87</v>
      </c>
      <c r="G107" s="204"/>
      <c r="H107" s="207">
        <v>2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136</v>
      </c>
      <c r="AU107" s="213" t="s">
        <v>87</v>
      </c>
      <c r="AV107" s="14" t="s">
        <v>87</v>
      </c>
      <c r="AW107" s="14" t="s">
        <v>39</v>
      </c>
      <c r="AX107" s="14" t="s">
        <v>23</v>
      </c>
      <c r="AY107" s="213" t="s">
        <v>127</v>
      </c>
    </row>
    <row r="108" spans="1:65" s="2" customFormat="1" ht="16.5" customHeight="1">
      <c r="A108" s="35"/>
      <c r="B108" s="36"/>
      <c r="C108" s="175" t="s">
        <v>133</v>
      </c>
      <c r="D108" s="175" t="s">
        <v>129</v>
      </c>
      <c r="E108" s="176" t="s">
        <v>155</v>
      </c>
      <c r="F108" s="177" t="s">
        <v>156</v>
      </c>
      <c r="G108" s="178" t="s">
        <v>141</v>
      </c>
      <c r="H108" s="179">
        <v>1</v>
      </c>
      <c r="I108" s="180"/>
      <c r="J108" s="181">
        <f>ROUND(I108*H108,2)</f>
        <v>0</v>
      </c>
      <c r="K108" s="177" t="s">
        <v>142</v>
      </c>
      <c r="L108" s="40"/>
      <c r="M108" s="182" t="s">
        <v>32</v>
      </c>
      <c r="N108" s="183" t="s">
        <v>51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133</v>
      </c>
      <c r="AT108" s="186" t="s">
        <v>129</v>
      </c>
      <c r="AU108" s="186" t="s">
        <v>87</v>
      </c>
      <c r="AY108" s="18" t="s">
        <v>127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133</v>
      </c>
      <c r="BK108" s="187">
        <f>ROUND(I108*H108,2)</f>
        <v>0</v>
      </c>
      <c r="BL108" s="18" t="s">
        <v>133</v>
      </c>
      <c r="BM108" s="186" t="s">
        <v>157</v>
      </c>
    </row>
    <row r="109" spans="1:47" s="2" customFormat="1" ht="10.2">
      <c r="A109" s="35"/>
      <c r="B109" s="36"/>
      <c r="C109" s="37"/>
      <c r="D109" s="188" t="s">
        <v>135</v>
      </c>
      <c r="E109" s="37"/>
      <c r="F109" s="189" t="s">
        <v>158</v>
      </c>
      <c r="G109" s="37"/>
      <c r="H109" s="37"/>
      <c r="I109" s="190"/>
      <c r="J109" s="37"/>
      <c r="K109" s="37"/>
      <c r="L109" s="40"/>
      <c r="M109" s="191"/>
      <c r="N109" s="192"/>
      <c r="O109" s="66"/>
      <c r="P109" s="66"/>
      <c r="Q109" s="66"/>
      <c r="R109" s="66"/>
      <c r="S109" s="66"/>
      <c r="T109" s="6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135</v>
      </c>
      <c r="AU109" s="18" t="s">
        <v>87</v>
      </c>
    </row>
    <row r="110" spans="1:47" s="2" customFormat="1" ht="10.2">
      <c r="A110" s="35"/>
      <c r="B110" s="36"/>
      <c r="C110" s="37"/>
      <c r="D110" s="214" t="s">
        <v>145</v>
      </c>
      <c r="E110" s="37"/>
      <c r="F110" s="215" t="s">
        <v>159</v>
      </c>
      <c r="G110" s="37"/>
      <c r="H110" s="37"/>
      <c r="I110" s="190"/>
      <c r="J110" s="37"/>
      <c r="K110" s="37"/>
      <c r="L110" s="40"/>
      <c r="M110" s="191"/>
      <c r="N110" s="192"/>
      <c r="O110" s="66"/>
      <c r="P110" s="66"/>
      <c r="Q110" s="66"/>
      <c r="R110" s="66"/>
      <c r="S110" s="66"/>
      <c r="T110" s="6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145</v>
      </c>
      <c r="AU110" s="18" t="s">
        <v>87</v>
      </c>
    </row>
    <row r="111" spans="2:51" s="13" customFormat="1" ht="10.2">
      <c r="B111" s="193"/>
      <c r="C111" s="194"/>
      <c r="D111" s="188" t="s">
        <v>136</v>
      </c>
      <c r="E111" s="195" t="s">
        <v>32</v>
      </c>
      <c r="F111" s="196" t="s">
        <v>147</v>
      </c>
      <c r="G111" s="194"/>
      <c r="H111" s="195" t="s">
        <v>32</v>
      </c>
      <c r="I111" s="197"/>
      <c r="J111" s="194"/>
      <c r="K111" s="194"/>
      <c r="L111" s="198"/>
      <c r="M111" s="199"/>
      <c r="N111" s="200"/>
      <c r="O111" s="200"/>
      <c r="P111" s="200"/>
      <c r="Q111" s="200"/>
      <c r="R111" s="200"/>
      <c r="S111" s="200"/>
      <c r="T111" s="201"/>
      <c r="AT111" s="202" t="s">
        <v>136</v>
      </c>
      <c r="AU111" s="202" t="s">
        <v>87</v>
      </c>
      <c r="AV111" s="13" t="s">
        <v>23</v>
      </c>
      <c r="AW111" s="13" t="s">
        <v>39</v>
      </c>
      <c r="AX111" s="13" t="s">
        <v>78</v>
      </c>
      <c r="AY111" s="202" t="s">
        <v>127</v>
      </c>
    </row>
    <row r="112" spans="2:51" s="14" customFormat="1" ht="10.2">
      <c r="B112" s="203"/>
      <c r="C112" s="204"/>
      <c r="D112" s="188" t="s">
        <v>136</v>
      </c>
      <c r="E112" s="205" t="s">
        <v>32</v>
      </c>
      <c r="F112" s="206" t="s">
        <v>23</v>
      </c>
      <c r="G112" s="204"/>
      <c r="H112" s="207">
        <v>1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136</v>
      </c>
      <c r="AU112" s="213" t="s">
        <v>87</v>
      </c>
      <c r="AV112" s="14" t="s">
        <v>87</v>
      </c>
      <c r="AW112" s="14" t="s">
        <v>39</v>
      </c>
      <c r="AX112" s="14" t="s">
        <v>23</v>
      </c>
      <c r="AY112" s="213" t="s">
        <v>127</v>
      </c>
    </row>
    <row r="113" spans="1:65" s="2" customFormat="1" ht="16.5" customHeight="1">
      <c r="A113" s="35"/>
      <c r="B113" s="36"/>
      <c r="C113" s="175" t="s">
        <v>160</v>
      </c>
      <c r="D113" s="175" t="s">
        <v>129</v>
      </c>
      <c r="E113" s="176" t="s">
        <v>161</v>
      </c>
      <c r="F113" s="177" t="s">
        <v>162</v>
      </c>
      <c r="G113" s="178" t="s">
        <v>163</v>
      </c>
      <c r="H113" s="179">
        <v>92.5</v>
      </c>
      <c r="I113" s="180"/>
      <c r="J113" s="181">
        <f>ROUND(I113*H113,2)</f>
        <v>0</v>
      </c>
      <c r="K113" s="177" t="s">
        <v>142</v>
      </c>
      <c r="L113" s="40"/>
      <c r="M113" s="182" t="s">
        <v>32</v>
      </c>
      <c r="N113" s="183" t="s">
        <v>51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1.82</v>
      </c>
      <c r="T113" s="185">
        <f>S113*H113</f>
        <v>168.35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133</v>
      </c>
      <c r="AT113" s="186" t="s">
        <v>129</v>
      </c>
      <c r="AU113" s="186" t="s">
        <v>87</v>
      </c>
      <c r="AY113" s="18" t="s">
        <v>127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133</v>
      </c>
      <c r="BK113" s="187">
        <f>ROUND(I113*H113,2)</f>
        <v>0</v>
      </c>
      <c r="BL113" s="18" t="s">
        <v>133</v>
      </c>
      <c r="BM113" s="186" t="s">
        <v>164</v>
      </c>
    </row>
    <row r="114" spans="1:47" s="2" customFormat="1" ht="19.2">
      <c r="A114" s="35"/>
      <c r="B114" s="36"/>
      <c r="C114" s="37"/>
      <c r="D114" s="188" t="s">
        <v>135</v>
      </c>
      <c r="E114" s="37"/>
      <c r="F114" s="189" t="s">
        <v>165</v>
      </c>
      <c r="G114" s="37"/>
      <c r="H114" s="37"/>
      <c r="I114" s="190"/>
      <c r="J114" s="37"/>
      <c r="K114" s="37"/>
      <c r="L114" s="40"/>
      <c r="M114" s="191"/>
      <c r="N114" s="192"/>
      <c r="O114" s="66"/>
      <c r="P114" s="66"/>
      <c r="Q114" s="66"/>
      <c r="R114" s="66"/>
      <c r="S114" s="66"/>
      <c r="T114" s="6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135</v>
      </c>
      <c r="AU114" s="18" t="s">
        <v>87</v>
      </c>
    </row>
    <row r="115" spans="1:47" s="2" customFormat="1" ht="10.2">
      <c r="A115" s="35"/>
      <c r="B115" s="36"/>
      <c r="C115" s="37"/>
      <c r="D115" s="214" t="s">
        <v>145</v>
      </c>
      <c r="E115" s="37"/>
      <c r="F115" s="215" t="s">
        <v>166</v>
      </c>
      <c r="G115" s="37"/>
      <c r="H115" s="37"/>
      <c r="I115" s="190"/>
      <c r="J115" s="37"/>
      <c r="K115" s="37"/>
      <c r="L115" s="40"/>
      <c r="M115" s="191"/>
      <c r="N115" s="192"/>
      <c r="O115" s="66"/>
      <c r="P115" s="66"/>
      <c r="Q115" s="66"/>
      <c r="R115" s="66"/>
      <c r="S115" s="66"/>
      <c r="T115" s="6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145</v>
      </c>
      <c r="AU115" s="18" t="s">
        <v>87</v>
      </c>
    </row>
    <row r="116" spans="2:51" s="13" customFormat="1" ht="10.2">
      <c r="B116" s="193"/>
      <c r="C116" s="194"/>
      <c r="D116" s="188" t="s">
        <v>136</v>
      </c>
      <c r="E116" s="195" t="s">
        <v>32</v>
      </c>
      <c r="F116" s="196" t="s">
        <v>167</v>
      </c>
      <c r="G116" s="194"/>
      <c r="H116" s="195" t="s">
        <v>32</v>
      </c>
      <c r="I116" s="197"/>
      <c r="J116" s="194"/>
      <c r="K116" s="194"/>
      <c r="L116" s="198"/>
      <c r="M116" s="199"/>
      <c r="N116" s="200"/>
      <c r="O116" s="200"/>
      <c r="P116" s="200"/>
      <c r="Q116" s="200"/>
      <c r="R116" s="200"/>
      <c r="S116" s="200"/>
      <c r="T116" s="201"/>
      <c r="AT116" s="202" t="s">
        <v>136</v>
      </c>
      <c r="AU116" s="202" t="s">
        <v>87</v>
      </c>
      <c r="AV116" s="13" t="s">
        <v>23</v>
      </c>
      <c r="AW116" s="13" t="s">
        <v>39</v>
      </c>
      <c r="AX116" s="13" t="s">
        <v>78</v>
      </c>
      <c r="AY116" s="202" t="s">
        <v>127</v>
      </c>
    </row>
    <row r="117" spans="2:51" s="13" customFormat="1" ht="10.2">
      <c r="B117" s="193"/>
      <c r="C117" s="194"/>
      <c r="D117" s="188" t="s">
        <v>136</v>
      </c>
      <c r="E117" s="195" t="s">
        <v>32</v>
      </c>
      <c r="F117" s="196" t="s">
        <v>168</v>
      </c>
      <c r="G117" s="194"/>
      <c r="H117" s="195" t="s">
        <v>32</v>
      </c>
      <c r="I117" s="197"/>
      <c r="J117" s="194"/>
      <c r="K117" s="194"/>
      <c r="L117" s="198"/>
      <c r="M117" s="199"/>
      <c r="N117" s="200"/>
      <c r="O117" s="200"/>
      <c r="P117" s="200"/>
      <c r="Q117" s="200"/>
      <c r="R117" s="200"/>
      <c r="S117" s="200"/>
      <c r="T117" s="201"/>
      <c r="AT117" s="202" t="s">
        <v>136</v>
      </c>
      <c r="AU117" s="202" t="s">
        <v>87</v>
      </c>
      <c r="AV117" s="13" t="s">
        <v>23</v>
      </c>
      <c r="AW117" s="13" t="s">
        <v>39</v>
      </c>
      <c r="AX117" s="13" t="s">
        <v>78</v>
      </c>
      <c r="AY117" s="202" t="s">
        <v>127</v>
      </c>
    </row>
    <row r="118" spans="2:51" s="14" customFormat="1" ht="10.2">
      <c r="B118" s="203"/>
      <c r="C118" s="204"/>
      <c r="D118" s="188" t="s">
        <v>136</v>
      </c>
      <c r="E118" s="205" t="s">
        <v>32</v>
      </c>
      <c r="F118" s="206" t="s">
        <v>169</v>
      </c>
      <c r="G118" s="204"/>
      <c r="H118" s="207">
        <v>42.5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136</v>
      </c>
      <c r="AU118" s="213" t="s">
        <v>87</v>
      </c>
      <c r="AV118" s="14" t="s">
        <v>87</v>
      </c>
      <c r="AW118" s="14" t="s">
        <v>39</v>
      </c>
      <c r="AX118" s="14" t="s">
        <v>78</v>
      </c>
      <c r="AY118" s="213" t="s">
        <v>127</v>
      </c>
    </row>
    <row r="119" spans="2:51" s="13" customFormat="1" ht="10.2">
      <c r="B119" s="193"/>
      <c r="C119" s="194"/>
      <c r="D119" s="188" t="s">
        <v>136</v>
      </c>
      <c r="E119" s="195" t="s">
        <v>32</v>
      </c>
      <c r="F119" s="196" t="s">
        <v>170</v>
      </c>
      <c r="G119" s="194"/>
      <c r="H119" s="195" t="s">
        <v>32</v>
      </c>
      <c r="I119" s="197"/>
      <c r="J119" s="194"/>
      <c r="K119" s="194"/>
      <c r="L119" s="198"/>
      <c r="M119" s="199"/>
      <c r="N119" s="200"/>
      <c r="O119" s="200"/>
      <c r="P119" s="200"/>
      <c r="Q119" s="200"/>
      <c r="R119" s="200"/>
      <c r="S119" s="200"/>
      <c r="T119" s="201"/>
      <c r="AT119" s="202" t="s">
        <v>136</v>
      </c>
      <c r="AU119" s="202" t="s">
        <v>87</v>
      </c>
      <c r="AV119" s="13" t="s">
        <v>23</v>
      </c>
      <c r="AW119" s="13" t="s">
        <v>39</v>
      </c>
      <c r="AX119" s="13" t="s">
        <v>78</v>
      </c>
      <c r="AY119" s="202" t="s">
        <v>127</v>
      </c>
    </row>
    <row r="120" spans="2:51" s="14" customFormat="1" ht="10.2">
      <c r="B120" s="203"/>
      <c r="C120" s="204"/>
      <c r="D120" s="188" t="s">
        <v>136</v>
      </c>
      <c r="E120" s="205" t="s">
        <v>32</v>
      </c>
      <c r="F120" s="206" t="s">
        <v>138</v>
      </c>
      <c r="G120" s="204"/>
      <c r="H120" s="207">
        <v>50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136</v>
      </c>
      <c r="AU120" s="213" t="s">
        <v>87</v>
      </c>
      <c r="AV120" s="14" t="s">
        <v>87</v>
      </c>
      <c r="AW120" s="14" t="s">
        <v>39</v>
      </c>
      <c r="AX120" s="14" t="s">
        <v>78</v>
      </c>
      <c r="AY120" s="213" t="s">
        <v>127</v>
      </c>
    </row>
    <row r="121" spans="2:51" s="15" customFormat="1" ht="10.2">
      <c r="B121" s="216"/>
      <c r="C121" s="217"/>
      <c r="D121" s="188" t="s">
        <v>136</v>
      </c>
      <c r="E121" s="218" t="s">
        <v>32</v>
      </c>
      <c r="F121" s="219" t="s">
        <v>171</v>
      </c>
      <c r="G121" s="217"/>
      <c r="H121" s="220">
        <v>92.5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136</v>
      </c>
      <c r="AU121" s="226" t="s">
        <v>87</v>
      </c>
      <c r="AV121" s="15" t="s">
        <v>133</v>
      </c>
      <c r="AW121" s="15" t="s">
        <v>39</v>
      </c>
      <c r="AX121" s="15" t="s">
        <v>23</v>
      </c>
      <c r="AY121" s="226" t="s">
        <v>127</v>
      </c>
    </row>
    <row r="122" spans="1:65" s="2" customFormat="1" ht="16.5" customHeight="1">
      <c r="A122" s="35"/>
      <c r="B122" s="36"/>
      <c r="C122" s="175" t="s">
        <v>172</v>
      </c>
      <c r="D122" s="175" t="s">
        <v>129</v>
      </c>
      <c r="E122" s="176" t="s">
        <v>173</v>
      </c>
      <c r="F122" s="177" t="s">
        <v>174</v>
      </c>
      <c r="G122" s="178" t="s">
        <v>163</v>
      </c>
      <c r="H122" s="179">
        <v>1231.53</v>
      </c>
      <c r="I122" s="180"/>
      <c r="J122" s="181">
        <f>ROUND(I122*H122,2)</f>
        <v>0</v>
      </c>
      <c r="K122" s="177" t="s">
        <v>142</v>
      </c>
      <c r="L122" s="40"/>
      <c r="M122" s="182" t="s">
        <v>32</v>
      </c>
      <c r="N122" s="183" t="s">
        <v>51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133</v>
      </c>
      <c r="AT122" s="186" t="s">
        <v>129</v>
      </c>
      <c r="AU122" s="186" t="s">
        <v>87</v>
      </c>
      <c r="AY122" s="18" t="s">
        <v>127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133</v>
      </c>
      <c r="BK122" s="187">
        <f>ROUND(I122*H122,2)</f>
        <v>0</v>
      </c>
      <c r="BL122" s="18" t="s">
        <v>133</v>
      </c>
      <c r="BM122" s="186" t="s">
        <v>175</v>
      </c>
    </row>
    <row r="123" spans="1:47" s="2" customFormat="1" ht="10.2">
      <c r="A123" s="35"/>
      <c r="B123" s="36"/>
      <c r="C123" s="37"/>
      <c r="D123" s="188" t="s">
        <v>135</v>
      </c>
      <c r="E123" s="37"/>
      <c r="F123" s="189" t="s">
        <v>176</v>
      </c>
      <c r="G123" s="37"/>
      <c r="H123" s="37"/>
      <c r="I123" s="190"/>
      <c r="J123" s="37"/>
      <c r="K123" s="37"/>
      <c r="L123" s="40"/>
      <c r="M123" s="191"/>
      <c r="N123" s="192"/>
      <c r="O123" s="66"/>
      <c r="P123" s="66"/>
      <c r="Q123" s="66"/>
      <c r="R123" s="66"/>
      <c r="S123" s="66"/>
      <c r="T123" s="6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135</v>
      </c>
      <c r="AU123" s="18" t="s">
        <v>87</v>
      </c>
    </row>
    <row r="124" spans="1:47" s="2" customFormat="1" ht="10.2">
      <c r="A124" s="35"/>
      <c r="B124" s="36"/>
      <c r="C124" s="37"/>
      <c r="D124" s="214" t="s">
        <v>145</v>
      </c>
      <c r="E124" s="37"/>
      <c r="F124" s="215" t="s">
        <v>177</v>
      </c>
      <c r="G124" s="37"/>
      <c r="H124" s="37"/>
      <c r="I124" s="190"/>
      <c r="J124" s="37"/>
      <c r="K124" s="37"/>
      <c r="L124" s="40"/>
      <c r="M124" s="191"/>
      <c r="N124" s="192"/>
      <c r="O124" s="66"/>
      <c r="P124" s="66"/>
      <c r="Q124" s="66"/>
      <c r="R124" s="66"/>
      <c r="S124" s="66"/>
      <c r="T124" s="6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145</v>
      </c>
      <c r="AU124" s="18" t="s">
        <v>87</v>
      </c>
    </row>
    <row r="125" spans="2:51" s="13" customFormat="1" ht="10.2">
      <c r="B125" s="193"/>
      <c r="C125" s="194"/>
      <c r="D125" s="188" t="s">
        <v>136</v>
      </c>
      <c r="E125" s="195" t="s">
        <v>32</v>
      </c>
      <c r="F125" s="196" t="s">
        <v>178</v>
      </c>
      <c r="G125" s="194"/>
      <c r="H125" s="195" t="s">
        <v>32</v>
      </c>
      <c r="I125" s="197"/>
      <c r="J125" s="194"/>
      <c r="K125" s="194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136</v>
      </c>
      <c r="AU125" s="202" t="s">
        <v>87</v>
      </c>
      <c r="AV125" s="13" t="s">
        <v>23</v>
      </c>
      <c r="AW125" s="13" t="s">
        <v>39</v>
      </c>
      <c r="AX125" s="13" t="s">
        <v>78</v>
      </c>
      <c r="AY125" s="202" t="s">
        <v>127</v>
      </c>
    </row>
    <row r="126" spans="2:51" s="14" customFormat="1" ht="10.2">
      <c r="B126" s="203"/>
      <c r="C126" s="204"/>
      <c r="D126" s="188" t="s">
        <v>136</v>
      </c>
      <c r="E126" s="205" t="s">
        <v>32</v>
      </c>
      <c r="F126" s="206" t="s">
        <v>179</v>
      </c>
      <c r="G126" s="204"/>
      <c r="H126" s="207">
        <v>1231.53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136</v>
      </c>
      <c r="AU126" s="213" t="s">
        <v>87</v>
      </c>
      <c r="AV126" s="14" t="s">
        <v>87</v>
      </c>
      <c r="AW126" s="14" t="s">
        <v>39</v>
      </c>
      <c r="AX126" s="14" t="s">
        <v>23</v>
      </c>
      <c r="AY126" s="213" t="s">
        <v>127</v>
      </c>
    </row>
    <row r="127" spans="1:65" s="2" customFormat="1" ht="21.75" customHeight="1">
      <c r="A127" s="35"/>
      <c r="B127" s="36"/>
      <c r="C127" s="175" t="s">
        <v>180</v>
      </c>
      <c r="D127" s="175" t="s">
        <v>129</v>
      </c>
      <c r="E127" s="176" t="s">
        <v>181</v>
      </c>
      <c r="F127" s="177" t="s">
        <v>182</v>
      </c>
      <c r="G127" s="178" t="s">
        <v>163</v>
      </c>
      <c r="H127" s="179">
        <v>65.246</v>
      </c>
      <c r="I127" s="180"/>
      <c r="J127" s="181">
        <f>ROUND(I127*H127,2)</f>
        <v>0</v>
      </c>
      <c r="K127" s="177" t="s">
        <v>142</v>
      </c>
      <c r="L127" s="40"/>
      <c r="M127" s="182" t="s">
        <v>32</v>
      </c>
      <c r="N127" s="183" t="s">
        <v>51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133</v>
      </c>
      <c r="AT127" s="186" t="s">
        <v>129</v>
      </c>
      <c r="AU127" s="186" t="s">
        <v>87</v>
      </c>
      <c r="AY127" s="18" t="s">
        <v>127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133</v>
      </c>
      <c r="BK127" s="187">
        <f>ROUND(I127*H127,2)</f>
        <v>0</v>
      </c>
      <c r="BL127" s="18" t="s">
        <v>133</v>
      </c>
      <c r="BM127" s="186" t="s">
        <v>183</v>
      </c>
    </row>
    <row r="128" spans="1:47" s="2" customFormat="1" ht="19.2">
      <c r="A128" s="35"/>
      <c r="B128" s="36"/>
      <c r="C128" s="37"/>
      <c r="D128" s="188" t="s">
        <v>135</v>
      </c>
      <c r="E128" s="37"/>
      <c r="F128" s="189" t="s">
        <v>184</v>
      </c>
      <c r="G128" s="37"/>
      <c r="H128" s="37"/>
      <c r="I128" s="190"/>
      <c r="J128" s="37"/>
      <c r="K128" s="37"/>
      <c r="L128" s="40"/>
      <c r="M128" s="191"/>
      <c r="N128" s="192"/>
      <c r="O128" s="66"/>
      <c r="P128" s="66"/>
      <c r="Q128" s="66"/>
      <c r="R128" s="66"/>
      <c r="S128" s="66"/>
      <c r="T128" s="6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135</v>
      </c>
      <c r="AU128" s="18" t="s">
        <v>87</v>
      </c>
    </row>
    <row r="129" spans="1:47" s="2" customFormat="1" ht="10.2">
      <c r="A129" s="35"/>
      <c r="B129" s="36"/>
      <c r="C129" s="37"/>
      <c r="D129" s="214" t="s">
        <v>145</v>
      </c>
      <c r="E129" s="37"/>
      <c r="F129" s="215" t="s">
        <v>185</v>
      </c>
      <c r="G129" s="37"/>
      <c r="H129" s="37"/>
      <c r="I129" s="190"/>
      <c r="J129" s="37"/>
      <c r="K129" s="37"/>
      <c r="L129" s="40"/>
      <c r="M129" s="191"/>
      <c r="N129" s="192"/>
      <c r="O129" s="66"/>
      <c r="P129" s="66"/>
      <c r="Q129" s="66"/>
      <c r="R129" s="66"/>
      <c r="S129" s="66"/>
      <c r="T129" s="6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145</v>
      </c>
      <c r="AU129" s="18" t="s">
        <v>87</v>
      </c>
    </row>
    <row r="130" spans="2:51" s="13" customFormat="1" ht="10.2">
      <c r="B130" s="193"/>
      <c r="C130" s="194"/>
      <c r="D130" s="188" t="s">
        <v>136</v>
      </c>
      <c r="E130" s="195" t="s">
        <v>32</v>
      </c>
      <c r="F130" s="196" t="s">
        <v>186</v>
      </c>
      <c r="G130" s="194"/>
      <c r="H130" s="195" t="s">
        <v>32</v>
      </c>
      <c r="I130" s="197"/>
      <c r="J130" s="194"/>
      <c r="K130" s="194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136</v>
      </c>
      <c r="AU130" s="202" t="s">
        <v>87</v>
      </c>
      <c r="AV130" s="13" t="s">
        <v>23</v>
      </c>
      <c r="AW130" s="13" t="s">
        <v>39</v>
      </c>
      <c r="AX130" s="13" t="s">
        <v>78</v>
      </c>
      <c r="AY130" s="202" t="s">
        <v>127</v>
      </c>
    </row>
    <row r="131" spans="2:51" s="14" customFormat="1" ht="10.2">
      <c r="B131" s="203"/>
      <c r="C131" s="204"/>
      <c r="D131" s="188" t="s">
        <v>136</v>
      </c>
      <c r="E131" s="205" t="s">
        <v>32</v>
      </c>
      <c r="F131" s="206" t="s">
        <v>187</v>
      </c>
      <c r="G131" s="204"/>
      <c r="H131" s="207">
        <v>65.246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136</v>
      </c>
      <c r="AU131" s="213" t="s">
        <v>87</v>
      </c>
      <c r="AV131" s="14" t="s">
        <v>87</v>
      </c>
      <c r="AW131" s="14" t="s">
        <v>39</v>
      </c>
      <c r="AX131" s="14" t="s">
        <v>23</v>
      </c>
      <c r="AY131" s="213" t="s">
        <v>127</v>
      </c>
    </row>
    <row r="132" spans="1:65" s="2" customFormat="1" ht="21.75" customHeight="1">
      <c r="A132" s="35"/>
      <c r="B132" s="36"/>
      <c r="C132" s="175" t="s">
        <v>188</v>
      </c>
      <c r="D132" s="175" t="s">
        <v>129</v>
      </c>
      <c r="E132" s="176" t="s">
        <v>189</v>
      </c>
      <c r="F132" s="177" t="s">
        <v>190</v>
      </c>
      <c r="G132" s="178" t="s">
        <v>163</v>
      </c>
      <c r="H132" s="179">
        <v>354.372</v>
      </c>
      <c r="I132" s="180"/>
      <c r="J132" s="181">
        <f>ROUND(I132*H132,2)</f>
        <v>0</v>
      </c>
      <c r="K132" s="177" t="s">
        <v>142</v>
      </c>
      <c r="L132" s="40"/>
      <c r="M132" s="182" t="s">
        <v>32</v>
      </c>
      <c r="N132" s="183" t="s">
        <v>51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133</v>
      </c>
      <c r="AT132" s="186" t="s">
        <v>129</v>
      </c>
      <c r="AU132" s="186" t="s">
        <v>87</v>
      </c>
      <c r="AY132" s="18" t="s">
        <v>127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133</v>
      </c>
      <c r="BK132" s="187">
        <f>ROUND(I132*H132,2)</f>
        <v>0</v>
      </c>
      <c r="BL132" s="18" t="s">
        <v>133</v>
      </c>
      <c r="BM132" s="186" t="s">
        <v>191</v>
      </c>
    </row>
    <row r="133" spans="1:47" s="2" customFormat="1" ht="19.2">
      <c r="A133" s="35"/>
      <c r="B133" s="36"/>
      <c r="C133" s="37"/>
      <c r="D133" s="188" t="s">
        <v>135</v>
      </c>
      <c r="E133" s="37"/>
      <c r="F133" s="189" t="s">
        <v>192</v>
      </c>
      <c r="G133" s="37"/>
      <c r="H133" s="37"/>
      <c r="I133" s="190"/>
      <c r="J133" s="37"/>
      <c r="K133" s="37"/>
      <c r="L133" s="40"/>
      <c r="M133" s="191"/>
      <c r="N133" s="192"/>
      <c r="O133" s="66"/>
      <c r="P133" s="66"/>
      <c r="Q133" s="66"/>
      <c r="R133" s="66"/>
      <c r="S133" s="66"/>
      <c r="T133" s="6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135</v>
      </c>
      <c r="AU133" s="18" t="s">
        <v>87</v>
      </c>
    </row>
    <row r="134" spans="1:47" s="2" customFormat="1" ht="10.2">
      <c r="A134" s="35"/>
      <c r="B134" s="36"/>
      <c r="C134" s="37"/>
      <c r="D134" s="214" t="s">
        <v>145</v>
      </c>
      <c r="E134" s="37"/>
      <c r="F134" s="215" t="s">
        <v>193</v>
      </c>
      <c r="G134" s="37"/>
      <c r="H134" s="37"/>
      <c r="I134" s="190"/>
      <c r="J134" s="37"/>
      <c r="K134" s="37"/>
      <c r="L134" s="40"/>
      <c r="M134" s="191"/>
      <c r="N134" s="192"/>
      <c r="O134" s="66"/>
      <c r="P134" s="66"/>
      <c r="Q134" s="66"/>
      <c r="R134" s="66"/>
      <c r="S134" s="66"/>
      <c r="T134" s="67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145</v>
      </c>
      <c r="AU134" s="18" t="s">
        <v>87</v>
      </c>
    </row>
    <row r="135" spans="2:51" s="13" customFormat="1" ht="10.2">
      <c r="B135" s="193"/>
      <c r="C135" s="194"/>
      <c r="D135" s="188" t="s">
        <v>136</v>
      </c>
      <c r="E135" s="195" t="s">
        <v>32</v>
      </c>
      <c r="F135" s="196" t="s">
        <v>194</v>
      </c>
      <c r="G135" s="194"/>
      <c r="H135" s="195" t="s">
        <v>32</v>
      </c>
      <c r="I135" s="197"/>
      <c r="J135" s="194"/>
      <c r="K135" s="194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136</v>
      </c>
      <c r="AU135" s="202" t="s">
        <v>87</v>
      </c>
      <c r="AV135" s="13" t="s">
        <v>23</v>
      </c>
      <c r="AW135" s="13" t="s">
        <v>39</v>
      </c>
      <c r="AX135" s="13" t="s">
        <v>78</v>
      </c>
      <c r="AY135" s="202" t="s">
        <v>127</v>
      </c>
    </row>
    <row r="136" spans="2:51" s="13" customFormat="1" ht="10.2">
      <c r="B136" s="193"/>
      <c r="C136" s="194"/>
      <c r="D136" s="188" t="s">
        <v>136</v>
      </c>
      <c r="E136" s="195" t="s">
        <v>32</v>
      </c>
      <c r="F136" s="196" t="s">
        <v>195</v>
      </c>
      <c r="G136" s="194"/>
      <c r="H136" s="195" t="s">
        <v>32</v>
      </c>
      <c r="I136" s="197"/>
      <c r="J136" s="194"/>
      <c r="K136" s="194"/>
      <c r="L136" s="198"/>
      <c r="M136" s="199"/>
      <c r="N136" s="200"/>
      <c r="O136" s="200"/>
      <c r="P136" s="200"/>
      <c r="Q136" s="200"/>
      <c r="R136" s="200"/>
      <c r="S136" s="200"/>
      <c r="T136" s="201"/>
      <c r="AT136" s="202" t="s">
        <v>136</v>
      </c>
      <c r="AU136" s="202" t="s">
        <v>87</v>
      </c>
      <c r="AV136" s="13" t="s">
        <v>23</v>
      </c>
      <c r="AW136" s="13" t="s">
        <v>39</v>
      </c>
      <c r="AX136" s="13" t="s">
        <v>78</v>
      </c>
      <c r="AY136" s="202" t="s">
        <v>127</v>
      </c>
    </row>
    <row r="137" spans="2:51" s="14" customFormat="1" ht="10.2">
      <c r="B137" s="203"/>
      <c r="C137" s="204"/>
      <c r="D137" s="188" t="s">
        <v>136</v>
      </c>
      <c r="E137" s="205" t="s">
        <v>32</v>
      </c>
      <c r="F137" s="206" t="s">
        <v>196</v>
      </c>
      <c r="G137" s="204"/>
      <c r="H137" s="207">
        <v>354.372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136</v>
      </c>
      <c r="AU137" s="213" t="s">
        <v>87</v>
      </c>
      <c r="AV137" s="14" t="s">
        <v>87</v>
      </c>
      <c r="AW137" s="14" t="s">
        <v>39</v>
      </c>
      <c r="AX137" s="14" t="s">
        <v>23</v>
      </c>
      <c r="AY137" s="213" t="s">
        <v>127</v>
      </c>
    </row>
    <row r="138" spans="1:65" s="2" customFormat="1" ht="16.5" customHeight="1">
      <c r="A138" s="35"/>
      <c r="B138" s="36"/>
      <c r="C138" s="175" t="s">
        <v>197</v>
      </c>
      <c r="D138" s="175" t="s">
        <v>129</v>
      </c>
      <c r="E138" s="176" t="s">
        <v>198</v>
      </c>
      <c r="F138" s="177" t="s">
        <v>199</v>
      </c>
      <c r="G138" s="178" t="s">
        <v>200</v>
      </c>
      <c r="H138" s="179">
        <v>2017.062</v>
      </c>
      <c r="I138" s="180"/>
      <c r="J138" s="181">
        <f>ROUND(I138*H138,2)</f>
        <v>0</v>
      </c>
      <c r="K138" s="177" t="s">
        <v>32</v>
      </c>
      <c r="L138" s="40"/>
      <c r="M138" s="182" t="s">
        <v>32</v>
      </c>
      <c r="N138" s="183" t="s">
        <v>51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133</v>
      </c>
      <c r="AT138" s="186" t="s">
        <v>129</v>
      </c>
      <c r="AU138" s="186" t="s">
        <v>87</v>
      </c>
      <c r="AY138" s="18" t="s">
        <v>127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8" t="s">
        <v>133</v>
      </c>
      <c r="BK138" s="187">
        <f>ROUND(I138*H138,2)</f>
        <v>0</v>
      </c>
      <c r="BL138" s="18" t="s">
        <v>133</v>
      </c>
      <c r="BM138" s="186" t="s">
        <v>201</v>
      </c>
    </row>
    <row r="139" spans="1:47" s="2" customFormat="1" ht="10.2">
      <c r="A139" s="35"/>
      <c r="B139" s="36"/>
      <c r="C139" s="37"/>
      <c r="D139" s="188" t="s">
        <v>135</v>
      </c>
      <c r="E139" s="37"/>
      <c r="F139" s="189" t="s">
        <v>202</v>
      </c>
      <c r="G139" s="37"/>
      <c r="H139" s="37"/>
      <c r="I139" s="190"/>
      <c r="J139" s="37"/>
      <c r="K139" s="37"/>
      <c r="L139" s="40"/>
      <c r="M139" s="191"/>
      <c r="N139" s="192"/>
      <c r="O139" s="66"/>
      <c r="P139" s="66"/>
      <c r="Q139" s="66"/>
      <c r="R139" s="66"/>
      <c r="S139" s="66"/>
      <c r="T139" s="6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135</v>
      </c>
      <c r="AU139" s="18" t="s">
        <v>87</v>
      </c>
    </row>
    <row r="140" spans="2:51" s="13" customFormat="1" ht="10.2">
      <c r="B140" s="193"/>
      <c r="C140" s="194"/>
      <c r="D140" s="188" t="s">
        <v>136</v>
      </c>
      <c r="E140" s="195" t="s">
        <v>32</v>
      </c>
      <c r="F140" s="196" t="s">
        <v>203</v>
      </c>
      <c r="G140" s="194"/>
      <c r="H140" s="195" t="s">
        <v>32</v>
      </c>
      <c r="I140" s="197"/>
      <c r="J140" s="194"/>
      <c r="K140" s="194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136</v>
      </c>
      <c r="AU140" s="202" t="s">
        <v>87</v>
      </c>
      <c r="AV140" s="13" t="s">
        <v>23</v>
      </c>
      <c r="AW140" s="13" t="s">
        <v>39</v>
      </c>
      <c r="AX140" s="13" t="s">
        <v>78</v>
      </c>
      <c r="AY140" s="202" t="s">
        <v>127</v>
      </c>
    </row>
    <row r="141" spans="2:51" s="14" customFormat="1" ht="10.2">
      <c r="B141" s="203"/>
      <c r="C141" s="204"/>
      <c r="D141" s="188" t="s">
        <v>136</v>
      </c>
      <c r="E141" s="205" t="s">
        <v>32</v>
      </c>
      <c r="F141" s="206" t="s">
        <v>204</v>
      </c>
      <c r="G141" s="204"/>
      <c r="H141" s="207">
        <v>2017.062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136</v>
      </c>
      <c r="AU141" s="213" t="s">
        <v>87</v>
      </c>
      <c r="AV141" s="14" t="s">
        <v>87</v>
      </c>
      <c r="AW141" s="14" t="s">
        <v>39</v>
      </c>
      <c r="AX141" s="14" t="s">
        <v>23</v>
      </c>
      <c r="AY141" s="213" t="s">
        <v>127</v>
      </c>
    </row>
    <row r="142" spans="1:65" s="2" customFormat="1" ht="16.5" customHeight="1">
      <c r="A142" s="35"/>
      <c r="B142" s="36"/>
      <c r="C142" s="175" t="s">
        <v>28</v>
      </c>
      <c r="D142" s="175" t="s">
        <v>129</v>
      </c>
      <c r="E142" s="176" t="s">
        <v>205</v>
      </c>
      <c r="F142" s="177" t="s">
        <v>206</v>
      </c>
      <c r="G142" s="178" t="s">
        <v>200</v>
      </c>
      <c r="H142" s="179">
        <v>231.25</v>
      </c>
      <c r="I142" s="180"/>
      <c r="J142" s="181">
        <f>ROUND(I142*H142,2)</f>
        <v>0</v>
      </c>
      <c r="K142" s="177" t="s">
        <v>32</v>
      </c>
      <c r="L142" s="40"/>
      <c r="M142" s="182" t="s">
        <v>32</v>
      </c>
      <c r="N142" s="183" t="s">
        <v>51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133</v>
      </c>
      <c r="AT142" s="186" t="s">
        <v>129</v>
      </c>
      <c r="AU142" s="186" t="s">
        <v>87</v>
      </c>
      <c r="AY142" s="18" t="s">
        <v>127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8" t="s">
        <v>133</v>
      </c>
      <c r="BK142" s="187">
        <f>ROUND(I142*H142,2)</f>
        <v>0</v>
      </c>
      <c r="BL142" s="18" t="s">
        <v>133</v>
      </c>
      <c r="BM142" s="186" t="s">
        <v>207</v>
      </c>
    </row>
    <row r="143" spans="1:47" s="2" customFormat="1" ht="10.2">
      <c r="A143" s="35"/>
      <c r="B143" s="36"/>
      <c r="C143" s="37"/>
      <c r="D143" s="188" t="s">
        <v>135</v>
      </c>
      <c r="E143" s="37"/>
      <c r="F143" s="189" t="s">
        <v>208</v>
      </c>
      <c r="G143" s="37"/>
      <c r="H143" s="37"/>
      <c r="I143" s="190"/>
      <c r="J143" s="37"/>
      <c r="K143" s="37"/>
      <c r="L143" s="40"/>
      <c r="M143" s="191"/>
      <c r="N143" s="192"/>
      <c r="O143" s="66"/>
      <c r="P143" s="66"/>
      <c r="Q143" s="66"/>
      <c r="R143" s="66"/>
      <c r="S143" s="66"/>
      <c r="T143" s="6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135</v>
      </c>
      <c r="AU143" s="18" t="s">
        <v>87</v>
      </c>
    </row>
    <row r="144" spans="2:51" s="13" customFormat="1" ht="10.2">
      <c r="B144" s="193"/>
      <c r="C144" s="194"/>
      <c r="D144" s="188" t="s">
        <v>136</v>
      </c>
      <c r="E144" s="195" t="s">
        <v>32</v>
      </c>
      <c r="F144" s="196" t="s">
        <v>209</v>
      </c>
      <c r="G144" s="194"/>
      <c r="H144" s="195" t="s">
        <v>32</v>
      </c>
      <c r="I144" s="197"/>
      <c r="J144" s="194"/>
      <c r="K144" s="194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136</v>
      </c>
      <c r="AU144" s="202" t="s">
        <v>87</v>
      </c>
      <c r="AV144" s="13" t="s">
        <v>23</v>
      </c>
      <c r="AW144" s="13" t="s">
        <v>39</v>
      </c>
      <c r="AX144" s="13" t="s">
        <v>78</v>
      </c>
      <c r="AY144" s="202" t="s">
        <v>127</v>
      </c>
    </row>
    <row r="145" spans="2:51" s="14" customFormat="1" ht="10.2">
      <c r="B145" s="203"/>
      <c r="C145" s="204"/>
      <c r="D145" s="188" t="s">
        <v>136</v>
      </c>
      <c r="E145" s="205" t="s">
        <v>32</v>
      </c>
      <c r="F145" s="206" t="s">
        <v>210</v>
      </c>
      <c r="G145" s="204"/>
      <c r="H145" s="207">
        <v>231.25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136</v>
      </c>
      <c r="AU145" s="213" t="s">
        <v>87</v>
      </c>
      <c r="AV145" s="14" t="s">
        <v>87</v>
      </c>
      <c r="AW145" s="14" t="s">
        <v>39</v>
      </c>
      <c r="AX145" s="14" t="s">
        <v>23</v>
      </c>
      <c r="AY145" s="213" t="s">
        <v>127</v>
      </c>
    </row>
    <row r="146" spans="1:65" s="2" customFormat="1" ht="16.5" customHeight="1">
      <c r="A146" s="35"/>
      <c r="B146" s="36"/>
      <c r="C146" s="175" t="s">
        <v>211</v>
      </c>
      <c r="D146" s="175" t="s">
        <v>129</v>
      </c>
      <c r="E146" s="176" t="s">
        <v>212</v>
      </c>
      <c r="F146" s="177" t="s">
        <v>213</v>
      </c>
      <c r="G146" s="178" t="s">
        <v>163</v>
      </c>
      <c r="H146" s="179">
        <v>176.186</v>
      </c>
      <c r="I146" s="180"/>
      <c r="J146" s="181">
        <f>ROUND(I146*H146,2)</f>
        <v>0</v>
      </c>
      <c r="K146" s="177" t="s">
        <v>142</v>
      </c>
      <c r="L146" s="40"/>
      <c r="M146" s="182" t="s">
        <v>32</v>
      </c>
      <c r="N146" s="183" t="s">
        <v>51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133</v>
      </c>
      <c r="AT146" s="186" t="s">
        <v>129</v>
      </c>
      <c r="AU146" s="186" t="s">
        <v>87</v>
      </c>
      <c r="AY146" s="18" t="s">
        <v>127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8" t="s">
        <v>133</v>
      </c>
      <c r="BK146" s="187">
        <f>ROUND(I146*H146,2)</f>
        <v>0</v>
      </c>
      <c r="BL146" s="18" t="s">
        <v>133</v>
      </c>
      <c r="BM146" s="186" t="s">
        <v>214</v>
      </c>
    </row>
    <row r="147" spans="1:47" s="2" customFormat="1" ht="19.2">
      <c r="A147" s="35"/>
      <c r="B147" s="36"/>
      <c r="C147" s="37"/>
      <c r="D147" s="188" t="s">
        <v>135</v>
      </c>
      <c r="E147" s="37"/>
      <c r="F147" s="189" t="s">
        <v>215</v>
      </c>
      <c r="G147" s="37"/>
      <c r="H147" s="37"/>
      <c r="I147" s="190"/>
      <c r="J147" s="37"/>
      <c r="K147" s="37"/>
      <c r="L147" s="40"/>
      <c r="M147" s="191"/>
      <c r="N147" s="192"/>
      <c r="O147" s="66"/>
      <c r="P147" s="66"/>
      <c r="Q147" s="66"/>
      <c r="R147" s="66"/>
      <c r="S147" s="66"/>
      <c r="T147" s="67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135</v>
      </c>
      <c r="AU147" s="18" t="s">
        <v>87</v>
      </c>
    </row>
    <row r="148" spans="1:47" s="2" customFormat="1" ht="10.2">
      <c r="A148" s="35"/>
      <c r="B148" s="36"/>
      <c r="C148" s="37"/>
      <c r="D148" s="214" t="s">
        <v>145</v>
      </c>
      <c r="E148" s="37"/>
      <c r="F148" s="215" t="s">
        <v>216</v>
      </c>
      <c r="G148" s="37"/>
      <c r="H148" s="37"/>
      <c r="I148" s="190"/>
      <c r="J148" s="37"/>
      <c r="K148" s="37"/>
      <c r="L148" s="40"/>
      <c r="M148" s="191"/>
      <c r="N148" s="192"/>
      <c r="O148" s="66"/>
      <c r="P148" s="66"/>
      <c r="Q148" s="66"/>
      <c r="R148" s="66"/>
      <c r="S148" s="66"/>
      <c r="T148" s="6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145</v>
      </c>
      <c r="AU148" s="18" t="s">
        <v>87</v>
      </c>
    </row>
    <row r="149" spans="2:51" s="13" customFormat="1" ht="10.2">
      <c r="B149" s="193"/>
      <c r="C149" s="194"/>
      <c r="D149" s="188" t="s">
        <v>136</v>
      </c>
      <c r="E149" s="195" t="s">
        <v>32</v>
      </c>
      <c r="F149" s="196" t="s">
        <v>167</v>
      </c>
      <c r="G149" s="194"/>
      <c r="H149" s="195" t="s">
        <v>32</v>
      </c>
      <c r="I149" s="197"/>
      <c r="J149" s="194"/>
      <c r="K149" s="194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136</v>
      </c>
      <c r="AU149" s="202" t="s">
        <v>87</v>
      </c>
      <c r="AV149" s="13" t="s">
        <v>23</v>
      </c>
      <c r="AW149" s="13" t="s">
        <v>39</v>
      </c>
      <c r="AX149" s="13" t="s">
        <v>78</v>
      </c>
      <c r="AY149" s="202" t="s">
        <v>127</v>
      </c>
    </row>
    <row r="150" spans="2:51" s="13" customFormat="1" ht="10.2">
      <c r="B150" s="193"/>
      <c r="C150" s="194"/>
      <c r="D150" s="188" t="s">
        <v>136</v>
      </c>
      <c r="E150" s="195" t="s">
        <v>32</v>
      </c>
      <c r="F150" s="196" t="s">
        <v>217</v>
      </c>
      <c r="G150" s="194"/>
      <c r="H150" s="195" t="s">
        <v>32</v>
      </c>
      <c r="I150" s="197"/>
      <c r="J150" s="194"/>
      <c r="K150" s="194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136</v>
      </c>
      <c r="AU150" s="202" t="s">
        <v>87</v>
      </c>
      <c r="AV150" s="13" t="s">
        <v>23</v>
      </c>
      <c r="AW150" s="13" t="s">
        <v>39</v>
      </c>
      <c r="AX150" s="13" t="s">
        <v>78</v>
      </c>
      <c r="AY150" s="202" t="s">
        <v>127</v>
      </c>
    </row>
    <row r="151" spans="2:51" s="14" customFormat="1" ht="10.2">
      <c r="B151" s="203"/>
      <c r="C151" s="204"/>
      <c r="D151" s="188" t="s">
        <v>136</v>
      </c>
      <c r="E151" s="205" t="s">
        <v>32</v>
      </c>
      <c r="F151" s="206" t="s">
        <v>218</v>
      </c>
      <c r="G151" s="204"/>
      <c r="H151" s="207">
        <v>49.536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136</v>
      </c>
      <c r="AU151" s="213" t="s">
        <v>87</v>
      </c>
      <c r="AV151" s="14" t="s">
        <v>87</v>
      </c>
      <c r="AW151" s="14" t="s">
        <v>39</v>
      </c>
      <c r="AX151" s="14" t="s">
        <v>78</v>
      </c>
      <c r="AY151" s="213" t="s">
        <v>127</v>
      </c>
    </row>
    <row r="152" spans="2:51" s="13" customFormat="1" ht="10.2">
      <c r="B152" s="193"/>
      <c r="C152" s="194"/>
      <c r="D152" s="188" t="s">
        <v>136</v>
      </c>
      <c r="E152" s="195" t="s">
        <v>32</v>
      </c>
      <c r="F152" s="196" t="s">
        <v>219</v>
      </c>
      <c r="G152" s="194"/>
      <c r="H152" s="195" t="s">
        <v>32</v>
      </c>
      <c r="I152" s="197"/>
      <c r="J152" s="194"/>
      <c r="K152" s="194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136</v>
      </c>
      <c r="AU152" s="202" t="s">
        <v>87</v>
      </c>
      <c r="AV152" s="13" t="s">
        <v>23</v>
      </c>
      <c r="AW152" s="13" t="s">
        <v>39</v>
      </c>
      <c r="AX152" s="13" t="s">
        <v>78</v>
      </c>
      <c r="AY152" s="202" t="s">
        <v>127</v>
      </c>
    </row>
    <row r="153" spans="2:51" s="14" customFormat="1" ht="10.2">
      <c r="B153" s="203"/>
      <c r="C153" s="204"/>
      <c r="D153" s="188" t="s">
        <v>136</v>
      </c>
      <c r="E153" s="205" t="s">
        <v>32</v>
      </c>
      <c r="F153" s="206" t="s">
        <v>220</v>
      </c>
      <c r="G153" s="204"/>
      <c r="H153" s="207">
        <v>126.65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136</v>
      </c>
      <c r="AU153" s="213" t="s">
        <v>87</v>
      </c>
      <c r="AV153" s="14" t="s">
        <v>87</v>
      </c>
      <c r="AW153" s="14" t="s">
        <v>39</v>
      </c>
      <c r="AX153" s="14" t="s">
        <v>78</v>
      </c>
      <c r="AY153" s="213" t="s">
        <v>127</v>
      </c>
    </row>
    <row r="154" spans="2:51" s="15" customFormat="1" ht="10.2">
      <c r="B154" s="216"/>
      <c r="C154" s="217"/>
      <c r="D154" s="188" t="s">
        <v>136</v>
      </c>
      <c r="E154" s="218" t="s">
        <v>32</v>
      </c>
      <c r="F154" s="219" t="s">
        <v>171</v>
      </c>
      <c r="G154" s="217"/>
      <c r="H154" s="220">
        <v>176.186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136</v>
      </c>
      <c r="AU154" s="226" t="s">
        <v>87</v>
      </c>
      <c r="AV154" s="15" t="s">
        <v>133</v>
      </c>
      <c r="AW154" s="15" t="s">
        <v>39</v>
      </c>
      <c r="AX154" s="15" t="s">
        <v>23</v>
      </c>
      <c r="AY154" s="226" t="s">
        <v>127</v>
      </c>
    </row>
    <row r="155" spans="1:65" s="2" customFormat="1" ht="16.5" customHeight="1">
      <c r="A155" s="35"/>
      <c r="B155" s="36"/>
      <c r="C155" s="175" t="s">
        <v>221</v>
      </c>
      <c r="D155" s="175" t="s">
        <v>129</v>
      </c>
      <c r="E155" s="176" t="s">
        <v>222</v>
      </c>
      <c r="F155" s="177" t="s">
        <v>223</v>
      </c>
      <c r="G155" s="178" t="s">
        <v>132</v>
      </c>
      <c r="H155" s="179">
        <v>853.83</v>
      </c>
      <c r="I155" s="180"/>
      <c r="J155" s="181">
        <f>ROUND(I155*H155,2)</f>
        <v>0</v>
      </c>
      <c r="K155" s="177" t="s">
        <v>142</v>
      </c>
      <c r="L155" s="40"/>
      <c r="M155" s="182" t="s">
        <v>32</v>
      </c>
      <c r="N155" s="183" t="s">
        <v>51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133</v>
      </c>
      <c r="AT155" s="186" t="s">
        <v>129</v>
      </c>
      <c r="AU155" s="186" t="s">
        <v>87</v>
      </c>
      <c r="AY155" s="18" t="s">
        <v>127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8" t="s">
        <v>133</v>
      </c>
      <c r="BK155" s="187">
        <f>ROUND(I155*H155,2)</f>
        <v>0</v>
      </c>
      <c r="BL155" s="18" t="s">
        <v>133</v>
      </c>
      <c r="BM155" s="186" t="s">
        <v>224</v>
      </c>
    </row>
    <row r="156" spans="1:47" s="2" customFormat="1" ht="19.2">
      <c r="A156" s="35"/>
      <c r="B156" s="36"/>
      <c r="C156" s="37"/>
      <c r="D156" s="188" t="s">
        <v>135</v>
      </c>
      <c r="E156" s="37"/>
      <c r="F156" s="189" t="s">
        <v>225</v>
      </c>
      <c r="G156" s="37"/>
      <c r="H156" s="37"/>
      <c r="I156" s="190"/>
      <c r="J156" s="37"/>
      <c r="K156" s="37"/>
      <c r="L156" s="40"/>
      <c r="M156" s="191"/>
      <c r="N156" s="192"/>
      <c r="O156" s="66"/>
      <c r="P156" s="66"/>
      <c r="Q156" s="66"/>
      <c r="R156" s="66"/>
      <c r="S156" s="66"/>
      <c r="T156" s="67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135</v>
      </c>
      <c r="AU156" s="18" t="s">
        <v>87</v>
      </c>
    </row>
    <row r="157" spans="1:47" s="2" customFormat="1" ht="10.2">
      <c r="A157" s="35"/>
      <c r="B157" s="36"/>
      <c r="C157" s="37"/>
      <c r="D157" s="214" t="s">
        <v>145</v>
      </c>
      <c r="E157" s="37"/>
      <c r="F157" s="215" t="s">
        <v>226</v>
      </c>
      <c r="G157" s="37"/>
      <c r="H157" s="37"/>
      <c r="I157" s="190"/>
      <c r="J157" s="37"/>
      <c r="K157" s="37"/>
      <c r="L157" s="40"/>
      <c r="M157" s="191"/>
      <c r="N157" s="192"/>
      <c r="O157" s="66"/>
      <c r="P157" s="66"/>
      <c r="Q157" s="66"/>
      <c r="R157" s="66"/>
      <c r="S157" s="66"/>
      <c r="T157" s="6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145</v>
      </c>
      <c r="AU157" s="18" t="s">
        <v>87</v>
      </c>
    </row>
    <row r="158" spans="2:51" s="13" customFormat="1" ht="10.2">
      <c r="B158" s="193"/>
      <c r="C158" s="194"/>
      <c r="D158" s="188" t="s">
        <v>136</v>
      </c>
      <c r="E158" s="195" t="s">
        <v>32</v>
      </c>
      <c r="F158" s="196" t="s">
        <v>227</v>
      </c>
      <c r="G158" s="194"/>
      <c r="H158" s="195" t="s">
        <v>32</v>
      </c>
      <c r="I158" s="197"/>
      <c r="J158" s="194"/>
      <c r="K158" s="194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136</v>
      </c>
      <c r="AU158" s="202" t="s">
        <v>87</v>
      </c>
      <c r="AV158" s="13" t="s">
        <v>23</v>
      </c>
      <c r="AW158" s="13" t="s">
        <v>39</v>
      </c>
      <c r="AX158" s="13" t="s">
        <v>78</v>
      </c>
      <c r="AY158" s="202" t="s">
        <v>127</v>
      </c>
    </row>
    <row r="159" spans="2:51" s="14" customFormat="1" ht="10.2">
      <c r="B159" s="203"/>
      <c r="C159" s="204"/>
      <c r="D159" s="188" t="s">
        <v>136</v>
      </c>
      <c r="E159" s="205" t="s">
        <v>32</v>
      </c>
      <c r="F159" s="206" t="s">
        <v>228</v>
      </c>
      <c r="G159" s="204"/>
      <c r="H159" s="207">
        <v>853.83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136</v>
      </c>
      <c r="AU159" s="213" t="s">
        <v>87</v>
      </c>
      <c r="AV159" s="14" t="s">
        <v>87</v>
      </c>
      <c r="AW159" s="14" t="s">
        <v>39</v>
      </c>
      <c r="AX159" s="14" t="s">
        <v>23</v>
      </c>
      <c r="AY159" s="213" t="s">
        <v>127</v>
      </c>
    </row>
    <row r="160" spans="1:65" s="2" customFormat="1" ht="16.5" customHeight="1">
      <c r="A160" s="35"/>
      <c r="B160" s="36"/>
      <c r="C160" s="175" t="s">
        <v>229</v>
      </c>
      <c r="D160" s="175" t="s">
        <v>129</v>
      </c>
      <c r="E160" s="176" t="s">
        <v>230</v>
      </c>
      <c r="F160" s="177" t="s">
        <v>231</v>
      </c>
      <c r="G160" s="178" t="s">
        <v>132</v>
      </c>
      <c r="H160" s="179">
        <v>195.63</v>
      </c>
      <c r="I160" s="180"/>
      <c r="J160" s="181">
        <f>ROUND(I160*H160,2)</f>
        <v>0</v>
      </c>
      <c r="K160" s="177" t="s">
        <v>142</v>
      </c>
      <c r="L160" s="40"/>
      <c r="M160" s="182" t="s">
        <v>32</v>
      </c>
      <c r="N160" s="183" t="s">
        <v>51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133</v>
      </c>
      <c r="AT160" s="186" t="s">
        <v>129</v>
      </c>
      <c r="AU160" s="186" t="s">
        <v>87</v>
      </c>
      <c r="AY160" s="18" t="s">
        <v>127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8" t="s">
        <v>133</v>
      </c>
      <c r="BK160" s="187">
        <f>ROUND(I160*H160,2)</f>
        <v>0</v>
      </c>
      <c r="BL160" s="18" t="s">
        <v>133</v>
      </c>
      <c r="BM160" s="186" t="s">
        <v>232</v>
      </c>
    </row>
    <row r="161" spans="1:47" s="2" customFormat="1" ht="19.2">
      <c r="A161" s="35"/>
      <c r="B161" s="36"/>
      <c r="C161" s="37"/>
      <c r="D161" s="188" t="s">
        <v>135</v>
      </c>
      <c r="E161" s="37"/>
      <c r="F161" s="189" t="s">
        <v>233</v>
      </c>
      <c r="G161" s="37"/>
      <c r="H161" s="37"/>
      <c r="I161" s="190"/>
      <c r="J161" s="37"/>
      <c r="K161" s="37"/>
      <c r="L161" s="40"/>
      <c r="M161" s="191"/>
      <c r="N161" s="192"/>
      <c r="O161" s="66"/>
      <c r="P161" s="66"/>
      <c r="Q161" s="66"/>
      <c r="R161" s="66"/>
      <c r="S161" s="66"/>
      <c r="T161" s="6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135</v>
      </c>
      <c r="AU161" s="18" t="s">
        <v>87</v>
      </c>
    </row>
    <row r="162" spans="1:47" s="2" customFormat="1" ht="10.2">
      <c r="A162" s="35"/>
      <c r="B162" s="36"/>
      <c r="C162" s="37"/>
      <c r="D162" s="214" t="s">
        <v>145</v>
      </c>
      <c r="E162" s="37"/>
      <c r="F162" s="215" t="s">
        <v>234</v>
      </c>
      <c r="G162" s="37"/>
      <c r="H162" s="37"/>
      <c r="I162" s="190"/>
      <c r="J162" s="37"/>
      <c r="K162" s="37"/>
      <c r="L162" s="40"/>
      <c r="M162" s="191"/>
      <c r="N162" s="192"/>
      <c r="O162" s="66"/>
      <c r="P162" s="66"/>
      <c r="Q162" s="66"/>
      <c r="R162" s="66"/>
      <c r="S162" s="66"/>
      <c r="T162" s="67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145</v>
      </c>
      <c r="AU162" s="18" t="s">
        <v>87</v>
      </c>
    </row>
    <row r="163" spans="2:51" s="13" customFormat="1" ht="10.2">
      <c r="B163" s="193"/>
      <c r="C163" s="194"/>
      <c r="D163" s="188" t="s">
        <v>136</v>
      </c>
      <c r="E163" s="195" t="s">
        <v>32</v>
      </c>
      <c r="F163" s="196" t="s">
        <v>235</v>
      </c>
      <c r="G163" s="194"/>
      <c r="H163" s="195" t="s">
        <v>32</v>
      </c>
      <c r="I163" s="197"/>
      <c r="J163" s="194"/>
      <c r="K163" s="194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136</v>
      </c>
      <c r="AU163" s="202" t="s">
        <v>87</v>
      </c>
      <c r="AV163" s="13" t="s">
        <v>23</v>
      </c>
      <c r="AW163" s="13" t="s">
        <v>39</v>
      </c>
      <c r="AX163" s="13" t="s">
        <v>78</v>
      </c>
      <c r="AY163" s="202" t="s">
        <v>127</v>
      </c>
    </row>
    <row r="164" spans="2:51" s="14" customFormat="1" ht="10.2">
      <c r="B164" s="203"/>
      <c r="C164" s="204"/>
      <c r="D164" s="188" t="s">
        <v>136</v>
      </c>
      <c r="E164" s="205" t="s">
        <v>32</v>
      </c>
      <c r="F164" s="206" t="s">
        <v>236</v>
      </c>
      <c r="G164" s="204"/>
      <c r="H164" s="207">
        <v>195.63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136</v>
      </c>
      <c r="AU164" s="213" t="s">
        <v>87</v>
      </c>
      <c r="AV164" s="14" t="s">
        <v>87</v>
      </c>
      <c r="AW164" s="14" t="s">
        <v>39</v>
      </c>
      <c r="AX164" s="14" t="s">
        <v>23</v>
      </c>
      <c r="AY164" s="213" t="s">
        <v>127</v>
      </c>
    </row>
    <row r="165" spans="2:63" s="12" customFormat="1" ht="20.85" customHeight="1">
      <c r="B165" s="159"/>
      <c r="C165" s="160"/>
      <c r="D165" s="161" t="s">
        <v>77</v>
      </c>
      <c r="E165" s="173" t="s">
        <v>237</v>
      </c>
      <c r="F165" s="173" t="s">
        <v>238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SUM(P166:P174)</f>
        <v>0</v>
      </c>
      <c r="Q165" s="167"/>
      <c r="R165" s="168">
        <f>SUM(R166:R174)</f>
        <v>0.3364374</v>
      </c>
      <c r="S165" s="167"/>
      <c r="T165" s="169">
        <f>SUM(T166:T174)</f>
        <v>0</v>
      </c>
      <c r="AR165" s="170" t="s">
        <v>23</v>
      </c>
      <c r="AT165" s="171" t="s">
        <v>77</v>
      </c>
      <c r="AU165" s="171" t="s">
        <v>87</v>
      </c>
      <c r="AY165" s="170" t="s">
        <v>127</v>
      </c>
      <c r="BK165" s="172">
        <f>SUM(BK166:BK174)</f>
        <v>0</v>
      </c>
    </row>
    <row r="166" spans="1:65" s="2" customFormat="1" ht="16.5" customHeight="1">
      <c r="A166" s="35"/>
      <c r="B166" s="36"/>
      <c r="C166" s="175" t="s">
        <v>239</v>
      </c>
      <c r="D166" s="175" t="s">
        <v>129</v>
      </c>
      <c r="E166" s="176" t="s">
        <v>240</v>
      </c>
      <c r="F166" s="177" t="s">
        <v>241</v>
      </c>
      <c r="G166" s="178" t="s">
        <v>132</v>
      </c>
      <c r="H166" s="179">
        <v>431.33</v>
      </c>
      <c r="I166" s="180"/>
      <c r="J166" s="181">
        <f>ROUND(I166*H166,2)</f>
        <v>0</v>
      </c>
      <c r="K166" s="177" t="s">
        <v>142</v>
      </c>
      <c r="L166" s="40"/>
      <c r="M166" s="182" t="s">
        <v>32</v>
      </c>
      <c r="N166" s="183" t="s">
        <v>51</v>
      </c>
      <c r="O166" s="66"/>
      <c r="P166" s="184">
        <f>O166*H166</f>
        <v>0</v>
      </c>
      <c r="Q166" s="184">
        <v>8E-05</v>
      </c>
      <c r="R166" s="184">
        <f>Q166*H166</f>
        <v>0.0345064</v>
      </c>
      <c r="S166" s="184">
        <v>0</v>
      </c>
      <c r="T166" s="18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6" t="s">
        <v>133</v>
      </c>
      <c r="AT166" s="186" t="s">
        <v>129</v>
      </c>
      <c r="AU166" s="186" t="s">
        <v>149</v>
      </c>
      <c r="AY166" s="18" t="s">
        <v>127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8" t="s">
        <v>133</v>
      </c>
      <c r="BK166" s="187">
        <f>ROUND(I166*H166,2)</f>
        <v>0</v>
      </c>
      <c r="BL166" s="18" t="s">
        <v>133</v>
      </c>
      <c r="BM166" s="186" t="s">
        <v>242</v>
      </c>
    </row>
    <row r="167" spans="1:47" s="2" customFormat="1" ht="10.2">
      <c r="A167" s="35"/>
      <c r="B167" s="36"/>
      <c r="C167" s="37"/>
      <c r="D167" s="188" t="s">
        <v>135</v>
      </c>
      <c r="E167" s="37"/>
      <c r="F167" s="189" t="s">
        <v>243</v>
      </c>
      <c r="G167" s="37"/>
      <c r="H167" s="37"/>
      <c r="I167" s="190"/>
      <c r="J167" s="37"/>
      <c r="K167" s="37"/>
      <c r="L167" s="40"/>
      <c r="M167" s="191"/>
      <c r="N167" s="192"/>
      <c r="O167" s="66"/>
      <c r="P167" s="66"/>
      <c r="Q167" s="66"/>
      <c r="R167" s="66"/>
      <c r="S167" s="66"/>
      <c r="T167" s="67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135</v>
      </c>
      <c r="AU167" s="18" t="s">
        <v>149</v>
      </c>
    </row>
    <row r="168" spans="1:47" s="2" customFormat="1" ht="10.2">
      <c r="A168" s="35"/>
      <c r="B168" s="36"/>
      <c r="C168" s="37"/>
      <c r="D168" s="214" t="s">
        <v>145</v>
      </c>
      <c r="E168" s="37"/>
      <c r="F168" s="215" t="s">
        <v>244</v>
      </c>
      <c r="G168" s="37"/>
      <c r="H168" s="37"/>
      <c r="I168" s="190"/>
      <c r="J168" s="37"/>
      <c r="K168" s="37"/>
      <c r="L168" s="40"/>
      <c r="M168" s="191"/>
      <c r="N168" s="192"/>
      <c r="O168" s="66"/>
      <c r="P168" s="66"/>
      <c r="Q168" s="66"/>
      <c r="R168" s="66"/>
      <c r="S168" s="66"/>
      <c r="T168" s="6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145</v>
      </c>
      <c r="AU168" s="18" t="s">
        <v>149</v>
      </c>
    </row>
    <row r="169" spans="2:51" s="13" customFormat="1" ht="10.2">
      <c r="B169" s="193"/>
      <c r="C169" s="194"/>
      <c r="D169" s="188" t="s">
        <v>136</v>
      </c>
      <c r="E169" s="195" t="s">
        <v>32</v>
      </c>
      <c r="F169" s="196" t="s">
        <v>245</v>
      </c>
      <c r="G169" s="194"/>
      <c r="H169" s="195" t="s">
        <v>32</v>
      </c>
      <c r="I169" s="197"/>
      <c r="J169" s="194"/>
      <c r="K169" s="194"/>
      <c r="L169" s="198"/>
      <c r="M169" s="199"/>
      <c r="N169" s="200"/>
      <c r="O169" s="200"/>
      <c r="P169" s="200"/>
      <c r="Q169" s="200"/>
      <c r="R169" s="200"/>
      <c r="S169" s="200"/>
      <c r="T169" s="201"/>
      <c r="AT169" s="202" t="s">
        <v>136</v>
      </c>
      <c r="AU169" s="202" t="s">
        <v>149</v>
      </c>
      <c r="AV169" s="13" t="s">
        <v>23</v>
      </c>
      <c r="AW169" s="13" t="s">
        <v>39</v>
      </c>
      <c r="AX169" s="13" t="s">
        <v>78</v>
      </c>
      <c r="AY169" s="202" t="s">
        <v>127</v>
      </c>
    </row>
    <row r="170" spans="2:51" s="14" customFormat="1" ht="10.2">
      <c r="B170" s="203"/>
      <c r="C170" s="204"/>
      <c r="D170" s="188" t="s">
        <v>136</v>
      </c>
      <c r="E170" s="205" t="s">
        <v>32</v>
      </c>
      <c r="F170" s="206" t="s">
        <v>246</v>
      </c>
      <c r="G170" s="204"/>
      <c r="H170" s="207">
        <v>431.33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136</v>
      </c>
      <c r="AU170" s="213" t="s">
        <v>149</v>
      </c>
      <c r="AV170" s="14" t="s">
        <v>87</v>
      </c>
      <c r="AW170" s="14" t="s">
        <v>39</v>
      </c>
      <c r="AX170" s="14" t="s">
        <v>23</v>
      </c>
      <c r="AY170" s="213" t="s">
        <v>127</v>
      </c>
    </row>
    <row r="171" spans="1:65" s="2" customFormat="1" ht="16.5" customHeight="1">
      <c r="A171" s="35"/>
      <c r="B171" s="36"/>
      <c r="C171" s="227" t="s">
        <v>8</v>
      </c>
      <c r="D171" s="227" t="s">
        <v>247</v>
      </c>
      <c r="E171" s="228" t="s">
        <v>248</v>
      </c>
      <c r="F171" s="229" t="s">
        <v>249</v>
      </c>
      <c r="G171" s="230" t="s">
        <v>132</v>
      </c>
      <c r="H171" s="231">
        <v>431.33</v>
      </c>
      <c r="I171" s="232"/>
      <c r="J171" s="233">
        <f>ROUND(I171*H171,2)</f>
        <v>0</v>
      </c>
      <c r="K171" s="229" t="s">
        <v>32</v>
      </c>
      <c r="L171" s="234"/>
      <c r="M171" s="235" t="s">
        <v>32</v>
      </c>
      <c r="N171" s="236" t="s">
        <v>51</v>
      </c>
      <c r="O171" s="66"/>
      <c r="P171" s="184">
        <f>O171*H171</f>
        <v>0</v>
      </c>
      <c r="Q171" s="184">
        <v>0.0007</v>
      </c>
      <c r="R171" s="184">
        <f>Q171*H171</f>
        <v>0.301931</v>
      </c>
      <c r="S171" s="184">
        <v>0</v>
      </c>
      <c r="T171" s="18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6" t="s">
        <v>188</v>
      </c>
      <c r="AT171" s="186" t="s">
        <v>247</v>
      </c>
      <c r="AU171" s="186" t="s">
        <v>149</v>
      </c>
      <c r="AY171" s="18" t="s">
        <v>127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8" t="s">
        <v>133</v>
      </c>
      <c r="BK171" s="187">
        <f>ROUND(I171*H171,2)</f>
        <v>0</v>
      </c>
      <c r="BL171" s="18" t="s">
        <v>133</v>
      </c>
      <c r="BM171" s="186" t="s">
        <v>250</v>
      </c>
    </row>
    <row r="172" spans="1:47" s="2" customFormat="1" ht="10.2">
      <c r="A172" s="35"/>
      <c r="B172" s="36"/>
      <c r="C172" s="37"/>
      <c r="D172" s="188" t="s">
        <v>135</v>
      </c>
      <c r="E172" s="37"/>
      <c r="F172" s="189" t="s">
        <v>251</v>
      </c>
      <c r="G172" s="37"/>
      <c r="H172" s="37"/>
      <c r="I172" s="190"/>
      <c r="J172" s="37"/>
      <c r="K172" s="37"/>
      <c r="L172" s="40"/>
      <c r="M172" s="191"/>
      <c r="N172" s="192"/>
      <c r="O172" s="66"/>
      <c r="P172" s="66"/>
      <c r="Q172" s="66"/>
      <c r="R172" s="66"/>
      <c r="S172" s="66"/>
      <c r="T172" s="6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135</v>
      </c>
      <c r="AU172" s="18" t="s">
        <v>149</v>
      </c>
    </row>
    <row r="173" spans="2:51" s="13" customFormat="1" ht="10.2">
      <c r="B173" s="193"/>
      <c r="C173" s="194"/>
      <c r="D173" s="188" t="s">
        <v>136</v>
      </c>
      <c r="E173" s="195" t="s">
        <v>32</v>
      </c>
      <c r="F173" s="196" t="s">
        <v>252</v>
      </c>
      <c r="G173" s="194"/>
      <c r="H173" s="195" t="s">
        <v>32</v>
      </c>
      <c r="I173" s="197"/>
      <c r="J173" s="194"/>
      <c r="K173" s="194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136</v>
      </c>
      <c r="AU173" s="202" t="s">
        <v>149</v>
      </c>
      <c r="AV173" s="13" t="s">
        <v>23</v>
      </c>
      <c r="AW173" s="13" t="s">
        <v>39</v>
      </c>
      <c r="AX173" s="13" t="s">
        <v>78</v>
      </c>
      <c r="AY173" s="202" t="s">
        <v>127</v>
      </c>
    </row>
    <row r="174" spans="2:51" s="14" customFormat="1" ht="10.2">
      <c r="B174" s="203"/>
      <c r="C174" s="204"/>
      <c r="D174" s="188" t="s">
        <v>136</v>
      </c>
      <c r="E174" s="205" t="s">
        <v>32</v>
      </c>
      <c r="F174" s="206" t="s">
        <v>253</v>
      </c>
      <c r="G174" s="204"/>
      <c r="H174" s="207">
        <v>431.33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136</v>
      </c>
      <c r="AU174" s="213" t="s">
        <v>149</v>
      </c>
      <c r="AV174" s="14" t="s">
        <v>87</v>
      </c>
      <c r="AW174" s="14" t="s">
        <v>39</v>
      </c>
      <c r="AX174" s="14" t="s">
        <v>23</v>
      </c>
      <c r="AY174" s="213" t="s">
        <v>127</v>
      </c>
    </row>
    <row r="175" spans="2:63" s="12" customFormat="1" ht="22.8" customHeight="1">
      <c r="B175" s="159"/>
      <c r="C175" s="160"/>
      <c r="D175" s="161" t="s">
        <v>77</v>
      </c>
      <c r="E175" s="173" t="s">
        <v>87</v>
      </c>
      <c r="F175" s="173" t="s">
        <v>254</v>
      </c>
      <c r="G175" s="160"/>
      <c r="H175" s="160"/>
      <c r="I175" s="163"/>
      <c r="J175" s="174">
        <f>BK175</f>
        <v>0</v>
      </c>
      <c r="K175" s="160"/>
      <c r="L175" s="165"/>
      <c r="M175" s="166"/>
      <c r="N175" s="167"/>
      <c r="O175" s="167"/>
      <c r="P175" s="168">
        <f>SUM(P176:P205)</f>
        <v>0</v>
      </c>
      <c r="Q175" s="167"/>
      <c r="R175" s="168">
        <f>SUM(R176:R205)</f>
        <v>5.784114000000001</v>
      </c>
      <c r="S175" s="167"/>
      <c r="T175" s="169">
        <f>SUM(T176:T205)</f>
        <v>0</v>
      </c>
      <c r="AR175" s="170" t="s">
        <v>23</v>
      </c>
      <c r="AT175" s="171" t="s">
        <v>77</v>
      </c>
      <c r="AU175" s="171" t="s">
        <v>23</v>
      </c>
      <c r="AY175" s="170" t="s">
        <v>127</v>
      </c>
      <c r="BK175" s="172">
        <f>SUM(BK176:BK205)</f>
        <v>0</v>
      </c>
    </row>
    <row r="176" spans="1:65" s="2" customFormat="1" ht="16.5" customHeight="1">
      <c r="A176" s="35"/>
      <c r="B176" s="36"/>
      <c r="C176" s="175" t="s">
        <v>255</v>
      </c>
      <c r="D176" s="175" t="s">
        <v>129</v>
      </c>
      <c r="E176" s="176" t="s">
        <v>256</v>
      </c>
      <c r="F176" s="177" t="s">
        <v>257</v>
      </c>
      <c r="G176" s="178" t="s">
        <v>163</v>
      </c>
      <c r="H176" s="179">
        <v>2.64</v>
      </c>
      <c r="I176" s="180"/>
      <c r="J176" s="181">
        <f>ROUND(I176*H176,2)</f>
        <v>0</v>
      </c>
      <c r="K176" s="177" t="s">
        <v>142</v>
      </c>
      <c r="L176" s="40"/>
      <c r="M176" s="182" t="s">
        <v>32</v>
      </c>
      <c r="N176" s="183" t="s">
        <v>51</v>
      </c>
      <c r="O176" s="66"/>
      <c r="P176" s="184">
        <f>O176*H176</f>
        <v>0</v>
      </c>
      <c r="Q176" s="184">
        <v>2.16</v>
      </c>
      <c r="R176" s="184">
        <f>Q176*H176</f>
        <v>5.702400000000001</v>
      </c>
      <c r="S176" s="184">
        <v>0</v>
      </c>
      <c r="T176" s="18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6" t="s">
        <v>133</v>
      </c>
      <c r="AT176" s="186" t="s">
        <v>129</v>
      </c>
      <c r="AU176" s="186" t="s">
        <v>87</v>
      </c>
      <c r="AY176" s="18" t="s">
        <v>127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8" t="s">
        <v>133</v>
      </c>
      <c r="BK176" s="187">
        <f>ROUND(I176*H176,2)</f>
        <v>0</v>
      </c>
      <c r="BL176" s="18" t="s">
        <v>133</v>
      </c>
      <c r="BM176" s="186" t="s">
        <v>258</v>
      </c>
    </row>
    <row r="177" spans="1:47" s="2" customFormat="1" ht="10.2">
      <c r="A177" s="35"/>
      <c r="B177" s="36"/>
      <c r="C177" s="37"/>
      <c r="D177" s="188" t="s">
        <v>135</v>
      </c>
      <c r="E177" s="37"/>
      <c r="F177" s="189" t="s">
        <v>257</v>
      </c>
      <c r="G177" s="37"/>
      <c r="H177" s="37"/>
      <c r="I177" s="190"/>
      <c r="J177" s="37"/>
      <c r="K177" s="37"/>
      <c r="L177" s="40"/>
      <c r="M177" s="191"/>
      <c r="N177" s="192"/>
      <c r="O177" s="66"/>
      <c r="P177" s="66"/>
      <c r="Q177" s="66"/>
      <c r="R177" s="66"/>
      <c r="S177" s="66"/>
      <c r="T177" s="67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135</v>
      </c>
      <c r="AU177" s="18" t="s">
        <v>87</v>
      </c>
    </row>
    <row r="178" spans="1:47" s="2" customFormat="1" ht="10.2">
      <c r="A178" s="35"/>
      <c r="B178" s="36"/>
      <c r="C178" s="37"/>
      <c r="D178" s="214" t="s">
        <v>145</v>
      </c>
      <c r="E178" s="37"/>
      <c r="F178" s="215" t="s">
        <v>259</v>
      </c>
      <c r="G178" s="37"/>
      <c r="H178" s="37"/>
      <c r="I178" s="190"/>
      <c r="J178" s="37"/>
      <c r="K178" s="37"/>
      <c r="L178" s="40"/>
      <c r="M178" s="191"/>
      <c r="N178" s="192"/>
      <c r="O178" s="66"/>
      <c r="P178" s="66"/>
      <c r="Q178" s="66"/>
      <c r="R178" s="66"/>
      <c r="S178" s="66"/>
      <c r="T178" s="6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145</v>
      </c>
      <c r="AU178" s="18" t="s">
        <v>87</v>
      </c>
    </row>
    <row r="179" spans="2:51" s="13" customFormat="1" ht="10.2">
      <c r="B179" s="193"/>
      <c r="C179" s="194"/>
      <c r="D179" s="188" t="s">
        <v>136</v>
      </c>
      <c r="E179" s="195" t="s">
        <v>32</v>
      </c>
      <c r="F179" s="196" t="s">
        <v>167</v>
      </c>
      <c r="G179" s="194"/>
      <c r="H179" s="195" t="s">
        <v>32</v>
      </c>
      <c r="I179" s="197"/>
      <c r="J179" s="194"/>
      <c r="K179" s="194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136</v>
      </c>
      <c r="AU179" s="202" t="s">
        <v>87</v>
      </c>
      <c r="AV179" s="13" t="s">
        <v>23</v>
      </c>
      <c r="AW179" s="13" t="s">
        <v>39</v>
      </c>
      <c r="AX179" s="13" t="s">
        <v>78</v>
      </c>
      <c r="AY179" s="202" t="s">
        <v>127</v>
      </c>
    </row>
    <row r="180" spans="2:51" s="13" customFormat="1" ht="10.2">
      <c r="B180" s="193"/>
      <c r="C180" s="194"/>
      <c r="D180" s="188" t="s">
        <v>136</v>
      </c>
      <c r="E180" s="195" t="s">
        <v>32</v>
      </c>
      <c r="F180" s="196" t="s">
        <v>260</v>
      </c>
      <c r="G180" s="194"/>
      <c r="H180" s="195" t="s">
        <v>32</v>
      </c>
      <c r="I180" s="197"/>
      <c r="J180" s="194"/>
      <c r="K180" s="194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136</v>
      </c>
      <c r="AU180" s="202" t="s">
        <v>87</v>
      </c>
      <c r="AV180" s="13" t="s">
        <v>23</v>
      </c>
      <c r="AW180" s="13" t="s">
        <v>39</v>
      </c>
      <c r="AX180" s="13" t="s">
        <v>78</v>
      </c>
      <c r="AY180" s="202" t="s">
        <v>127</v>
      </c>
    </row>
    <row r="181" spans="2:51" s="14" customFormat="1" ht="10.2">
      <c r="B181" s="203"/>
      <c r="C181" s="204"/>
      <c r="D181" s="188" t="s">
        <v>136</v>
      </c>
      <c r="E181" s="205" t="s">
        <v>32</v>
      </c>
      <c r="F181" s="206" t="s">
        <v>261</v>
      </c>
      <c r="G181" s="204"/>
      <c r="H181" s="207">
        <v>2.64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136</v>
      </c>
      <c r="AU181" s="213" t="s">
        <v>87</v>
      </c>
      <c r="AV181" s="14" t="s">
        <v>87</v>
      </c>
      <c r="AW181" s="14" t="s">
        <v>39</v>
      </c>
      <c r="AX181" s="14" t="s">
        <v>23</v>
      </c>
      <c r="AY181" s="213" t="s">
        <v>127</v>
      </c>
    </row>
    <row r="182" spans="1:65" s="2" customFormat="1" ht="16.5" customHeight="1">
      <c r="A182" s="35"/>
      <c r="B182" s="36"/>
      <c r="C182" s="175" t="s">
        <v>262</v>
      </c>
      <c r="D182" s="175" t="s">
        <v>129</v>
      </c>
      <c r="E182" s="176" t="s">
        <v>263</v>
      </c>
      <c r="F182" s="177" t="s">
        <v>264</v>
      </c>
      <c r="G182" s="178" t="s">
        <v>163</v>
      </c>
      <c r="H182" s="179">
        <v>13.2</v>
      </c>
      <c r="I182" s="180"/>
      <c r="J182" s="181">
        <f>ROUND(I182*H182,2)</f>
        <v>0</v>
      </c>
      <c r="K182" s="177" t="s">
        <v>142</v>
      </c>
      <c r="L182" s="40"/>
      <c r="M182" s="182" t="s">
        <v>32</v>
      </c>
      <c r="N182" s="183" t="s">
        <v>51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133</v>
      </c>
      <c r="AT182" s="186" t="s">
        <v>129</v>
      </c>
      <c r="AU182" s="186" t="s">
        <v>87</v>
      </c>
      <c r="AY182" s="18" t="s">
        <v>127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8" t="s">
        <v>133</v>
      </c>
      <c r="BK182" s="187">
        <f>ROUND(I182*H182,2)</f>
        <v>0</v>
      </c>
      <c r="BL182" s="18" t="s">
        <v>133</v>
      </c>
      <c r="BM182" s="186" t="s">
        <v>265</v>
      </c>
    </row>
    <row r="183" spans="1:47" s="2" customFormat="1" ht="10.2">
      <c r="A183" s="35"/>
      <c r="B183" s="36"/>
      <c r="C183" s="37"/>
      <c r="D183" s="188" t="s">
        <v>135</v>
      </c>
      <c r="E183" s="37"/>
      <c r="F183" s="189" t="s">
        <v>266</v>
      </c>
      <c r="G183" s="37"/>
      <c r="H183" s="37"/>
      <c r="I183" s="190"/>
      <c r="J183" s="37"/>
      <c r="K183" s="37"/>
      <c r="L183" s="40"/>
      <c r="M183" s="191"/>
      <c r="N183" s="192"/>
      <c r="O183" s="66"/>
      <c r="P183" s="66"/>
      <c r="Q183" s="66"/>
      <c r="R183" s="66"/>
      <c r="S183" s="66"/>
      <c r="T183" s="6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135</v>
      </c>
      <c r="AU183" s="18" t="s">
        <v>87</v>
      </c>
    </row>
    <row r="184" spans="1:47" s="2" customFormat="1" ht="10.2">
      <c r="A184" s="35"/>
      <c r="B184" s="36"/>
      <c r="C184" s="37"/>
      <c r="D184" s="214" t="s">
        <v>145</v>
      </c>
      <c r="E184" s="37"/>
      <c r="F184" s="215" t="s">
        <v>267</v>
      </c>
      <c r="G184" s="37"/>
      <c r="H184" s="37"/>
      <c r="I184" s="190"/>
      <c r="J184" s="37"/>
      <c r="K184" s="37"/>
      <c r="L184" s="40"/>
      <c r="M184" s="191"/>
      <c r="N184" s="192"/>
      <c r="O184" s="66"/>
      <c r="P184" s="66"/>
      <c r="Q184" s="66"/>
      <c r="R184" s="66"/>
      <c r="S184" s="66"/>
      <c r="T184" s="67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145</v>
      </c>
      <c r="AU184" s="18" t="s">
        <v>87</v>
      </c>
    </row>
    <row r="185" spans="2:51" s="13" customFormat="1" ht="10.2">
      <c r="B185" s="193"/>
      <c r="C185" s="194"/>
      <c r="D185" s="188" t="s">
        <v>136</v>
      </c>
      <c r="E185" s="195" t="s">
        <v>32</v>
      </c>
      <c r="F185" s="196" t="s">
        <v>167</v>
      </c>
      <c r="G185" s="194"/>
      <c r="H185" s="195" t="s">
        <v>32</v>
      </c>
      <c r="I185" s="197"/>
      <c r="J185" s="194"/>
      <c r="K185" s="194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136</v>
      </c>
      <c r="AU185" s="202" t="s">
        <v>87</v>
      </c>
      <c r="AV185" s="13" t="s">
        <v>23</v>
      </c>
      <c r="AW185" s="13" t="s">
        <v>39</v>
      </c>
      <c r="AX185" s="13" t="s">
        <v>78</v>
      </c>
      <c r="AY185" s="202" t="s">
        <v>127</v>
      </c>
    </row>
    <row r="186" spans="2:51" s="13" customFormat="1" ht="10.2">
      <c r="B186" s="193"/>
      <c r="C186" s="194"/>
      <c r="D186" s="188" t="s">
        <v>136</v>
      </c>
      <c r="E186" s="195" t="s">
        <v>32</v>
      </c>
      <c r="F186" s="196" t="s">
        <v>268</v>
      </c>
      <c r="G186" s="194"/>
      <c r="H186" s="195" t="s">
        <v>32</v>
      </c>
      <c r="I186" s="197"/>
      <c r="J186" s="194"/>
      <c r="K186" s="194"/>
      <c r="L186" s="198"/>
      <c r="M186" s="199"/>
      <c r="N186" s="200"/>
      <c r="O186" s="200"/>
      <c r="P186" s="200"/>
      <c r="Q186" s="200"/>
      <c r="R186" s="200"/>
      <c r="S186" s="200"/>
      <c r="T186" s="201"/>
      <c r="AT186" s="202" t="s">
        <v>136</v>
      </c>
      <c r="AU186" s="202" t="s">
        <v>87</v>
      </c>
      <c r="AV186" s="13" t="s">
        <v>23</v>
      </c>
      <c r="AW186" s="13" t="s">
        <v>39</v>
      </c>
      <c r="AX186" s="13" t="s">
        <v>78</v>
      </c>
      <c r="AY186" s="202" t="s">
        <v>127</v>
      </c>
    </row>
    <row r="187" spans="2:51" s="14" customFormat="1" ht="10.2">
      <c r="B187" s="203"/>
      <c r="C187" s="204"/>
      <c r="D187" s="188" t="s">
        <v>136</v>
      </c>
      <c r="E187" s="205" t="s">
        <v>32</v>
      </c>
      <c r="F187" s="206" t="s">
        <v>269</v>
      </c>
      <c r="G187" s="204"/>
      <c r="H187" s="207">
        <v>13.2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136</v>
      </c>
      <c r="AU187" s="213" t="s">
        <v>87</v>
      </c>
      <c r="AV187" s="14" t="s">
        <v>87</v>
      </c>
      <c r="AW187" s="14" t="s">
        <v>39</v>
      </c>
      <c r="AX187" s="14" t="s">
        <v>23</v>
      </c>
      <c r="AY187" s="213" t="s">
        <v>127</v>
      </c>
    </row>
    <row r="188" spans="1:65" s="2" customFormat="1" ht="16.5" customHeight="1">
      <c r="A188" s="35"/>
      <c r="B188" s="36"/>
      <c r="C188" s="175" t="s">
        <v>237</v>
      </c>
      <c r="D188" s="175" t="s">
        <v>129</v>
      </c>
      <c r="E188" s="176" t="s">
        <v>270</v>
      </c>
      <c r="F188" s="177" t="s">
        <v>271</v>
      </c>
      <c r="G188" s="178" t="s">
        <v>132</v>
      </c>
      <c r="H188" s="179">
        <v>54.8</v>
      </c>
      <c r="I188" s="180"/>
      <c r="J188" s="181">
        <f>ROUND(I188*H188,2)</f>
        <v>0</v>
      </c>
      <c r="K188" s="177" t="s">
        <v>142</v>
      </c>
      <c r="L188" s="40"/>
      <c r="M188" s="182" t="s">
        <v>32</v>
      </c>
      <c r="N188" s="183" t="s">
        <v>51</v>
      </c>
      <c r="O188" s="66"/>
      <c r="P188" s="184">
        <f>O188*H188</f>
        <v>0</v>
      </c>
      <c r="Q188" s="184">
        <v>0.00144</v>
      </c>
      <c r="R188" s="184">
        <f>Q188*H188</f>
        <v>0.078912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133</v>
      </c>
      <c r="AT188" s="186" t="s">
        <v>129</v>
      </c>
      <c r="AU188" s="186" t="s">
        <v>87</v>
      </c>
      <c r="AY188" s="18" t="s">
        <v>127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133</v>
      </c>
      <c r="BK188" s="187">
        <f>ROUND(I188*H188,2)</f>
        <v>0</v>
      </c>
      <c r="BL188" s="18" t="s">
        <v>133</v>
      </c>
      <c r="BM188" s="186" t="s">
        <v>272</v>
      </c>
    </row>
    <row r="189" spans="1:47" s="2" customFormat="1" ht="10.2">
      <c r="A189" s="35"/>
      <c r="B189" s="36"/>
      <c r="C189" s="37"/>
      <c r="D189" s="188" t="s">
        <v>135</v>
      </c>
      <c r="E189" s="37"/>
      <c r="F189" s="189" t="s">
        <v>273</v>
      </c>
      <c r="G189" s="37"/>
      <c r="H189" s="37"/>
      <c r="I189" s="190"/>
      <c r="J189" s="37"/>
      <c r="K189" s="37"/>
      <c r="L189" s="40"/>
      <c r="M189" s="191"/>
      <c r="N189" s="192"/>
      <c r="O189" s="66"/>
      <c r="P189" s="66"/>
      <c r="Q189" s="66"/>
      <c r="R189" s="66"/>
      <c r="S189" s="66"/>
      <c r="T189" s="67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135</v>
      </c>
      <c r="AU189" s="18" t="s">
        <v>87</v>
      </c>
    </row>
    <row r="190" spans="1:47" s="2" customFormat="1" ht="10.2">
      <c r="A190" s="35"/>
      <c r="B190" s="36"/>
      <c r="C190" s="37"/>
      <c r="D190" s="214" t="s">
        <v>145</v>
      </c>
      <c r="E190" s="37"/>
      <c r="F190" s="215" t="s">
        <v>274</v>
      </c>
      <c r="G190" s="37"/>
      <c r="H190" s="37"/>
      <c r="I190" s="190"/>
      <c r="J190" s="37"/>
      <c r="K190" s="37"/>
      <c r="L190" s="40"/>
      <c r="M190" s="191"/>
      <c r="N190" s="192"/>
      <c r="O190" s="66"/>
      <c r="P190" s="66"/>
      <c r="Q190" s="66"/>
      <c r="R190" s="66"/>
      <c r="S190" s="66"/>
      <c r="T190" s="67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145</v>
      </c>
      <c r="AU190" s="18" t="s">
        <v>87</v>
      </c>
    </row>
    <row r="191" spans="2:51" s="13" customFormat="1" ht="10.2">
      <c r="B191" s="193"/>
      <c r="C191" s="194"/>
      <c r="D191" s="188" t="s">
        <v>136</v>
      </c>
      <c r="E191" s="195" t="s">
        <v>32</v>
      </c>
      <c r="F191" s="196" t="s">
        <v>167</v>
      </c>
      <c r="G191" s="194"/>
      <c r="H191" s="195" t="s">
        <v>32</v>
      </c>
      <c r="I191" s="197"/>
      <c r="J191" s="194"/>
      <c r="K191" s="194"/>
      <c r="L191" s="198"/>
      <c r="M191" s="199"/>
      <c r="N191" s="200"/>
      <c r="O191" s="200"/>
      <c r="P191" s="200"/>
      <c r="Q191" s="200"/>
      <c r="R191" s="200"/>
      <c r="S191" s="200"/>
      <c r="T191" s="201"/>
      <c r="AT191" s="202" t="s">
        <v>136</v>
      </c>
      <c r="AU191" s="202" t="s">
        <v>87</v>
      </c>
      <c r="AV191" s="13" t="s">
        <v>23</v>
      </c>
      <c r="AW191" s="13" t="s">
        <v>39</v>
      </c>
      <c r="AX191" s="13" t="s">
        <v>78</v>
      </c>
      <c r="AY191" s="202" t="s">
        <v>127</v>
      </c>
    </row>
    <row r="192" spans="2:51" s="13" customFormat="1" ht="10.2">
      <c r="B192" s="193"/>
      <c r="C192" s="194"/>
      <c r="D192" s="188" t="s">
        <v>136</v>
      </c>
      <c r="E192" s="195" t="s">
        <v>32</v>
      </c>
      <c r="F192" s="196" t="s">
        <v>268</v>
      </c>
      <c r="G192" s="194"/>
      <c r="H192" s="195" t="s">
        <v>32</v>
      </c>
      <c r="I192" s="197"/>
      <c r="J192" s="194"/>
      <c r="K192" s="194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136</v>
      </c>
      <c r="AU192" s="202" t="s">
        <v>87</v>
      </c>
      <c r="AV192" s="13" t="s">
        <v>23</v>
      </c>
      <c r="AW192" s="13" t="s">
        <v>39</v>
      </c>
      <c r="AX192" s="13" t="s">
        <v>78</v>
      </c>
      <c r="AY192" s="202" t="s">
        <v>127</v>
      </c>
    </row>
    <row r="193" spans="2:51" s="14" customFormat="1" ht="10.2">
      <c r="B193" s="203"/>
      <c r="C193" s="204"/>
      <c r="D193" s="188" t="s">
        <v>136</v>
      </c>
      <c r="E193" s="205" t="s">
        <v>32</v>
      </c>
      <c r="F193" s="206" t="s">
        <v>275</v>
      </c>
      <c r="G193" s="204"/>
      <c r="H193" s="207">
        <v>54.8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136</v>
      </c>
      <c r="AU193" s="213" t="s">
        <v>87</v>
      </c>
      <c r="AV193" s="14" t="s">
        <v>87</v>
      </c>
      <c r="AW193" s="14" t="s">
        <v>39</v>
      </c>
      <c r="AX193" s="14" t="s">
        <v>23</v>
      </c>
      <c r="AY193" s="213" t="s">
        <v>127</v>
      </c>
    </row>
    <row r="194" spans="1:65" s="2" customFormat="1" ht="16.5" customHeight="1">
      <c r="A194" s="35"/>
      <c r="B194" s="36"/>
      <c r="C194" s="175" t="s">
        <v>276</v>
      </c>
      <c r="D194" s="175" t="s">
        <v>129</v>
      </c>
      <c r="E194" s="176" t="s">
        <v>277</v>
      </c>
      <c r="F194" s="177" t="s">
        <v>278</v>
      </c>
      <c r="G194" s="178" t="s">
        <v>132</v>
      </c>
      <c r="H194" s="179">
        <v>54.8</v>
      </c>
      <c r="I194" s="180"/>
      <c r="J194" s="181">
        <f>ROUND(I194*H194,2)</f>
        <v>0</v>
      </c>
      <c r="K194" s="177" t="s">
        <v>142</v>
      </c>
      <c r="L194" s="40"/>
      <c r="M194" s="182" t="s">
        <v>32</v>
      </c>
      <c r="N194" s="183" t="s">
        <v>51</v>
      </c>
      <c r="O194" s="66"/>
      <c r="P194" s="184">
        <f>O194*H194</f>
        <v>0</v>
      </c>
      <c r="Q194" s="184">
        <v>4E-05</v>
      </c>
      <c r="R194" s="184">
        <f>Q194*H194</f>
        <v>0.002192</v>
      </c>
      <c r="S194" s="184">
        <v>0</v>
      </c>
      <c r="T194" s="18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6" t="s">
        <v>133</v>
      </c>
      <c r="AT194" s="186" t="s">
        <v>129</v>
      </c>
      <c r="AU194" s="186" t="s">
        <v>87</v>
      </c>
      <c r="AY194" s="18" t="s">
        <v>127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8" t="s">
        <v>133</v>
      </c>
      <c r="BK194" s="187">
        <f>ROUND(I194*H194,2)</f>
        <v>0</v>
      </c>
      <c r="BL194" s="18" t="s">
        <v>133</v>
      </c>
      <c r="BM194" s="186" t="s">
        <v>279</v>
      </c>
    </row>
    <row r="195" spans="1:47" s="2" customFormat="1" ht="10.2">
      <c r="A195" s="35"/>
      <c r="B195" s="36"/>
      <c r="C195" s="37"/>
      <c r="D195" s="188" t="s">
        <v>135</v>
      </c>
      <c r="E195" s="37"/>
      <c r="F195" s="189" t="s">
        <v>280</v>
      </c>
      <c r="G195" s="37"/>
      <c r="H195" s="37"/>
      <c r="I195" s="190"/>
      <c r="J195" s="37"/>
      <c r="K195" s="37"/>
      <c r="L195" s="40"/>
      <c r="M195" s="191"/>
      <c r="N195" s="192"/>
      <c r="O195" s="66"/>
      <c r="P195" s="66"/>
      <c r="Q195" s="66"/>
      <c r="R195" s="66"/>
      <c r="S195" s="66"/>
      <c r="T195" s="6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135</v>
      </c>
      <c r="AU195" s="18" t="s">
        <v>87</v>
      </c>
    </row>
    <row r="196" spans="1:47" s="2" customFormat="1" ht="10.2">
      <c r="A196" s="35"/>
      <c r="B196" s="36"/>
      <c r="C196" s="37"/>
      <c r="D196" s="214" t="s">
        <v>145</v>
      </c>
      <c r="E196" s="37"/>
      <c r="F196" s="215" t="s">
        <v>281</v>
      </c>
      <c r="G196" s="37"/>
      <c r="H196" s="37"/>
      <c r="I196" s="190"/>
      <c r="J196" s="37"/>
      <c r="K196" s="37"/>
      <c r="L196" s="40"/>
      <c r="M196" s="191"/>
      <c r="N196" s="192"/>
      <c r="O196" s="66"/>
      <c r="P196" s="66"/>
      <c r="Q196" s="66"/>
      <c r="R196" s="66"/>
      <c r="S196" s="66"/>
      <c r="T196" s="67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145</v>
      </c>
      <c r="AU196" s="18" t="s">
        <v>87</v>
      </c>
    </row>
    <row r="197" spans="1:65" s="2" customFormat="1" ht="16.5" customHeight="1">
      <c r="A197" s="35"/>
      <c r="B197" s="36"/>
      <c r="C197" s="227" t="s">
        <v>282</v>
      </c>
      <c r="D197" s="227" t="s">
        <v>247</v>
      </c>
      <c r="E197" s="228" t="s">
        <v>283</v>
      </c>
      <c r="F197" s="229" t="s">
        <v>284</v>
      </c>
      <c r="G197" s="230" t="s">
        <v>285</v>
      </c>
      <c r="H197" s="231">
        <v>1</v>
      </c>
      <c r="I197" s="232"/>
      <c r="J197" s="233">
        <f>ROUND(I197*H197,2)</f>
        <v>0</v>
      </c>
      <c r="K197" s="229" t="s">
        <v>32</v>
      </c>
      <c r="L197" s="234"/>
      <c r="M197" s="235" t="s">
        <v>32</v>
      </c>
      <c r="N197" s="236" t="s">
        <v>51</v>
      </c>
      <c r="O197" s="66"/>
      <c r="P197" s="184">
        <f>O197*H197</f>
        <v>0</v>
      </c>
      <c r="Q197" s="184">
        <v>0.00061</v>
      </c>
      <c r="R197" s="184">
        <f>Q197*H197</f>
        <v>0.00061</v>
      </c>
      <c r="S197" s="184">
        <v>0</v>
      </c>
      <c r="T197" s="18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6" t="s">
        <v>188</v>
      </c>
      <c r="AT197" s="186" t="s">
        <v>247</v>
      </c>
      <c r="AU197" s="186" t="s">
        <v>87</v>
      </c>
      <c r="AY197" s="18" t="s">
        <v>127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8" t="s">
        <v>133</v>
      </c>
      <c r="BK197" s="187">
        <f>ROUND(I197*H197,2)</f>
        <v>0</v>
      </c>
      <c r="BL197" s="18" t="s">
        <v>133</v>
      </c>
      <c r="BM197" s="186" t="s">
        <v>286</v>
      </c>
    </row>
    <row r="198" spans="1:47" s="2" customFormat="1" ht="10.2">
      <c r="A198" s="35"/>
      <c r="B198" s="36"/>
      <c r="C198" s="37"/>
      <c r="D198" s="188" t="s">
        <v>135</v>
      </c>
      <c r="E198" s="37"/>
      <c r="F198" s="189" t="s">
        <v>284</v>
      </c>
      <c r="G198" s="37"/>
      <c r="H198" s="37"/>
      <c r="I198" s="190"/>
      <c r="J198" s="37"/>
      <c r="K198" s="37"/>
      <c r="L198" s="40"/>
      <c r="M198" s="191"/>
      <c r="N198" s="192"/>
      <c r="O198" s="66"/>
      <c r="P198" s="66"/>
      <c r="Q198" s="66"/>
      <c r="R198" s="66"/>
      <c r="S198" s="66"/>
      <c r="T198" s="67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135</v>
      </c>
      <c r="AU198" s="18" t="s">
        <v>87</v>
      </c>
    </row>
    <row r="199" spans="2:51" s="13" customFormat="1" ht="10.2">
      <c r="B199" s="193"/>
      <c r="C199" s="194"/>
      <c r="D199" s="188" t="s">
        <v>136</v>
      </c>
      <c r="E199" s="195" t="s">
        <v>32</v>
      </c>
      <c r="F199" s="196" t="s">
        <v>287</v>
      </c>
      <c r="G199" s="194"/>
      <c r="H199" s="195" t="s">
        <v>32</v>
      </c>
      <c r="I199" s="197"/>
      <c r="J199" s="194"/>
      <c r="K199" s="194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136</v>
      </c>
      <c r="AU199" s="202" t="s">
        <v>87</v>
      </c>
      <c r="AV199" s="13" t="s">
        <v>23</v>
      </c>
      <c r="AW199" s="13" t="s">
        <v>39</v>
      </c>
      <c r="AX199" s="13" t="s">
        <v>78</v>
      </c>
      <c r="AY199" s="202" t="s">
        <v>127</v>
      </c>
    </row>
    <row r="200" spans="2:51" s="13" customFormat="1" ht="10.2">
      <c r="B200" s="193"/>
      <c r="C200" s="194"/>
      <c r="D200" s="188" t="s">
        <v>136</v>
      </c>
      <c r="E200" s="195" t="s">
        <v>32</v>
      </c>
      <c r="F200" s="196" t="s">
        <v>288</v>
      </c>
      <c r="G200" s="194"/>
      <c r="H200" s="195" t="s">
        <v>32</v>
      </c>
      <c r="I200" s="197"/>
      <c r="J200" s="194"/>
      <c r="K200" s="194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136</v>
      </c>
      <c r="AU200" s="202" t="s">
        <v>87</v>
      </c>
      <c r="AV200" s="13" t="s">
        <v>23</v>
      </c>
      <c r="AW200" s="13" t="s">
        <v>39</v>
      </c>
      <c r="AX200" s="13" t="s">
        <v>78</v>
      </c>
      <c r="AY200" s="202" t="s">
        <v>127</v>
      </c>
    </row>
    <row r="201" spans="2:51" s="13" customFormat="1" ht="10.2">
      <c r="B201" s="193"/>
      <c r="C201" s="194"/>
      <c r="D201" s="188" t="s">
        <v>136</v>
      </c>
      <c r="E201" s="195" t="s">
        <v>32</v>
      </c>
      <c r="F201" s="196" t="s">
        <v>289</v>
      </c>
      <c r="G201" s="194"/>
      <c r="H201" s="195" t="s">
        <v>32</v>
      </c>
      <c r="I201" s="197"/>
      <c r="J201" s="194"/>
      <c r="K201" s="194"/>
      <c r="L201" s="198"/>
      <c r="M201" s="199"/>
      <c r="N201" s="200"/>
      <c r="O201" s="200"/>
      <c r="P201" s="200"/>
      <c r="Q201" s="200"/>
      <c r="R201" s="200"/>
      <c r="S201" s="200"/>
      <c r="T201" s="201"/>
      <c r="AT201" s="202" t="s">
        <v>136</v>
      </c>
      <c r="AU201" s="202" t="s">
        <v>87</v>
      </c>
      <c r="AV201" s="13" t="s">
        <v>23</v>
      </c>
      <c r="AW201" s="13" t="s">
        <v>39</v>
      </c>
      <c r="AX201" s="13" t="s">
        <v>78</v>
      </c>
      <c r="AY201" s="202" t="s">
        <v>127</v>
      </c>
    </row>
    <row r="202" spans="2:51" s="13" customFormat="1" ht="10.2">
      <c r="B202" s="193"/>
      <c r="C202" s="194"/>
      <c r="D202" s="188" t="s">
        <v>136</v>
      </c>
      <c r="E202" s="195" t="s">
        <v>32</v>
      </c>
      <c r="F202" s="196" t="s">
        <v>290</v>
      </c>
      <c r="G202" s="194"/>
      <c r="H202" s="195" t="s">
        <v>32</v>
      </c>
      <c r="I202" s="197"/>
      <c r="J202" s="194"/>
      <c r="K202" s="194"/>
      <c r="L202" s="198"/>
      <c r="M202" s="199"/>
      <c r="N202" s="200"/>
      <c r="O202" s="200"/>
      <c r="P202" s="200"/>
      <c r="Q202" s="200"/>
      <c r="R202" s="200"/>
      <c r="S202" s="200"/>
      <c r="T202" s="201"/>
      <c r="AT202" s="202" t="s">
        <v>136</v>
      </c>
      <c r="AU202" s="202" t="s">
        <v>87</v>
      </c>
      <c r="AV202" s="13" t="s">
        <v>23</v>
      </c>
      <c r="AW202" s="13" t="s">
        <v>39</v>
      </c>
      <c r="AX202" s="13" t="s">
        <v>78</v>
      </c>
      <c r="AY202" s="202" t="s">
        <v>127</v>
      </c>
    </row>
    <row r="203" spans="2:51" s="13" customFormat="1" ht="10.2">
      <c r="B203" s="193"/>
      <c r="C203" s="194"/>
      <c r="D203" s="188" t="s">
        <v>136</v>
      </c>
      <c r="E203" s="195" t="s">
        <v>32</v>
      </c>
      <c r="F203" s="196" t="s">
        <v>291</v>
      </c>
      <c r="G203" s="194"/>
      <c r="H203" s="195" t="s">
        <v>32</v>
      </c>
      <c r="I203" s="197"/>
      <c r="J203" s="194"/>
      <c r="K203" s="194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136</v>
      </c>
      <c r="AU203" s="202" t="s">
        <v>87</v>
      </c>
      <c r="AV203" s="13" t="s">
        <v>23</v>
      </c>
      <c r="AW203" s="13" t="s">
        <v>39</v>
      </c>
      <c r="AX203" s="13" t="s">
        <v>78</v>
      </c>
      <c r="AY203" s="202" t="s">
        <v>127</v>
      </c>
    </row>
    <row r="204" spans="2:51" s="13" customFormat="1" ht="10.2">
      <c r="B204" s="193"/>
      <c r="C204" s="194"/>
      <c r="D204" s="188" t="s">
        <v>136</v>
      </c>
      <c r="E204" s="195" t="s">
        <v>32</v>
      </c>
      <c r="F204" s="196" t="s">
        <v>292</v>
      </c>
      <c r="G204" s="194"/>
      <c r="H204" s="195" t="s">
        <v>32</v>
      </c>
      <c r="I204" s="197"/>
      <c r="J204" s="194"/>
      <c r="K204" s="194"/>
      <c r="L204" s="198"/>
      <c r="M204" s="199"/>
      <c r="N204" s="200"/>
      <c r="O204" s="200"/>
      <c r="P204" s="200"/>
      <c r="Q204" s="200"/>
      <c r="R204" s="200"/>
      <c r="S204" s="200"/>
      <c r="T204" s="201"/>
      <c r="AT204" s="202" t="s">
        <v>136</v>
      </c>
      <c r="AU204" s="202" t="s">
        <v>87</v>
      </c>
      <c r="AV204" s="13" t="s">
        <v>23</v>
      </c>
      <c r="AW204" s="13" t="s">
        <v>39</v>
      </c>
      <c r="AX204" s="13" t="s">
        <v>78</v>
      </c>
      <c r="AY204" s="202" t="s">
        <v>127</v>
      </c>
    </row>
    <row r="205" spans="2:51" s="14" customFormat="1" ht="10.2">
      <c r="B205" s="203"/>
      <c r="C205" s="204"/>
      <c r="D205" s="188" t="s">
        <v>136</v>
      </c>
      <c r="E205" s="205" t="s">
        <v>32</v>
      </c>
      <c r="F205" s="206" t="s">
        <v>23</v>
      </c>
      <c r="G205" s="204"/>
      <c r="H205" s="207">
        <v>1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136</v>
      </c>
      <c r="AU205" s="213" t="s">
        <v>87</v>
      </c>
      <c r="AV205" s="14" t="s">
        <v>87</v>
      </c>
      <c r="AW205" s="14" t="s">
        <v>39</v>
      </c>
      <c r="AX205" s="14" t="s">
        <v>23</v>
      </c>
      <c r="AY205" s="213" t="s">
        <v>127</v>
      </c>
    </row>
    <row r="206" spans="2:63" s="12" customFormat="1" ht="22.8" customHeight="1">
      <c r="B206" s="159"/>
      <c r="C206" s="160"/>
      <c r="D206" s="161" t="s">
        <v>77</v>
      </c>
      <c r="E206" s="173" t="s">
        <v>133</v>
      </c>
      <c r="F206" s="173" t="s">
        <v>293</v>
      </c>
      <c r="G206" s="160"/>
      <c r="H206" s="160"/>
      <c r="I206" s="163"/>
      <c r="J206" s="174">
        <f>BK206</f>
        <v>0</v>
      </c>
      <c r="K206" s="160"/>
      <c r="L206" s="165"/>
      <c r="M206" s="166"/>
      <c r="N206" s="167"/>
      <c r="O206" s="167"/>
      <c r="P206" s="168">
        <f>SUM(P207:P231)</f>
        <v>0</v>
      </c>
      <c r="Q206" s="167"/>
      <c r="R206" s="168">
        <f>SUM(R207:R231)</f>
        <v>1851.6364425</v>
      </c>
      <c r="S206" s="167"/>
      <c r="T206" s="169">
        <f>SUM(T207:T231)</f>
        <v>0</v>
      </c>
      <c r="AR206" s="170" t="s">
        <v>23</v>
      </c>
      <c r="AT206" s="171" t="s">
        <v>77</v>
      </c>
      <c r="AU206" s="171" t="s">
        <v>23</v>
      </c>
      <c r="AY206" s="170" t="s">
        <v>127</v>
      </c>
      <c r="BK206" s="172">
        <f>SUM(BK207:BK231)</f>
        <v>0</v>
      </c>
    </row>
    <row r="207" spans="1:65" s="2" customFormat="1" ht="16.5" customHeight="1">
      <c r="A207" s="35"/>
      <c r="B207" s="36"/>
      <c r="C207" s="175" t="s">
        <v>7</v>
      </c>
      <c r="D207" s="175" t="s">
        <v>129</v>
      </c>
      <c r="E207" s="176" t="s">
        <v>294</v>
      </c>
      <c r="F207" s="177" t="s">
        <v>295</v>
      </c>
      <c r="G207" s="178" t="s">
        <v>132</v>
      </c>
      <c r="H207" s="179">
        <v>905.85</v>
      </c>
      <c r="I207" s="180"/>
      <c r="J207" s="181">
        <f>ROUND(I207*H207,2)</f>
        <v>0</v>
      </c>
      <c r="K207" s="177" t="s">
        <v>142</v>
      </c>
      <c r="L207" s="40"/>
      <c r="M207" s="182" t="s">
        <v>32</v>
      </c>
      <c r="N207" s="183" t="s">
        <v>51</v>
      </c>
      <c r="O207" s="66"/>
      <c r="P207" s="184">
        <f>O207*H207</f>
        <v>0</v>
      </c>
      <c r="Q207" s="184">
        <v>0.20266</v>
      </c>
      <c r="R207" s="184">
        <f>Q207*H207</f>
        <v>183.579561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133</v>
      </c>
      <c r="AT207" s="186" t="s">
        <v>129</v>
      </c>
      <c r="AU207" s="186" t="s">
        <v>87</v>
      </c>
      <c r="AY207" s="18" t="s">
        <v>127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8" t="s">
        <v>133</v>
      </c>
      <c r="BK207" s="187">
        <f>ROUND(I207*H207,2)</f>
        <v>0</v>
      </c>
      <c r="BL207" s="18" t="s">
        <v>133</v>
      </c>
      <c r="BM207" s="186" t="s">
        <v>296</v>
      </c>
    </row>
    <row r="208" spans="1:47" s="2" customFormat="1" ht="10.2">
      <c r="A208" s="35"/>
      <c r="B208" s="36"/>
      <c r="C208" s="37"/>
      <c r="D208" s="188" t="s">
        <v>135</v>
      </c>
      <c r="E208" s="37"/>
      <c r="F208" s="189" t="s">
        <v>297</v>
      </c>
      <c r="G208" s="37"/>
      <c r="H208" s="37"/>
      <c r="I208" s="190"/>
      <c r="J208" s="37"/>
      <c r="K208" s="37"/>
      <c r="L208" s="40"/>
      <c r="M208" s="191"/>
      <c r="N208" s="192"/>
      <c r="O208" s="66"/>
      <c r="P208" s="66"/>
      <c r="Q208" s="66"/>
      <c r="R208" s="66"/>
      <c r="S208" s="66"/>
      <c r="T208" s="67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135</v>
      </c>
      <c r="AU208" s="18" t="s">
        <v>87</v>
      </c>
    </row>
    <row r="209" spans="1:47" s="2" customFormat="1" ht="10.2">
      <c r="A209" s="35"/>
      <c r="B209" s="36"/>
      <c r="C209" s="37"/>
      <c r="D209" s="214" t="s">
        <v>145</v>
      </c>
      <c r="E209" s="37"/>
      <c r="F209" s="215" t="s">
        <v>298</v>
      </c>
      <c r="G209" s="37"/>
      <c r="H209" s="37"/>
      <c r="I209" s="190"/>
      <c r="J209" s="37"/>
      <c r="K209" s="37"/>
      <c r="L209" s="40"/>
      <c r="M209" s="191"/>
      <c r="N209" s="192"/>
      <c r="O209" s="66"/>
      <c r="P209" s="66"/>
      <c r="Q209" s="66"/>
      <c r="R209" s="66"/>
      <c r="S209" s="66"/>
      <c r="T209" s="67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145</v>
      </c>
      <c r="AU209" s="18" t="s">
        <v>87</v>
      </c>
    </row>
    <row r="210" spans="2:51" s="13" customFormat="1" ht="10.2">
      <c r="B210" s="193"/>
      <c r="C210" s="194"/>
      <c r="D210" s="188" t="s">
        <v>136</v>
      </c>
      <c r="E210" s="195" t="s">
        <v>32</v>
      </c>
      <c r="F210" s="196" t="s">
        <v>299</v>
      </c>
      <c r="G210" s="194"/>
      <c r="H210" s="195" t="s">
        <v>32</v>
      </c>
      <c r="I210" s="197"/>
      <c r="J210" s="194"/>
      <c r="K210" s="194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136</v>
      </c>
      <c r="AU210" s="202" t="s">
        <v>87</v>
      </c>
      <c r="AV210" s="13" t="s">
        <v>23</v>
      </c>
      <c r="AW210" s="13" t="s">
        <v>39</v>
      </c>
      <c r="AX210" s="13" t="s">
        <v>78</v>
      </c>
      <c r="AY210" s="202" t="s">
        <v>127</v>
      </c>
    </row>
    <row r="211" spans="2:51" s="14" customFormat="1" ht="10.2">
      <c r="B211" s="203"/>
      <c r="C211" s="204"/>
      <c r="D211" s="188" t="s">
        <v>136</v>
      </c>
      <c r="E211" s="205" t="s">
        <v>32</v>
      </c>
      <c r="F211" s="206" t="s">
        <v>300</v>
      </c>
      <c r="G211" s="204"/>
      <c r="H211" s="207">
        <v>905.85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136</v>
      </c>
      <c r="AU211" s="213" t="s">
        <v>87</v>
      </c>
      <c r="AV211" s="14" t="s">
        <v>87</v>
      </c>
      <c r="AW211" s="14" t="s">
        <v>39</v>
      </c>
      <c r="AX211" s="14" t="s">
        <v>23</v>
      </c>
      <c r="AY211" s="213" t="s">
        <v>127</v>
      </c>
    </row>
    <row r="212" spans="1:65" s="2" customFormat="1" ht="16.5" customHeight="1">
      <c r="A212" s="35"/>
      <c r="B212" s="36"/>
      <c r="C212" s="175" t="s">
        <v>301</v>
      </c>
      <c r="D212" s="175" t="s">
        <v>129</v>
      </c>
      <c r="E212" s="176" t="s">
        <v>302</v>
      </c>
      <c r="F212" s="177" t="s">
        <v>303</v>
      </c>
      <c r="G212" s="178" t="s">
        <v>163</v>
      </c>
      <c r="H212" s="179">
        <v>768.6</v>
      </c>
      <c r="I212" s="180"/>
      <c r="J212" s="181">
        <f>ROUND(I212*H212,2)</f>
        <v>0</v>
      </c>
      <c r="K212" s="177" t="s">
        <v>142</v>
      </c>
      <c r="L212" s="40"/>
      <c r="M212" s="182" t="s">
        <v>32</v>
      </c>
      <c r="N212" s="183" t="s">
        <v>51</v>
      </c>
      <c r="O212" s="66"/>
      <c r="P212" s="184">
        <f>O212*H212</f>
        <v>0</v>
      </c>
      <c r="Q212" s="184">
        <v>2.13408</v>
      </c>
      <c r="R212" s="184">
        <f>Q212*H212</f>
        <v>1640.253888</v>
      </c>
      <c r="S212" s="184">
        <v>0</v>
      </c>
      <c r="T212" s="18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6" t="s">
        <v>133</v>
      </c>
      <c r="AT212" s="186" t="s">
        <v>129</v>
      </c>
      <c r="AU212" s="186" t="s">
        <v>87</v>
      </c>
      <c r="AY212" s="18" t="s">
        <v>127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8" t="s">
        <v>133</v>
      </c>
      <c r="BK212" s="187">
        <f>ROUND(I212*H212,2)</f>
        <v>0</v>
      </c>
      <c r="BL212" s="18" t="s">
        <v>133</v>
      </c>
      <c r="BM212" s="186" t="s">
        <v>304</v>
      </c>
    </row>
    <row r="213" spans="1:47" s="2" customFormat="1" ht="19.2">
      <c r="A213" s="35"/>
      <c r="B213" s="36"/>
      <c r="C213" s="37"/>
      <c r="D213" s="188" t="s">
        <v>135</v>
      </c>
      <c r="E213" s="37"/>
      <c r="F213" s="189" t="s">
        <v>305</v>
      </c>
      <c r="G213" s="37"/>
      <c r="H213" s="37"/>
      <c r="I213" s="190"/>
      <c r="J213" s="37"/>
      <c r="K213" s="37"/>
      <c r="L213" s="40"/>
      <c r="M213" s="191"/>
      <c r="N213" s="192"/>
      <c r="O213" s="66"/>
      <c r="P213" s="66"/>
      <c r="Q213" s="66"/>
      <c r="R213" s="66"/>
      <c r="S213" s="66"/>
      <c r="T213" s="67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135</v>
      </c>
      <c r="AU213" s="18" t="s">
        <v>87</v>
      </c>
    </row>
    <row r="214" spans="1:47" s="2" customFormat="1" ht="10.2">
      <c r="A214" s="35"/>
      <c r="B214" s="36"/>
      <c r="C214" s="37"/>
      <c r="D214" s="214" t="s">
        <v>145</v>
      </c>
      <c r="E214" s="37"/>
      <c r="F214" s="215" t="s">
        <v>306</v>
      </c>
      <c r="G214" s="37"/>
      <c r="H214" s="37"/>
      <c r="I214" s="190"/>
      <c r="J214" s="37"/>
      <c r="K214" s="37"/>
      <c r="L214" s="40"/>
      <c r="M214" s="191"/>
      <c r="N214" s="192"/>
      <c r="O214" s="66"/>
      <c r="P214" s="66"/>
      <c r="Q214" s="66"/>
      <c r="R214" s="66"/>
      <c r="S214" s="66"/>
      <c r="T214" s="67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145</v>
      </c>
      <c r="AU214" s="18" t="s">
        <v>87</v>
      </c>
    </row>
    <row r="215" spans="2:51" s="14" customFormat="1" ht="10.2">
      <c r="B215" s="203"/>
      <c r="C215" s="204"/>
      <c r="D215" s="188" t="s">
        <v>136</v>
      </c>
      <c r="E215" s="205" t="s">
        <v>32</v>
      </c>
      <c r="F215" s="206" t="s">
        <v>307</v>
      </c>
      <c r="G215" s="204"/>
      <c r="H215" s="207">
        <v>13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136</v>
      </c>
      <c r="AU215" s="213" t="s">
        <v>87</v>
      </c>
      <c r="AV215" s="14" t="s">
        <v>87</v>
      </c>
      <c r="AW215" s="14" t="s">
        <v>39</v>
      </c>
      <c r="AX215" s="14" t="s">
        <v>78</v>
      </c>
      <c r="AY215" s="213" t="s">
        <v>127</v>
      </c>
    </row>
    <row r="216" spans="2:51" s="14" customFormat="1" ht="10.2">
      <c r="B216" s="203"/>
      <c r="C216" s="204"/>
      <c r="D216" s="188" t="s">
        <v>136</v>
      </c>
      <c r="E216" s="205" t="s">
        <v>32</v>
      </c>
      <c r="F216" s="206" t="s">
        <v>308</v>
      </c>
      <c r="G216" s="204"/>
      <c r="H216" s="207">
        <v>768.6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136</v>
      </c>
      <c r="AU216" s="213" t="s">
        <v>87</v>
      </c>
      <c r="AV216" s="14" t="s">
        <v>87</v>
      </c>
      <c r="AW216" s="14" t="s">
        <v>39</v>
      </c>
      <c r="AX216" s="14" t="s">
        <v>23</v>
      </c>
      <c r="AY216" s="213" t="s">
        <v>127</v>
      </c>
    </row>
    <row r="217" spans="1:65" s="2" customFormat="1" ht="16.5" customHeight="1">
      <c r="A217" s="35"/>
      <c r="B217" s="36"/>
      <c r="C217" s="175" t="s">
        <v>309</v>
      </c>
      <c r="D217" s="175" t="s">
        <v>129</v>
      </c>
      <c r="E217" s="176" t="s">
        <v>310</v>
      </c>
      <c r="F217" s="177" t="s">
        <v>311</v>
      </c>
      <c r="G217" s="178" t="s">
        <v>132</v>
      </c>
      <c r="H217" s="179">
        <v>631.35</v>
      </c>
      <c r="I217" s="180"/>
      <c r="J217" s="181">
        <f>ROUND(I217*H217,2)</f>
        <v>0</v>
      </c>
      <c r="K217" s="177" t="s">
        <v>142</v>
      </c>
      <c r="L217" s="40"/>
      <c r="M217" s="182" t="s">
        <v>32</v>
      </c>
      <c r="N217" s="183" t="s">
        <v>51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6" t="s">
        <v>133</v>
      </c>
      <c r="AT217" s="186" t="s">
        <v>129</v>
      </c>
      <c r="AU217" s="186" t="s">
        <v>87</v>
      </c>
      <c r="AY217" s="18" t="s">
        <v>127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8" t="s">
        <v>133</v>
      </c>
      <c r="BK217" s="187">
        <f>ROUND(I217*H217,2)</f>
        <v>0</v>
      </c>
      <c r="BL217" s="18" t="s">
        <v>133</v>
      </c>
      <c r="BM217" s="186" t="s">
        <v>312</v>
      </c>
    </row>
    <row r="218" spans="1:47" s="2" customFormat="1" ht="19.2">
      <c r="A218" s="35"/>
      <c r="B218" s="36"/>
      <c r="C218" s="37"/>
      <c r="D218" s="188" t="s">
        <v>135</v>
      </c>
      <c r="E218" s="37"/>
      <c r="F218" s="189" t="s">
        <v>313</v>
      </c>
      <c r="G218" s="37"/>
      <c r="H218" s="37"/>
      <c r="I218" s="190"/>
      <c r="J218" s="37"/>
      <c r="K218" s="37"/>
      <c r="L218" s="40"/>
      <c r="M218" s="191"/>
      <c r="N218" s="192"/>
      <c r="O218" s="66"/>
      <c r="P218" s="66"/>
      <c r="Q218" s="66"/>
      <c r="R218" s="66"/>
      <c r="S218" s="66"/>
      <c r="T218" s="67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135</v>
      </c>
      <c r="AU218" s="18" t="s">
        <v>87</v>
      </c>
    </row>
    <row r="219" spans="1:47" s="2" customFormat="1" ht="10.2">
      <c r="A219" s="35"/>
      <c r="B219" s="36"/>
      <c r="C219" s="37"/>
      <c r="D219" s="214" t="s">
        <v>145</v>
      </c>
      <c r="E219" s="37"/>
      <c r="F219" s="215" t="s">
        <v>314</v>
      </c>
      <c r="G219" s="37"/>
      <c r="H219" s="37"/>
      <c r="I219" s="190"/>
      <c r="J219" s="37"/>
      <c r="K219" s="37"/>
      <c r="L219" s="40"/>
      <c r="M219" s="191"/>
      <c r="N219" s="192"/>
      <c r="O219" s="66"/>
      <c r="P219" s="66"/>
      <c r="Q219" s="66"/>
      <c r="R219" s="66"/>
      <c r="S219" s="66"/>
      <c r="T219" s="67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145</v>
      </c>
      <c r="AU219" s="18" t="s">
        <v>87</v>
      </c>
    </row>
    <row r="220" spans="2:51" s="13" customFormat="1" ht="10.2">
      <c r="B220" s="193"/>
      <c r="C220" s="194"/>
      <c r="D220" s="188" t="s">
        <v>136</v>
      </c>
      <c r="E220" s="195" t="s">
        <v>32</v>
      </c>
      <c r="F220" s="196" t="s">
        <v>315</v>
      </c>
      <c r="G220" s="194"/>
      <c r="H220" s="195" t="s">
        <v>32</v>
      </c>
      <c r="I220" s="197"/>
      <c r="J220" s="194"/>
      <c r="K220" s="194"/>
      <c r="L220" s="198"/>
      <c r="M220" s="199"/>
      <c r="N220" s="200"/>
      <c r="O220" s="200"/>
      <c r="P220" s="200"/>
      <c r="Q220" s="200"/>
      <c r="R220" s="200"/>
      <c r="S220" s="200"/>
      <c r="T220" s="201"/>
      <c r="AT220" s="202" t="s">
        <v>136</v>
      </c>
      <c r="AU220" s="202" t="s">
        <v>87</v>
      </c>
      <c r="AV220" s="13" t="s">
        <v>23</v>
      </c>
      <c r="AW220" s="13" t="s">
        <v>39</v>
      </c>
      <c r="AX220" s="13" t="s">
        <v>78</v>
      </c>
      <c r="AY220" s="202" t="s">
        <v>127</v>
      </c>
    </row>
    <row r="221" spans="2:51" s="14" customFormat="1" ht="10.2">
      <c r="B221" s="203"/>
      <c r="C221" s="204"/>
      <c r="D221" s="188" t="s">
        <v>136</v>
      </c>
      <c r="E221" s="205" t="s">
        <v>32</v>
      </c>
      <c r="F221" s="206" t="s">
        <v>316</v>
      </c>
      <c r="G221" s="204"/>
      <c r="H221" s="207">
        <v>631.35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136</v>
      </c>
      <c r="AU221" s="213" t="s">
        <v>87</v>
      </c>
      <c r="AV221" s="14" t="s">
        <v>87</v>
      </c>
      <c r="AW221" s="14" t="s">
        <v>39</v>
      </c>
      <c r="AX221" s="14" t="s">
        <v>23</v>
      </c>
      <c r="AY221" s="213" t="s">
        <v>127</v>
      </c>
    </row>
    <row r="222" spans="1:65" s="2" customFormat="1" ht="16.5" customHeight="1">
      <c r="A222" s="35"/>
      <c r="B222" s="36"/>
      <c r="C222" s="175" t="s">
        <v>317</v>
      </c>
      <c r="D222" s="175" t="s">
        <v>129</v>
      </c>
      <c r="E222" s="176" t="s">
        <v>318</v>
      </c>
      <c r="F222" s="177" t="s">
        <v>319</v>
      </c>
      <c r="G222" s="178" t="s">
        <v>132</v>
      </c>
      <c r="H222" s="179">
        <v>3.75</v>
      </c>
      <c r="I222" s="180"/>
      <c r="J222" s="181">
        <f>ROUND(I222*H222,2)</f>
        <v>0</v>
      </c>
      <c r="K222" s="177" t="s">
        <v>142</v>
      </c>
      <c r="L222" s="40"/>
      <c r="M222" s="182" t="s">
        <v>32</v>
      </c>
      <c r="N222" s="183" t="s">
        <v>51</v>
      </c>
      <c r="O222" s="66"/>
      <c r="P222" s="184">
        <f>O222*H222</f>
        <v>0</v>
      </c>
      <c r="Q222" s="184">
        <v>0.81209</v>
      </c>
      <c r="R222" s="184">
        <f>Q222*H222</f>
        <v>3.0453375</v>
      </c>
      <c r="S222" s="184">
        <v>0</v>
      </c>
      <c r="T222" s="18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6" t="s">
        <v>133</v>
      </c>
      <c r="AT222" s="186" t="s">
        <v>129</v>
      </c>
      <c r="AU222" s="186" t="s">
        <v>87</v>
      </c>
      <c r="AY222" s="18" t="s">
        <v>127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8" t="s">
        <v>133</v>
      </c>
      <c r="BK222" s="187">
        <f>ROUND(I222*H222,2)</f>
        <v>0</v>
      </c>
      <c r="BL222" s="18" t="s">
        <v>133</v>
      </c>
      <c r="BM222" s="186" t="s">
        <v>320</v>
      </c>
    </row>
    <row r="223" spans="1:47" s="2" customFormat="1" ht="10.2">
      <c r="A223" s="35"/>
      <c r="B223" s="36"/>
      <c r="C223" s="37"/>
      <c r="D223" s="188" t="s">
        <v>135</v>
      </c>
      <c r="E223" s="37"/>
      <c r="F223" s="189" t="s">
        <v>321</v>
      </c>
      <c r="G223" s="37"/>
      <c r="H223" s="37"/>
      <c r="I223" s="190"/>
      <c r="J223" s="37"/>
      <c r="K223" s="37"/>
      <c r="L223" s="40"/>
      <c r="M223" s="191"/>
      <c r="N223" s="192"/>
      <c r="O223" s="66"/>
      <c r="P223" s="66"/>
      <c r="Q223" s="66"/>
      <c r="R223" s="66"/>
      <c r="S223" s="66"/>
      <c r="T223" s="67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135</v>
      </c>
      <c r="AU223" s="18" t="s">
        <v>87</v>
      </c>
    </row>
    <row r="224" spans="1:47" s="2" customFormat="1" ht="10.2">
      <c r="A224" s="35"/>
      <c r="B224" s="36"/>
      <c r="C224" s="37"/>
      <c r="D224" s="214" t="s">
        <v>145</v>
      </c>
      <c r="E224" s="37"/>
      <c r="F224" s="215" t="s">
        <v>322</v>
      </c>
      <c r="G224" s="37"/>
      <c r="H224" s="37"/>
      <c r="I224" s="190"/>
      <c r="J224" s="37"/>
      <c r="K224" s="37"/>
      <c r="L224" s="40"/>
      <c r="M224" s="191"/>
      <c r="N224" s="192"/>
      <c r="O224" s="66"/>
      <c r="P224" s="66"/>
      <c r="Q224" s="66"/>
      <c r="R224" s="66"/>
      <c r="S224" s="66"/>
      <c r="T224" s="67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145</v>
      </c>
      <c r="AU224" s="18" t="s">
        <v>87</v>
      </c>
    </row>
    <row r="225" spans="2:51" s="13" customFormat="1" ht="10.2">
      <c r="B225" s="193"/>
      <c r="C225" s="194"/>
      <c r="D225" s="188" t="s">
        <v>136</v>
      </c>
      <c r="E225" s="195" t="s">
        <v>32</v>
      </c>
      <c r="F225" s="196" t="s">
        <v>323</v>
      </c>
      <c r="G225" s="194"/>
      <c r="H225" s="195" t="s">
        <v>32</v>
      </c>
      <c r="I225" s="197"/>
      <c r="J225" s="194"/>
      <c r="K225" s="194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136</v>
      </c>
      <c r="AU225" s="202" t="s">
        <v>87</v>
      </c>
      <c r="AV225" s="13" t="s">
        <v>23</v>
      </c>
      <c r="AW225" s="13" t="s">
        <v>39</v>
      </c>
      <c r="AX225" s="13" t="s">
        <v>78</v>
      </c>
      <c r="AY225" s="202" t="s">
        <v>127</v>
      </c>
    </row>
    <row r="226" spans="2:51" s="14" customFormat="1" ht="10.2">
      <c r="B226" s="203"/>
      <c r="C226" s="204"/>
      <c r="D226" s="188" t="s">
        <v>136</v>
      </c>
      <c r="E226" s="205" t="s">
        <v>32</v>
      </c>
      <c r="F226" s="206" t="s">
        <v>324</v>
      </c>
      <c r="G226" s="204"/>
      <c r="H226" s="207">
        <v>3.75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136</v>
      </c>
      <c r="AU226" s="213" t="s">
        <v>87</v>
      </c>
      <c r="AV226" s="14" t="s">
        <v>87</v>
      </c>
      <c r="AW226" s="14" t="s">
        <v>39</v>
      </c>
      <c r="AX226" s="14" t="s">
        <v>23</v>
      </c>
      <c r="AY226" s="213" t="s">
        <v>127</v>
      </c>
    </row>
    <row r="227" spans="1:65" s="2" customFormat="1" ht="16.5" customHeight="1">
      <c r="A227" s="35"/>
      <c r="B227" s="36"/>
      <c r="C227" s="175" t="s">
        <v>325</v>
      </c>
      <c r="D227" s="175" t="s">
        <v>129</v>
      </c>
      <c r="E227" s="176" t="s">
        <v>326</v>
      </c>
      <c r="F227" s="177" t="s">
        <v>327</v>
      </c>
      <c r="G227" s="178" t="s">
        <v>132</v>
      </c>
      <c r="H227" s="179">
        <v>26.4</v>
      </c>
      <c r="I227" s="180"/>
      <c r="J227" s="181">
        <f>ROUND(I227*H227,2)</f>
        <v>0</v>
      </c>
      <c r="K227" s="177" t="s">
        <v>142</v>
      </c>
      <c r="L227" s="40"/>
      <c r="M227" s="182" t="s">
        <v>32</v>
      </c>
      <c r="N227" s="183" t="s">
        <v>51</v>
      </c>
      <c r="O227" s="66"/>
      <c r="P227" s="184">
        <f>O227*H227</f>
        <v>0</v>
      </c>
      <c r="Q227" s="184">
        <v>0.93779</v>
      </c>
      <c r="R227" s="184">
        <f>Q227*H227</f>
        <v>24.757655999999997</v>
      </c>
      <c r="S227" s="184">
        <v>0</v>
      </c>
      <c r="T227" s="18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6" t="s">
        <v>133</v>
      </c>
      <c r="AT227" s="186" t="s">
        <v>129</v>
      </c>
      <c r="AU227" s="186" t="s">
        <v>87</v>
      </c>
      <c r="AY227" s="18" t="s">
        <v>127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8" t="s">
        <v>133</v>
      </c>
      <c r="BK227" s="187">
        <f>ROUND(I227*H227,2)</f>
        <v>0</v>
      </c>
      <c r="BL227" s="18" t="s">
        <v>133</v>
      </c>
      <c r="BM227" s="186" t="s">
        <v>328</v>
      </c>
    </row>
    <row r="228" spans="1:47" s="2" customFormat="1" ht="19.2">
      <c r="A228" s="35"/>
      <c r="B228" s="36"/>
      <c r="C228" s="37"/>
      <c r="D228" s="188" t="s">
        <v>135</v>
      </c>
      <c r="E228" s="37"/>
      <c r="F228" s="189" t="s">
        <v>329</v>
      </c>
      <c r="G228" s="37"/>
      <c r="H228" s="37"/>
      <c r="I228" s="190"/>
      <c r="J228" s="37"/>
      <c r="K228" s="37"/>
      <c r="L228" s="40"/>
      <c r="M228" s="191"/>
      <c r="N228" s="192"/>
      <c r="O228" s="66"/>
      <c r="P228" s="66"/>
      <c r="Q228" s="66"/>
      <c r="R228" s="66"/>
      <c r="S228" s="66"/>
      <c r="T228" s="67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135</v>
      </c>
      <c r="AU228" s="18" t="s">
        <v>87</v>
      </c>
    </row>
    <row r="229" spans="1:47" s="2" customFormat="1" ht="10.2">
      <c r="A229" s="35"/>
      <c r="B229" s="36"/>
      <c r="C229" s="37"/>
      <c r="D229" s="214" t="s">
        <v>145</v>
      </c>
      <c r="E229" s="37"/>
      <c r="F229" s="215" t="s">
        <v>330</v>
      </c>
      <c r="G229" s="37"/>
      <c r="H229" s="37"/>
      <c r="I229" s="190"/>
      <c r="J229" s="37"/>
      <c r="K229" s="37"/>
      <c r="L229" s="40"/>
      <c r="M229" s="191"/>
      <c r="N229" s="192"/>
      <c r="O229" s="66"/>
      <c r="P229" s="66"/>
      <c r="Q229" s="66"/>
      <c r="R229" s="66"/>
      <c r="S229" s="66"/>
      <c r="T229" s="67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145</v>
      </c>
      <c r="AU229" s="18" t="s">
        <v>87</v>
      </c>
    </row>
    <row r="230" spans="2:51" s="13" customFormat="1" ht="10.2">
      <c r="B230" s="193"/>
      <c r="C230" s="194"/>
      <c r="D230" s="188" t="s">
        <v>136</v>
      </c>
      <c r="E230" s="195" t="s">
        <v>32</v>
      </c>
      <c r="F230" s="196" t="s">
        <v>331</v>
      </c>
      <c r="G230" s="194"/>
      <c r="H230" s="195" t="s">
        <v>32</v>
      </c>
      <c r="I230" s="197"/>
      <c r="J230" s="194"/>
      <c r="K230" s="194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136</v>
      </c>
      <c r="AU230" s="202" t="s">
        <v>87</v>
      </c>
      <c r="AV230" s="13" t="s">
        <v>23</v>
      </c>
      <c r="AW230" s="13" t="s">
        <v>39</v>
      </c>
      <c r="AX230" s="13" t="s">
        <v>78</v>
      </c>
      <c r="AY230" s="202" t="s">
        <v>127</v>
      </c>
    </row>
    <row r="231" spans="2:51" s="14" customFormat="1" ht="10.2">
      <c r="B231" s="203"/>
      <c r="C231" s="204"/>
      <c r="D231" s="188" t="s">
        <v>136</v>
      </c>
      <c r="E231" s="205" t="s">
        <v>32</v>
      </c>
      <c r="F231" s="206" t="s">
        <v>332</v>
      </c>
      <c r="G231" s="204"/>
      <c r="H231" s="207">
        <v>26.4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136</v>
      </c>
      <c r="AU231" s="213" t="s">
        <v>87</v>
      </c>
      <c r="AV231" s="14" t="s">
        <v>87</v>
      </c>
      <c r="AW231" s="14" t="s">
        <v>39</v>
      </c>
      <c r="AX231" s="14" t="s">
        <v>23</v>
      </c>
      <c r="AY231" s="213" t="s">
        <v>127</v>
      </c>
    </row>
    <row r="232" spans="2:63" s="12" customFormat="1" ht="22.8" customHeight="1">
      <c r="B232" s="159"/>
      <c r="C232" s="160"/>
      <c r="D232" s="161" t="s">
        <v>77</v>
      </c>
      <c r="E232" s="173" t="s">
        <v>160</v>
      </c>
      <c r="F232" s="173" t="s">
        <v>333</v>
      </c>
      <c r="G232" s="160"/>
      <c r="H232" s="160"/>
      <c r="I232" s="163"/>
      <c r="J232" s="174">
        <f>BK232</f>
        <v>0</v>
      </c>
      <c r="K232" s="160"/>
      <c r="L232" s="165"/>
      <c r="M232" s="166"/>
      <c r="N232" s="167"/>
      <c r="O232" s="167"/>
      <c r="P232" s="168">
        <f>SUM(P233:P238)</f>
        <v>0</v>
      </c>
      <c r="Q232" s="167"/>
      <c r="R232" s="168">
        <f>SUM(R233:R238)</f>
        <v>0</v>
      </c>
      <c r="S232" s="167"/>
      <c r="T232" s="169">
        <f>SUM(T233:T238)</f>
        <v>0</v>
      </c>
      <c r="AR232" s="170" t="s">
        <v>23</v>
      </c>
      <c r="AT232" s="171" t="s">
        <v>77</v>
      </c>
      <c r="AU232" s="171" t="s">
        <v>23</v>
      </c>
      <c r="AY232" s="170" t="s">
        <v>127</v>
      </c>
      <c r="BK232" s="172">
        <f>SUM(BK233:BK238)</f>
        <v>0</v>
      </c>
    </row>
    <row r="233" spans="1:65" s="2" customFormat="1" ht="16.5" customHeight="1">
      <c r="A233" s="35"/>
      <c r="B233" s="36"/>
      <c r="C233" s="175" t="s">
        <v>334</v>
      </c>
      <c r="D233" s="175" t="s">
        <v>129</v>
      </c>
      <c r="E233" s="176" t="s">
        <v>335</v>
      </c>
      <c r="F233" s="177" t="s">
        <v>336</v>
      </c>
      <c r="G233" s="178" t="s">
        <v>132</v>
      </c>
      <c r="H233" s="179">
        <v>280</v>
      </c>
      <c r="I233" s="180"/>
      <c r="J233" s="181">
        <f>ROUND(I233*H233,2)</f>
        <v>0</v>
      </c>
      <c r="K233" s="177" t="s">
        <v>32</v>
      </c>
      <c r="L233" s="40"/>
      <c r="M233" s="182" t="s">
        <v>32</v>
      </c>
      <c r="N233" s="183" t="s">
        <v>51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6" t="s">
        <v>133</v>
      </c>
      <c r="AT233" s="186" t="s">
        <v>129</v>
      </c>
      <c r="AU233" s="186" t="s">
        <v>87</v>
      </c>
      <c r="AY233" s="18" t="s">
        <v>127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8" t="s">
        <v>133</v>
      </c>
      <c r="BK233" s="187">
        <f>ROUND(I233*H233,2)</f>
        <v>0</v>
      </c>
      <c r="BL233" s="18" t="s">
        <v>133</v>
      </c>
      <c r="BM233" s="186" t="s">
        <v>337</v>
      </c>
    </row>
    <row r="234" spans="1:47" s="2" customFormat="1" ht="10.2">
      <c r="A234" s="35"/>
      <c r="B234" s="36"/>
      <c r="C234" s="37"/>
      <c r="D234" s="188" t="s">
        <v>135</v>
      </c>
      <c r="E234" s="37"/>
      <c r="F234" s="189" t="s">
        <v>336</v>
      </c>
      <c r="G234" s="37"/>
      <c r="H234" s="37"/>
      <c r="I234" s="190"/>
      <c r="J234" s="37"/>
      <c r="K234" s="37"/>
      <c r="L234" s="40"/>
      <c r="M234" s="191"/>
      <c r="N234" s="192"/>
      <c r="O234" s="66"/>
      <c r="P234" s="66"/>
      <c r="Q234" s="66"/>
      <c r="R234" s="66"/>
      <c r="S234" s="66"/>
      <c r="T234" s="67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135</v>
      </c>
      <c r="AU234" s="18" t="s">
        <v>87</v>
      </c>
    </row>
    <row r="235" spans="2:51" s="13" customFormat="1" ht="10.2">
      <c r="B235" s="193"/>
      <c r="C235" s="194"/>
      <c r="D235" s="188" t="s">
        <v>136</v>
      </c>
      <c r="E235" s="195" t="s">
        <v>32</v>
      </c>
      <c r="F235" s="196" t="s">
        <v>338</v>
      </c>
      <c r="G235" s="194"/>
      <c r="H235" s="195" t="s">
        <v>32</v>
      </c>
      <c r="I235" s="197"/>
      <c r="J235" s="194"/>
      <c r="K235" s="194"/>
      <c r="L235" s="198"/>
      <c r="M235" s="199"/>
      <c r="N235" s="200"/>
      <c r="O235" s="200"/>
      <c r="P235" s="200"/>
      <c r="Q235" s="200"/>
      <c r="R235" s="200"/>
      <c r="S235" s="200"/>
      <c r="T235" s="201"/>
      <c r="AT235" s="202" t="s">
        <v>136</v>
      </c>
      <c r="AU235" s="202" t="s">
        <v>87</v>
      </c>
      <c r="AV235" s="13" t="s">
        <v>23</v>
      </c>
      <c r="AW235" s="13" t="s">
        <v>39</v>
      </c>
      <c r="AX235" s="13" t="s">
        <v>78</v>
      </c>
      <c r="AY235" s="202" t="s">
        <v>127</v>
      </c>
    </row>
    <row r="236" spans="2:51" s="13" customFormat="1" ht="10.2">
      <c r="B236" s="193"/>
      <c r="C236" s="194"/>
      <c r="D236" s="188" t="s">
        <v>136</v>
      </c>
      <c r="E236" s="195" t="s">
        <v>32</v>
      </c>
      <c r="F236" s="196" t="s">
        <v>339</v>
      </c>
      <c r="G236" s="194"/>
      <c r="H236" s="195" t="s">
        <v>32</v>
      </c>
      <c r="I236" s="197"/>
      <c r="J236" s="194"/>
      <c r="K236" s="194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136</v>
      </c>
      <c r="AU236" s="202" t="s">
        <v>87</v>
      </c>
      <c r="AV236" s="13" t="s">
        <v>23</v>
      </c>
      <c r="AW236" s="13" t="s">
        <v>39</v>
      </c>
      <c r="AX236" s="13" t="s">
        <v>78</v>
      </c>
      <c r="AY236" s="202" t="s">
        <v>127</v>
      </c>
    </row>
    <row r="237" spans="2:51" s="13" customFormat="1" ht="10.2">
      <c r="B237" s="193"/>
      <c r="C237" s="194"/>
      <c r="D237" s="188" t="s">
        <v>136</v>
      </c>
      <c r="E237" s="195" t="s">
        <v>32</v>
      </c>
      <c r="F237" s="196" t="s">
        <v>340</v>
      </c>
      <c r="G237" s="194"/>
      <c r="H237" s="195" t="s">
        <v>32</v>
      </c>
      <c r="I237" s="197"/>
      <c r="J237" s="194"/>
      <c r="K237" s="194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136</v>
      </c>
      <c r="AU237" s="202" t="s">
        <v>87</v>
      </c>
      <c r="AV237" s="13" t="s">
        <v>23</v>
      </c>
      <c r="AW237" s="13" t="s">
        <v>39</v>
      </c>
      <c r="AX237" s="13" t="s">
        <v>78</v>
      </c>
      <c r="AY237" s="202" t="s">
        <v>127</v>
      </c>
    </row>
    <row r="238" spans="2:51" s="14" customFormat="1" ht="10.2">
      <c r="B238" s="203"/>
      <c r="C238" s="204"/>
      <c r="D238" s="188" t="s">
        <v>136</v>
      </c>
      <c r="E238" s="205" t="s">
        <v>32</v>
      </c>
      <c r="F238" s="206" t="s">
        <v>341</v>
      </c>
      <c r="G238" s="204"/>
      <c r="H238" s="207">
        <v>280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136</v>
      </c>
      <c r="AU238" s="213" t="s">
        <v>87</v>
      </c>
      <c r="AV238" s="14" t="s">
        <v>87</v>
      </c>
      <c r="AW238" s="14" t="s">
        <v>39</v>
      </c>
      <c r="AX238" s="14" t="s">
        <v>23</v>
      </c>
      <c r="AY238" s="213" t="s">
        <v>127</v>
      </c>
    </row>
    <row r="239" spans="2:63" s="12" customFormat="1" ht="22.8" customHeight="1">
      <c r="B239" s="159"/>
      <c r="C239" s="160"/>
      <c r="D239" s="161" t="s">
        <v>77</v>
      </c>
      <c r="E239" s="173" t="s">
        <v>188</v>
      </c>
      <c r="F239" s="173" t="s">
        <v>342</v>
      </c>
      <c r="G239" s="160"/>
      <c r="H239" s="160"/>
      <c r="I239" s="163"/>
      <c r="J239" s="174">
        <f>BK239</f>
        <v>0</v>
      </c>
      <c r="K239" s="160"/>
      <c r="L239" s="165"/>
      <c r="M239" s="166"/>
      <c r="N239" s="167"/>
      <c r="O239" s="167"/>
      <c r="P239" s="168">
        <f>SUM(P240:P279)</f>
        <v>0</v>
      </c>
      <c r="Q239" s="167"/>
      <c r="R239" s="168">
        <f>SUM(R240:R279)</f>
        <v>0.6352200000000001</v>
      </c>
      <c r="S239" s="167"/>
      <c r="T239" s="169">
        <f>SUM(T240:T279)</f>
        <v>0</v>
      </c>
      <c r="AR239" s="170" t="s">
        <v>23</v>
      </c>
      <c r="AT239" s="171" t="s">
        <v>77</v>
      </c>
      <c r="AU239" s="171" t="s">
        <v>23</v>
      </c>
      <c r="AY239" s="170" t="s">
        <v>127</v>
      </c>
      <c r="BK239" s="172">
        <f>SUM(BK240:BK279)</f>
        <v>0</v>
      </c>
    </row>
    <row r="240" spans="1:65" s="2" customFormat="1" ht="16.5" customHeight="1">
      <c r="A240" s="35"/>
      <c r="B240" s="36"/>
      <c r="C240" s="175" t="s">
        <v>343</v>
      </c>
      <c r="D240" s="175" t="s">
        <v>129</v>
      </c>
      <c r="E240" s="176" t="s">
        <v>344</v>
      </c>
      <c r="F240" s="177" t="s">
        <v>345</v>
      </c>
      <c r="G240" s="178" t="s">
        <v>346</v>
      </c>
      <c r="H240" s="179">
        <v>100</v>
      </c>
      <c r="I240" s="180"/>
      <c r="J240" s="181">
        <f>ROUND(I240*H240,2)</f>
        <v>0</v>
      </c>
      <c r="K240" s="177" t="s">
        <v>32</v>
      </c>
      <c r="L240" s="40"/>
      <c r="M240" s="182" t="s">
        <v>32</v>
      </c>
      <c r="N240" s="183" t="s">
        <v>51</v>
      </c>
      <c r="O240" s="66"/>
      <c r="P240" s="184">
        <f>O240*H240</f>
        <v>0</v>
      </c>
      <c r="Q240" s="184">
        <v>1E-05</v>
      </c>
      <c r="R240" s="184">
        <f>Q240*H240</f>
        <v>0.001</v>
      </c>
      <c r="S240" s="184">
        <v>0</v>
      </c>
      <c r="T240" s="18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6" t="s">
        <v>133</v>
      </c>
      <c r="AT240" s="186" t="s">
        <v>129</v>
      </c>
      <c r="AU240" s="186" t="s">
        <v>87</v>
      </c>
      <c r="AY240" s="18" t="s">
        <v>127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8" t="s">
        <v>133</v>
      </c>
      <c r="BK240" s="187">
        <f>ROUND(I240*H240,2)</f>
        <v>0</v>
      </c>
      <c r="BL240" s="18" t="s">
        <v>133</v>
      </c>
      <c r="BM240" s="186" t="s">
        <v>347</v>
      </c>
    </row>
    <row r="241" spans="1:47" s="2" customFormat="1" ht="10.2">
      <c r="A241" s="35"/>
      <c r="B241" s="36"/>
      <c r="C241" s="37"/>
      <c r="D241" s="188" t="s">
        <v>135</v>
      </c>
      <c r="E241" s="37"/>
      <c r="F241" s="189" t="s">
        <v>348</v>
      </c>
      <c r="G241" s="37"/>
      <c r="H241" s="37"/>
      <c r="I241" s="190"/>
      <c r="J241" s="37"/>
      <c r="K241" s="37"/>
      <c r="L241" s="40"/>
      <c r="M241" s="191"/>
      <c r="N241" s="192"/>
      <c r="O241" s="66"/>
      <c r="P241" s="66"/>
      <c r="Q241" s="66"/>
      <c r="R241" s="66"/>
      <c r="S241" s="66"/>
      <c r="T241" s="67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135</v>
      </c>
      <c r="AU241" s="18" t="s">
        <v>87</v>
      </c>
    </row>
    <row r="242" spans="2:51" s="13" customFormat="1" ht="20.4">
      <c r="B242" s="193"/>
      <c r="C242" s="194"/>
      <c r="D242" s="188" t="s">
        <v>136</v>
      </c>
      <c r="E242" s="195" t="s">
        <v>32</v>
      </c>
      <c r="F242" s="196" t="s">
        <v>349</v>
      </c>
      <c r="G242" s="194"/>
      <c r="H242" s="195" t="s">
        <v>32</v>
      </c>
      <c r="I242" s="197"/>
      <c r="J242" s="194"/>
      <c r="K242" s="194"/>
      <c r="L242" s="198"/>
      <c r="M242" s="199"/>
      <c r="N242" s="200"/>
      <c r="O242" s="200"/>
      <c r="P242" s="200"/>
      <c r="Q242" s="200"/>
      <c r="R242" s="200"/>
      <c r="S242" s="200"/>
      <c r="T242" s="201"/>
      <c r="AT242" s="202" t="s">
        <v>136</v>
      </c>
      <c r="AU242" s="202" t="s">
        <v>87</v>
      </c>
      <c r="AV242" s="13" t="s">
        <v>23</v>
      </c>
      <c r="AW242" s="13" t="s">
        <v>39</v>
      </c>
      <c r="AX242" s="13" t="s">
        <v>78</v>
      </c>
      <c r="AY242" s="202" t="s">
        <v>127</v>
      </c>
    </row>
    <row r="243" spans="2:51" s="14" customFormat="1" ht="10.2">
      <c r="B243" s="203"/>
      <c r="C243" s="204"/>
      <c r="D243" s="188" t="s">
        <v>136</v>
      </c>
      <c r="E243" s="205" t="s">
        <v>32</v>
      </c>
      <c r="F243" s="206" t="s">
        <v>350</v>
      </c>
      <c r="G243" s="204"/>
      <c r="H243" s="207">
        <v>100</v>
      </c>
      <c r="I243" s="208"/>
      <c r="J243" s="204"/>
      <c r="K243" s="204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136</v>
      </c>
      <c r="AU243" s="213" t="s">
        <v>87</v>
      </c>
      <c r="AV243" s="14" t="s">
        <v>87</v>
      </c>
      <c r="AW243" s="14" t="s">
        <v>39</v>
      </c>
      <c r="AX243" s="14" t="s">
        <v>23</v>
      </c>
      <c r="AY243" s="213" t="s">
        <v>127</v>
      </c>
    </row>
    <row r="244" spans="1:65" s="2" customFormat="1" ht="21.75" customHeight="1">
      <c r="A244" s="35"/>
      <c r="B244" s="36"/>
      <c r="C244" s="175" t="s">
        <v>351</v>
      </c>
      <c r="D244" s="175" t="s">
        <v>129</v>
      </c>
      <c r="E244" s="176" t="s">
        <v>352</v>
      </c>
      <c r="F244" s="177" t="s">
        <v>353</v>
      </c>
      <c r="G244" s="178" t="s">
        <v>346</v>
      </c>
      <c r="H244" s="179">
        <v>2</v>
      </c>
      <c r="I244" s="180"/>
      <c r="J244" s="181">
        <f>ROUND(I244*H244,2)</f>
        <v>0</v>
      </c>
      <c r="K244" s="177" t="s">
        <v>142</v>
      </c>
      <c r="L244" s="40"/>
      <c r="M244" s="182" t="s">
        <v>32</v>
      </c>
      <c r="N244" s="183" t="s">
        <v>51</v>
      </c>
      <c r="O244" s="66"/>
      <c r="P244" s="184">
        <f>O244*H244</f>
        <v>0</v>
      </c>
      <c r="Q244" s="184">
        <v>0.00018</v>
      </c>
      <c r="R244" s="184">
        <f>Q244*H244</f>
        <v>0.00036</v>
      </c>
      <c r="S244" s="184">
        <v>0</v>
      </c>
      <c r="T244" s="18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6" t="s">
        <v>133</v>
      </c>
      <c r="AT244" s="186" t="s">
        <v>129</v>
      </c>
      <c r="AU244" s="186" t="s">
        <v>87</v>
      </c>
      <c r="AY244" s="18" t="s">
        <v>127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8" t="s">
        <v>133</v>
      </c>
      <c r="BK244" s="187">
        <f>ROUND(I244*H244,2)</f>
        <v>0</v>
      </c>
      <c r="BL244" s="18" t="s">
        <v>133</v>
      </c>
      <c r="BM244" s="186" t="s">
        <v>354</v>
      </c>
    </row>
    <row r="245" spans="1:47" s="2" customFormat="1" ht="19.2">
      <c r="A245" s="35"/>
      <c r="B245" s="36"/>
      <c r="C245" s="37"/>
      <c r="D245" s="188" t="s">
        <v>135</v>
      </c>
      <c r="E245" s="37"/>
      <c r="F245" s="189" t="s">
        <v>355</v>
      </c>
      <c r="G245" s="37"/>
      <c r="H245" s="37"/>
      <c r="I245" s="190"/>
      <c r="J245" s="37"/>
      <c r="K245" s="37"/>
      <c r="L245" s="40"/>
      <c r="M245" s="191"/>
      <c r="N245" s="192"/>
      <c r="O245" s="66"/>
      <c r="P245" s="66"/>
      <c r="Q245" s="66"/>
      <c r="R245" s="66"/>
      <c r="S245" s="66"/>
      <c r="T245" s="67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135</v>
      </c>
      <c r="AU245" s="18" t="s">
        <v>87</v>
      </c>
    </row>
    <row r="246" spans="1:47" s="2" customFormat="1" ht="10.2">
      <c r="A246" s="35"/>
      <c r="B246" s="36"/>
      <c r="C246" s="37"/>
      <c r="D246" s="214" t="s">
        <v>145</v>
      </c>
      <c r="E246" s="37"/>
      <c r="F246" s="215" t="s">
        <v>356</v>
      </c>
      <c r="G246" s="37"/>
      <c r="H246" s="37"/>
      <c r="I246" s="190"/>
      <c r="J246" s="37"/>
      <c r="K246" s="37"/>
      <c r="L246" s="40"/>
      <c r="M246" s="191"/>
      <c r="N246" s="192"/>
      <c r="O246" s="66"/>
      <c r="P246" s="66"/>
      <c r="Q246" s="66"/>
      <c r="R246" s="66"/>
      <c r="S246" s="66"/>
      <c r="T246" s="67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145</v>
      </c>
      <c r="AU246" s="18" t="s">
        <v>87</v>
      </c>
    </row>
    <row r="247" spans="2:51" s="13" customFormat="1" ht="10.2">
      <c r="B247" s="193"/>
      <c r="C247" s="194"/>
      <c r="D247" s="188" t="s">
        <v>136</v>
      </c>
      <c r="E247" s="195" t="s">
        <v>32</v>
      </c>
      <c r="F247" s="196" t="s">
        <v>357</v>
      </c>
      <c r="G247" s="194"/>
      <c r="H247" s="195" t="s">
        <v>32</v>
      </c>
      <c r="I247" s="197"/>
      <c r="J247" s="194"/>
      <c r="K247" s="194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136</v>
      </c>
      <c r="AU247" s="202" t="s">
        <v>87</v>
      </c>
      <c r="AV247" s="13" t="s">
        <v>23</v>
      </c>
      <c r="AW247" s="13" t="s">
        <v>39</v>
      </c>
      <c r="AX247" s="13" t="s">
        <v>78</v>
      </c>
      <c r="AY247" s="202" t="s">
        <v>127</v>
      </c>
    </row>
    <row r="248" spans="2:51" s="14" customFormat="1" ht="10.2">
      <c r="B248" s="203"/>
      <c r="C248" s="204"/>
      <c r="D248" s="188" t="s">
        <v>136</v>
      </c>
      <c r="E248" s="205" t="s">
        <v>32</v>
      </c>
      <c r="F248" s="206" t="s">
        <v>358</v>
      </c>
      <c r="G248" s="204"/>
      <c r="H248" s="207">
        <v>2</v>
      </c>
      <c r="I248" s="208"/>
      <c r="J248" s="204"/>
      <c r="K248" s="204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136</v>
      </c>
      <c r="AU248" s="213" t="s">
        <v>87</v>
      </c>
      <c r="AV248" s="14" t="s">
        <v>87</v>
      </c>
      <c r="AW248" s="14" t="s">
        <v>39</v>
      </c>
      <c r="AX248" s="14" t="s">
        <v>23</v>
      </c>
      <c r="AY248" s="213" t="s">
        <v>127</v>
      </c>
    </row>
    <row r="249" spans="1:65" s="2" customFormat="1" ht="16.5" customHeight="1">
      <c r="A249" s="35"/>
      <c r="B249" s="36"/>
      <c r="C249" s="227" t="s">
        <v>359</v>
      </c>
      <c r="D249" s="227" t="s">
        <v>247</v>
      </c>
      <c r="E249" s="228" t="s">
        <v>360</v>
      </c>
      <c r="F249" s="229" t="s">
        <v>361</v>
      </c>
      <c r="G249" s="230" t="s">
        <v>346</v>
      </c>
      <c r="H249" s="231">
        <v>2</v>
      </c>
      <c r="I249" s="232"/>
      <c r="J249" s="233">
        <f>ROUND(I249*H249,2)</f>
        <v>0</v>
      </c>
      <c r="K249" s="229" t="s">
        <v>32</v>
      </c>
      <c r="L249" s="234"/>
      <c r="M249" s="235" t="s">
        <v>32</v>
      </c>
      <c r="N249" s="236" t="s">
        <v>51</v>
      </c>
      <c r="O249" s="66"/>
      <c r="P249" s="184">
        <f>O249*H249</f>
        <v>0</v>
      </c>
      <c r="Q249" s="184">
        <v>0.308</v>
      </c>
      <c r="R249" s="184">
        <f>Q249*H249</f>
        <v>0.616</v>
      </c>
      <c r="S249" s="184">
        <v>0</v>
      </c>
      <c r="T249" s="18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6" t="s">
        <v>188</v>
      </c>
      <c r="AT249" s="186" t="s">
        <v>247</v>
      </c>
      <c r="AU249" s="186" t="s">
        <v>87</v>
      </c>
      <c r="AY249" s="18" t="s">
        <v>127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8" t="s">
        <v>133</v>
      </c>
      <c r="BK249" s="187">
        <f>ROUND(I249*H249,2)</f>
        <v>0</v>
      </c>
      <c r="BL249" s="18" t="s">
        <v>133</v>
      </c>
      <c r="BM249" s="186" t="s">
        <v>362</v>
      </c>
    </row>
    <row r="250" spans="1:47" s="2" customFormat="1" ht="10.2">
      <c r="A250" s="35"/>
      <c r="B250" s="36"/>
      <c r="C250" s="37"/>
      <c r="D250" s="188" t="s">
        <v>135</v>
      </c>
      <c r="E250" s="37"/>
      <c r="F250" s="189" t="s">
        <v>361</v>
      </c>
      <c r="G250" s="37"/>
      <c r="H250" s="37"/>
      <c r="I250" s="190"/>
      <c r="J250" s="37"/>
      <c r="K250" s="37"/>
      <c r="L250" s="40"/>
      <c r="M250" s="191"/>
      <c r="N250" s="192"/>
      <c r="O250" s="66"/>
      <c r="P250" s="66"/>
      <c r="Q250" s="66"/>
      <c r="R250" s="66"/>
      <c r="S250" s="66"/>
      <c r="T250" s="67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135</v>
      </c>
      <c r="AU250" s="18" t="s">
        <v>87</v>
      </c>
    </row>
    <row r="251" spans="2:51" s="13" customFormat="1" ht="10.2">
      <c r="B251" s="193"/>
      <c r="C251" s="194"/>
      <c r="D251" s="188" t="s">
        <v>136</v>
      </c>
      <c r="E251" s="195" t="s">
        <v>32</v>
      </c>
      <c r="F251" s="196" t="s">
        <v>363</v>
      </c>
      <c r="G251" s="194"/>
      <c r="H251" s="195" t="s">
        <v>32</v>
      </c>
      <c r="I251" s="197"/>
      <c r="J251" s="194"/>
      <c r="K251" s="194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136</v>
      </c>
      <c r="AU251" s="202" t="s">
        <v>87</v>
      </c>
      <c r="AV251" s="13" t="s">
        <v>23</v>
      </c>
      <c r="AW251" s="13" t="s">
        <v>39</v>
      </c>
      <c r="AX251" s="13" t="s">
        <v>78</v>
      </c>
      <c r="AY251" s="202" t="s">
        <v>127</v>
      </c>
    </row>
    <row r="252" spans="2:51" s="14" customFormat="1" ht="10.2">
      <c r="B252" s="203"/>
      <c r="C252" s="204"/>
      <c r="D252" s="188" t="s">
        <v>136</v>
      </c>
      <c r="E252" s="205" t="s">
        <v>32</v>
      </c>
      <c r="F252" s="206" t="s">
        <v>358</v>
      </c>
      <c r="G252" s="204"/>
      <c r="H252" s="207">
        <v>2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136</v>
      </c>
      <c r="AU252" s="213" t="s">
        <v>87</v>
      </c>
      <c r="AV252" s="14" t="s">
        <v>87</v>
      </c>
      <c r="AW252" s="14" t="s">
        <v>39</v>
      </c>
      <c r="AX252" s="14" t="s">
        <v>23</v>
      </c>
      <c r="AY252" s="213" t="s">
        <v>127</v>
      </c>
    </row>
    <row r="253" spans="1:65" s="2" customFormat="1" ht="16.5" customHeight="1">
      <c r="A253" s="35"/>
      <c r="B253" s="36"/>
      <c r="C253" s="175" t="s">
        <v>364</v>
      </c>
      <c r="D253" s="175" t="s">
        <v>129</v>
      </c>
      <c r="E253" s="176" t="s">
        <v>365</v>
      </c>
      <c r="F253" s="177" t="s">
        <v>366</v>
      </c>
      <c r="G253" s="178" t="s">
        <v>346</v>
      </c>
      <c r="H253" s="179">
        <v>2</v>
      </c>
      <c r="I253" s="180"/>
      <c r="J253" s="181">
        <f>ROUND(I253*H253,2)</f>
        <v>0</v>
      </c>
      <c r="K253" s="177" t="s">
        <v>142</v>
      </c>
      <c r="L253" s="40"/>
      <c r="M253" s="182" t="s">
        <v>32</v>
      </c>
      <c r="N253" s="183" t="s">
        <v>51</v>
      </c>
      <c r="O253" s="66"/>
      <c r="P253" s="184">
        <f>O253*H253</f>
        <v>0</v>
      </c>
      <c r="Q253" s="184">
        <v>1E-05</v>
      </c>
      <c r="R253" s="184">
        <f>Q253*H253</f>
        <v>2E-05</v>
      </c>
      <c r="S253" s="184">
        <v>0</v>
      </c>
      <c r="T253" s="18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6" t="s">
        <v>133</v>
      </c>
      <c r="AT253" s="186" t="s">
        <v>129</v>
      </c>
      <c r="AU253" s="186" t="s">
        <v>87</v>
      </c>
      <c r="AY253" s="18" t="s">
        <v>127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8" t="s">
        <v>133</v>
      </c>
      <c r="BK253" s="187">
        <f>ROUND(I253*H253,2)</f>
        <v>0</v>
      </c>
      <c r="BL253" s="18" t="s">
        <v>133</v>
      </c>
      <c r="BM253" s="186" t="s">
        <v>367</v>
      </c>
    </row>
    <row r="254" spans="1:47" s="2" customFormat="1" ht="10.2">
      <c r="A254" s="35"/>
      <c r="B254" s="36"/>
      <c r="C254" s="37"/>
      <c r="D254" s="188" t="s">
        <v>135</v>
      </c>
      <c r="E254" s="37"/>
      <c r="F254" s="189" t="s">
        <v>368</v>
      </c>
      <c r="G254" s="37"/>
      <c r="H254" s="37"/>
      <c r="I254" s="190"/>
      <c r="J254" s="37"/>
      <c r="K254" s="37"/>
      <c r="L254" s="40"/>
      <c r="M254" s="191"/>
      <c r="N254" s="192"/>
      <c r="O254" s="66"/>
      <c r="P254" s="66"/>
      <c r="Q254" s="66"/>
      <c r="R254" s="66"/>
      <c r="S254" s="66"/>
      <c r="T254" s="67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135</v>
      </c>
      <c r="AU254" s="18" t="s">
        <v>87</v>
      </c>
    </row>
    <row r="255" spans="1:47" s="2" customFormat="1" ht="10.2">
      <c r="A255" s="35"/>
      <c r="B255" s="36"/>
      <c r="C255" s="37"/>
      <c r="D255" s="214" t="s">
        <v>145</v>
      </c>
      <c r="E255" s="37"/>
      <c r="F255" s="215" t="s">
        <v>369</v>
      </c>
      <c r="G255" s="37"/>
      <c r="H255" s="37"/>
      <c r="I255" s="190"/>
      <c r="J255" s="37"/>
      <c r="K255" s="37"/>
      <c r="L255" s="40"/>
      <c r="M255" s="191"/>
      <c r="N255" s="192"/>
      <c r="O255" s="66"/>
      <c r="P255" s="66"/>
      <c r="Q255" s="66"/>
      <c r="R255" s="66"/>
      <c r="S255" s="66"/>
      <c r="T255" s="67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145</v>
      </c>
      <c r="AU255" s="18" t="s">
        <v>87</v>
      </c>
    </row>
    <row r="256" spans="2:51" s="13" customFormat="1" ht="10.2">
      <c r="B256" s="193"/>
      <c r="C256" s="194"/>
      <c r="D256" s="188" t="s">
        <v>136</v>
      </c>
      <c r="E256" s="195" t="s">
        <v>32</v>
      </c>
      <c r="F256" s="196" t="s">
        <v>357</v>
      </c>
      <c r="G256" s="194"/>
      <c r="H256" s="195" t="s">
        <v>32</v>
      </c>
      <c r="I256" s="197"/>
      <c r="J256" s="194"/>
      <c r="K256" s="194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136</v>
      </c>
      <c r="AU256" s="202" t="s">
        <v>87</v>
      </c>
      <c r="AV256" s="13" t="s">
        <v>23</v>
      </c>
      <c r="AW256" s="13" t="s">
        <v>39</v>
      </c>
      <c r="AX256" s="13" t="s">
        <v>78</v>
      </c>
      <c r="AY256" s="202" t="s">
        <v>127</v>
      </c>
    </row>
    <row r="257" spans="2:51" s="14" customFormat="1" ht="10.2">
      <c r="B257" s="203"/>
      <c r="C257" s="204"/>
      <c r="D257" s="188" t="s">
        <v>136</v>
      </c>
      <c r="E257" s="205" t="s">
        <v>32</v>
      </c>
      <c r="F257" s="206" t="s">
        <v>358</v>
      </c>
      <c r="G257" s="204"/>
      <c r="H257" s="207">
        <v>2</v>
      </c>
      <c r="I257" s="208"/>
      <c r="J257" s="204"/>
      <c r="K257" s="204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136</v>
      </c>
      <c r="AU257" s="213" t="s">
        <v>87</v>
      </c>
      <c r="AV257" s="14" t="s">
        <v>87</v>
      </c>
      <c r="AW257" s="14" t="s">
        <v>39</v>
      </c>
      <c r="AX257" s="14" t="s">
        <v>23</v>
      </c>
      <c r="AY257" s="213" t="s">
        <v>127</v>
      </c>
    </row>
    <row r="258" spans="1:65" s="2" customFormat="1" ht="16.5" customHeight="1">
      <c r="A258" s="35"/>
      <c r="B258" s="36"/>
      <c r="C258" s="227" t="s">
        <v>370</v>
      </c>
      <c r="D258" s="227" t="s">
        <v>247</v>
      </c>
      <c r="E258" s="228" t="s">
        <v>371</v>
      </c>
      <c r="F258" s="229" t="s">
        <v>372</v>
      </c>
      <c r="G258" s="230" t="s">
        <v>346</v>
      </c>
      <c r="H258" s="231">
        <v>2</v>
      </c>
      <c r="I258" s="232"/>
      <c r="J258" s="233">
        <f>ROUND(I258*H258,2)</f>
        <v>0</v>
      </c>
      <c r="K258" s="229" t="s">
        <v>142</v>
      </c>
      <c r="L258" s="234"/>
      <c r="M258" s="235" t="s">
        <v>32</v>
      </c>
      <c r="N258" s="236" t="s">
        <v>51</v>
      </c>
      <c r="O258" s="66"/>
      <c r="P258" s="184">
        <f>O258*H258</f>
        <v>0</v>
      </c>
      <c r="Q258" s="184">
        <v>0.0014</v>
      </c>
      <c r="R258" s="184">
        <f>Q258*H258</f>
        <v>0.0028</v>
      </c>
      <c r="S258" s="184">
        <v>0</v>
      </c>
      <c r="T258" s="18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6" t="s">
        <v>188</v>
      </c>
      <c r="AT258" s="186" t="s">
        <v>247</v>
      </c>
      <c r="AU258" s="186" t="s">
        <v>87</v>
      </c>
      <c r="AY258" s="18" t="s">
        <v>127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8" t="s">
        <v>133</v>
      </c>
      <c r="BK258" s="187">
        <f>ROUND(I258*H258,2)</f>
        <v>0</v>
      </c>
      <c r="BL258" s="18" t="s">
        <v>133</v>
      </c>
      <c r="BM258" s="186" t="s">
        <v>373</v>
      </c>
    </row>
    <row r="259" spans="1:47" s="2" customFormat="1" ht="10.2">
      <c r="A259" s="35"/>
      <c r="B259" s="36"/>
      <c r="C259" s="37"/>
      <c r="D259" s="188" t="s">
        <v>135</v>
      </c>
      <c r="E259" s="37"/>
      <c r="F259" s="189" t="s">
        <v>372</v>
      </c>
      <c r="G259" s="37"/>
      <c r="H259" s="37"/>
      <c r="I259" s="190"/>
      <c r="J259" s="37"/>
      <c r="K259" s="37"/>
      <c r="L259" s="40"/>
      <c r="M259" s="191"/>
      <c r="N259" s="192"/>
      <c r="O259" s="66"/>
      <c r="P259" s="66"/>
      <c r="Q259" s="66"/>
      <c r="R259" s="66"/>
      <c r="S259" s="66"/>
      <c r="T259" s="67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135</v>
      </c>
      <c r="AU259" s="18" t="s">
        <v>87</v>
      </c>
    </row>
    <row r="260" spans="2:51" s="13" customFormat="1" ht="10.2">
      <c r="B260" s="193"/>
      <c r="C260" s="194"/>
      <c r="D260" s="188" t="s">
        <v>136</v>
      </c>
      <c r="E260" s="195" t="s">
        <v>32</v>
      </c>
      <c r="F260" s="196" t="s">
        <v>363</v>
      </c>
      <c r="G260" s="194"/>
      <c r="H260" s="195" t="s">
        <v>32</v>
      </c>
      <c r="I260" s="197"/>
      <c r="J260" s="194"/>
      <c r="K260" s="194"/>
      <c r="L260" s="198"/>
      <c r="M260" s="199"/>
      <c r="N260" s="200"/>
      <c r="O260" s="200"/>
      <c r="P260" s="200"/>
      <c r="Q260" s="200"/>
      <c r="R260" s="200"/>
      <c r="S260" s="200"/>
      <c r="T260" s="201"/>
      <c r="AT260" s="202" t="s">
        <v>136</v>
      </c>
      <c r="AU260" s="202" t="s">
        <v>87</v>
      </c>
      <c r="AV260" s="13" t="s">
        <v>23</v>
      </c>
      <c r="AW260" s="13" t="s">
        <v>39</v>
      </c>
      <c r="AX260" s="13" t="s">
        <v>78</v>
      </c>
      <c r="AY260" s="202" t="s">
        <v>127</v>
      </c>
    </row>
    <row r="261" spans="2:51" s="14" customFormat="1" ht="10.2">
      <c r="B261" s="203"/>
      <c r="C261" s="204"/>
      <c r="D261" s="188" t="s">
        <v>136</v>
      </c>
      <c r="E261" s="205" t="s">
        <v>32</v>
      </c>
      <c r="F261" s="206" t="s">
        <v>358</v>
      </c>
      <c r="G261" s="204"/>
      <c r="H261" s="207">
        <v>2</v>
      </c>
      <c r="I261" s="208"/>
      <c r="J261" s="204"/>
      <c r="K261" s="204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136</v>
      </c>
      <c r="AU261" s="213" t="s">
        <v>87</v>
      </c>
      <c r="AV261" s="14" t="s">
        <v>87</v>
      </c>
      <c r="AW261" s="14" t="s">
        <v>39</v>
      </c>
      <c r="AX261" s="14" t="s">
        <v>23</v>
      </c>
      <c r="AY261" s="213" t="s">
        <v>127</v>
      </c>
    </row>
    <row r="262" spans="1:65" s="2" customFormat="1" ht="16.5" customHeight="1">
      <c r="A262" s="35"/>
      <c r="B262" s="36"/>
      <c r="C262" s="175" t="s">
        <v>374</v>
      </c>
      <c r="D262" s="175" t="s">
        <v>129</v>
      </c>
      <c r="E262" s="176" t="s">
        <v>375</v>
      </c>
      <c r="F262" s="177" t="s">
        <v>376</v>
      </c>
      <c r="G262" s="178" t="s">
        <v>346</v>
      </c>
      <c r="H262" s="179">
        <v>2</v>
      </c>
      <c r="I262" s="180"/>
      <c r="J262" s="181">
        <f>ROUND(I262*H262,2)</f>
        <v>0</v>
      </c>
      <c r="K262" s="177" t="s">
        <v>142</v>
      </c>
      <c r="L262" s="40"/>
      <c r="M262" s="182" t="s">
        <v>32</v>
      </c>
      <c r="N262" s="183" t="s">
        <v>51</v>
      </c>
      <c r="O262" s="66"/>
      <c r="P262" s="184">
        <f>O262*H262</f>
        <v>0</v>
      </c>
      <c r="Q262" s="184">
        <v>1E-05</v>
      </c>
      <c r="R262" s="184">
        <f>Q262*H262</f>
        <v>2E-05</v>
      </c>
      <c r="S262" s="184">
        <v>0</v>
      </c>
      <c r="T262" s="185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6" t="s">
        <v>133</v>
      </c>
      <c r="AT262" s="186" t="s">
        <v>129</v>
      </c>
      <c r="AU262" s="186" t="s">
        <v>87</v>
      </c>
      <c r="AY262" s="18" t="s">
        <v>127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8" t="s">
        <v>133</v>
      </c>
      <c r="BK262" s="187">
        <f>ROUND(I262*H262,2)</f>
        <v>0</v>
      </c>
      <c r="BL262" s="18" t="s">
        <v>133</v>
      </c>
      <c r="BM262" s="186" t="s">
        <v>377</v>
      </c>
    </row>
    <row r="263" spans="1:47" s="2" customFormat="1" ht="10.2">
      <c r="A263" s="35"/>
      <c r="B263" s="36"/>
      <c r="C263" s="37"/>
      <c r="D263" s="188" t="s">
        <v>135</v>
      </c>
      <c r="E263" s="37"/>
      <c r="F263" s="189" t="s">
        <v>378</v>
      </c>
      <c r="G263" s="37"/>
      <c r="H263" s="37"/>
      <c r="I263" s="190"/>
      <c r="J263" s="37"/>
      <c r="K263" s="37"/>
      <c r="L263" s="40"/>
      <c r="M263" s="191"/>
      <c r="N263" s="192"/>
      <c r="O263" s="66"/>
      <c r="P263" s="66"/>
      <c r="Q263" s="66"/>
      <c r="R263" s="66"/>
      <c r="S263" s="66"/>
      <c r="T263" s="67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135</v>
      </c>
      <c r="AU263" s="18" t="s">
        <v>87</v>
      </c>
    </row>
    <row r="264" spans="1:47" s="2" customFormat="1" ht="10.2">
      <c r="A264" s="35"/>
      <c r="B264" s="36"/>
      <c r="C264" s="37"/>
      <c r="D264" s="214" t="s">
        <v>145</v>
      </c>
      <c r="E264" s="37"/>
      <c r="F264" s="215" t="s">
        <v>379</v>
      </c>
      <c r="G264" s="37"/>
      <c r="H264" s="37"/>
      <c r="I264" s="190"/>
      <c r="J264" s="37"/>
      <c r="K264" s="37"/>
      <c r="L264" s="40"/>
      <c r="M264" s="191"/>
      <c r="N264" s="192"/>
      <c r="O264" s="66"/>
      <c r="P264" s="66"/>
      <c r="Q264" s="66"/>
      <c r="R264" s="66"/>
      <c r="S264" s="66"/>
      <c r="T264" s="67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145</v>
      </c>
      <c r="AU264" s="18" t="s">
        <v>87</v>
      </c>
    </row>
    <row r="265" spans="2:51" s="13" customFormat="1" ht="10.2">
      <c r="B265" s="193"/>
      <c r="C265" s="194"/>
      <c r="D265" s="188" t="s">
        <v>136</v>
      </c>
      <c r="E265" s="195" t="s">
        <v>32</v>
      </c>
      <c r="F265" s="196" t="s">
        <v>357</v>
      </c>
      <c r="G265" s="194"/>
      <c r="H265" s="195" t="s">
        <v>32</v>
      </c>
      <c r="I265" s="197"/>
      <c r="J265" s="194"/>
      <c r="K265" s="194"/>
      <c r="L265" s="198"/>
      <c r="M265" s="199"/>
      <c r="N265" s="200"/>
      <c r="O265" s="200"/>
      <c r="P265" s="200"/>
      <c r="Q265" s="200"/>
      <c r="R265" s="200"/>
      <c r="S265" s="200"/>
      <c r="T265" s="201"/>
      <c r="AT265" s="202" t="s">
        <v>136</v>
      </c>
      <c r="AU265" s="202" t="s">
        <v>87</v>
      </c>
      <c r="AV265" s="13" t="s">
        <v>23</v>
      </c>
      <c r="AW265" s="13" t="s">
        <v>39</v>
      </c>
      <c r="AX265" s="13" t="s">
        <v>78</v>
      </c>
      <c r="AY265" s="202" t="s">
        <v>127</v>
      </c>
    </row>
    <row r="266" spans="2:51" s="14" customFormat="1" ht="10.2">
      <c r="B266" s="203"/>
      <c r="C266" s="204"/>
      <c r="D266" s="188" t="s">
        <v>136</v>
      </c>
      <c r="E266" s="205" t="s">
        <v>32</v>
      </c>
      <c r="F266" s="206" t="s">
        <v>358</v>
      </c>
      <c r="G266" s="204"/>
      <c r="H266" s="207">
        <v>2</v>
      </c>
      <c r="I266" s="208"/>
      <c r="J266" s="204"/>
      <c r="K266" s="204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136</v>
      </c>
      <c r="AU266" s="213" t="s">
        <v>87</v>
      </c>
      <c r="AV266" s="14" t="s">
        <v>87</v>
      </c>
      <c r="AW266" s="14" t="s">
        <v>39</v>
      </c>
      <c r="AX266" s="14" t="s">
        <v>23</v>
      </c>
      <c r="AY266" s="213" t="s">
        <v>127</v>
      </c>
    </row>
    <row r="267" spans="1:65" s="2" customFormat="1" ht="16.5" customHeight="1">
      <c r="A267" s="35"/>
      <c r="B267" s="36"/>
      <c r="C267" s="227" t="s">
        <v>380</v>
      </c>
      <c r="D267" s="227" t="s">
        <v>247</v>
      </c>
      <c r="E267" s="228" t="s">
        <v>381</v>
      </c>
      <c r="F267" s="229" t="s">
        <v>382</v>
      </c>
      <c r="G267" s="230" t="s">
        <v>346</v>
      </c>
      <c r="H267" s="231">
        <v>2</v>
      </c>
      <c r="I267" s="232"/>
      <c r="J267" s="233">
        <f>ROUND(I267*H267,2)</f>
        <v>0</v>
      </c>
      <c r="K267" s="229" t="s">
        <v>142</v>
      </c>
      <c r="L267" s="234"/>
      <c r="M267" s="235" t="s">
        <v>32</v>
      </c>
      <c r="N267" s="236" t="s">
        <v>51</v>
      </c>
      <c r="O267" s="66"/>
      <c r="P267" s="184">
        <f>O267*H267</f>
        <v>0</v>
      </c>
      <c r="Q267" s="184">
        <v>0.0029</v>
      </c>
      <c r="R267" s="184">
        <f>Q267*H267</f>
        <v>0.0058</v>
      </c>
      <c r="S267" s="184">
        <v>0</v>
      </c>
      <c r="T267" s="18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6" t="s">
        <v>188</v>
      </c>
      <c r="AT267" s="186" t="s">
        <v>247</v>
      </c>
      <c r="AU267" s="186" t="s">
        <v>87</v>
      </c>
      <c r="AY267" s="18" t="s">
        <v>127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8" t="s">
        <v>133</v>
      </c>
      <c r="BK267" s="187">
        <f>ROUND(I267*H267,2)</f>
        <v>0</v>
      </c>
      <c r="BL267" s="18" t="s">
        <v>133</v>
      </c>
      <c r="BM267" s="186" t="s">
        <v>383</v>
      </c>
    </row>
    <row r="268" spans="1:47" s="2" customFormat="1" ht="10.2">
      <c r="A268" s="35"/>
      <c r="B268" s="36"/>
      <c r="C268" s="37"/>
      <c r="D268" s="188" t="s">
        <v>135</v>
      </c>
      <c r="E268" s="37"/>
      <c r="F268" s="189" t="s">
        <v>382</v>
      </c>
      <c r="G268" s="37"/>
      <c r="H268" s="37"/>
      <c r="I268" s="190"/>
      <c r="J268" s="37"/>
      <c r="K268" s="37"/>
      <c r="L268" s="40"/>
      <c r="M268" s="191"/>
      <c r="N268" s="192"/>
      <c r="O268" s="66"/>
      <c r="P268" s="66"/>
      <c r="Q268" s="66"/>
      <c r="R268" s="66"/>
      <c r="S268" s="66"/>
      <c r="T268" s="67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135</v>
      </c>
      <c r="AU268" s="18" t="s">
        <v>87</v>
      </c>
    </row>
    <row r="269" spans="2:51" s="13" customFormat="1" ht="10.2">
      <c r="B269" s="193"/>
      <c r="C269" s="194"/>
      <c r="D269" s="188" t="s">
        <v>136</v>
      </c>
      <c r="E269" s="195" t="s">
        <v>32</v>
      </c>
      <c r="F269" s="196" t="s">
        <v>363</v>
      </c>
      <c r="G269" s="194"/>
      <c r="H269" s="195" t="s">
        <v>32</v>
      </c>
      <c r="I269" s="197"/>
      <c r="J269" s="194"/>
      <c r="K269" s="194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136</v>
      </c>
      <c r="AU269" s="202" t="s">
        <v>87</v>
      </c>
      <c r="AV269" s="13" t="s">
        <v>23</v>
      </c>
      <c r="AW269" s="13" t="s">
        <v>39</v>
      </c>
      <c r="AX269" s="13" t="s">
        <v>78</v>
      </c>
      <c r="AY269" s="202" t="s">
        <v>127</v>
      </c>
    </row>
    <row r="270" spans="2:51" s="14" customFormat="1" ht="10.2">
      <c r="B270" s="203"/>
      <c r="C270" s="204"/>
      <c r="D270" s="188" t="s">
        <v>136</v>
      </c>
      <c r="E270" s="205" t="s">
        <v>32</v>
      </c>
      <c r="F270" s="206" t="s">
        <v>358</v>
      </c>
      <c r="G270" s="204"/>
      <c r="H270" s="207">
        <v>2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136</v>
      </c>
      <c r="AU270" s="213" t="s">
        <v>87</v>
      </c>
      <c r="AV270" s="14" t="s">
        <v>87</v>
      </c>
      <c r="AW270" s="14" t="s">
        <v>39</v>
      </c>
      <c r="AX270" s="14" t="s">
        <v>23</v>
      </c>
      <c r="AY270" s="213" t="s">
        <v>127</v>
      </c>
    </row>
    <row r="271" spans="1:65" s="2" customFormat="1" ht="16.5" customHeight="1">
      <c r="A271" s="35"/>
      <c r="B271" s="36"/>
      <c r="C271" s="175" t="s">
        <v>384</v>
      </c>
      <c r="D271" s="175" t="s">
        <v>129</v>
      </c>
      <c r="E271" s="176" t="s">
        <v>385</v>
      </c>
      <c r="F271" s="177" t="s">
        <v>386</v>
      </c>
      <c r="G271" s="178" t="s">
        <v>346</v>
      </c>
      <c r="H271" s="179">
        <v>2</v>
      </c>
      <c r="I271" s="180"/>
      <c r="J271" s="181">
        <f>ROUND(I271*H271,2)</f>
        <v>0</v>
      </c>
      <c r="K271" s="177" t="s">
        <v>142</v>
      </c>
      <c r="L271" s="40"/>
      <c r="M271" s="182" t="s">
        <v>32</v>
      </c>
      <c r="N271" s="183" t="s">
        <v>51</v>
      </c>
      <c r="O271" s="66"/>
      <c r="P271" s="184">
        <f>O271*H271</f>
        <v>0</v>
      </c>
      <c r="Q271" s="184">
        <v>1E-05</v>
      </c>
      <c r="R271" s="184">
        <f>Q271*H271</f>
        <v>2E-05</v>
      </c>
      <c r="S271" s="184">
        <v>0</v>
      </c>
      <c r="T271" s="18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6" t="s">
        <v>133</v>
      </c>
      <c r="AT271" s="186" t="s">
        <v>129</v>
      </c>
      <c r="AU271" s="186" t="s">
        <v>87</v>
      </c>
      <c r="AY271" s="18" t="s">
        <v>127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8" t="s">
        <v>133</v>
      </c>
      <c r="BK271" s="187">
        <f>ROUND(I271*H271,2)</f>
        <v>0</v>
      </c>
      <c r="BL271" s="18" t="s">
        <v>133</v>
      </c>
      <c r="BM271" s="186" t="s">
        <v>387</v>
      </c>
    </row>
    <row r="272" spans="1:47" s="2" customFormat="1" ht="10.2">
      <c r="A272" s="35"/>
      <c r="B272" s="36"/>
      <c r="C272" s="37"/>
      <c r="D272" s="188" t="s">
        <v>135</v>
      </c>
      <c r="E272" s="37"/>
      <c r="F272" s="189" t="s">
        <v>388</v>
      </c>
      <c r="G272" s="37"/>
      <c r="H272" s="37"/>
      <c r="I272" s="190"/>
      <c r="J272" s="37"/>
      <c r="K272" s="37"/>
      <c r="L272" s="40"/>
      <c r="M272" s="191"/>
      <c r="N272" s="192"/>
      <c r="O272" s="66"/>
      <c r="P272" s="66"/>
      <c r="Q272" s="66"/>
      <c r="R272" s="66"/>
      <c r="S272" s="66"/>
      <c r="T272" s="67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135</v>
      </c>
      <c r="AU272" s="18" t="s">
        <v>87</v>
      </c>
    </row>
    <row r="273" spans="1:47" s="2" customFormat="1" ht="10.2">
      <c r="A273" s="35"/>
      <c r="B273" s="36"/>
      <c r="C273" s="37"/>
      <c r="D273" s="214" t="s">
        <v>145</v>
      </c>
      <c r="E273" s="37"/>
      <c r="F273" s="215" t="s">
        <v>389</v>
      </c>
      <c r="G273" s="37"/>
      <c r="H273" s="37"/>
      <c r="I273" s="190"/>
      <c r="J273" s="37"/>
      <c r="K273" s="37"/>
      <c r="L273" s="40"/>
      <c r="M273" s="191"/>
      <c r="N273" s="192"/>
      <c r="O273" s="66"/>
      <c r="P273" s="66"/>
      <c r="Q273" s="66"/>
      <c r="R273" s="66"/>
      <c r="S273" s="66"/>
      <c r="T273" s="67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145</v>
      </c>
      <c r="AU273" s="18" t="s">
        <v>87</v>
      </c>
    </row>
    <row r="274" spans="2:51" s="13" customFormat="1" ht="10.2">
      <c r="B274" s="193"/>
      <c r="C274" s="194"/>
      <c r="D274" s="188" t="s">
        <v>136</v>
      </c>
      <c r="E274" s="195" t="s">
        <v>32</v>
      </c>
      <c r="F274" s="196" t="s">
        <v>357</v>
      </c>
      <c r="G274" s="194"/>
      <c r="H274" s="195" t="s">
        <v>32</v>
      </c>
      <c r="I274" s="197"/>
      <c r="J274" s="194"/>
      <c r="K274" s="194"/>
      <c r="L274" s="198"/>
      <c r="M274" s="199"/>
      <c r="N274" s="200"/>
      <c r="O274" s="200"/>
      <c r="P274" s="200"/>
      <c r="Q274" s="200"/>
      <c r="R274" s="200"/>
      <c r="S274" s="200"/>
      <c r="T274" s="201"/>
      <c r="AT274" s="202" t="s">
        <v>136</v>
      </c>
      <c r="AU274" s="202" t="s">
        <v>87</v>
      </c>
      <c r="AV274" s="13" t="s">
        <v>23</v>
      </c>
      <c r="AW274" s="13" t="s">
        <v>39</v>
      </c>
      <c r="AX274" s="13" t="s">
        <v>78</v>
      </c>
      <c r="AY274" s="202" t="s">
        <v>127</v>
      </c>
    </row>
    <row r="275" spans="2:51" s="14" customFormat="1" ht="10.2">
      <c r="B275" s="203"/>
      <c r="C275" s="204"/>
      <c r="D275" s="188" t="s">
        <v>136</v>
      </c>
      <c r="E275" s="205" t="s">
        <v>32</v>
      </c>
      <c r="F275" s="206" t="s">
        <v>358</v>
      </c>
      <c r="G275" s="204"/>
      <c r="H275" s="207">
        <v>2</v>
      </c>
      <c r="I275" s="208"/>
      <c r="J275" s="204"/>
      <c r="K275" s="204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136</v>
      </c>
      <c r="AU275" s="213" t="s">
        <v>87</v>
      </c>
      <c r="AV275" s="14" t="s">
        <v>87</v>
      </c>
      <c r="AW275" s="14" t="s">
        <v>39</v>
      </c>
      <c r="AX275" s="14" t="s">
        <v>23</v>
      </c>
      <c r="AY275" s="213" t="s">
        <v>127</v>
      </c>
    </row>
    <row r="276" spans="1:65" s="2" customFormat="1" ht="16.5" customHeight="1">
      <c r="A276" s="35"/>
      <c r="B276" s="36"/>
      <c r="C276" s="227" t="s">
        <v>390</v>
      </c>
      <c r="D276" s="227" t="s">
        <v>247</v>
      </c>
      <c r="E276" s="228" t="s">
        <v>391</v>
      </c>
      <c r="F276" s="229" t="s">
        <v>392</v>
      </c>
      <c r="G276" s="230" t="s">
        <v>346</v>
      </c>
      <c r="H276" s="231">
        <v>2</v>
      </c>
      <c r="I276" s="232"/>
      <c r="J276" s="233">
        <f>ROUND(I276*H276,2)</f>
        <v>0</v>
      </c>
      <c r="K276" s="229" t="s">
        <v>142</v>
      </c>
      <c r="L276" s="234"/>
      <c r="M276" s="235" t="s">
        <v>32</v>
      </c>
      <c r="N276" s="236" t="s">
        <v>51</v>
      </c>
      <c r="O276" s="66"/>
      <c r="P276" s="184">
        <f>O276*H276</f>
        <v>0</v>
      </c>
      <c r="Q276" s="184">
        <v>0.0046</v>
      </c>
      <c r="R276" s="184">
        <f>Q276*H276</f>
        <v>0.0092</v>
      </c>
      <c r="S276" s="184">
        <v>0</v>
      </c>
      <c r="T276" s="18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6" t="s">
        <v>188</v>
      </c>
      <c r="AT276" s="186" t="s">
        <v>247</v>
      </c>
      <c r="AU276" s="186" t="s">
        <v>87</v>
      </c>
      <c r="AY276" s="18" t="s">
        <v>127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8" t="s">
        <v>133</v>
      </c>
      <c r="BK276" s="187">
        <f>ROUND(I276*H276,2)</f>
        <v>0</v>
      </c>
      <c r="BL276" s="18" t="s">
        <v>133</v>
      </c>
      <c r="BM276" s="186" t="s">
        <v>393</v>
      </c>
    </row>
    <row r="277" spans="1:47" s="2" customFormat="1" ht="10.2">
      <c r="A277" s="35"/>
      <c r="B277" s="36"/>
      <c r="C277" s="37"/>
      <c r="D277" s="188" t="s">
        <v>135</v>
      </c>
      <c r="E277" s="37"/>
      <c r="F277" s="189" t="s">
        <v>392</v>
      </c>
      <c r="G277" s="37"/>
      <c r="H277" s="37"/>
      <c r="I277" s="190"/>
      <c r="J277" s="37"/>
      <c r="K277" s="37"/>
      <c r="L277" s="40"/>
      <c r="M277" s="191"/>
      <c r="N277" s="192"/>
      <c r="O277" s="66"/>
      <c r="P277" s="66"/>
      <c r="Q277" s="66"/>
      <c r="R277" s="66"/>
      <c r="S277" s="66"/>
      <c r="T277" s="67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135</v>
      </c>
      <c r="AU277" s="18" t="s">
        <v>87</v>
      </c>
    </row>
    <row r="278" spans="2:51" s="13" customFormat="1" ht="10.2">
      <c r="B278" s="193"/>
      <c r="C278" s="194"/>
      <c r="D278" s="188" t="s">
        <v>136</v>
      </c>
      <c r="E278" s="195" t="s">
        <v>32</v>
      </c>
      <c r="F278" s="196" t="s">
        <v>363</v>
      </c>
      <c r="G278" s="194"/>
      <c r="H278" s="195" t="s">
        <v>32</v>
      </c>
      <c r="I278" s="197"/>
      <c r="J278" s="194"/>
      <c r="K278" s="194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136</v>
      </c>
      <c r="AU278" s="202" t="s">
        <v>87</v>
      </c>
      <c r="AV278" s="13" t="s">
        <v>23</v>
      </c>
      <c r="AW278" s="13" t="s">
        <v>39</v>
      </c>
      <c r="AX278" s="13" t="s">
        <v>78</v>
      </c>
      <c r="AY278" s="202" t="s">
        <v>127</v>
      </c>
    </row>
    <row r="279" spans="2:51" s="14" customFormat="1" ht="10.2">
      <c r="B279" s="203"/>
      <c r="C279" s="204"/>
      <c r="D279" s="188" t="s">
        <v>136</v>
      </c>
      <c r="E279" s="205" t="s">
        <v>32</v>
      </c>
      <c r="F279" s="206" t="s">
        <v>358</v>
      </c>
      <c r="G279" s="204"/>
      <c r="H279" s="207">
        <v>2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136</v>
      </c>
      <c r="AU279" s="213" t="s">
        <v>87</v>
      </c>
      <c r="AV279" s="14" t="s">
        <v>87</v>
      </c>
      <c r="AW279" s="14" t="s">
        <v>39</v>
      </c>
      <c r="AX279" s="14" t="s">
        <v>23</v>
      </c>
      <c r="AY279" s="213" t="s">
        <v>127</v>
      </c>
    </row>
    <row r="280" spans="2:63" s="12" customFormat="1" ht="22.8" customHeight="1">
      <c r="B280" s="159"/>
      <c r="C280" s="160"/>
      <c r="D280" s="161" t="s">
        <v>77</v>
      </c>
      <c r="E280" s="173" t="s">
        <v>197</v>
      </c>
      <c r="F280" s="173" t="s">
        <v>394</v>
      </c>
      <c r="G280" s="160"/>
      <c r="H280" s="160"/>
      <c r="I280" s="163"/>
      <c r="J280" s="174">
        <f>BK280</f>
        <v>0</v>
      </c>
      <c r="K280" s="160"/>
      <c r="L280" s="165"/>
      <c r="M280" s="166"/>
      <c r="N280" s="167"/>
      <c r="O280" s="167"/>
      <c r="P280" s="168">
        <f>SUM(P281:P290)</f>
        <v>0</v>
      </c>
      <c r="Q280" s="167"/>
      <c r="R280" s="168">
        <f>SUM(R281:R290)</f>
        <v>0</v>
      </c>
      <c r="S280" s="167"/>
      <c r="T280" s="169">
        <f>SUM(T281:T290)</f>
        <v>120</v>
      </c>
      <c r="AR280" s="170" t="s">
        <v>23</v>
      </c>
      <c r="AT280" s="171" t="s">
        <v>77</v>
      </c>
      <c r="AU280" s="171" t="s">
        <v>23</v>
      </c>
      <c r="AY280" s="170" t="s">
        <v>127</v>
      </c>
      <c r="BK280" s="172">
        <f>SUM(BK281:BK290)</f>
        <v>0</v>
      </c>
    </row>
    <row r="281" spans="1:65" s="2" customFormat="1" ht="16.5" customHeight="1">
      <c r="A281" s="35"/>
      <c r="B281" s="36"/>
      <c r="C281" s="175" t="s">
        <v>395</v>
      </c>
      <c r="D281" s="175" t="s">
        <v>129</v>
      </c>
      <c r="E281" s="176" t="s">
        <v>396</v>
      </c>
      <c r="F281" s="177" t="s">
        <v>397</v>
      </c>
      <c r="G281" s="178" t="s">
        <v>132</v>
      </c>
      <c r="H281" s="179">
        <v>26.4</v>
      </c>
      <c r="I281" s="180"/>
      <c r="J281" s="181">
        <f>ROUND(I281*H281,2)</f>
        <v>0</v>
      </c>
      <c r="K281" s="177" t="s">
        <v>142</v>
      </c>
      <c r="L281" s="40"/>
      <c r="M281" s="182" t="s">
        <v>32</v>
      </c>
      <c r="N281" s="183" t="s">
        <v>51</v>
      </c>
      <c r="O281" s="66"/>
      <c r="P281" s="184">
        <f>O281*H281</f>
        <v>0</v>
      </c>
      <c r="Q281" s="184">
        <v>0</v>
      </c>
      <c r="R281" s="184">
        <f>Q281*H281</f>
        <v>0</v>
      </c>
      <c r="S281" s="184">
        <v>0</v>
      </c>
      <c r="T281" s="18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133</v>
      </c>
      <c r="AT281" s="186" t="s">
        <v>129</v>
      </c>
      <c r="AU281" s="186" t="s">
        <v>87</v>
      </c>
      <c r="AY281" s="18" t="s">
        <v>127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8" t="s">
        <v>133</v>
      </c>
      <c r="BK281" s="187">
        <f>ROUND(I281*H281,2)</f>
        <v>0</v>
      </c>
      <c r="BL281" s="18" t="s">
        <v>133</v>
      </c>
      <c r="BM281" s="186" t="s">
        <v>398</v>
      </c>
    </row>
    <row r="282" spans="1:47" s="2" customFormat="1" ht="10.2">
      <c r="A282" s="35"/>
      <c r="B282" s="36"/>
      <c r="C282" s="37"/>
      <c r="D282" s="188" t="s">
        <v>135</v>
      </c>
      <c r="E282" s="37"/>
      <c r="F282" s="189" t="s">
        <v>399</v>
      </c>
      <c r="G282" s="37"/>
      <c r="H282" s="37"/>
      <c r="I282" s="190"/>
      <c r="J282" s="37"/>
      <c r="K282" s="37"/>
      <c r="L282" s="40"/>
      <c r="M282" s="191"/>
      <c r="N282" s="192"/>
      <c r="O282" s="66"/>
      <c r="P282" s="66"/>
      <c r="Q282" s="66"/>
      <c r="R282" s="66"/>
      <c r="S282" s="66"/>
      <c r="T282" s="67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135</v>
      </c>
      <c r="AU282" s="18" t="s">
        <v>87</v>
      </c>
    </row>
    <row r="283" spans="1:47" s="2" customFormat="1" ht="10.2">
      <c r="A283" s="35"/>
      <c r="B283" s="36"/>
      <c r="C283" s="37"/>
      <c r="D283" s="214" t="s">
        <v>145</v>
      </c>
      <c r="E283" s="37"/>
      <c r="F283" s="215" t="s">
        <v>400</v>
      </c>
      <c r="G283" s="37"/>
      <c r="H283" s="37"/>
      <c r="I283" s="190"/>
      <c r="J283" s="37"/>
      <c r="K283" s="37"/>
      <c r="L283" s="40"/>
      <c r="M283" s="191"/>
      <c r="N283" s="192"/>
      <c r="O283" s="66"/>
      <c r="P283" s="66"/>
      <c r="Q283" s="66"/>
      <c r="R283" s="66"/>
      <c r="S283" s="66"/>
      <c r="T283" s="67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145</v>
      </c>
      <c r="AU283" s="18" t="s">
        <v>87</v>
      </c>
    </row>
    <row r="284" spans="2:51" s="13" customFormat="1" ht="10.2">
      <c r="B284" s="193"/>
      <c r="C284" s="194"/>
      <c r="D284" s="188" t="s">
        <v>136</v>
      </c>
      <c r="E284" s="195" t="s">
        <v>32</v>
      </c>
      <c r="F284" s="196" t="s">
        <v>401</v>
      </c>
      <c r="G284" s="194"/>
      <c r="H284" s="195" t="s">
        <v>32</v>
      </c>
      <c r="I284" s="197"/>
      <c r="J284" s="194"/>
      <c r="K284" s="194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136</v>
      </c>
      <c r="AU284" s="202" t="s">
        <v>87</v>
      </c>
      <c r="AV284" s="13" t="s">
        <v>23</v>
      </c>
      <c r="AW284" s="13" t="s">
        <v>39</v>
      </c>
      <c r="AX284" s="13" t="s">
        <v>78</v>
      </c>
      <c r="AY284" s="202" t="s">
        <v>127</v>
      </c>
    </row>
    <row r="285" spans="2:51" s="14" customFormat="1" ht="10.2">
      <c r="B285" s="203"/>
      <c r="C285" s="204"/>
      <c r="D285" s="188" t="s">
        <v>136</v>
      </c>
      <c r="E285" s="205" t="s">
        <v>32</v>
      </c>
      <c r="F285" s="206" t="s">
        <v>332</v>
      </c>
      <c r="G285" s="204"/>
      <c r="H285" s="207">
        <v>26.4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136</v>
      </c>
      <c r="AU285" s="213" t="s">
        <v>87</v>
      </c>
      <c r="AV285" s="14" t="s">
        <v>87</v>
      </c>
      <c r="AW285" s="14" t="s">
        <v>39</v>
      </c>
      <c r="AX285" s="14" t="s">
        <v>23</v>
      </c>
      <c r="AY285" s="213" t="s">
        <v>127</v>
      </c>
    </row>
    <row r="286" spans="1:65" s="2" customFormat="1" ht="16.5" customHeight="1">
      <c r="A286" s="35"/>
      <c r="B286" s="36"/>
      <c r="C286" s="175" t="s">
        <v>402</v>
      </c>
      <c r="D286" s="175" t="s">
        <v>129</v>
      </c>
      <c r="E286" s="176" t="s">
        <v>403</v>
      </c>
      <c r="F286" s="177" t="s">
        <v>404</v>
      </c>
      <c r="G286" s="178" t="s">
        <v>132</v>
      </c>
      <c r="H286" s="179">
        <v>6000</v>
      </c>
      <c r="I286" s="180"/>
      <c r="J286" s="181">
        <f>ROUND(I286*H286,2)</f>
        <v>0</v>
      </c>
      <c r="K286" s="177" t="s">
        <v>142</v>
      </c>
      <c r="L286" s="40"/>
      <c r="M286" s="182" t="s">
        <v>32</v>
      </c>
      <c r="N286" s="183" t="s">
        <v>51</v>
      </c>
      <c r="O286" s="66"/>
      <c r="P286" s="184">
        <f>O286*H286</f>
        <v>0</v>
      </c>
      <c r="Q286" s="184">
        <v>0</v>
      </c>
      <c r="R286" s="184">
        <f>Q286*H286</f>
        <v>0</v>
      </c>
      <c r="S286" s="184">
        <v>0.02</v>
      </c>
      <c r="T286" s="185">
        <f>S286*H286</f>
        <v>120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6" t="s">
        <v>133</v>
      </c>
      <c r="AT286" s="186" t="s">
        <v>129</v>
      </c>
      <c r="AU286" s="186" t="s">
        <v>87</v>
      </c>
      <c r="AY286" s="18" t="s">
        <v>127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133</v>
      </c>
      <c r="BK286" s="187">
        <f>ROUND(I286*H286,2)</f>
        <v>0</v>
      </c>
      <c r="BL286" s="18" t="s">
        <v>133</v>
      </c>
      <c r="BM286" s="186" t="s">
        <v>405</v>
      </c>
    </row>
    <row r="287" spans="1:47" s="2" customFormat="1" ht="19.2">
      <c r="A287" s="35"/>
      <c r="B287" s="36"/>
      <c r="C287" s="37"/>
      <c r="D287" s="188" t="s">
        <v>135</v>
      </c>
      <c r="E287" s="37"/>
      <c r="F287" s="189" t="s">
        <v>406</v>
      </c>
      <c r="G287" s="37"/>
      <c r="H287" s="37"/>
      <c r="I287" s="190"/>
      <c r="J287" s="37"/>
      <c r="K287" s="37"/>
      <c r="L287" s="40"/>
      <c r="M287" s="191"/>
      <c r="N287" s="192"/>
      <c r="O287" s="66"/>
      <c r="P287" s="66"/>
      <c r="Q287" s="66"/>
      <c r="R287" s="66"/>
      <c r="S287" s="66"/>
      <c r="T287" s="67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135</v>
      </c>
      <c r="AU287" s="18" t="s">
        <v>87</v>
      </c>
    </row>
    <row r="288" spans="1:47" s="2" customFormat="1" ht="10.2">
      <c r="A288" s="35"/>
      <c r="B288" s="36"/>
      <c r="C288" s="37"/>
      <c r="D288" s="214" t="s">
        <v>145</v>
      </c>
      <c r="E288" s="37"/>
      <c r="F288" s="215" t="s">
        <v>407</v>
      </c>
      <c r="G288" s="37"/>
      <c r="H288" s="37"/>
      <c r="I288" s="190"/>
      <c r="J288" s="37"/>
      <c r="K288" s="37"/>
      <c r="L288" s="40"/>
      <c r="M288" s="191"/>
      <c r="N288" s="192"/>
      <c r="O288" s="66"/>
      <c r="P288" s="66"/>
      <c r="Q288" s="66"/>
      <c r="R288" s="66"/>
      <c r="S288" s="66"/>
      <c r="T288" s="67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145</v>
      </c>
      <c r="AU288" s="18" t="s">
        <v>87</v>
      </c>
    </row>
    <row r="289" spans="2:51" s="13" customFormat="1" ht="10.2">
      <c r="B289" s="193"/>
      <c r="C289" s="194"/>
      <c r="D289" s="188" t="s">
        <v>136</v>
      </c>
      <c r="E289" s="195" t="s">
        <v>32</v>
      </c>
      <c r="F289" s="196" t="s">
        <v>408</v>
      </c>
      <c r="G289" s="194"/>
      <c r="H289" s="195" t="s">
        <v>32</v>
      </c>
      <c r="I289" s="197"/>
      <c r="J289" s="194"/>
      <c r="K289" s="194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136</v>
      </c>
      <c r="AU289" s="202" t="s">
        <v>87</v>
      </c>
      <c r="AV289" s="13" t="s">
        <v>23</v>
      </c>
      <c r="AW289" s="13" t="s">
        <v>39</v>
      </c>
      <c r="AX289" s="13" t="s">
        <v>78</v>
      </c>
      <c r="AY289" s="202" t="s">
        <v>127</v>
      </c>
    </row>
    <row r="290" spans="2:51" s="14" customFormat="1" ht="10.2">
      <c r="B290" s="203"/>
      <c r="C290" s="204"/>
      <c r="D290" s="188" t="s">
        <v>136</v>
      </c>
      <c r="E290" s="205" t="s">
        <v>32</v>
      </c>
      <c r="F290" s="206" t="s">
        <v>409</v>
      </c>
      <c r="G290" s="204"/>
      <c r="H290" s="207">
        <v>6000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136</v>
      </c>
      <c r="AU290" s="213" t="s">
        <v>87</v>
      </c>
      <c r="AV290" s="14" t="s">
        <v>87</v>
      </c>
      <c r="AW290" s="14" t="s">
        <v>39</v>
      </c>
      <c r="AX290" s="14" t="s">
        <v>23</v>
      </c>
      <c r="AY290" s="213" t="s">
        <v>127</v>
      </c>
    </row>
    <row r="291" spans="2:63" s="12" customFormat="1" ht="22.8" customHeight="1">
      <c r="B291" s="159"/>
      <c r="C291" s="160"/>
      <c r="D291" s="161" t="s">
        <v>77</v>
      </c>
      <c r="E291" s="173" t="s">
        <v>410</v>
      </c>
      <c r="F291" s="173" t="s">
        <v>411</v>
      </c>
      <c r="G291" s="160"/>
      <c r="H291" s="160"/>
      <c r="I291" s="163"/>
      <c r="J291" s="174">
        <f>BK291</f>
        <v>0</v>
      </c>
      <c r="K291" s="160"/>
      <c r="L291" s="165"/>
      <c r="M291" s="166"/>
      <c r="N291" s="167"/>
      <c r="O291" s="167"/>
      <c r="P291" s="168">
        <f>SUM(P292:P298)</f>
        <v>0</v>
      </c>
      <c r="Q291" s="167"/>
      <c r="R291" s="168">
        <f>SUM(R292:R298)</f>
        <v>0</v>
      </c>
      <c r="S291" s="167"/>
      <c r="T291" s="169">
        <f>SUM(T292:T298)</f>
        <v>0</v>
      </c>
      <c r="AR291" s="170" t="s">
        <v>23</v>
      </c>
      <c r="AT291" s="171" t="s">
        <v>77</v>
      </c>
      <c r="AU291" s="171" t="s">
        <v>23</v>
      </c>
      <c r="AY291" s="170" t="s">
        <v>127</v>
      </c>
      <c r="BK291" s="172">
        <f>SUM(BK292:BK298)</f>
        <v>0</v>
      </c>
    </row>
    <row r="292" spans="1:65" s="2" customFormat="1" ht="21.75" customHeight="1">
      <c r="A292" s="35"/>
      <c r="B292" s="36"/>
      <c r="C292" s="175" t="s">
        <v>412</v>
      </c>
      <c r="D292" s="175" t="s">
        <v>129</v>
      </c>
      <c r="E292" s="176" t="s">
        <v>413</v>
      </c>
      <c r="F292" s="177" t="s">
        <v>414</v>
      </c>
      <c r="G292" s="178" t="s">
        <v>32</v>
      </c>
      <c r="H292" s="179">
        <v>11.25</v>
      </c>
      <c r="I292" s="180"/>
      <c r="J292" s="181">
        <f>ROUND(I292*H292,2)</f>
        <v>0</v>
      </c>
      <c r="K292" s="177" t="s">
        <v>32</v>
      </c>
      <c r="L292" s="40"/>
      <c r="M292" s="182" t="s">
        <v>32</v>
      </c>
      <c r="N292" s="183" t="s">
        <v>51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6" t="s">
        <v>133</v>
      </c>
      <c r="AT292" s="186" t="s">
        <v>129</v>
      </c>
      <c r="AU292" s="186" t="s">
        <v>87</v>
      </c>
      <c r="AY292" s="18" t="s">
        <v>127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8" t="s">
        <v>133</v>
      </c>
      <c r="BK292" s="187">
        <f>ROUND(I292*H292,2)</f>
        <v>0</v>
      </c>
      <c r="BL292" s="18" t="s">
        <v>133</v>
      </c>
      <c r="BM292" s="186" t="s">
        <v>415</v>
      </c>
    </row>
    <row r="293" spans="1:47" s="2" customFormat="1" ht="10.2">
      <c r="A293" s="35"/>
      <c r="B293" s="36"/>
      <c r="C293" s="37"/>
      <c r="D293" s="188" t="s">
        <v>135</v>
      </c>
      <c r="E293" s="37"/>
      <c r="F293" s="189" t="s">
        <v>414</v>
      </c>
      <c r="G293" s="37"/>
      <c r="H293" s="37"/>
      <c r="I293" s="190"/>
      <c r="J293" s="37"/>
      <c r="K293" s="37"/>
      <c r="L293" s="40"/>
      <c r="M293" s="191"/>
      <c r="N293" s="192"/>
      <c r="O293" s="66"/>
      <c r="P293" s="66"/>
      <c r="Q293" s="66"/>
      <c r="R293" s="66"/>
      <c r="S293" s="66"/>
      <c r="T293" s="67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135</v>
      </c>
      <c r="AU293" s="18" t="s">
        <v>87</v>
      </c>
    </row>
    <row r="294" spans="2:51" s="13" customFormat="1" ht="10.2">
      <c r="B294" s="193"/>
      <c r="C294" s="194"/>
      <c r="D294" s="188" t="s">
        <v>136</v>
      </c>
      <c r="E294" s="195" t="s">
        <v>32</v>
      </c>
      <c r="F294" s="196" t="s">
        <v>416</v>
      </c>
      <c r="G294" s="194"/>
      <c r="H294" s="195" t="s">
        <v>32</v>
      </c>
      <c r="I294" s="197"/>
      <c r="J294" s="194"/>
      <c r="K294" s="194"/>
      <c r="L294" s="198"/>
      <c r="M294" s="199"/>
      <c r="N294" s="200"/>
      <c r="O294" s="200"/>
      <c r="P294" s="200"/>
      <c r="Q294" s="200"/>
      <c r="R294" s="200"/>
      <c r="S294" s="200"/>
      <c r="T294" s="201"/>
      <c r="AT294" s="202" t="s">
        <v>136</v>
      </c>
      <c r="AU294" s="202" t="s">
        <v>87</v>
      </c>
      <c r="AV294" s="13" t="s">
        <v>23</v>
      </c>
      <c r="AW294" s="13" t="s">
        <v>39</v>
      </c>
      <c r="AX294" s="13" t="s">
        <v>78</v>
      </c>
      <c r="AY294" s="202" t="s">
        <v>127</v>
      </c>
    </row>
    <row r="295" spans="2:51" s="14" customFormat="1" ht="10.2">
      <c r="B295" s="203"/>
      <c r="C295" s="204"/>
      <c r="D295" s="188" t="s">
        <v>136</v>
      </c>
      <c r="E295" s="205" t="s">
        <v>32</v>
      </c>
      <c r="F295" s="206" t="s">
        <v>417</v>
      </c>
      <c r="G295" s="204"/>
      <c r="H295" s="207">
        <v>9.45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136</v>
      </c>
      <c r="AU295" s="213" t="s">
        <v>87</v>
      </c>
      <c r="AV295" s="14" t="s">
        <v>87</v>
      </c>
      <c r="AW295" s="14" t="s">
        <v>39</v>
      </c>
      <c r="AX295" s="14" t="s">
        <v>78</v>
      </c>
      <c r="AY295" s="213" t="s">
        <v>127</v>
      </c>
    </row>
    <row r="296" spans="2:51" s="14" customFormat="1" ht="10.2">
      <c r="B296" s="203"/>
      <c r="C296" s="204"/>
      <c r="D296" s="188" t="s">
        <v>136</v>
      </c>
      <c r="E296" s="205" t="s">
        <v>32</v>
      </c>
      <c r="F296" s="206" t="s">
        <v>418</v>
      </c>
      <c r="G296" s="204"/>
      <c r="H296" s="207">
        <v>1.08</v>
      </c>
      <c r="I296" s="208"/>
      <c r="J296" s="204"/>
      <c r="K296" s="204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136</v>
      </c>
      <c r="AU296" s="213" t="s">
        <v>87</v>
      </c>
      <c r="AV296" s="14" t="s">
        <v>87</v>
      </c>
      <c r="AW296" s="14" t="s">
        <v>39</v>
      </c>
      <c r="AX296" s="14" t="s">
        <v>78</v>
      </c>
      <c r="AY296" s="213" t="s">
        <v>127</v>
      </c>
    </row>
    <row r="297" spans="2:51" s="14" customFormat="1" ht="10.2">
      <c r="B297" s="203"/>
      <c r="C297" s="204"/>
      <c r="D297" s="188" t="s">
        <v>136</v>
      </c>
      <c r="E297" s="205" t="s">
        <v>32</v>
      </c>
      <c r="F297" s="206" t="s">
        <v>419</v>
      </c>
      <c r="G297" s="204"/>
      <c r="H297" s="207">
        <v>0.72</v>
      </c>
      <c r="I297" s="208"/>
      <c r="J297" s="204"/>
      <c r="K297" s="204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136</v>
      </c>
      <c r="AU297" s="213" t="s">
        <v>87</v>
      </c>
      <c r="AV297" s="14" t="s">
        <v>87</v>
      </c>
      <c r="AW297" s="14" t="s">
        <v>39</v>
      </c>
      <c r="AX297" s="14" t="s">
        <v>78</v>
      </c>
      <c r="AY297" s="213" t="s">
        <v>127</v>
      </c>
    </row>
    <row r="298" spans="2:51" s="15" customFormat="1" ht="10.2">
      <c r="B298" s="216"/>
      <c r="C298" s="217"/>
      <c r="D298" s="188" t="s">
        <v>136</v>
      </c>
      <c r="E298" s="218" t="s">
        <v>32</v>
      </c>
      <c r="F298" s="219" t="s">
        <v>171</v>
      </c>
      <c r="G298" s="217"/>
      <c r="H298" s="220">
        <v>11.25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136</v>
      </c>
      <c r="AU298" s="226" t="s">
        <v>87</v>
      </c>
      <c r="AV298" s="15" t="s">
        <v>133</v>
      </c>
      <c r="AW298" s="15" t="s">
        <v>39</v>
      </c>
      <c r="AX298" s="15" t="s">
        <v>23</v>
      </c>
      <c r="AY298" s="226" t="s">
        <v>127</v>
      </c>
    </row>
    <row r="299" spans="2:63" s="12" customFormat="1" ht="22.8" customHeight="1">
      <c r="B299" s="159"/>
      <c r="C299" s="160"/>
      <c r="D299" s="161" t="s">
        <v>77</v>
      </c>
      <c r="E299" s="173" t="s">
        <v>420</v>
      </c>
      <c r="F299" s="173" t="s">
        <v>421</v>
      </c>
      <c r="G299" s="160"/>
      <c r="H299" s="160"/>
      <c r="I299" s="163"/>
      <c r="J299" s="174">
        <f>BK299</f>
        <v>0</v>
      </c>
      <c r="K299" s="160"/>
      <c r="L299" s="165"/>
      <c r="M299" s="166"/>
      <c r="N299" s="167"/>
      <c r="O299" s="167"/>
      <c r="P299" s="168">
        <f>SUM(P300:P302)</f>
        <v>0</v>
      </c>
      <c r="Q299" s="167"/>
      <c r="R299" s="168">
        <f>SUM(R300:R302)</f>
        <v>0</v>
      </c>
      <c r="S299" s="167"/>
      <c r="T299" s="169">
        <f>SUM(T300:T302)</f>
        <v>0</v>
      </c>
      <c r="AR299" s="170" t="s">
        <v>23</v>
      </c>
      <c r="AT299" s="171" t="s">
        <v>77</v>
      </c>
      <c r="AU299" s="171" t="s">
        <v>23</v>
      </c>
      <c r="AY299" s="170" t="s">
        <v>127</v>
      </c>
      <c r="BK299" s="172">
        <f>SUM(BK300:BK302)</f>
        <v>0</v>
      </c>
    </row>
    <row r="300" spans="1:65" s="2" customFormat="1" ht="16.5" customHeight="1">
      <c r="A300" s="35"/>
      <c r="B300" s="36"/>
      <c r="C300" s="175" t="s">
        <v>422</v>
      </c>
      <c r="D300" s="175" t="s">
        <v>129</v>
      </c>
      <c r="E300" s="176" t="s">
        <v>423</v>
      </c>
      <c r="F300" s="177" t="s">
        <v>424</v>
      </c>
      <c r="G300" s="178" t="s">
        <v>200</v>
      </c>
      <c r="H300" s="179">
        <v>1858.392</v>
      </c>
      <c r="I300" s="180"/>
      <c r="J300" s="181">
        <f>ROUND(I300*H300,2)</f>
        <v>0</v>
      </c>
      <c r="K300" s="177" t="s">
        <v>142</v>
      </c>
      <c r="L300" s="40"/>
      <c r="M300" s="182" t="s">
        <v>32</v>
      </c>
      <c r="N300" s="183" t="s">
        <v>51</v>
      </c>
      <c r="O300" s="66"/>
      <c r="P300" s="184">
        <f>O300*H300</f>
        <v>0</v>
      </c>
      <c r="Q300" s="184">
        <v>0</v>
      </c>
      <c r="R300" s="184">
        <f>Q300*H300</f>
        <v>0</v>
      </c>
      <c r="S300" s="184">
        <v>0</v>
      </c>
      <c r="T300" s="18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6" t="s">
        <v>133</v>
      </c>
      <c r="AT300" s="186" t="s">
        <v>129</v>
      </c>
      <c r="AU300" s="186" t="s">
        <v>87</v>
      </c>
      <c r="AY300" s="18" t="s">
        <v>127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8" t="s">
        <v>133</v>
      </c>
      <c r="BK300" s="187">
        <f>ROUND(I300*H300,2)</f>
        <v>0</v>
      </c>
      <c r="BL300" s="18" t="s">
        <v>133</v>
      </c>
      <c r="BM300" s="186" t="s">
        <v>425</v>
      </c>
    </row>
    <row r="301" spans="1:47" s="2" customFormat="1" ht="10.2">
      <c r="A301" s="35"/>
      <c r="B301" s="36"/>
      <c r="C301" s="37"/>
      <c r="D301" s="188" t="s">
        <v>135</v>
      </c>
      <c r="E301" s="37"/>
      <c r="F301" s="189" t="s">
        <v>426</v>
      </c>
      <c r="G301" s="37"/>
      <c r="H301" s="37"/>
      <c r="I301" s="190"/>
      <c r="J301" s="37"/>
      <c r="K301" s="37"/>
      <c r="L301" s="40"/>
      <c r="M301" s="191"/>
      <c r="N301" s="192"/>
      <c r="O301" s="66"/>
      <c r="P301" s="66"/>
      <c r="Q301" s="66"/>
      <c r="R301" s="66"/>
      <c r="S301" s="66"/>
      <c r="T301" s="67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135</v>
      </c>
      <c r="AU301" s="18" t="s">
        <v>87</v>
      </c>
    </row>
    <row r="302" spans="1:47" s="2" customFormat="1" ht="10.2">
      <c r="A302" s="35"/>
      <c r="B302" s="36"/>
      <c r="C302" s="37"/>
      <c r="D302" s="214" t="s">
        <v>145</v>
      </c>
      <c r="E302" s="37"/>
      <c r="F302" s="215" t="s">
        <v>427</v>
      </c>
      <c r="G302" s="37"/>
      <c r="H302" s="37"/>
      <c r="I302" s="190"/>
      <c r="J302" s="37"/>
      <c r="K302" s="37"/>
      <c r="L302" s="40"/>
      <c r="M302" s="191"/>
      <c r="N302" s="192"/>
      <c r="O302" s="66"/>
      <c r="P302" s="66"/>
      <c r="Q302" s="66"/>
      <c r="R302" s="66"/>
      <c r="S302" s="66"/>
      <c r="T302" s="67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145</v>
      </c>
      <c r="AU302" s="18" t="s">
        <v>87</v>
      </c>
    </row>
    <row r="303" spans="2:63" s="12" customFormat="1" ht="25.95" customHeight="1">
      <c r="B303" s="159"/>
      <c r="C303" s="160"/>
      <c r="D303" s="161" t="s">
        <v>77</v>
      </c>
      <c r="E303" s="162" t="s">
        <v>428</v>
      </c>
      <c r="F303" s="162" t="s">
        <v>429</v>
      </c>
      <c r="G303" s="160"/>
      <c r="H303" s="160"/>
      <c r="I303" s="163"/>
      <c r="J303" s="164">
        <f>BK303</f>
        <v>0</v>
      </c>
      <c r="K303" s="160"/>
      <c r="L303" s="165"/>
      <c r="M303" s="166"/>
      <c r="N303" s="167"/>
      <c r="O303" s="167"/>
      <c r="P303" s="168">
        <f>P304</f>
        <v>0</v>
      </c>
      <c r="Q303" s="167"/>
      <c r="R303" s="168">
        <f>R304</f>
        <v>0.003115</v>
      </c>
      <c r="S303" s="167"/>
      <c r="T303" s="169">
        <f>T304</f>
        <v>0</v>
      </c>
      <c r="AR303" s="170" t="s">
        <v>87</v>
      </c>
      <c r="AT303" s="171" t="s">
        <v>77</v>
      </c>
      <c r="AU303" s="171" t="s">
        <v>78</v>
      </c>
      <c r="AY303" s="170" t="s">
        <v>127</v>
      </c>
      <c r="BK303" s="172">
        <f>BK304</f>
        <v>0</v>
      </c>
    </row>
    <row r="304" spans="2:63" s="12" customFormat="1" ht="22.8" customHeight="1">
      <c r="B304" s="159"/>
      <c r="C304" s="160"/>
      <c r="D304" s="161" t="s">
        <v>77</v>
      </c>
      <c r="E304" s="173" t="s">
        <v>430</v>
      </c>
      <c r="F304" s="173" t="s">
        <v>431</v>
      </c>
      <c r="G304" s="160"/>
      <c r="H304" s="160"/>
      <c r="I304" s="163"/>
      <c r="J304" s="174">
        <f>BK304</f>
        <v>0</v>
      </c>
      <c r="K304" s="160"/>
      <c r="L304" s="165"/>
      <c r="M304" s="166"/>
      <c r="N304" s="167"/>
      <c r="O304" s="167"/>
      <c r="P304" s="168">
        <f>SUM(P305:P312)</f>
        <v>0</v>
      </c>
      <c r="Q304" s="167"/>
      <c r="R304" s="168">
        <f>SUM(R305:R312)</f>
        <v>0.003115</v>
      </c>
      <c r="S304" s="167"/>
      <c r="T304" s="169">
        <f>SUM(T305:T312)</f>
        <v>0</v>
      </c>
      <c r="AR304" s="170" t="s">
        <v>87</v>
      </c>
      <c r="AT304" s="171" t="s">
        <v>77</v>
      </c>
      <c r="AU304" s="171" t="s">
        <v>23</v>
      </c>
      <c r="AY304" s="170" t="s">
        <v>127</v>
      </c>
      <c r="BK304" s="172">
        <f>SUM(BK305:BK312)</f>
        <v>0</v>
      </c>
    </row>
    <row r="305" spans="1:65" s="2" customFormat="1" ht="16.5" customHeight="1">
      <c r="A305" s="35"/>
      <c r="B305" s="36"/>
      <c r="C305" s="175" t="s">
        <v>432</v>
      </c>
      <c r="D305" s="175" t="s">
        <v>129</v>
      </c>
      <c r="E305" s="176" t="s">
        <v>433</v>
      </c>
      <c r="F305" s="177" t="s">
        <v>434</v>
      </c>
      <c r="G305" s="178" t="s">
        <v>132</v>
      </c>
      <c r="H305" s="179">
        <v>26.4</v>
      </c>
      <c r="I305" s="180"/>
      <c r="J305" s="181">
        <f>ROUND(I305*H305,2)</f>
        <v>0</v>
      </c>
      <c r="K305" s="177" t="s">
        <v>142</v>
      </c>
      <c r="L305" s="40"/>
      <c r="M305" s="182" t="s">
        <v>32</v>
      </c>
      <c r="N305" s="183" t="s">
        <v>51</v>
      </c>
      <c r="O305" s="66"/>
      <c r="P305" s="184">
        <f>O305*H305</f>
        <v>0</v>
      </c>
      <c r="Q305" s="184">
        <v>0</v>
      </c>
      <c r="R305" s="184">
        <f>Q305*H305</f>
        <v>0</v>
      </c>
      <c r="S305" s="184">
        <v>0</v>
      </c>
      <c r="T305" s="18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6" t="s">
        <v>255</v>
      </c>
      <c r="AT305" s="186" t="s">
        <v>129</v>
      </c>
      <c r="AU305" s="186" t="s">
        <v>87</v>
      </c>
      <c r="AY305" s="18" t="s">
        <v>127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8" t="s">
        <v>133</v>
      </c>
      <c r="BK305" s="187">
        <f>ROUND(I305*H305,2)</f>
        <v>0</v>
      </c>
      <c r="BL305" s="18" t="s">
        <v>255</v>
      </c>
      <c r="BM305" s="186" t="s">
        <v>435</v>
      </c>
    </row>
    <row r="306" spans="1:47" s="2" customFormat="1" ht="10.2">
      <c r="A306" s="35"/>
      <c r="B306" s="36"/>
      <c r="C306" s="37"/>
      <c r="D306" s="188" t="s">
        <v>135</v>
      </c>
      <c r="E306" s="37"/>
      <c r="F306" s="189" t="s">
        <v>436</v>
      </c>
      <c r="G306" s="37"/>
      <c r="H306" s="37"/>
      <c r="I306" s="190"/>
      <c r="J306" s="37"/>
      <c r="K306" s="37"/>
      <c r="L306" s="40"/>
      <c r="M306" s="191"/>
      <c r="N306" s="192"/>
      <c r="O306" s="66"/>
      <c r="P306" s="66"/>
      <c r="Q306" s="66"/>
      <c r="R306" s="66"/>
      <c r="S306" s="66"/>
      <c r="T306" s="67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135</v>
      </c>
      <c r="AU306" s="18" t="s">
        <v>87</v>
      </c>
    </row>
    <row r="307" spans="1:47" s="2" customFormat="1" ht="10.2">
      <c r="A307" s="35"/>
      <c r="B307" s="36"/>
      <c r="C307" s="37"/>
      <c r="D307" s="214" t="s">
        <v>145</v>
      </c>
      <c r="E307" s="37"/>
      <c r="F307" s="215" t="s">
        <v>437</v>
      </c>
      <c r="G307" s="37"/>
      <c r="H307" s="37"/>
      <c r="I307" s="190"/>
      <c r="J307" s="37"/>
      <c r="K307" s="37"/>
      <c r="L307" s="40"/>
      <c r="M307" s="191"/>
      <c r="N307" s="192"/>
      <c r="O307" s="66"/>
      <c r="P307" s="66"/>
      <c r="Q307" s="66"/>
      <c r="R307" s="66"/>
      <c r="S307" s="66"/>
      <c r="T307" s="67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145</v>
      </c>
      <c r="AU307" s="18" t="s">
        <v>87</v>
      </c>
    </row>
    <row r="308" spans="2:51" s="13" customFormat="1" ht="10.2">
      <c r="B308" s="193"/>
      <c r="C308" s="194"/>
      <c r="D308" s="188" t="s">
        <v>136</v>
      </c>
      <c r="E308" s="195" t="s">
        <v>32</v>
      </c>
      <c r="F308" s="196" t="s">
        <v>401</v>
      </c>
      <c r="G308" s="194"/>
      <c r="H308" s="195" t="s">
        <v>32</v>
      </c>
      <c r="I308" s="197"/>
      <c r="J308" s="194"/>
      <c r="K308" s="194"/>
      <c r="L308" s="198"/>
      <c r="M308" s="199"/>
      <c r="N308" s="200"/>
      <c r="O308" s="200"/>
      <c r="P308" s="200"/>
      <c r="Q308" s="200"/>
      <c r="R308" s="200"/>
      <c r="S308" s="200"/>
      <c r="T308" s="201"/>
      <c r="AT308" s="202" t="s">
        <v>136</v>
      </c>
      <c r="AU308" s="202" t="s">
        <v>87</v>
      </c>
      <c r="AV308" s="13" t="s">
        <v>23</v>
      </c>
      <c r="AW308" s="13" t="s">
        <v>39</v>
      </c>
      <c r="AX308" s="13" t="s">
        <v>78</v>
      </c>
      <c r="AY308" s="202" t="s">
        <v>127</v>
      </c>
    </row>
    <row r="309" spans="2:51" s="14" customFormat="1" ht="10.2">
      <c r="B309" s="203"/>
      <c r="C309" s="204"/>
      <c r="D309" s="188" t="s">
        <v>136</v>
      </c>
      <c r="E309" s="205" t="s">
        <v>32</v>
      </c>
      <c r="F309" s="206" t="s">
        <v>332</v>
      </c>
      <c r="G309" s="204"/>
      <c r="H309" s="207">
        <v>26.4</v>
      </c>
      <c r="I309" s="208"/>
      <c r="J309" s="204"/>
      <c r="K309" s="204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136</v>
      </c>
      <c r="AU309" s="213" t="s">
        <v>87</v>
      </c>
      <c r="AV309" s="14" t="s">
        <v>87</v>
      </c>
      <c r="AW309" s="14" t="s">
        <v>39</v>
      </c>
      <c r="AX309" s="14" t="s">
        <v>23</v>
      </c>
      <c r="AY309" s="213" t="s">
        <v>127</v>
      </c>
    </row>
    <row r="310" spans="1:65" s="2" customFormat="1" ht="16.5" customHeight="1">
      <c r="A310" s="35"/>
      <c r="B310" s="36"/>
      <c r="C310" s="227" t="s">
        <v>438</v>
      </c>
      <c r="D310" s="227" t="s">
        <v>247</v>
      </c>
      <c r="E310" s="228" t="s">
        <v>439</v>
      </c>
      <c r="F310" s="229" t="s">
        <v>440</v>
      </c>
      <c r="G310" s="230" t="s">
        <v>441</v>
      </c>
      <c r="H310" s="231">
        <v>3.115</v>
      </c>
      <c r="I310" s="232"/>
      <c r="J310" s="233">
        <f>ROUND(I310*H310,2)</f>
        <v>0</v>
      </c>
      <c r="K310" s="229" t="s">
        <v>142</v>
      </c>
      <c r="L310" s="234"/>
      <c r="M310" s="235" t="s">
        <v>32</v>
      </c>
      <c r="N310" s="236" t="s">
        <v>51</v>
      </c>
      <c r="O310" s="66"/>
      <c r="P310" s="184">
        <f>O310*H310</f>
        <v>0</v>
      </c>
      <c r="Q310" s="184">
        <v>0.001</v>
      </c>
      <c r="R310" s="184">
        <f>Q310*H310</f>
        <v>0.003115</v>
      </c>
      <c r="S310" s="184">
        <v>0</v>
      </c>
      <c r="T310" s="18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6" t="s">
        <v>374</v>
      </c>
      <c r="AT310" s="186" t="s">
        <v>247</v>
      </c>
      <c r="AU310" s="186" t="s">
        <v>87</v>
      </c>
      <c r="AY310" s="18" t="s">
        <v>127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8" t="s">
        <v>133</v>
      </c>
      <c r="BK310" s="187">
        <f>ROUND(I310*H310,2)</f>
        <v>0</v>
      </c>
      <c r="BL310" s="18" t="s">
        <v>255</v>
      </c>
      <c r="BM310" s="186" t="s">
        <v>442</v>
      </c>
    </row>
    <row r="311" spans="1:47" s="2" customFormat="1" ht="10.2">
      <c r="A311" s="35"/>
      <c r="B311" s="36"/>
      <c r="C311" s="37"/>
      <c r="D311" s="188" t="s">
        <v>135</v>
      </c>
      <c r="E311" s="37"/>
      <c r="F311" s="189" t="s">
        <v>440</v>
      </c>
      <c r="G311" s="37"/>
      <c r="H311" s="37"/>
      <c r="I311" s="190"/>
      <c r="J311" s="37"/>
      <c r="K311" s="37"/>
      <c r="L311" s="40"/>
      <c r="M311" s="191"/>
      <c r="N311" s="192"/>
      <c r="O311" s="66"/>
      <c r="P311" s="66"/>
      <c r="Q311" s="66"/>
      <c r="R311" s="66"/>
      <c r="S311" s="66"/>
      <c r="T311" s="67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135</v>
      </c>
      <c r="AU311" s="18" t="s">
        <v>87</v>
      </c>
    </row>
    <row r="312" spans="2:51" s="14" customFormat="1" ht="10.2">
      <c r="B312" s="203"/>
      <c r="C312" s="204"/>
      <c r="D312" s="188" t="s">
        <v>136</v>
      </c>
      <c r="E312" s="204"/>
      <c r="F312" s="206" t="s">
        <v>443</v>
      </c>
      <c r="G312" s="204"/>
      <c r="H312" s="207">
        <v>3.115</v>
      </c>
      <c r="I312" s="208"/>
      <c r="J312" s="204"/>
      <c r="K312" s="204"/>
      <c r="L312" s="209"/>
      <c r="M312" s="237"/>
      <c r="N312" s="238"/>
      <c r="O312" s="238"/>
      <c r="P312" s="238"/>
      <c r="Q312" s="238"/>
      <c r="R312" s="238"/>
      <c r="S312" s="238"/>
      <c r="T312" s="239"/>
      <c r="AT312" s="213" t="s">
        <v>136</v>
      </c>
      <c r="AU312" s="213" t="s">
        <v>87</v>
      </c>
      <c r="AV312" s="14" t="s">
        <v>87</v>
      </c>
      <c r="AW312" s="14" t="s">
        <v>4</v>
      </c>
      <c r="AX312" s="14" t="s">
        <v>23</v>
      </c>
      <c r="AY312" s="213" t="s">
        <v>127</v>
      </c>
    </row>
    <row r="313" spans="1:31" s="2" customFormat="1" ht="6.9" customHeight="1">
      <c r="A313" s="35"/>
      <c r="B313" s="49"/>
      <c r="C313" s="50"/>
      <c r="D313" s="50"/>
      <c r="E313" s="50"/>
      <c r="F313" s="50"/>
      <c r="G313" s="50"/>
      <c r="H313" s="50"/>
      <c r="I313" s="50"/>
      <c r="J313" s="50"/>
      <c r="K313" s="50"/>
      <c r="L313" s="40"/>
      <c r="M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</row>
  </sheetData>
  <sheetProtection algorithmName="SHA-512" hashValue="66HBnOO2SrnEFdBDduzXgyqWG5dZPbYxshk+MFLr5emHUIasmZegJyENXcxteGVZtLeIwjZoYHKfRVnvlWoGrg==" saltValue="DT1pvzZsMOIt7i7IYsOWS+S9ZGiMDdKUIK8lYnZij1k+U4WIebv7nqYQSFCYS5t1Ya0kEQW0ejF3U4o5T48NZA==" spinCount="100000" sheet="1" objects="1" scenarios="1" formatColumns="0" formatRows="0" autoFilter="0"/>
  <autoFilter ref="C90:K31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2_01/112251101"/>
    <hyperlink ref="F105" r:id="rId2" display="https://podminky.urs.cz/item/CS_URS_2022_01/112251102"/>
    <hyperlink ref="F110" r:id="rId3" display="https://podminky.urs.cz/item/CS_URS_2022_01/112251103"/>
    <hyperlink ref="F115" r:id="rId4" display="https://podminky.urs.cz/item/CS_URS_2022_01/114203104"/>
    <hyperlink ref="F124" r:id="rId5" display="https://podminky.urs.cz/item/CS_URS_2022_01/124353102"/>
    <hyperlink ref="F129" r:id="rId6" display="https://podminky.urs.cz/item/CS_URS_2022_01/132351253"/>
    <hyperlink ref="F134" r:id="rId7" display="https://podminky.urs.cz/item/CS_URS_2022_01/162251102"/>
    <hyperlink ref="F148" r:id="rId8" display="https://podminky.urs.cz/item/CS_URS_2022_01/174151101"/>
    <hyperlink ref="F157" r:id="rId9" display="https://podminky.urs.cz/item/CS_URS_2022_01/182151111"/>
    <hyperlink ref="F162" r:id="rId10" display="https://podminky.urs.cz/item/CS_URS_2022_01/182251101"/>
    <hyperlink ref="F168" r:id="rId11" display="https://podminky.urs.cz/item/CS_URS_2022_01/181411163"/>
    <hyperlink ref="F178" r:id="rId12" display="https://podminky.urs.cz/item/CS_URS_2022_01/213311141"/>
    <hyperlink ref="F184" r:id="rId13" display="https://podminky.urs.cz/item/CS_URS_2022_01/274315224"/>
    <hyperlink ref="F190" r:id="rId14" display="https://podminky.urs.cz/item/CS_URS_2022_01/274354111"/>
    <hyperlink ref="F196" r:id="rId15" display="https://podminky.urs.cz/item/CS_URS_2022_01/274354211"/>
    <hyperlink ref="F209" r:id="rId16" display="https://podminky.urs.cz/item/CS_URS_2022_01/451561111"/>
    <hyperlink ref="F214" r:id="rId17" display="https://podminky.urs.cz/item/CS_URS_2022_01/462511370"/>
    <hyperlink ref="F219" r:id="rId18" display="https://podminky.urs.cz/item/CS_URS_2022_01/462519003"/>
    <hyperlink ref="F224" r:id="rId19" display="https://podminky.urs.cz/item/CS_URS_2022_01/4652101R"/>
    <hyperlink ref="F229" r:id="rId20" display="https://podminky.urs.cz/item/CS_URS_2022_01/465513327"/>
    <hyperlink ref="F246" r:id="rId21" display="https://podminky.urs.cz/item/CS_URS_2022_01/812392121"/>
    <hyperlink ref="F255" r:id="rId22" display="https://podminky.urs.cz/item/CS_URS_2022_01/871260310"/>
    <hyperlink ref="F264" r:id="rId23" display="https://podminky.urs.cz/item/CS_URS_2022_01/871310310"/>
    <hyperlink ref="F273" r:id="rId24" display="https://podminky.urs.cz/item/CS_URS_2022_01/871350310"/>
    <hyperlink ref="F283" r:id="rId25" display="https://podminky.urs.cz/item/CS_URS_2022_01/938902122"/>
    <hyperlink ref="F288" r:id="rId26" display="https://podminky.urs.cz/item/CS_URS_2022_01/938909311"/>
    <hyperlink ref="F302" r:id="rId27" display="https://podminky.urs.cz/item/CS_URS_2022_01/998332011"/>
    <hyperlink ref="F307" r:id="rId28" display="https://podminky.urs.cz/item/CS_URS_2022_01/71119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91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87</v>
      </c>
    </row>
    <row r="4" spans="2:46" s="1" customFormat="1" ht="24.9" customHeight="1">
      <c r="B4" s="21"/>
      <c r="D4" s="105" t="s">
        <v>92</v>
      </c>
      <c r="L4" s="21"/>
      <c r="M4" s="106" t="s">
        <v>10</v>
      </c>
      <c r="AT4" s="18" t="s">
        <v>39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65" t="str">
        <f>'Rekapitulace stavby'!K6</f>
        <v>Čistá, Arnultovice, opevnění břehu, ř. km 1,6000 - 3,070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7" t="s">
        <v>93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444</v>
      </c>
      <c r="F9" s="368"/>
      <c r="G9" s="368"/>
      <c r="H9" s="368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.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19</v>
      </c>
      <c r="E11" s="35"/>
      <c r="F11" s="109" t="s">
        <v>20</v>
      </c>
      <c r="G11" s="35"/>
      <c r="H11" s="35"/>
      <c r="I11" s="107" t="s">
        <v>21</v>
      </c>
      <c r="J11" s="109" t="s">
        <v>22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24</v>
      </c>
      <c r="E12" s="35"/>
      <c r="F12" s="109" t="s">
        <v>25</v>
      </c>
      <c r="G12" s="35"/>
      <c r="H12" s="35"/>
      <c r="I12" s="107" t="s">
        <v>26</v>
      </c>
      <c r="J12" s="110" t="str">
        <f>'Rekapitulace stavby'!AN8</f>
        <v>30. 3. 2022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32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35</v>
      </c>
      <c r="E17" s="35"/>
      <c r="F17" s="35"/>
      <c r="G17" s="35"/>
      <c r="H17" s="35"/>
      <c r="I17" s="107" t="s">
        <v>31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7" t="s">
        <v>34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37</v>
      </c>
      <c r="E20" s="35"/>
      <c r="F20" s="35"/>
      <c r="G20" s="35"/>
      <c r="H20" s="35"/>
      <c r="I20" s="107" t="s">
        <v>31</v>
      </c>
      <c r="J20" s="109" t="s">
        <v>32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38</v>
      </c>
      <c r="F21" s="35"/>
      <c r="G21" s="35"/>
      <c r="H21" s="35"/>
      <c r="I21" s="107" t="s">
        <v>34</v>
      </c>
      <c r="J21" s="109" t="s">
        <v>32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40</v>
      </c>
      <c r="E23" s="35"/>
      <c r="F23" s="35"/>
      <c r="G23" s="35"/>
      <c r="H23" s="35"/>
      <c r="I23" s="107" t="s">
        <v>31</v>
      </c>
      <c r="J23" s="109" t="s">
        <v>32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41</v>
      </c>
      <c r="F24" s="35"/>
      <c r="G24" s="35"/>
      <c r="H24" s="35"/>
      <c r="I24" s="107" t="s">
        <v>34</v>
      </c>
      <c r="J24" s="109" t="s">
        <v>32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42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3.25" customHeight="1">
      <c r="A27" s="111"/>
      <c r="B27" s="112"/>
      <c r="C27" s="111"/>
      <c r="D27" s="111"/>
      <c r="E27" s="371" t="s">
        <v>95</v>
      </c>
      <c r="F27" s="371"/>
      <c r="G27" s="371"/>
      <c r="H27" s="37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44</v>
      </c>
      <c r="E30" s="35"/>
      <c r="F30" s="35"/>
      <c r="G30" s="35"/>
      <c r="H30" s="35"/>
      <c r="I30" s="35"/>
      <c r="J30" s="116">
        <f>ROUNDUP(J84,2)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17" t="s">
        <v>46</v>
      </c>
      <c r="G32" s="35"/>
      <c r="H32" s="35"/>
      <c r="I32" s="117" t="s">
        <v>45</v>
      </c>
      <c r="J32" s="117" t="s">
        <v>47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118" t="s">
        <v>48</v>
      </c>
      <c r="E33" s="107" t="s">
        <v>49</v>
      </c>
      <c r="F33" s="119">
        <f>ROUNDUP((SUM(BE84:BE157)),2)</f>
        <v>0</v>
      </c>
      <c r="G33" s="35"/>
      <c r="H33" s="35"/>
      <c r="I33" s="120">
        <v>0.21</v>
      </c>
      <c r="J33" s="119">
        <f>ROUNDUP(((SUM(BE84:BE157))*I33),2)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7" t="s">
        <v>50</v>
      </c>
      <c r="F34" s="119">
        <f>ROUNDUP((SUM(BF84:BF157)),2)</f>
        <v>0</v>
      </c>
      <c r="G34" s="35"/>
      <c r="H34" s="35"/>
      <c r="I34" s="120">
        <v>0.15</v>
      </c>
      <c r="J34" s="119">
        <f>ROUNDUP(((SUM(BF84:BF157))*I34),2)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07" t="s">
        <v>48</v>
      </c>
      <c r="E35" s="107" t="s">
        <v>51</v>
      </c>
      <c r="F35" s="119">
        <f>ROUNDUP((SUM(BG84:BG157)),2)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07" t="s">
        <v>52</v>
      </c>
      <c r="F36" s="119">
        <f>ROUNDUP((SUM(BH84:BH157)),2)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07" t="s">
        <v>53</v>
      </c>
      <c r="F37" s="119">
        <f>ROUNDUP((SUM(BI84:BI157)),2)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54</v>
      </c>
      <c r="E39" s="123"/>
      <c r="F39" s="123"/>
      <c r="G39" s="124" t="s">
        <v>55</v>
      </c>
      <c r="H39" s="125" t="s">
        <v>56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" customHeight="1">
      <c r="A45" s="35"/>
      <c r="B45" s="36"/>
      <c r="C45" s="24" t="s">
        <v>96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Čistá, Arnultovice, opevnění břehu, ř. km 1,6000 - 3,070</v>
      </c>
      <c r="F48" s="373"/>
      <c r="G48" s="373"/>
      <c r="H48" s="373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4" t="str">
        <f>E9</f>
        <v>VON2 - Vedlejší a ostatní náklady</v>
      </c>
      <c r="F50" s="374"/>
      <c r="G50" s="374"/>
      <c r="H50" s="374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24</v>
      </c>
      <c r="D52" s="37"/>
      <c r="E52" s="37"/>
      <c r="F52" s="28" t="str">
        <f>F12</f>
        <v>Rudník</v>
      </c>
      <c r="G52" s="37"/>
      <c r="H52" s="37"/>
      <c r="I52" s="30" t="s">
        <v>26</v>
      </c>
      <c r="J52" s="61" t="str">
        <f>IF(J12="","",J12)</f>
        <v>30. 3. 2022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.05" customHeight="1">
      <c r="A54" s="35"/>
      <c r="B54" s="36"/>
      <c r="C54" s="30" t="s">
        <v>30</v>
      </c>
      <c r="D54" s="37"/>
      <c r="E54" s="37"/>
      <c r="F54" s="28" t="str">
        <f>E15</f>
        <v>Povodí Labe, státní podnik, OIČ, Hradec Králové</v>
      </c>
      <c r="G54" s="37"/>
      <c r="H54" s="37"/>
      <c r="I54" s="30" t="s">
        <v>37</v>
      </c>
      <c r="J54" s="33" t="str">
        <f>E21</f>
        <v xml:space="preserve">Povodí Labe, státní podnik, OIČ, Hradec Králové 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>
      <c r="A55" s="35"/>
      <c r="B55" s="36"/>
      <c r="C55" s="30" t="s">
        <v>35</v>
      </c>
      <c r="D55" s="37"/>
      <c r="E55" s="37"/>
      <c r="F55" s="28" t="str">
        <f>IF(E18="","",E18)</f>
        <v>Vyplň údaj</v>
      </c>
      <c r="G55" s="37"/>
      <c r="H55" s="37"/>
      <c r="I55" s="30" t="s">
        <v>40</v>
      </c>
      <c r="J55" s="33" t="str">
        <f>E24</f>
        <v>Ing. Eva Morkesová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>
      <c r="A59" s="35"/>
      <c r="B59" s="36"/>
      <c r="C59" s="135" t="s">
        <v>76</v>
      </c>
      <c r="D59" s="37"/>
      <c r="E59" s="37"/>
      <c r="F59" s="37"/>
      <c r="G59" s="37"/>
      <c r="H59" s="37"/>
      <c r="I59" s="37"/>
      <c r="J59" s="79">
        <f>J84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99</v>
      </c>
    </row>
    <row r="60" spans="2:12" s="9" customFormat="1" ht="24.9" customHeight="1">
      <c r="B60" s="136"/>
      <c r="C60" s="137"/>
      <c r="D60" s="138" t="s">
        <v>445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5" customHeight="1">
      <c r="B61" s="142"/>
      <c r="C61" s="143"/>
      <c r="D61" s="144" t="s">
        <v>446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5" customHeight="1">
      <c r="B62" s="142"/>
      <c r="C62" s="143"/>
      <c r="D62" s="144" t="s">
        <v>447</v>
      </c>
      <c r="E62" s="145"/>
      <c r="F62" s="145"/>
      <c r="G62" s="145"/>
      <c r="H62" s="145"/>
      <c r="I62" s="145"/>
      <c r="J62" s="146">
        <f>J108</f>
        <v>0</v>
      </c>
      <c r="K62" s="143"/>
      <c r="L62" s="147"/>
    </row>
    <row r="63" spans="2:12" s="10" customFormat="1" ht="19.95" customHeight="1">
      <c r="B63" s="142"/>
      <c r="C63" s="143"/>
      <c r="D63" s="144" t="s">
        <v>448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2:12" s="10" customFormat="1" ht="19.95" customHeight="1">
      <c r="B64" s="142"/>
      <c r="C64" s="143"/>
      <c r="D64" s="144" t="s">
        <v>449</v>
      </c>
      <c r="E64" s="145"/>
      <c r="F64" s="145"/>
      <c r="G64" s="145"/>
      <c r="H64" s="145"/>
      <c r="I64" s="145"/>
      <c r="J64" s="146">
        <f>J123</f>
        <v>0</v>
      </c>
      <c r="K64" s="143"/>
      <c r="L64" s="147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" customHeight="1">
      <c r="A66" s="35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" customHeight="1">
      <c r="A70" s="35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" customHeight="1">
      <c r="A71" s="35"/>
      <c r="B71" s="36"/>
      <c r="C71" s="24" t="s">
        <v>112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2" t="str">
        <f>E7</f>
        <v>Čistá, Arnultovice, opevnění břehu, ř. km 1,6000 - 3,070</v>
      </c>
      <c r="F74" s="373"/>
      <c r="G74" s="373"/>
      <c r="H74" s="373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93</v>
      </c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44" t="str">
        <f>E9</f>
        <v>VON2 - Vedlejší a ostatní náklady</v>
      </c>
      <c r="F76" s="374"/>
      <c r="G76" s="374"/>
      <c r="H76" s="374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24</v>
      </c>
      <c r="D78" s="37"/>
      <c r="E78" s="37"/>
      <c r="F78" s="28" t="str">
        <f>F12</f>
        <v>Rudník</v>
      </c>
      <c r="G78" s="37"/>
      <c r="H78" s="37"/>
      <c r="I78" s="30" t="s">
        <v>26</v>
      </c>
      <c r="J78" s="61" t="str">
        <f>IF(J12="","",J12)</f>
        <v>30. 3. 2022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40.05" customHeight="1">
      <c r="A80" s="35"/>
      <c r="B80" s="36"/>
      <c r="C80" s="30" t="s">
        <v>30</v>
      </c>
      <c r="D80" s="37"/>
      <c r="E80" s="37"/>
      <c r="F80" s="28" t="str">
        <f>E15</f>
        <v>Povodí Labe, státní podnik, OIČ, Hradec Králové</v>
      </c>
      <c r="G80" s="37"/>
      <c r="H80" s="37"/>
      <c r="I80" s="30" t="s">
        <v>37</v>
      </c>
      <c r="J80" s="33" t="str">
        <f>E21</f>
        <v xml:space="preserve">Povodí Labe, státní podnik, OIČ, Hradec Králové 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15" customHeight="1">
      <c r="A81" s="35"/>
      <c r="B81" s="36"/>
      <c r="C81" s="30" t="s">
        <v>35</v>
      </c>
      <c r="D81" s="37"/>
      <c r="E81" s="37"/>
      <c r="F81" s="28" t="str">
        <f>IF(E18="","",E18)</f>
        <v>Vyplň údaj</v>
      </c>
      <c r="G81" s="37"/>
      <c r="H81" s="37"/>
      <c r="I81" s="30" t="s">
        <v>40</v>
      </c>
      <c r="J81" s="33" t="str">
        <f>E24</f>
        <v>Ing. Eva Morkesová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8"/>
      <c r="B83" s="149"/>
      <c r="C83" s="150" t="s">
        <v>113</v>
      </c>
      <c r="D83" s="151" t="s">
        <v>63</v>
      </c>
      <c r="E83" s="151" t="s">
        <v>59</v>
      </c>
      <c r="F83" s="151" t="s">
        <v>60</v>
      </c>
      <c r="G83" s="151" t="s">
        <v>114</v>
      </c>
      <c r="H83" s="151" t="s">
        <v>115</v>
      </c>
      <c r="I83" s="151" t="s">
        <v>116</v>
      </c>
      <c r="J83" s="151" t="s">
        <v>98</v>
      </c>
      <c r="K83" s="152" t="s">
        <v>117</v>
      </c>
      <c r="L83" s="153"/>
      <c r="M83" s="70" t="s">
        <v>32</v>
      </c>
      <c r="N83" s="71" t="s">
        <v>48</v>
      </c>
      <c r="O83" s="71" t="s">
        <v>118</v>
      </c>
      <c r="P83" s="71" t="s">
        <v>119</v>
      </c>
      <c r="Q83" s="71" t="s">
        <v>120</v>
      </c>
      <c r="R83" s="71" t="s">
        <v>121</v>
      </c>
      <c r="S83" s="71" t="s">
        <v>122</v>
      </c>
      <c r="T83" s="72" t="s">
        <v>123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8" customHeight="1">
      <c r="A84" s="35"/>
      <c r="B84" s="36"/>
      <c r="C84" s="77" t="s">
        <v>124</v>
      </c>
      <c r="D84" s="37"/>
      <c r="E84" s="37"/>
      <c r="F84" s="37"/>
      <c r="G84" s="37"/>
      <c r="H84" s="37"/>
      <c r="I84" s="37"/>
      <c r="J84" s="154">
        <f>BK84</f>
        <v>0</v>
      </c>
      <c r="K84" s="37"/>
      <c r="L84" s="40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77</v>
      </c>
      <c r="AU84" s="18" t="s">
        <v>99</v>
      </c>
      <c r="BK84" s="158">
        <f>BK85</f>
        <v>0</v>
      </c>
    </row>
    <row r="85" spans="2:63" s="12" customFormat="1" ht="25.95" customHeight="1">
      <c r="B85" s="159"/>
      <c r="C85" s="160"/>
      <c r="D85" s="161" t="s">
        <v>77</v>
      </c>
      <c r="E85" s="162" t="s">
        <v>450</v>
      </c>
      <c r="F85" s="162" t="s">
        <v>451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P86+P108+P115+P123</f>
        <v>0</v>
      </c>
      <c r="Q85" s="167"/>
      <c r="R85" s="168">
        <f>R86+R108+R115+R123</f>
        <v>0</v>
      </c>
      <c r="S85" s="167"/>
      <c r="T85" s="169">
        <f>T86+T108+T115+T123</f>
        <v>0</v>
      </c>
      <c r="AR85" s="170" t="s">
        <v>133</v>
      </c>
      <c r="AT85" s="171" t="s">
        <v>77</v>
      </c>
      <c r="AU85" s="171" t="s">
        <v>78</v>
      </c>
      <c r="AY85" s="170" t="s">
        <v>127</v>
      </c>
      <c r="BK85" s="172">
        <f>BK86+BK108+BK115+BK123</f>
        <v>0</v>
      </c>
    </row>
    <row r="86" spans="2:63" s="12" customFormat="1" ht="22.8" customHeight="1">
      <c r="B86" s="159"/>
      <c r="C86" s="160"/>
      <c r="D86" s="161" t="s">
        <v>77</v>
      </c>
      <c r="E86" s="173" t="s">
        <v>452</v>
      </c>
      <c r="F86" s="173" t="s">
        <v>453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SUM(P87:P107)</f>
        <v>0</v>
      </c>
      <c r="Q86" s="167"/>
      <c r="R86" s="168">
        <f>SUM(R87:R107)</f>
        <v>0</v>
      </c>
      <c r="S86" s="167"/>
      <c r="T86" s="169">
        <f>SUM(T87:T107)</f>
        <v>0</v>
      </c>
      <c r="AR86" s="170" t="s">
        <v>133</v>
      </c>
      <c r="AT86" s="171" t="s">
        <v>77</v>
      </c>
      <c r="AU86" s="171" t="s">
        <v>23</v>
      </c>
      <c r="AY86" s="170" t="s">
        <v>127</v>
      </c>
      <c r="BK86" s="172">
        <f>SUM(BK87:BK107)</f>
        <v>0</v>
      </c>
    </row>
    <row r="87" spans="1:65" s="2" customFormat="1" ht="16.5" customHeight="1">
      <c r="A87" s="35"/>
      <c r="B87" s="36"/>
      <c r="C87" s="175" t="s">
        <v>23</v>
      </c>
      <c r="D87" s="175" t="s">
        <v>129</v>
      </c>
      <c r="E87" s="176" t="s">
        <v>454</v>
      </c>
      <c r="F87" s="177" t="s">
        <v>455</v>
      </c>
      <c r="G87" s="178" t="s">
        <v>285</v>
      </c>
      <c r="H87" s="179">
        <v>1</v>
      </c>
      <c r="I87" s="180"/>
      <c r="J87" s="181">
        <f>ROUND(I87*H87,2)</f>
        <v>0</v>
      </c>
      <c r="K87" s="177" t="s">
        <v>32</v>
      </c>
      <c r="L87" s="40"/>
      <c r="M87" s="182" t="s">
        <v>32</v>
      </c>
      <c r="N87" s="183" t="s">
        <v>51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456</v>
      </c>
      <c r="AT87" s="186" t="s">
        <v>129</v>
      </c>
      <c r="AU87" s="186" t="s">
        <v>87</v>
      </c>
      <c r="AY87" s="18" t="s">
        <v>127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8" t="s">
        <v>133</v>
      </c>
      <c r="BK87" s="187">
        <f>ROUND(I87*H87,2)</f>
        <v>0</v>
      </c>
      <c r="BL87" s="18" t="s">
        <v>456</v>
      </c>
      <c r="BM87" s="186" t="s">
        <v>457</v>
      </c>
    </row>
    <row r="88" spans="1:47" s="2" customFormat="1" ht="10.2">
      <c r="A88" s="35"/>
      <c r="B88" s="36"/>
      <c r="C88" s="37"/>
      <c r="D88" s="188" t="s">
        <v>135</v>
      </c>
      <c r="E88" s="37"/>
      <c r="F88" s="189" t="s">
        <v>455</v>
      </c>
      <c r="G88" s="37"/>
      <c r="H88" s="37"/>
      <c r="I88" s="190"/>
      <c r="J88" s="37"/>
      <c r="K88" s="37"/>
      <c r="L88" s="40"/>
      <c r="M88" s="191"/>
      <c r="N88" s="192"/>
      <c r="O88" s="66"/>
      <c r="P88" s="66"/>
      <c r="Q88" s="66"/>
      <c r="R88" s="66"/>
      <c r="S88" s="66"/>
      <c r="T88" s="67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135</v>
      </c>
      <c r="AU88" s="18" t="s">
        <v>87</v>
      </c>
    </row>
    <row r="89" spans="2:51" s="13" customFormat="1" ht="10.2">
      <c r="B89" s="193"/>
      <c r="C89" s="194"/>
      <c r="D89" s="188" t="s">
        <v>136</v>
      </c>
      <c r="E89" s="195" t="s">
        <v>32</v>
      </c>
      <c r="F89" s="196" t="s">
        <v>458</v>
      </c>
      <c r="G89" s="194"/>
      <c r="H89" s="195" t="s">
        <v>32</v>
      </c>
      <c r="I89" s="197"/>
      <c r="J89" s="194"/>
      <c r="K89" s="194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136</v>
      </c>
      <c r="AU89" s="202" t="s">
        <v>87</v>
      </c>
      <c r="AV89" s="13" t="s">
        <v>23</v>
      </c>
      <c r="AW89" s="13" t="s">
        <v>39</v>
      </c>
      <c r="AX89" s="13" t="s">
        <v>78</v>
      </c>
      <c r="AY89" s="202" t="s">
        <v>127</v>
      </c>
    </row>
    <row r="90" spans="2:51" s="13" customFormat="1" ht="10.2">
      <c r="B90" s="193"/>
      <c r="C90" s="194"/>
      <c r="D90" s="188" t="s">
        <v>136</v>
      </c>
      <c r="E90" s="195" t="s">
        <v>32</v>
      </c>
      <c r="F90" s="196" t="s">
        <v>459</v>
      </c>
      <c r="G90" s="194"/>
      <c r="H90" s="195" t="s">
        <v>32</v>
      </c>
      <c r="I90" s="197"/>
      <c r="J90" s="194"/>
      <c r="K90" s="194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136</v>
      </c>
      <c r="AU90" s="202" t="s">
        <v>87</v>
      </c>
      <c r="AV90" s="13" t="s">
        <v>23</v>
      </c>
      <c r="AW90" s="13" t="s">
        <v>39</v>
      </c>
      <c r="AX90" s="13" t="s">
        <v>78</v>
      </c>
      <c r="AY90" s="202" t="s">
        <v>127</v>
      </c>
    </row>
    <row r="91" spans="2:51" s="13" customFormat="1" ht="10.2">
      <c r="B91" s="193"/>
      <c r="C91" s="194"/>
      <c r="D91" s="188" t="s">
        <v>136</v>
      </c>
      <c r="E91" s="195" t="s">
        <v>32</v>
      </c>
      <c r="F91" s="196" t="s">
        <v>460</v>
      </c>
      <c r="G91" s="194"/>
      <c r="H91" s="195" t="s">
        <v>32</v>
      </c>
      <c r="I91" s="197"/>
      <c r="J91" s="194"/>
      <c r="K91" s="194"/>
      <c r="L91" s="198"/>
      <c r="M91" s="199"/>
      <c r="N91" s="200"/>
      <c r="O91" s="200"/>
      <c r="P91" s="200"/>
      <c r="Q91" s="200"/>
      <c r="R91" s="200"/>
      <c r="S91" s="200"/>
      <c r="T91" s="201"/>
      <c r="AT91" s="202" t="s">
        <v>136</v>
      </c>
      <c r="AU91" s="202" t="s">
        <v>87</v>
      </c>
      <c r="AV91" s="13" t="s">
        <v>23</v>
      </c>
      <c r="AW91" s="13" t="s">
        <v>39</v>
      </c>
      <c r="AX91" s="13" t="s">
        <v>78</v>
      </c>
      <c r="AY91" s="202" t="s">
        <v>127</v>
      </c>
    </row>
    <row r="92" spans="2:51" s="13" customFormat="1" ht="10.2">
      <c r="B92" s="193"/>
      <c r="C92" s="194"/>
      <c r="D92" s="188" t="s">
        <v>136</v>
      </c>
      <c r="E92" s="195" t="s">
        <v>32</v>
      </c>
      <c r="F92" s="196" t="s">
        <v>461</v>
      </c>
      <c r="G92" s="194"/>
      <c r="H92" s="195" t="s">
        <v>32</v>
      </c>
      <c r="I92" s="197"/>
      <c r="J92" s="194"/>
      <c r="K92" s="194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136</v>
      </c>
      <c r="AU92" s="202" t="s">
        <v>87</v>
      </c>
      <c r="AV92" s="13" t="s">
        <v>23</v>
      </c>
      <c r="AW92" s="13" t="s">
        <v>39</v>
      </c>
      <c r="AX92" s="13" t="s">
        <v>78</v>
      </c>
      <c r="AY92" s="202" t="s">
        <v>127</v>
      </c>
    </row>
    <row r="93" spans="2:51" s="13" customFormat="1" ht="10.2">
      <c r="B93" s="193"/>
      <c r="C93" s="194"/>
      <c r="D93" s="188" t="s">
        <v>136</v>
      </c>
      <c r="E93" s="195" t="s">
        <v>32</v>
      </c>
      <c r="F93" s="196" t="s">
        <v>462</v>
      </c>
      <c r="G93" s="194"/>
      <c r="H93" s="195" t="s">
        <v>32</v>
      </c>
      <c r="I93" s="197"/>
      <c r="J93" s="194"/>
      <c r="K93" s="194"/>
      <c r="L93" s="198"/>
      <c r="M93" s="199"/>
      <c r="N93" s="200"/>
      <c r="O93" s="200"/>
      <c r="P93" s="200"/>
      <c r="Q93" s="200"/>
      <c r="R93" s="200"/>
      <c r="S93" s="200"/>
      <c r="T93" s="201"/>
      <c r="AT93" s="202" t="s">
        <v>136</v>
      </c>
      <c r="AU93" s="202" t="s">
        <v>87</v>
      </c>
      <c r="AV93" s="13" t="s">
        <v>23</v>
      </c>
      <c r="AW93" s="13" t="s">
        <v>39</v>
      </c>
      <c r="AX93" s="13" t="s">
        <v>78</v>
      </c>
      <c r="AY93" s="202" t="s">
        <v>127</v>
      </c>
    </row>
    <row r="94" spans="2:51" s="13" customFormat="1" ht="20.4">
      <c r="B94" s="193"/>
      <c r="C94" s="194"/>
      <c r="D94" s="188" t="s">
        <v>136</v>
      </c>
      <c r="E94" s="195" t="s">
        <v>32</v>
      </c>
      <c r="F94" s="196" t="s">
        <v>463</v>
      </c>
      <c r="G94" s="194"/>
      <c r="H94" s="195" t="s">
        <v>32</v>
      </c>
      <c r="I94" s="197"/>
      <c r="J94" s="194"/>
      <c r="K94" s="194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136</v>
      </c>
      <c r="AU94" s="202" t="s">
        <v>87</v>
      </c>
      <c r="AV94" s="13" t="s">
        <v>23</v>
      </c>
      <c r="AW94" s="13" t="s">
        <v>39</v>
      </c>
      <c r="AX94" s="13" t="s">
        <v>78</v>
      </c>
      <c r="AY94" s="202" t="s">
        <v>127</v>
      </c>
    </row>
    <row r="95" spans="2:51" s="13" customFormat="1" ht="10.2">
      <c r="B95" s="193"/>
      <c r="C95" s="194"/>
      <c r="D95" s="188" t="s">
        <v>136</v>
      </c>
      <c r="E95" s="195" t="s">
        <v>32</v>
      </c>
      <c r="F95" s="196" t="s">
        <v>464</v>
      </c>
      <c r="G95" s="194"/>
      <c r="H95" s="195" t="s">
        <v>32</v>
      </c>
      <c r="I95" s="197"/>
      <c r="J95" s="194"/>
      <c r="K95" s="194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136</v>
      </c>
      <c r="AU95" s="202" t="s">
        <v>87</v>
      </c>
      <c r="AV95" s="13" t="s">
        <v>23</v>
      </c>
      <c r="AW95" s="13" t="s">
        <v>39</v>
      </c>
      <c r="AX95" s="13" t="s">
        <v>78</v>
      </c>
      <c r="AY95" s="202" t="s">
        <v>127</v>
      </c>
    </row>
    <row r="96" spans="2:51" s="13" customFormat="1" ht="20.4">
      <c r="B96" s="193"/>
      <c r="C96" s="194"/>
      <c r="D96" s="188" t="s">
        <v>136</v>
      </c>
      <c r="E96" s="195" t="s">
        <v>32</v>
      </c>
      <c r="F96" s="196" t="s">
        <v>465</v>
      </c>
      <c r="G96" s="194"/>
      <c r="H96" s="195" t="s">
        <v>32</v>
      </c>
      <c r="I96" s="197"/>
      <c r="J96" s="194"/>
      <c r="K96" s="194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136</v>
      </c>
      <c r="AU96" s="202" t="s">
        <v>87</v>
      </c>
      <c r="AV96" s="13" t="s">
        <v>23</v>
      </c>
      <c r="AW96" s="13" t="s">
        <v>39</v>
      </c>
      <c r="AX96" s="13" t="s">
        <v>78</v>
      </c>
      <c r="AY96" s="202" t="s">
        <v>127</v>
      </c>
    </row>
    <row r="97" spans="2:51" s="13" customFormat="1" ht="10.2">
      <c r="B97" s="193"/>
      <c r="C97" s="194"/>
      <c r="D97" s="188" t="s">
        <v>136</v>
      </c>
      <c r="E97" s="195" t="s">
        <v>32</v>
      </c>
      <c r="F97" s="196" t="s">
        <v>466</v>
      </c>
      <c r="G97" s="194"/>
      <c r="H97" s="195" t="s">
        <v>32</v>
      </c>
      <c r="I97" s="197"/>
      <c r="J97" s="194"/>
      <c r="K97" s="194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136</v>
      </c>
      <c r="AU97" s="202" t="s">
        <v>87</v>
      </c>
      <c r="AV97" s="13" t="s">
        <v>23</v>
      </c>
      <c r="AW97" s="13" t="s">
        <v>39</v>
      </c>
      <c r="AX97" s="13" t="s">
        <v>78</v>
      </c>
      <c r="AY97" s="202" t="s">
        <v>127</v>
      </c>
    </row>
    <row r="98" spans="2:51" s="13" customFormat="1" ht="10.2">
      <c r="B98" s="193"/>
      <c r="C98" s="194"/>
      <c r="D98" s="188" t="s">
        <v>136</v>
      </c>
      <c r="E98" s="195" t="s">
        <v>32</v>
      </c>
      <c r="F98" s="196" t="s">
        <v>467</v>
      </c>
      <c r="G98" s="194"/>
      <c r="H98" s="195" t="s">
        <v>32</v>
      </c>
      <c r="I98" s="197"/>
      <c r="J98" s="194"/>
      <c r="K98" s="194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136</v>
      </c>
      <c r="AU98" s="202" t="s">
        <v>87</v>
      </c>
      <c r="AV98" s="13" t="s">
        <v>23</v>
      </c>
      <c r="AW98" s="13" t="s">
        <v>39</v>
      </c>
      <c r="AX98" s="13" t="s">
        <v>78</v>
      </c>
      <c r="AY98" s="202" t="s">
        <v>127</v>
      </c>
    </row>
    <row r="99" spans="2:51" s="13" customFormat="1" ht="20.4">
      <c r="B99" s="193"/>
      <c r="C99" s="194"/>
      <c r="D99" s="188" t="s">
        <v>136</v>
      </c>
      <c r="E99" s="195" t="s">
        <v>32</v>
      </c>
      <c r="F99" s="196" t="s">
        <v>468</v>
      </c>
      <c r="G99" s="194"/>
      <c r="H99" s="195" t="s">
        <v>32</v>
      </c>
      <c r="I99" s="197"/>
      <c r="J99" s="194"/>
      <c r="K99" s="194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136</v>
      </c>
      <c r="AU99" s="202" t="s">
        <v>87</v>
      </c>
      <c r="AV99" s="13" t="s">
        <v>23</v>
      </c>
      <c r="AW99" s="13" t="s">
        <v>39</v>
      </c>
      <c r="AX99" s="13" t="s">
        <v>78</v>
      </c>
      <c r="AY99" s="202" t="s">
        <v>127</v>
      </c>
    </row>
    <row r="100" spans="2:51" s="14" customFormat="1" ht="10.2">
      <c r="B100" s="203"/>
      <c r="C100" s="204"/>
      <c r="D100" s="188" t="s">
        <v>136</v>
      </c>
      <c r="E100" s="205" t="s">
        <v>32</v>
      </c>
      <c r="F100" s="206" t="s">
        <v>23</v>
      </c>
      <c r="G100" s="204"/>
      <c r="H100" s="207">
        <v>1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136</v>
      </c>
      <c r="AU100" s="213" t="s">
        <v>87</v>
      </c>
      <c r="AV100" s="14" t="s">
        <v>87</v>
      </c>
      <c r="AW100" s="14" t="s">
        <v>39</v>
      </c>
      <c r="AX100" s="14" t="s">
        <v>23</v>
      </c>
      <c r="AY100" s="213" t="s">
        <v>127</v>
      </c>
    </row>
    <row r="101" spans="1:65" s="2" customFormat="1" ht="16.5" customHeight="1">
      <c r="A101" s="35"/>
      <c r="B101" s="36"/>
      <c r="C101" s="175" t="s">
        <v>87</v>
      </c>
      <c r="D101" s="175" t="s">
        <v>129</v>
      </c>
      <c r="E101" s="176" t="s">
        <v>469</v>
      </c>
      <c r="F101" s="177" t="s">
        <v>470</v>
      </c>
      <c r="G101" s="178" t="s">
        <v>285</v>
      </c>
      <c r="H101" s="179">
        <v>2</v>
      </c>
      <c r="I101" s="180"/>
      <c r="J101" s="181">
        <f>ROUND(I101*H101,2)</f>
        <v>0</v>
      </c>
      <c r="K101" s="177" t="s">
        <v>32</v>
      </c>
      <c r="L101" s="40"/>
      <c r="M101" s="182" t="s">
        <v>32</v>
      </c>
      <c r="N101" s="183" t="s">
        <v>51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456</v>
      </c>
      <c r="AT101" s="186" t="s">
        <v>129</v>
      </c>
      <c r="AU101" s="186" t="s">
        <v>87</v>
      </c>
      <c r="AY101" s="18" t="s">
        <v>127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133</v>
      </c>
      <c r="BK101" s="187">
        <f>ROUND(I101*H101,2)</f>
        <v>0</v>
      </c>
      <c r="BL101" s="18" t="s">
        <v>456</v>
      </c>
      <c r="BM101" s="186" t="s">
        <v>471</v>
      </c>
    </row>
    <row r="102" spans="1:47" s="2" customFormat="1" ht="10.2">
      <c r="A102" s="35"/>
      <c r="B102" s="36"/>
      <c r="C102" s="37"/>
      <c r="D102" s="188" t="s">
        <v>135</v>
      </c>
      <c r="E102" s="37"/>
      <c r="F102" s="189" t="s">
        <v>470</v>
      </c>
      <c r="G102" s="37"/>
      <c r="H102" s="37"/>
      <c r="I102" s="190"/>
      <c r="J102" s="37"/>
      <c r="K102" s="37"/>
      <c r="L102" s="40"/>
      <c r="M102" s="191"/>
      <c r="N102" s="192"/>
      <c r="O102" s="66"/>
      <c r="P102" s="66"/>
      <c r="Q102" s="66"/>
      <c r="R102" s="66"/>
      <c r="S102" s="66"/>
      <c r="T102" s="67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135</v>
      </c>
      <c r="AU102" s="18" t="s">
        <v>87</v>
      </c>
    </row>
    <row r="103" spans="2:51" s="13" customFormat="1" ht="10.2">
      <c r="B103" s="193"/>
      <c r="C103" s="194"/>
      <c r="D103" s="188" t="s">
        <v>136</v>
      </c>
      <c r="E103" s="195" t="s">
        <v>32</v>
      </c>
      <c r="F103" s="196" t="s">
        <v>472</v>
      </c>
      <c r="G103" s="194"/>
      <c r="H103" s="195" t="s">
        <v>32</v>
      </c>
      <c r="I103" s="197"/>
      <c r="J103" s="194"/>
      <c r="K103" s="194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136</v>
      </c>
      <c r="AU103" s="202" t="s">
        <v>87</v>
      </c>
      <c r="AV103" s="13" t="s">
        <v>23</v>
      </c>
      <c r="AW103" s="13" t="s">
        <v>39</v>
      </c>
      <c r="AX103" s="13" t="s">
        <v>78</v>
      </c>
      <c r="AY103" s="202" t="s">
        <v>127</v>
      </c>
    </row>
    <row r="104" spans="2:51" s="14" customFormat="1" ht="10.2">
      <c r="B104" s="203"/>
      <c r="C104" s="204"/>
      <c r="D104" s="188" t="s">
        <v>136</v>
      </c>
      <c r="E104" s="205" t="s">
        <v>32</v>
      </c>
      <c r="F104" s="206" t="s">
        <v>87</v>
      </c>
      <c r="G104" s="204"/>
      <c r="H104" s="207">
        <v>2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136</v>
      </c>
      <c r="AU104" s="213" t="s">
        <v>87</v>
      </c>
      <c r="AV104" s="14" t="s">
        <v>87</v>
      </c>
      <c r="AW104" s="14" t="s">
        <v>39</v>
      </c>
      <c r="AX104" s="14" t="s">
        <v>23</v>
      </c>
      <c r="AY104" s="213" t="s">
        <v>127</v>
      </c>
    </row>
    <row r="105" spans="1:65" s="2" customFormat="1" ht="16.5" customHeight="1">
      <c r="A105" s="35"/>
      <c r="B105" s="36"/>
      <c r="C105" s="175" t="s">
        <v>149</v>
      </c>
      <c r="D105" s="175" t="s">
        <v>129</v>
      </c>
      <c r="E105" s="176" t="s">
        <v>473</v>
      </c>
      <c r="F105" s="177" t="s">
        <v>474</v>
      </c>
      <c r="G105" s="178" t="s">
        <v>285</v>
      </c>
      <c r="H105" s="179">
        <v>1</v>
      </c>
      <c r="I105" s="180"/>
      <c r="J105" s="181">
        <f>ROUND(I105*H105,2)</f>
        <v>0</v>
      </c>
      <c r="K105" s="177" t="s">
        <v>32</v>
      </c>
      <c r="L105" s="40"/>
      <c r="M105" s="182" t="s">
        <v>32</v>
      </c>
      <c r="N105" s="183" t="s">
        <v>51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456</v>
      </c>
      <c r="AT105" s="186" t="s">
        <v>129</v>
      </c>
      <c r="AU105" s="186" t="s">
        <v>87</v>
      </c>
      <c r="AY105" s="18" t="s">
        <v>127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133</v>
      </c>
      <c r="BK105" s="187">
        <f>ROUND(I105*H105,2)</f>
        <v>0</v>
      </c>
      <c r="BL105" s="18" t="s">
        <v>456</v>
      </c>
      <c r="BM105" s="186" t="s">
        <v>475</v>
      </c>
    </row>
    <row r="106" spans="1:47" s="2" customFormat="1" ht="10.2">
      <c r="A106" s="35"/>
      <c r="B106" s="36"/>
      <c r="C106" s="37"/>
      <c r="D106" s="188" t="s">
        <v>135</v>
      </c>
      <c r="E106" s="37"/>
      <c r="F106" s="189" t="s">
        <v>474</v>
      </c>
      <c r="G106" s="37"/>
      <c r="H106" s="37"/>
      <c r="I106" s="190"/>
      <c r="J106" s="37"/>
      <c r="K106" s="37"/>
      <c r="L106" s="40"/>
      <c r="M106" s="191"/>
      <c r="N106" s="192"/>
      <c r="O106" s="66"/>
      <c r="P106" s="66"/>
      <c r="Q106" s="66"/>
      <c r="R106" s="66"/>
      <c r="S106" s="66"/>
      <c r="T106" s="6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135</v>
      </c>
      <c r="AU106" s="18" t="s">
        <v>87</v>
      </c>
    </row>
    <row r="107" spans="2:51" s="14" customFormat="1" ht="10.2">
      <c r="B107" s="203"/>
      <c r="C107" s="204"/>
      <c r="D107" s="188" t="s">
        <v>136</v>
      </c>
      <c r="E107" s="205" t="s">
        <v>32</v>
      </c>
      <c r="F107" s="206" t="s">
        <v>23</v>
      </c>
      <c r="G107" s="204"/>
      <c r="H107" s="207">
        <v>1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136</v>
      </c>
      <c r="AU107" s="213" t="s">
        <v>87</v>
      </c>
      <c r="AV107" s="14" t="s">
        <v>87</v>
      </c>
      <c r="AW107" s="14" t="s">
        <v>39</v>
      </c>
      <c r="AX107" s="14" t="s">
        <v>23</v>
      </c>
      <c r="AY107" s="213" t="s">
        <v>127</v>
      </c>
    </row>
    <row r="108" spans="2:63" s="12" customFormat="1" ht="22.8" customHeight="1">
      <c r="B108" s="159"/>
      <c r="C108" s="160"/>
      <c r="D108" s="161" t="s">
        <v>77</v>
      </c>
      <c r="E108" s="173" t="s">
        <v>476</v>
      </c>
      <c r="F108" s="173" t="s">
        <v>477</v>
      </c>
      <c r="G108" s="160"/>
      <c r="H108" s="160"/>
      <c r="I108" s="163"/>
      <c r="J108" s="174">
        <f>BK108</f>
        <v>0</v>
      </c>
      <c r="K108" s="160"/>
      <c r="L108" s="165"/>
      <c r="M108" s="166"/>
      <c r="N108" s="167"/>
      <c r="O108" s="167"/>
      <c r="P108" s="168">
        <f>SUM(P109:P114)</f>
        <v>0</v>
      </c>
      <c r="Q108" s="167"/>
      <c r="R108" s="168">
        <f>SUM(R109:R114)</f>
        <v>0</v>
      </c>
      <c r="S108" s="167"/>
      <c r="T108" s="169">
        <f>SUM(T109:T114)</f>
        <v>0</v>
      </c>
      <c r="AR108" s="170" t="s">
        <v>133</v>
      </c>
      <c r="AT108" s="171" t="s">
        <v>77</v>
      </c>
      <c r="AU108" s="171" t="s">
        <v>23</v>
      </c>
      <c r="AY108" s="170" t="s">
        <v>127</v>
      </c>
      <c r="BK108" s="172">
        <f>SUM(BK109:BK114)</f>
        <v>0</v>
      </c>
    </row>
    <row r="109" spans="1:65" s="2" customFormat="1" ht="16.5" customHeight="1">
      <c r="A109" s="35"/>
      <c r="B109" s="36"/>
      <c r="C109" s="175" t="s">
        <v>133</v>
      </c>
      <c r="D109" s="175" t="s">
        <v>129</v>
      </c>
      <c r="E109" s="176" t="s">
        <v>478</v>
      </c>
      <c r="F109" s="177" t="s">
        <v>479</v>
      </c>
      <c r="G109" s="178" t="s">
        <v>141</v>
      </c>
      <c r="H109" s="179">
        <v>1</v>
      </c>
      <c r="I109" s="180"/>
      <c r="J109" s="181">
        <f>ROUND(I109*H109,2)</f>
        <v>0</v>
      </c>
      <c r="K109" s="177" t="s">
        <v>32</v>
      </c>
      <c r="L109" s="40"/>
      <c r="M109" s="182" t="s">
        <v>32</v>
      </c>
      <c r="N109" s="183" t="s">
        <v>51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456</v>
      </c>
      <c r="AT109" s="186" t="s">
        <v>129</v>
      </c>
      <c r="AU109" s="186" t="s">
        <v>87</v>
      </c>
      <c r="AY109" s="18" t="s">
        <v>127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133</v>
      </c>
      <c r="BK109" s="187">
        <f>ROUND(I109*H109,2)</f>
        <v>0</v>
      </c>
      <c r="BL109" s="18" t="s">
        <v>456</v>
      </c>
      <c r="BM109" s="186" t="s">
        <v>480</v>
      </c>
    </row>
    <row r="110" spans="1:47" s="2" customFormat="1" ht="19.2">
      <c r="A110" s="35"/>
      <c r="B110" s="36"/>
      <c r="C110" s="37"/>
      <c r="D110" s="188" t="s">
        <v>135</v>
      </c>
      <c r="E110" s="37"/>
      <c r="F110" s="189" t="s">
        <v>481</v>
      </c>
      <c r="G110" s="37"/>
      <c r="H110" s="37"/>
      <c r="I110" s="190"/>
      <c r="J110" s="37"/>
      <c r="K110" s="37"/>
      <c r="L110" s="40"/>
      <c r="M110" s="191"/>
      <c r="N110" s="192"/>
      <c r="O110" s="66"/>
      <c r="P110" s="66"/>
      <c r="Q110" s="66"/>
      <c r="R110" s="66"/>
      <c r="S110" s="66"/>
      <c r="T110" s="6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135</v>
      </c>
      <c r="AU110" s="18" t="s">
        <v>87</v>
      </c>
    </row>
    <row r="111" spans="1:65" s="2" customFormat="1" ht="24.15" customHeight="1">
      <c r="A111" s="35"/>
      <c r="B111" s="36"/>
      <c r="C111" s="175" t="s">
        <v>160</v>
      </c>
      <c r="D111" s="175" t="s">
        <v>129</v>
      </c>
      <c r="E111" s="176" t="s">
        <v>482</v>
      </c>
      <c r="F111" s="177" t="s">
        <v>483</v>
      </c>
      <c r="G111" s="178" t="s">
        <v>141</v>
      </c>
      <c r="H111" s="179">
        <v>1</v>
      </c>
      <c r="I111" s="180"/>
      <c r="J111" s="181">
        <f>ROUND(I111*H111,2)</f>
        <v>0</v>
      </c>
      <c r="K111" s="177" t="s">
        <v>32</v>
      </c>
      <c r="L111" s="40"/>
      <c r="M111" s="182" t="s">
        <v>32</v>
      </c>
      <c r="N111" s="183" t="s">
        <v>51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456</v>
      </c>
      <c r="AT111" s="186" t="s">
        <v>129</v>
      </c>
      <c r="AU111" s="186" t="s">
        <v>87</v>
      </c>
      <c r="AY111" s="18" t="s">
        <v>127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133</v>
      </c>
      <c r="BK111" s="187">
        <f>ROUND(I111*H111,2)</f>
        <v>0</v>
      </c>
      <c r="BL111" s="18" t="s">
        <v>456</v>
      </c>
      <c r="BM111" s="186" t="s">
        <v>484</v>
      </c>
    </row>
    <row r="112" spans="1:47" s="2" customFormat="1" ht="19.2">
      <c r="A112" s="35"/>
      <c r="B112" s="36"/>
      <c r="C112" s="37"/>
      <c r="D112" s="188" t="s">
        <v>135</v>
      </c>
      <c r="E112" s="37"/>
      <c r="F112" s="189" t="s">
        <v>483</v>
      </c>
      <c r="G112" s="37"/>
      <c r="H112" s="37"/>
      <c r="I112" s="190"/>
      <c r="J112" s="37"/>
      <c r="K112" s="37"/>
      <c r="L112" s="40"/>
      <c r="M112" s="191"/>
      <c r="N112" s="192"/>
      <c r="O112" s="66"/>
      <c r="P112" s="66"/>
      <c r="Q112" s="66"/>
      <c r="R112" s="66"/>
      <c r="S112" s="66"/>
      <c r="T112" s="6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135</v>
      </c>
      <c r="AU112" s="18" t="s">
        <v>87</v>
      </c>
    </row>
    <row r="113" spans="1:65" s="2" customFormat="1" ht="16.5" customHeight="1">
      <c r="A113" s="35"/>
      <c r="B113" s="36"/>
      <c r="C113" s="175" t="s">
        <v>172</v>
      </c>
      <c r="D113" s="175" t="s">
        <v>129</v>
      </c>
      <c r="E113" s="176" t="s">
        <v>485</v>
      </c>
      <c r="F113" s="177" t="s">
        <v>486</v>
      </c>
      <c r="G113" s="178" t="s">
        <v>285</v>
      </c>
      <c r="H113" s="179">
        <v>1</v>
      </c>
      <c r="I113" s="180"/>
      <c r="J113" s="181">
        <f>ROUND(I113*H113,2)</f>
        <v>0</v>
      </c>
      <c r="K113" s="177" t="s">
        <v>32</v>
      </c>
      <c r="L113" s="40"/>
      <c r="M113" s="182" t="s">
        <v>32</v>
      </c>
      <c r="N113" s="183" t="s">
        <v>51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487</v>
      </c>
      <c r="AT113" s="186" t="s">
        <v>129</v>
      </c>
      <c r="AU113" s="186" t="s">
        <v>87</v>
      </c>
      <c r="AY113" s="18" t="s">
        <v>127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133</v>
      </c>
      <c r="BK113" s="187">
        <f>ROUND(I113*H113,2)</f>
        <v>0</v>
      </c>
      <c r="BL113" s="18" t="s">
        <v>487</v>
      </c>
      <c r="BM113" s="186" t="s">
        <v>488</v>
      </c>
    </row>
    <row r="114" spans="1:47" s="2" customFormat="1" ht="10.2">
      <c r="A114" s="35"/>
      <c r="B114" s="36"/>
      <c r="C114" s="37"/>
      <c r="D114" s="188" t="s">
        <v>135</v>
      </c>
      <c r="E114" s="37"/>
      <c r="F114" s="189" t="s">
        <v>486</v>
      </c>
      <c r="G114" s="37"/>
      <c r="H114" s="37"/>
      <c r="I114" s="190"/>
      <c r="J114" s="37"/>
      <c r="K114" s="37"/>
      <c r="L114" s="40"/>
      <c r="M114" s="191"/>
      <c r="N114" s="192"/>
      <c r="O114" s="66"/>
      <c r="P114" s="66"/>
      <c r="Q114" s="66"/>
      <c r="R114" s="66"/>
      <c r="S114" s="66"/>
      <c r="T114" s="6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135</v>
      </c>
      <c r="AU114" s="18" t="s">
        <v>87</v>
      </c>
    </row>
    <row r="115" spans="2:63" s="12" customFormat="1" ht="22.8" customHeight="1">
      <c r="B115" s="159"/>
      <c r="C115" s="160"/>
      <c r="D115" s="161" t="s">
        <v>77</v>
      </c>
      <c r="E115" s="173" t="s">
        <v>489</v>
      </c>
      <c r="F115" s="173" t="s">
        <v>490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SUM(P116:P122)</f>
        <v>0</v>
      </c>
      <c r="Q115" s="167"/>
      <c r="R115" s="168">
        <f>SUM(R116:R122)</f>
        <v>0</v>
      </c>
      <c r="S115" s="167"/>
      <c r="T115" s="169">
        <f>SUM(T116:T122)</f>
        <v>0</v>
      </c>
      <c r="AR115" s="170" t="s">
        <v>133</v>
      </c>
      <c r="AT115" s="171" t="s">
        <v>77</v>
      </c>
      <c r="AU115" s="171" t="s">
        <v>23</v>
      </c>
      <c r="AY115" s="170" t="s">
        <v>127</v>
      </c>
      <c r="BK115" s="172">
        <f>SUM(BK116:BK122)</f>
        <v>0</v>
      </c>
    </row>
    <row r="116" spans="1:65" s="2" customFormat="1" ht="16.5" customHeight="1">
      <c r="A116" s="35"/>
      <c r="B116" s="36"/>
      <c r="C116" s="175" t="s">
        <v>180</v>
      </c>
      <c r="D116" s="175" t="s">
        <v>129</v>
      </c>
      <c r="E116" s="176" t="s">
        <v>491</v>
      </c>
      <c r="F116" s="177" t="s">
        <v>492</v>
      </c>
      <c r="G116" s="178" t="s">
        <v>141</v>
      </c>
      <c r="H116" s="179">
        <v>1</v>
      </c>
      <c r="I116" s="180"/>
      <c r="J116" s="181">
        <f>ROUND(I116*H116,2)</f>
        <v>0</v>
      </c>
      <c r="K116" s="177" t="s">
        <v>32</v>
      </c>
      <c r="L116" s="40"/>
      <c r="M116" s="182" t="s">
        <v>32</v>
      </c>
      <c r="N116" s="183" t="s">
        <v>51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493</v>
      </c>
      <c r="AT116" s="186" t="s">
        <v>129</v>
      </c>
      <c r="AU116" s="186" t="s">
        <v>87</v>
      </c>
      <c r="AY116" s="18" t="s">
        <v>127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133</v>
      </c>
      <c r="BK116" s="187">
        <f>ROUND(I116*H116,2)</f>
        <v>0</v>
      </c>
      <c r="BL116" s="18" t="s">
        <v>493</v>
      </c>
      <c r="BM116" s="186" t="s">
        <v>494</v>
      </c>
    </row>
    <row r="117" spans="1:47" s="2" customFormat="1" ht="10.2">
      <c r="A117" s="35"/>
      <c r="B117" s="36"/>
      <c r="C117" s="37"/>
      <c r="D117" s="188" t="s">
        <v>135</v>
      </c>
      <c r="E117" s="37"/>
      <c r="F117" s="189" t="s">
        <v>492</v>
      </c>
      <c r="G117" s="37"/>
      <c r="H117" s="37"/>
      <c r="I117" s="190"/>
      <c r="J117" s="37"/>
      <c r="K117" s="37"/>
      <c r="L117" s="40"/>
      <c r="M117" s="191"/>
      <c r="N117" s="192"/>
      <c r="O117" s="66"/>
      <c r="P117" s="66"/>
      <c r="Q117" s="66"/>
      <c r="R117" s="66"/>
      <c r="S117" s="66"/>
      <c r="T117" s="67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135</v>
      </c>
      <c r="AU117" s="18" t="s">
        <v>87</v>
      </c>
    </row>
    <row r="118" spans="1:65" s="2" customFormat="1" ht="16.5" customHeight="1">
      <c r="A118" s="35"/>
      <c r="B118" s="36"/>
      <c r="C118" s="175" t="s">
        <v>188</v>
      </c>
      <c r="D118" s="175" t="s">
        <v>129</v>
      </c>
      <c r="E118" s="176" t="s">
        <v>495</v>
      </c>
      <c r="F118" s="177" t="s">
        <v>496</v>
      </c>
      <c r="G118" s="178" t="s">
        <v>285</v>
      </c>
      <c r="H118" s="179">
        <v>1</v>
      </c>
      <c r="I118" s="180"/>
      <c r="J118" s="181">
        <f>ROUND(I118*H118,2)</f>
        <v>0</v>
      </c>
      <c r="K118" s="177" t="s">
        <v>32</v>
      </c>
      <c r="L118" s="40"/>
      <c r="M118" s="182" t="s">
        <v>32</v>
      </c>
      <c r="N118" s="183" t="s">
        <v>51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493</v>
      </c>
      <c r="AT118" s="186" t="s">
        <v>129</v>
      </c>
      <c r="AU118" s="186" t="s">
        <v>87</v>
      </c>
      <c r="AY118" s="18" t="s">
        <v>127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133</v>
      </c>
      <c r="BK118" s="187">
        <f>ROUND(I118*H118,2)</f>
        <v>0</v>
      </c>
      <c r="BL118" s="18" t="s">
        <v>493</v>
      </c>
      <c r="BM118" s="186" t="s">
        <v>497</v>
      </c>
    </row>
    <row r="119" spans="1:47" s="2" customFormat="1" ht="10.2">
      <c r="A119" s="35"/>
      <c r="B119" s="36"/>
      <c r="C119" s="37"/>
      <c r="D119" s="188" t="s">
        <v>135</v>
      </c>
      <c r="E119" s="37"/>
      <c r="F119" s="189" t="s">
        <v>496</v>
      </c>
      <c r="G119" s="37"/>
      <c r="H119" s="37"/>
      <c r="I119" s="190"/>
      <c r="J119" s="37"/>
      <c r="K119" s="37"/>
      <c r="L119" s="40"/>
      <c r="M119" s="191"/>
      <c r="N119" s="192"/>
      <c r="O119" s="66"/>
      <c r="P119" s="66"/>
      <c r="Q119" s="66"/>
      <c r="R119" s="66"/>
      <c r="S119" s="66"/>
      <c r="T119" s="67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135</v>
      </c>
      <c r="AU119" s="18" t="s">
        <v>87</v>
      </c>
    </row>
    <row r="120" spans="2:51" s="13" customFormat="1" ht="10.2">
      <c r="B120" s="193"/>
      <c r="C120" s="194"/>
      <c r="D120" s="188" t="s">
        <v>136</v>
      </c>
      <c r="E120" s="195" t="s">
        <v>32</v>
      </c>
      <c r="F120" s="196" t="s">
        <v>498</v>
      </c>
      <c r="G120" s="194"/>
      <c r="H120" s="195" t="s">
        <v>32</v>
      </c>
      <c r="I120" s="197"/>
      <c r="J120" s="194"/>
      <c r="K120" s="194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136</v>
      </c>
      <c r="AU120" s="202" t="s">
        <v>87</v>
      </c>
      <c r="AV120" s="13" t="s">
        <v>23</v>
      </c>
      <c r="AW120" s="13" t="s">
        <v>39</v>
      </c>
      <c r="AX120" s="13" t="s">
        <v>78</v>
      </c>
      <c r="AY120" s="202" t="s">
        <v>127</v>
      </c>
    </row>
    <row r="121" spans="2:51" s="13" customFormat="1" ht="10.2">
      <c r="B121" s="193"/>
      <c r="C121" s="194"/>
      <c r="D121" s="188" t="s">
        <v>136</v>
      </c>
      <c r="E121" s="195" t="s">
        <v>32</v>
      </c>
      <c r="F121" s="196" t="s">
        <v>499</v>
      </c>
      <c r="G121" s="194"/>
      <c r="H121" s="195" t="s">
        <v>32</v>
      </c>
      <c r="I121" s="197"/>
      <c r="J121" s="194"/>
      <c r="K121" s="194"/>
      <c r="L121" s="198"/>
      <c r="M121" s="199"/>
      <c r="N121" s="200"/>
      <c r="O121" s="200"/>
      <c r="P121" s="200"/>
      <c r="Q121" s="200"/>
      <c r="R121" s="200"/>
      <c r="S121" s="200"/>
      <c r="T121" s="201"/>
      <c r="AT121" s="202" t="s">
        <v>136</v>
      </c>
      <c r="AU121" s="202" t="s">
        <v>87</v>
      </c>
      <c r="AV121" s="13" t="s">
        <v>23</v>
      </c>
      <c r="AW121" s="13" t="s">
        <v>39</v>
      </c>
      <c r="AX121" s="13" t="s">
        <v>78</v>
      </c>
      <c r="AY121" s="202" t="s">
        <v>127</v>
      </c>
    </row>
    <row r="122" spans="2:51" s="14" customFormat="1" ht="10.2">
      <c r="B122" s="203"/>
      <c r="C122" s="204"/>
      <c r="D122" s="188" t="s">
        <v>136</v>
      </c>
      <c r="E122" s="205" t="s">
        <v>32</v>
      </c>
      <c r="F122" s="206" t="s">
        <v>23</v>
      </c>
      <c r="G122" s="204"/>
      <c r="H122" s="207">
        <v>1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136</v>
      </c>
      <c r="AU122" s="213" t="s">
        <v>87</v>
      </c>
      <c r="AV122" s="14" t="s">
        <v>87</v>
      </c>
      <c r="AW122" s="14" t="s">
        <v>39</v>
      </c>
      <c r="AX122" s="14" t="s">
        <v>23</v>
      </c>
      <c r="AY122" s="213" t="s">
        <v>127</v>
      </c>
    </row>
    <row r="123" spans="2:63" s="12" customFormat="1" ht="22.8" customHeight="1">
      <c r="B123" s="159"/>
      <c r="C123" s="160"/>
      <c r="D123" s="161" t="s">
        <v>77</v>
      </c>
      <c r="E123" s="173" t="s">
        <v>500</v>
      </c>
      <c r="F123" s="173" t="s">
        <v>501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SUM(P124:P157)</f>
        <v>0</v>
      </c>
      <c r="Q123" s="167"/>
      <c r="R123" s="168">
        <f>SUM(R124:R157)</f>
        <v>0</v>
      </c>
      <c r="S123" s="167"/>
      <c r="T123" s="169">
        <f>SUM(T124:T157)</f>
        <v>0</v>
      </c>
      <c r="AR123" s="170" t="s">
        <v>133</v>
      </c>
      <c r="AT123" s="171" t="s">
        <v>77</v>
      </c>
      <c r="AU123" s="171" t="s">
        <v>23</v>
      </c>
      <c r="AY123" s="170" t="s">
        <v>127</v>
      </c>
      <c r="BK123" s="172">
        <f>SUM(BK124:BK157)</f>
        <v>0</v>
      </c>
    </row>
    <row r="124" spans="1:65" s="2" customFormat="1" ht="24.15" customHeight="1">
      <c r="A124" s="35"/>
      <c r="B124" s="36"/>
      <c r="C124" s="175" t="s">
        <v>197</v>
      </c>
      <c r="D124" s="175" t="s">
        <v>129</v>
      </c>
      <c r="E124" s="176" t="s">
        <v>502</v>
      </c>
      <c r="F124" s="177" t="s">
        <v>503</v>
      </c>
      <c r="G124" s="178" t="s">
        <v>285</v>
      </c>
      <c r="H124" s="179">
        <v>1</v>
      </c>
      <c r="I124" s="180"/>
      <c r="J124" s="181">
        <f>ROUND(I124*H124,2)</f>
        <v>0</v>
      </c>
      <c r="K124" s="177" t="s">
        <v>32</v>
      </c>
      <c r="L124" s="40"/>
      <c r="M124" s="182" t="s">
        <v>32</v>
      </c>
      <c r="N124" s="183" t="s">
        <v>51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493</v>
      </c>
      <c r="AT124" s="186" t="s">
        <v>129</v>
      </c>
      <c r="AU124" s="186" t="s">
        <v>87</v>
      </c>
      <c r="AY124" s="18" t="s">
        <v>127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133</v>
      </c>
      <c r="BK124" s="187">
        <f>ROUND(I124*H124,2)</f>
        <v>0</v>
      </c>
      <c r="BL124" s="18" t="s">
        <v>493</v>
      </c>
      <c r="BM124" s="186" t="s">
        <v>504</v>
      </c>
    </row>
    <row r="125" spans="1:47" s="2" customFormat="1" ht="19.2">
      <c r="A125" s="35"/>
      <c r="B125" s="36"/>
      <c r="C125" s="37"/>
      <c r="D125" s="188" t="s">
        <v>135</v>
      </c>
      <c r="E125" s="37"/>
      <c r="F125" s="189" t="s">
        <v>503</v>
      </c>
      <c r="G125" s="37"/>
      <c r="H125" s="37"/>
      <c r="I125" s="190"/>
      <c r="J125" s="37"/>
      <c r="K125" s="37"/>
      <c r="L125" s="40"/>
      <c r="M125" s="191"/>
      <c r="N125" s="192"/>
      <c r="O125" s="66"/>
      <c r="P125" s="66"/>
      <c r="Q125" s="66"/>
      <c r="R125" s="66"/>
      <c r="S125" s="66"/>
      <c r="T125" s="67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135</v>
      </c>
      <c r="AU125" s="18" t="s">
        <v>87</v>
      </c>
    </row>
    <row r="126" spans="1:65" s="2" customFormat="1" ht="16.5" customHeight="1">
      <c r="A126" s="35"/>
      <c r="B126" s="36"/>
      <c r="C126" s="175" t="s">
        <v>28</v>
      </c>
      <c r="D126" s="175" t="s">
        <v>129</v>
      </c>
      <c r="E126" s="176" t="s">
        <v>505</v>
      </c>
      <c r="F126" s="177" t="s">
        <v>506</v>
      </c>
      <c r="G126" s="178" t="s">
        <v>285</v>
      </c>
      <c r="H126" s="179">
        <v>1</v>
      </c>
      <c r="I126" s="180"/>
      <c r="J126" s="181">
        <f>ROUND(I126*H126,2)</f>
        <v>0</v>
      </c>
      <c r="K126" s="177" t="s">
        <v>32</v>
      </c>
      <c r="L126" s="40"/>
      <c r="M126" s="182" t="s">
        <v>32</v>
      </c>
      <c r="N126" s="183" t="s">
        <v>51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493</v>
      </c>
      <c r="AT126" s="186" t="s">
        <v>129</v>
      </c>
      <c r="AU126" s="186" t="s">
        <v>87</v>
      </c>
      <c r="AY126" s="18" t="s">
        <v>127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" t="s">
        <v>133</v>
      </c>
      <c r="BK126" s="187">
        <f>ROUND(I126*H126,2)</f>
        <v>0</v>
      </c>
      <c r="BL126" s="18" t="s">
        <v>493</v>
      </c>
      <c r="BM126" s="186" t="s">
        <v>507</v>
      </c>
    </row>
    <row r="127" spans="1:47" s="2" customFormat="1" ht="19.2">
      <c r="A127" s="35"/>
      <c r="B127" s="36"/>
      <c r="C127" s="37"/>
      <c r="D127" s="188" t="s">
        <v>135</v>
      </c>
      <c r="E127" s="37"/>
      <c r="F127" s="189" t="s">
        <v>508</v>
      </c>
      <c r="G127" s="37"/>
      <c r="H127" s="37"/>
      <c r="I127" s="190"/>
      <c r="J127" s="37"/>
      <c r="K127" s="37"/>
      <c r="L127" s="40"/>
      <c r="M127" s="191"/>
      <c r="N127" s="192"/>
      <c r="O127" s="66"/>
      <c r="P127" s="66"/>
      <c r="Q127" s="66"/>
      <c r="R127" s="66"/>
      <c r="S127" s="66"/>
      <c r="T127" s="6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135</v>
      </c>
      <c r="AU127" s="18" t="s">
        <v>87</v>
      </c>
    </row>
    <row r="128" spans="1:65" s="2" customFormat="1" ht="24.15" customHeight="1">
      <c r="A128" s="35"/>
      <c r="B128" s="36"/>
      <c r="C128" s="175" t="s">
        <v>211</v>
      </c>
      <c r="D128" s="175" t="s">
        <v>129</v>
      </c>
      <c r="E128" s="176" t="s">
        <v>509</v>
      </c>
      <c r="F128" s="177" t="s">
        <v>510</v>
      </c>
      <c r="G128" s="178" t="s">
        <v>285</v>
      </c>
      <c r="H128" s="179">
        <v>1</v>
      </c>
      <c r="I128" s="180"/>
      <c r="J128" s="181">
        <f>ROUND(I128*H128,2)</f>
        <v>0</v>
      </c>
      <c r="K128" s="177" t="s">
        <v>32</v>
      </c>
      <c r="L128" s="40"/>
      <c r="M128" s="182" t="s">
        <v>32</v>
      </c>
      <c r="N128" s="183" t="s">
        <v>51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493</v>
      </c>
      <c r="AT128" s="186" t="s">
        <v>129</v>
      </c>
      <c r="AU128" s="186" t="s">
        <v>87</v>
      </c>
      <c r="AY128" s="18" t="s">
        <v>127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" t="s">
        <v>133</v>
      </c>
      <c r="BK128" s="187">
        <f>ROUND(I128*H128,2)</f>
        <v>0</v>
      </c>
      <c r="BL128" s="18" t="s">
        <v>493</v>
      </c>
      <c r="BM128" s="186" t="s">
        <v>511</v>
      </c>
    </row>
    <row r="129" spans="1:47" s="2" customFormat="1" ht="19.2">
      <c r="A129" s="35"/>
      <c r="B129" s="36"/>
      <c r="C129" s="37"/>
      <c r="D129" s="188" t="s">
        <v>135</v>
      </c>
      <c r="E129" s="37"/>
      <c r="F129" s="189" t="s">
        <v>510</v>
      </c>
      <c r="G129" s="37"/>
      <c r="H129" s="37"/>
      <c r="I129" s="190"/>
      <c r="J129" s="37"/>
      <c r="K129" s="37"/>
      <c r="L129" s="40"/>
      <c r="M129" s="191"/>
      <c r="N129" s="192"/>
      <c r="O129" s="66"/>
      <c r="P129" s="66"/>
      <c r="Q129" s="66"/>
      <c r="R129" s="66"/>
      <c r="S129" s="66"/>
      <c r="T129" s="6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135</v>
      </c>
      <c r="AU129" s="18" t="s">
        <v>87</v>
      </c>
    </row>
    <row r="130" spans="1:65" s="2" customFormat="1" ht="16.5" customHeight="1">
      <c r="A130" s="35"/>
      <c r="B130" s="36"/>
      <c r="C130" s="175" t="s">
        <v>221</v>
      </c>
      <c r="D130" s="175" t="s">
        <v>129</v>
      </c>
      <c r="E130" s="176" t="s">
        <v>512</v>
      </c>
      <c r="F130" s="177" t="s">
        <v>513</v>
      </c>
      <c r="G130" s="178" t="s">
        <v>141</v>
      </c>
      <c r="H130" s="179">
        <v>1</v>
      </c>
      <c r="I130" s="180"/>
      <c r="J130" s="181">
        <f>ROUND(I130*H130,2)</f>
        <v>0</v>
      </c>
      <c r="K130" s="177" t="s">
        <v>32</v>
      </c>
      <c r="L130" s="40"/>
      <c r="M130" s="182" t="s">
        <v>32</v>
      </c>
      <c r="N130" s="183" t="s">
        <v>51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493</v>
      </c>
      <c r="AT130" s="186" t="s">
        <v>129</v>
      </c>
      <c r="AU130" s="186" t="s">
        <v>87</v>
      </c>
      <c r="AY130" s="18" t="s">
        <v>127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" t="s">
        <v>133</v>
      </c>
      <c r="BK130" s="187">
        <f>ROUND(I130*H130,2)</f>
        <v>0</v>
      </c>
      <c r="BL130" s="18" t="s">
        <v>493</v>
      </c>
      <c r="BM130" s="186" t="s">
        <v>514</v>
      </c>
    </row>
    <row r="131" spans="1:47" s="2" customFormat="1" ht="10.2">
      <c r="A131" s="35"/>
      <c r="B131" s="36"/>
      <c r="C131" s="37"/>
      <c r="D131" s="188" t="s">
        <v>135</v>
      </c>
      <c r="E131" s="37"/>
      <c r="F131" s="189" t="s">
        <v>515</v>
      </c>
      <c r="G131" s="37"/>
      <c r="H131" s="37"/>
      <c r="I131" s="190"/>
      <c r="J131" s="37"/>
      <c r="K131" s="37"/>
      <c r="L131" s="40"/>
      <c r="M131" s="191"/>
      <c r="N131" s="192"/>
      <c r="O131" s="66"/>
      <c r="P131" s="66"/>
      <c r="Q131" s="66"/>
      <c r="R131" s="66"/>
      <c r="S131" s="66"/>
      <c r="T131" s="6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135</v>
      </c>
      <c r="AU131" s="18" t="s">
        <v>87</v>
      </c>
    </row>
    <row r="132" spans="1:65" s="2" customFormat="1" ht="21.75" customHeight="1">
      <c r="A132" s="35"/>
      <c r="B132" s="36"/>
      <c r="C132" s="175" t="s">
        <v>229</v>
      </c>
      <c r="D132" s="175" t="s">
        <v>129</v>
      </c>
      <c r="E132" s="176" t="s">
        <v>516</v>
      </c>
      <c r="F132" s="177" t="s">
        <v>517</v>
      </c>
      <c r="G132" s="178" t="s">
        <v>285</v>
      </c>
      <c r="H132" s="179">
        <v>1</v>
      </c>
      <c r="I132" s="180"/>
      <c r="J132" s="181">
        <f>ROUND(I132*H132,2)</f>
        <v>0</v>
      </c>
      <c r="K132" s="177" t="s">
        <v>32</v>
      </c>
      <c r="L132" s="40"/>
      <c r="M132" s="182" t="s">
        <v>32</v>
      </c>
      <c r="N132" s="183" t="s">
        <v>51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493</v>
      </c>
      <c r="AT132" s="186" t="s">
        <v>129</v>
      </c>
      <c r="AU132" s="186" t="s">
        <v>87</v>
      </c>
      <c r="AY132" s="18" t="s">
        <v>127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133</v>
      </c>
      <c r="BK132" s="187">
        <f>ROUND(I132*H132,2)</f>
        <v>0</v>
      </c>
      <c r="BL132" s="18" t="s">
        <v>493</v>
      </c>
      <c r="BM132" s="186" t="s">
        <v>518</v>
      </c>
    </row>
    <row r="133" spans="1:47" s="2" customFormat="1" ht="10.2">
      <c r="A133" s="35"/>
      <c r="B133" s="36"/>
      <c r="C133" s="37"/>
      <c r="D133" s="188" t="s">
        <v>135</v>
      </c>
      <c r="E133" s="37"/>
      <c r="F133" s="189" t="s">
        <v>517</v>
      </c>
      <c r="G133" s="37"/>
      <c r="H133" s="37"/>
      <c r="I133" s="190"/>
      <c r="J133" s="37"/>
      <c r="K133" s="37"/>
      <c r="L133" s="40"/>
      <c r="M133" s="191"/>
      <c r="N133" s="192"/>
      <c r="O133" s="66"/>
      <c r="P133" s="66"/>
      <c r="Q133" s="66"/>
      <c r="R133" s="66"/>
      <c r="S133" s="66"/>
      <c r="T133" s="6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135</v>
      </c>
      <c r="AU133" s="18" t="s">
        <v>87</v>
      </c>
    </row>
    <row r="134" spans="1:65" s="2" customFormat="1" ht="16.5" customHeight="1">
      <c r="A134" s="35"/>
      <c r="B134" s="36"/>
      <c r="C134" s="175" t="s">
        <v>239</v>
      </c>
      <c r="D134" s="175" t="s">
        <v>129</v>
      </c>
      <c r="E134" s="176" t="s">
        <v>519</v>
      </c>
      <c r="F134" s="177" t="s">
        <v>520</v>
      </c>
      <c r="G134" s="178" t="s">
        <v>285</v>
      </c>
      <c r="H134" s="179">
        <v>1</v>
      </c>
      <c r="I134" s="180"/>
      <c r="J134" s="181">
        <f>ROUND(I134*H134,2)</f>
        <v>0</v>
      </c>
      <c r="K134" s="177" t="s">
        <v>32</v>
      </c>
      <c r="L134" s="40"/>
      <c r="M134" s="182" t="s">
        <v>32</v>
      </c>
      <c r="N134" s="183" t="s">
        <v>51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493</v>
      </c>
      <c r="AT134" s="186" t="s">
        <v>129</v>
      </c>
      <c r="AU134" s="186" t="s">
        <v>87</v>
      </c>
      <c r="AY134" s="18" t="s">
        <v>127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8" t="s">
        <v>133</v>
      </c>
      <c r="BK134" s="187">
        <f>ROUND(I134*H134,2)</f>
        <v>0</v>
      </c>
      <c r="BL134" s="18" t="s">
        <v>493</v>
      </c>
      <c r="BM134" s="186" t="s">
        <v>521</v>
      </c>
    </row>
    <row r="135" spans="1:47" s="2" customFormat="1" ht="10.2">
      <c r="A135" s="35"/>
      <c r="B135" s="36"/>
      <c r="C135" s="37"/>
      <c r="D135" s="188" t="s">
        <v>135</v>
      </c>
      <c r="E135" s="37"/>
      <c r="F135" s="189" t="s">
        <v>520</v>
      </c>
      <c r="G135" s="37"/>
      <c r="H135" s="37"/>
      <c r="I135" s="190"/>
      <c r="J135" s="37"/>
      <c r="K135" s="37"/>
      <c r="L135" s="40"/>
      <c r="M135" s="191"/>
      <c r="N135" s="192"/>
      <c r="O135" s="66"/>
      <c r="P135" s="66"/>
      <c r="Q135" s="66"/>
      <c r="R135" s="66"/>
      <c r="S135" s="66"/>
      <c r="T135" s="6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135</v>
      </c>
      <c r="AU135" s="18" t="s">
        <v>87</v>
      </c>
    </row>
    <row r="136" spans="1:65" s="2" customFormat="1" ht="16.5" customHeight="1">
      <c r="A136" s="35"/>
      <c r="B136" s="36"/>
      <c r="C136" s="175" t="s">
        <v>8</v>
      </c>
      <c r="D136" s="175" t="s">
        <v>129</v>
      </c>
      <c r="E136" s="176" t="s">
        <v>522</v>
      </c>
      <c r="F136" s="177" t="s">
        <v>523</v>
      </c>
      <c r="G136" s="178" t="s">
        <v>285</v>
      </c>
      <c r="H136" s="179">
        <v>1</v>
      </c>
      <c r="I136" s="180"/>
      <c r="J136" s="181">
        <f>ROUND(I136*H136,2)</f>
        <v>0</v>
      </c>
      <c r="K136" s="177" t="s">
        <v>32</v>
      </c>
      <c r="L136" s="40"/>
      <c r="M136" s="182" t="s">
        <v>32</v>
      </c>
      <c r="N136" s="183" t="s">
        <v>51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493</v>
      </c>
      <c r="AT136" s="186" t="s">
        <v>129</v>
      </c>
      <c r="AU136" s="186" t="s">
        <v>87</v>
      </c>
      <c r="AY136" s="18" t="s">
        <v>127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133</v>
      </c>
      <c r="BK136" s="187">
        <f>ROUND(I136*H136,2)</f>
        <v>0</v>
      </c>
      <c r="BL136" s="18" t="s">
        <v>493</v>
      </c>
      <c r="BM136" s="186" t="s">
        <v>524</v>
      </c>
    </row>
    <row r="137" spans="1:47" s="2" customFormat="1" ht="10.2">
      <c r="A137" s="35"/>
      <c r="B137" s="36"/>
      <c r="C137" s="37"/>
      <c r="D137" s="188" t="s">
        <v>135</v>
      </c>
      <c r="E137" s="37"/>
      <c r="F137" s="189" t="s">
        <v>523</v>
      </c>
      <c r="G137" s="37"/>
      <c r="H137" s="37"/>
      <c r="I137" s="190"/>
      <c r="J137" s="37"/>
      <c r="K137" s="37"/>
      <c r="L137" s="40"/>
      <c r="M137" s="191"/>
      <c r="N137" s="192"/>
      <c r="O137" s="66"/>
      <c r="P137" s="66"/>
      <c r="Q137" s="66"/>
      <c r="R137" s="66"/>
      <c r="S137" s="66"/>
      <c r="T137" s="6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135</v>
      </c>
      <c r="AU137" s="18" t="s">
        <v>87</v>
      </c>
    </row>
    <row r="138" spans="2:51" s="13" customFormat="1" ht="10.2">
      <c r="B138" s="193"/>
      <c r="C138" s="194"/>
      <c r="D138" s="188" t="s">
        <v>136</v>
      </c>
      <c r="E138" s="195" t="s">
        <v>32</v>
      </c>
      <c r="F138" s="196" t="s">
        <v>525</v>
      </c>
      <c r="G138" s="194"/>
      <c r="H138" s="195" t="s">
        <v>32</v>
      </c>
      <c r="I138" s="197"/>
      <c r="J138" s="194"/>
      <c r="K138" s="194"/>
      <c r="L138" s="198"/>
      <c r="M138" s="199"/>
      <c r="N138" s="200"/>
      <c r="O138" s="200"/>
      <c r="P138" s="200"/>
      <c r="Q138" s="200"/>
      <c r="R138" s="200"/>
      <c r="S138" s="200"/>
      <c r="T138" s="201"/>
      <c r="AT138" s="202" t="s">
        <v>136</v>
      </c>
      <c r="AU138" s="202" t="s">
        <v>87</v>
      </c>
      <c r="AV138" s="13" t="s">
        <v>23</v>
      </c>
      <c r="AW138" s="13" t="s">
        <v>39</v>
      </c>
      <c r="AX138" s="13" t="s">
        <v>78</v>
      </c>
      <c r="AY138" s="202" t="s">
        <v>127</v>
      </c>
    </row>
    <row r="139" spans="2:51" s="13" customFormat="1" ht="10.2">
      <c r="B139" s="193"/>
      <c r="C139" s="194"/>
      <c r="D139" s="188" t="s">
        <v>136</v>
      </c>
      <c r="E139" s="195" t="s">
        <v>32</v>
      </c>
      <c r="F139" s="196" t="s">
        <v>526</v>
      </c>
      <c r="G139" s="194"/>
      <c r="H139" s="195" t="s">
        <v>32</v>
      </c>
      <c r="I139" s="197"/>
      <c r="J139" s="194"/>
      <c r="K139" s="194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136</v>
      </c>
      <c r="AU139" s="202" t="s">
        <v>87</v>
      </c>
      <c r="AV139" s="13" t="s">
        <v>23</v>
      </c>
      <c r="AW139" s="13" t="s">
        <v>39</v>
      </c>
      <c r="AX139" s="13" t="s">
        <v>78</v>
      </c>
      <c r="AY139" s="202" t="s">
        <v>127</v>
      </c>
    </row>
    <row r="140" spans="2:51" s="13" customFormat="1" ht="10.2">
      <c r="B140" s="193"/>
      <c r="C140" s="194"/>
      <c r="D140" s="188" t="s">
        <v>136</v>
      </c>
      <c r="E140" s="195" t="s">
        <v>32</v>
      </c>
      <c r="F140" s="196" t="s">
        <v>527</v>
      </c>
      <c r="G140" s="194"/>
      <c r="H140" s="195" t="s">
        <v>32</v>
      </c>
      <c r="I140" s="197"/>
      <c r="J140" s="194"/>
      <c r="K140" s="194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136</v>
      </c>
      <c r="AU140" s="202" t="s">
        <v>87</v>
      </c>
      <c r="AV140" s="13" t="s">
        <v>23</v>
      </c>
      <c r="AW140" s="13" t="s">
        <v>39</v>
      </c>
      <c r="AX140" s="13" t="s">
        <v>78</v>
      </c>
      <c r="AY140" s="202" t="s">
        <v>127</v>
      </c>
    </row>
    <row r="141" spans="2:51" s="13" customFormat="1" ht="10.2">
      <c r="B141" s="193"/>
      <c r="C141" s="194"/>
      <c r="D141" s="188" t="s">
        <v>136</v>
      </c>
      <c r="E141" s="195" t="s">
        <v>32</v>
      </c>
      <c r="F141" s="196" t="s">
        <v>528</v>
      </c>
      <c r="G141" s="194"/>
      <c r="H141" s="195" t="s">
        <v>32</v>
      </c>
      <c r="I141" s="197"/>
      <c r="J141" s="194"/>
      <c r="K141" s="194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136</v>
      </c>
      <c r="AU141" s="202" t="s">
        <v>87</v>
      </c>
      <c r="AV141" s="13" t="s">
        <v>23</v>
      </c>
      <c r="AW141" s="13" t="s">
        <v>39</v>
      </c>
      <c r="AX141" s="13" t="s">
        <v>78</v>
      </c>
      <c r="AY141" s="202" t="s">
        <v>127</v>
      </c>
    </row>
    <row r="142" spans="2:51" s="13" customFormat="1" ht="10.2">
      <c r="B142" s="193"/>
      <c r="C142" s="194"/>
      <c r="D142" s="188" t="s">
        <v>136</v>
      </c>
      <c r="E142" s="195" t="s">
        <v>32</v>
      </c>
      <c r="F142" s="196" t="s">
        <v>529</v>
      </c>
      <c r="G142" s="194"/>
      <c r="H142" s="195" t="s">
        <v>32</v>
      </c>
      <c r="I142" s="197"/>
      <c r="J142" s="194"/>
      <c r="K142" s="194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136</v>
      </c>
      <c r="AU142" s="202" t="s">
        <v>87</v>
      </c>
      <c r="AV142" s="13" t="s">
        <v>23</v>
      </c>
      <c r="AW142" s="13" t="s">
        <v>39</v>
      </c>
      <c r="AX142" s="13" t="s">
        <v>78</v>
      </c>
      <c r="AY142" s="202" t="s">
        <v>127</v>
      </c>
    </row>
    <row r="143" spans="2:51" s="13" customFormat="1" ht="10.2">
      <c r="B143" s="193"/>
      <c r="C143" s="194"/>
      <c r="D143" s="188" t="s">
        <v>136</v>
      </c>
      <c r="E143" s="195" t="s">
        <v>32</v>
      </c>
      <c r="F143" s="196" t="s">
        <v>530</v>
      </c>
      <c r="G143" s="194"/>
      <c r="H143" s="195" t="s">
        <v>32</v>
      </c>
      <c r="I143" s="197"/>
      <c r="J143" s="194"/>
      <c r="K143" s="194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136</v>
      </c>
      <c r="AU143" s="202" t="s">
        <v>87</v>
      </c>
      <c r="AV143" s="13" t="s">
        <v>23</v>
      </c>
      <c r="AW143" s="13" t="s">
        <v>39</v>
      </c>
      <c r="AX143" s="13" t="s">
        <v>78</v>
      </c>
      <c r="AY143" s="202" t="s">
        <v>127</v>
      </c>
    </row>
    <row r="144" spans="2:51" s="14" customFormat="1" ht="10.2">
      <c r="B144" s="203"/>
      <c r="C144" s="204"/>
      <c r="D144" s="188" t="s">
        <v>136</v>
      </c>
      <c r="E144" s="205" t="s">
        <v>32</v>
      </c>
      <c r="F144" s="206" t="s">
        <v>23</v>
      </c>
      <c r="G144" s="204"/>
      <c r="H144" s="207">
        <v>1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136</v>
      </c>
      <c r="AU144" s="213" t="s">
        <v>87</v>
      </c>
      <c r="AV144" s="14" t="s">
        <v>87</v>
      </c>
      <c r="AW144" s="14" t="s">
        <v>39</v>
      </c>
      <c r="AX144" s="14" t="s">
        <v>23</v>
      </c>
      <c r="AY144" s="213" t="s">
        <v>127</v>
      </c>
    </row>
    <row r="145" spans="1:65" s="2" customFormat="1" ht="16.5" customHeight="1">
      <c r="A145" s="35"/>
      <c r="B145" s="36"/>
      <c r="C145" s="175" t="s">
        <v>255</v>
      </c>
      <c r="D145" s="175" t="s">
        <v>129</v>
      </c>
      <c r="E145" s="176" t="s">
        <v>531</v>
      </c>
      <c r="F145" s="177" t="s">
        <v>532</v>
      </c>
      <c r="G145" s="178" t="s">
        <v>285</v>
      </c>
      <c r="H145" s="179">
        <v>1</v>
      </c>
      <c r="I145" s="180"/>
      <c r="J145" s="181">
        <f>ROUND(I145*H145,2)</f>
        <v>0</v>
      </c>
      <c r="K145" s="177" t="s">
        <v>32</v>
      </c>
      <c r="L145" s="40"/>
      <c r="M145" s="182" t="s">
        <v>32</v>
      </c>
      <c r="N145" s="183" t="s">
        <v>51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493</v>
      </c>
      <c r="AT145" s="186" t="s">
        <v>129</v>
      </c>
      <c r="AU145" s="186" t="s">
        <v>87</v>
      </c>
      <c r="AY145" s="18" t="s">
        <v>127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8" t="s">
        <v>133</v>
      </c>
      <c r="BK145" s="187">
        <f>ROUND(I145*H145,2)</f>
        <v>0</v>
      </c>
      <c r="BL145" s="18" t="s">
        <v>493</v>
      </c>
      <c r="BM145" s="186" t="s">
        <v>533</v>
      </c>
    </row>
    <row r="146" spans="1:47" s="2" customFormat="1" ht="10.2">
      <c r="A146" s="35"/>
      <c r="B146" s="36"/>
      <c r="C146" s="37"/>
      <c r="D146" s="188" t="s">
        <v>135</v>
      </c>
      <c r="E146" s="37"/>
      <c r="F146" s="189" t="s">
        <v>532</v>
      </c>
      <c r="G146" s="37"/>
      <c r="H146" s="37"/>
      <c r="I146" s="190"/>
      <c r="J146" s="37"/>
      <c r="K146" s="37"/>
      <c r="L146" s="40"/>
      <c r="M146" s="191"/>
      <c r="N146" s="192"/>
      <c r="O146" s="66"/>
      <c r="P146" s="66"/>
      <c r="Q146" s="66"/>
      <c r="R146" s="66"/>
      <c r="S146" s="66"/>
      <c r="T146" s="67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135</v>
      </c>
      <c r="AU146" s="18" t="s">
        <v>87</v>
      </c>
    </row>
    <row r="147" spans="2:51" s="13" customFormat="1" ht="10.2">
      <c r="B147" s="193"/>
      <c r="C147" s="194"/>
      <c r="D147" s="188" t="s">
        <v>136</v>
      </c>
      <c r="E147" s="195" t="s">
        <v>32</v>
      </c>
      <c r="F147" s="196" t="s">
        <v>534</v>
      </c>
      <c r="G147" s="194"/>
      <c r="H147" s="195" t="s">
        <v>32</v>
      </c>
      <c r="I147" s="197"/>
      <c r="J147" s="194"/>
      <c r="K147" s="194"/>
      <c r="L147" s="198"/>
      <c r="M147" s="199"/>
      <c r="N147" s="200"/>
      <c r="O147" s="200"/>
      <c r="P147" s="200"/>
      <c r="Q147" s="200"/>
      <c r="R147" s="200"/>
      <c r="S147" s="200"/>
      <c r="T147" s="201"/>
      <c r="AT147" s="202" t="s">
        <v>136</v>
      </c>
      <c r="AU147" s="202" t="s">
        <v>87</v>
      </c>
      <c r="AV147" s="13" t="s">
        <v>23</v>
      </c>
      <c r="AW147" s="13" t="s">
        <v>39</v>
      </c>
      <c r="AX147" s="13" t="s">
        <v>78</v>
      </c>
      <c r="AY147" s="202" t="s">
        <v>127</v>
      </c>
    </row>
    <row r="148" spans="2:51" s="13" customFormat="1" ht="10.2">
      <c r="B148" s="193"/>
      <c r="C148" s="194"/>
      <c r="D148" s="188" t="s">
        <v>136</v>
      </c>
      <c r="E148" s="195" t="s">
        <v>32</v>
      </c>
      <c r="F148" s="196" t="s">
        <v>535</v>
      </c>
      <c r="G148" s="194"/>
      <c r="H148" s="195" t="s">
        <v>32</v>
      </c>
      <c r="I148" s="197"/>
      <c r="J148" s="194"/>
      <c r="K148" s="194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136</v>
      </c>
      <c r="AU148" s="202" t="s">
        <v>87</v>
      </c>
      <c r="AV148" s="13" t="s">
        <v>23</v>
      </c>
      <c r="AW148" s="13" t="s">
        <v>39</v>
      </c>
      <c r="AX148" s="13" t="s">
        <v>78</v>
      </c>
      <c r="AY148" s="202" t="s">
        <v>127</v>
      </c>
    </row>
    <row r="149" spans="2:51" s="13" customFormat="1" ht="10.2">
      <c r="B149" s="193"/>
      <c r="C149" s="194"/>
      <c r="D149" s="188" t="s">
        <v>136</v>
      </c>
      <c r="E149" s="195" t="s">
        <v>32</v>
      </c>
      <c r="F149" s="196" t="s">
        <v>536</v>
      </c>
      <c r="G149" s="194"/>
      <c r="H149" s="195" t="s">
        <v>32</v>
      </c>
      <c r="I149" s="197"/>
      <c r="J149" s="194"/>
      <c r="K149" s="194"/>
      <c r="L149" s="198"/>
      <c r="M149" s="199"/>
      <c r="N149" s="200"/>
      <c r="O149" s="200"/>
      <c r="P149" s="200"/>
      <c r="Q149" s="200"/>
      <c r="R149" s="200"/>
      <c r="S149" s="200"/>
      <c r="T149" s="201"/>
      <c r="AT149" s="202" t="s">
        <v>136</v>
      </c>
      <c r="AU149" s="202" t="s">
        <v>87</v>
      </c>
      <c r="AV149" s="13" t="s">
        <v>23</v>
      </c>
      <c r="AW149" s="13" t="s">
        <v>39</v>
      </c>
      <c r="AX149" s="13" t="s">
        <v>78</v>
      </c>
      <c r="AY149" s="202" t="s">
        <v>127</v>
      </c>
    </row>
    <row r="150" spans="2:51" s="14" customFormat="1" ht="10.2">
      <c r="B150" s="203"/>
      <c r="C150" s="204"/>
      <c r="D150" s="188" t="s">
        <v>136</v>
      </c>
      <c r="E150" s="205" t="s">
        <v>32</v>
      </c>
      <c r="F150" s="206" t="s">
        <v>23</v>
      </c>
      <c r="G150" s="204"/>
      <c r="H150" s="207">
        <v>1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136</v>
      </c>
      <c r="AU150" s="213" t="s">
        <v>87</v>
      </c>
      <c r="AV150" s="14" t="s">
        <v>87</v>
      </c>
      <c r="AW150" s="14" t="s">
        <v>39</v>
      </c>
      <c r="AX150" s="14" t="s">
        <v>23</v>
      </c>
      <c r="AY150" s="213" t="s">
        <v>127</v>
      </c>
    </row>
    <row r="151" spans="1:65" s="2" customFormat="1" ht="16.5" customHeight="1">
      <c r="A151" s="35"/>
      <c r="B151" s="36"/>
      <c r="C151" s="175" t="s">
        <v>262</v>
      </c>
      <c r="D151" s="175" t="s">
        <v>129</v>
      </c>
      <c r="E151" s="176" t="s">
        <v>537</v>
      </c>
      <c r="F151" s="177" t="s">
        <v>538</v>
      </c>
      <c r="G151" s="178" t="s">
        <v>285</v>
      </c>
      <c r="H151" s="179">
        <v>1</v>
      </c>
      <c r="I151" s="180"/>
      <c r="J151" s="181">
        <f>ROUND(I151*H151,2)</f>
        <v>0</v>
      </c>
      <c r="K151" s="177" t="s">
        <v>32</v>
      </c>
      <c r="L151" s="40"/>
      <c r="M151" s="182" t="s">
        <v>32</v>
      </c>
      <c r="N151" s="183" t="s">
        <v>51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6" t="s">
        <v>493</v>
      </c>
      <c r="AT151" s="186" t="s">
        <v>129</v>
      </c>
      <c r="AU151" s="186" t="s">
        <v>87</v>
      </c>
      <c r="AY151" s="18" t="s">
        <v>127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8" t="s">
        <v>133</v>
      </c>
      <c r="BK151" s="187">
        <f>ROUND(I151*H151,2)</f>
        <v>0</v>
      </c>
      <c r="BL151" s="18" t="s">
        <v>493</v>
      </c>
      <c r="BM151" s="186" t="s">
        <v>539</v>
      </c>
    </row>
    <row r="152" spans="1:47" s="2" customFormat="1" ht="10.2">
      <c r="A152" s="35"/>
      <c r="B152" s="36"/>
      <c r="C152" s="37"/>
      <c r="D152" s="188" t="s">
        <v>135</v>
      </c>
      <c r="E152" s="37"/>
      <c r="F152" s="189" t="s">
        <v>540</v>
      </c>
      <c r="G152" s="37"/>
      <c r="H152" s="37"/>
      <c r="I152" s="190"/>
      <c r="J152" s="37"/>
      <c r="K152" s="37"/>
      <c r="L152" s="40"/>
      <c r="M152" s="191"/>
      <c r="N152" s="192"/>
      <c r="O152" s="66"/>
      <c r="P152" s="66"/>
      <c r="Q152" s="66"/>
      <c r="R152" s="66"/>
      <c r="S152" s="66"/>
      <c r="T152" s="6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135</v>
      </c>
      <c r="AU152" s="18" t="s">
        <v>87</v>
      </c>
    </row>
    <row r="153" spans="2:51" s="13" customFormat="1" ht="10.2">
      <c r="B153" s="193"/>
      <c r="C153" s="194"/>
      <c r="D153" s="188" t="s">
        <v>136</v>
      </c>
      <c r="E153" s="195" t="s">
        <v>32</v>
      </c>
      <c r="F153" s="196" t="s">
        <v>541</v>
      </c>
      <c r="G153" s="194"/>
      <c r="H153" s="195" t="s">
        <v>32</v>
      </c>
      <c r="I153" s="197"/>
      <c r="J153" s="194"/>
      <c r="K153" s="194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136</v>
      </c>
      <c r="AU153" s="202" t="s">
        <v>87</v>
      </c>
      <c r="AV153" s="13" t="s">
        <v>23</v>
      </c>
      <c r="AW153" s="13" t="s">
        <v>39</v>
      </c>
      <c r="AX153" s="13" t="s">
        <v>78</v>
      </c>
      <c r="AY153" s="202" t="s">
        <v>127</v>
      </c>
    </row>
    <row r="154" spans="2:51" s="13" customFormat="1" ht="10.2">
      <c r="B154" s="193"/>
      <c r="C154" s="194"/>
      <c r="D154" s="188" t="s">
        <v>136</v>
      </c>
      <c r="E154" s="195" t="s">
        <v>32</v>
      </c>
      <c r="F154" s="196" t="s">
        <v>542</v>
      </c>
      <c r="G154" s="194"/>
      <c r="H154" s="195" t="s">
        <v>32</v>
      </c>
      <c r="I154" s="197"/>
      <c r="J154" s="194"/>
      <c r="K154" s="194"/>
      <c r="L154" s="198"/>
      <c r="M154" s="199"/>
      <c r="N154" s="200"/>
      <c r="O154" s="200"/>
      <c r="P154" s="200"/>
      <c r="Q154" s="200"/>
      <c r="R154" s="200"/>
      <c r="S154" s="200"/>
      <c r="T154" s="201"/>
      <c r="AT154" s="202" t="s">
        <v>136</v>
      </c>
      <c r="AU154" s="202" t="s">
        <v>87</v>
      </c>
      <c r="AV154" s="13" t="s">
        <v>23</v>
      </c>
      <c r="AW154" s="13" t="s">
        <v>39</v>
      </c>
      <c r="AX154" s="13" t="s">
        <v>78</v>
      </c>
      <c r="AY154" s="202" t="s">
        <v>127</v>
      </c>
    </row>
    <row r="155" spans="2:51" s="14" customFormat="1" ht="10.2">
      <c r="B155" s="203"/>
      <c r="C155" s="204"/>
      <c r="D155" s="188" t="s">
        <v>136</v>
      </c>
      <c r="E155" s="205" t="s">
        <v>32</v>
      </c>
      <c r="F155" s="206" t="s">
        <v>23</v>
      </c>
      <c r="G155" s="204"/>
      <c r="H155" s="207">
        <v>1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136</v>
      </c>
      <c r="AU155" s="213" t="s">
        <v>87</v>
      </c>
      <c r="AV155" s="14" t="s">
        <v>87</v>
      </c>
      <c r="AW155" s="14" t="s">
        <v>39</v>
      </c>
      <c r="AX155" s="14" t="s">
        <v>23</v>
      </c>
      <c r="AY155" s="213" t="s">
        <v>127</v>
      </c>
    </row>
    <row r="156" spans="1:65" s="2" customFormat="1" ht="16.5" customHeight="1">
      <c r="A156" s="35"/>
      <c r="B156" s="36"/>
      <c r="C156" s="175" t="s">
        <v>237</v>
      </c>
      <c r="D156" s="175" t="s">
        <v>129</v>
      </c>
      <c r="E156" s="176" t="s">
        <v>543</v>
      </c>
      <c r="F156" s="177" t="s">
        <v>544</v>
      </c>
      <c r="G156" s="178" t="s">
        <v>285</v>
      </c>
      <c r="H156" s="179">
        <v>1</v>
      </c>
      <c r="I156" s="180"/>
      <c r="J156" s="181">
        <f>ROUND(I156*H156,2)</f>
        <v>0</v>
      </c>
      <c r="K156" s="177" t="s">
        <v>32</v>
      </c>
      <c r="L156" s="40"/>
      <c r="M156" s="182" t="s">
        <v>32</v>
      </c>
      <c r="N156" s="183" t="s">
        <v>51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6" t="s">
        <v>493</v>
      </c>
      <c r="AT156" s="186" t="s">
        <v>129</v>
      </c>
      <c r="AU156" s="186" t="s">
        <v>87</v>
      </c>
      <c r="AY156" s="18" t="s">
        <v>127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8" t="s">
        <v>133</v>
      </c>
      <c r="BK156" s="187">
        <f>ROUND(I156*H156,2)</f>
        <v>0</v>
      </c>
      <c r="BL156" s="18" t="s">
        <v>493</v>
      </c>
      <c r="BM156" s="186" t="s">
        <v>545</v>
      </c>
    </row>
    <row r="157" spans="1:47" s="2" customFormat="1" ht="10.2">
      <c r="A157" s="35"/>
      <c r="B157" s="36"/>
      <c r="C157" s="37"/>
      <c r="D157" s="188" t="s">
        <v>135</v>
      </c>
      <c r="E157" s="37"/>
      <c r="F157" s="189" t="s">
        <v>544</v>
      </c>
      <c r="G157" s="37"/>
      <c r="H157" s="37"/>
      <c r="I157" s="190"/>
      <c r="J157" s="37"/>
      <c r="K157" s="37"/>
      <c r="L157" s="40"/>
      <c r="M157" s="240"/>
      <c r="N157" s="241"/>
      <c r="O157" s="242"/>
      <c r="P157" s="242"/>
      <c r="Q157" s="242"/>
      <c r="R157" s="242"/>
      <c r="S157" s="242"/>
      <c r="T157" s="24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135</v>
      </c>
      <c r="AU157" s="18" t="s">
        <v>87</v>
      </c>
    </row>
    <row r="158" spans="1:31" s="2" customFormat="1" ht="6.9" customHeight="1">
      <c r="A158" s="35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40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algorithmName="SHA-512" hashValue="vt3ii3ngC1HhPE4IhX77kyLgmE0TAvXfM6gcSyP+R1omWXor3d/YG17Xgb1MD0wghPe9wxK/lIV73GdNo4AEqQ==" saltValue="+LDJHjiwEbR8BSCxqLyyyp4bFCDlcoSCC35YAcZIKk142g1fyvLf9HOOnNYJf0Lqzt5lpUWSpVhEuUt1EXSkyA==" spinCount="100000" sheet="1" objects="1" scenarios="1" formatColumns="0" formatRows="0" autoFilter="0"/>
  <autoFilter ref="C83:K15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6" t="s">
        <v>546</v>
      </c>
      <c r="D3" s="376"/>
      <c r="E3" s="376"/>
      <c r="F3" s="376"/>
      <c r="G3" s="376"/>
      <c r="H3" s="376"/>
      <c r="I3" s="376"/>
      <c r="J3" s="376"/>
      <c r="K3" s="249"/>
    </row>
    <row r="4" spans="2:11" s="1" customFormat="1" ht="25.5" customHeight="1">
      <c r="B4" s="250"/>
      <c r="C4" s="381" t="s">
        <v>547</v>
      </c>
      <c r="D4" s="381"/>
      <c r="E4" s="381"/>
      <c r="F4" s="381"/>
      <c r="G4" s="381"/>
      <c r="H4" s="381"/>
      <c r="I4" s="381"/>
      <c r="J4" s="381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0" t="s">
        <v>548</v>
      </c>
      <c r="D6" s="380"/>
      <c r="E6" s="380"/>
      <c r="F6" s="380"/>
      <c r="G6" s="380"/>
      <c r="H6" s="380"/>
      <c r="I6" s="380"/>
      <c r="J6" s="380"/>
      <c r="K6" s="251"/>
    </row>
    <row r="7" spans="2:11" s="1" customFormat="1" ht="15" customHeight="1">
      <c r="B7" s="254"/>
      <c r="C7" s="380" t="s">
        <v>549</v>
      </c>
      <c r="D7" s="380"/>
      <c r="E7" s="380"/>
      <c r="F7" s="380"/>
      <c r="G7" s="380"/>
      <c r="H7" s="380"/>
      <c r="I7" s="380"/>
      <c r="J7" s="380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0" t="s">
        <v>550</v>
      </c>
      <c r="D9" s="380"/>
      <c r="E9" s="380"/>
      <c r="F9" s="380"/>
      <c r="G9" s="380"/>
      <c r="H9" s="380"/>
      <c r="I9" s="380"/>
      <c r="J9" s="380"/>
      <c r="K9" s="251"/>
    </row>
    <row r="10" spans="2:11" s="1" customFormat="1" ht="15" customHeight="1">
      <c r="B10" s="254"/>
      <c r="C10" s="253"/>
      <c r="D10" s="380" t="s">
        <v>551</v>
      </c>
      <c r="E10" s="380"/>
      <c r="F10" s="380"/>
      <c r="G10" s="380"/>
      <c r="H10" s="380"/>
      <c r="I10" s="380"/>
      <c r="J10" s="380"/>
      <c r="K10" s="251"/>
    </row>
    <row r="11" spans="2:11" s="1" customFormat="1" ht="15" customHeight="1">
      <c r="B11" s="254"/>
      <c r="C11" s="255"/>
      <c r="D11" s="380" t="s">
        <v>552</v>
      </c>
      <c r="E11" s="380"/>
      <c r="F11" s="380"/>
      <c r="G11" s="380"/>
      <c r="H11" s="380"/>
      <c r="I11" s="380"/>
      <c r="J11" s="380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553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0" t="s">
        <v>554</v>
      </c>
      <c r="E15" s="380"/>
      <c r="F15" s="380"/>
      <c r="G15" s="380"/>
      <c r="H15" s="380"/>
      <c r="I15" s="380"/>
      <c r="J15" s="380"/>
      <c r="K15" s="251"/>
    </row>
    <row r="16" spans="2:11" s="1" customFormat="1" ht="15" customHeight="1">
      <c r="B16" s="254"/>
      <c r="C16" s="255"/>
      <c r="D16" s="380" t="s">
        <v>555</v>
      </c>
      <c r="E16" s="380"/>
      <c r="F16" s="380"/>
      <c r="G16" s="380"/>
      <c r="H16" s="380"/>
      <c r="I16" s="380"/>
      <c r="J16" s="380"/>
      <c r="K16" s="251"/>
    </row>
    <row r="17" spans="2:11" s="1" customFormat="1" ht="15" customHeight="1">
      <c r="B17" s="254"/>
      <c r="C17" s="255"/>
      <c r="D17" s="380" t="s">
        <v>556</v>
      </c>
      <c r="E17" s="380"/>
      <c r="F17" s="380"/>
      <c r="G17" s="380"/>
      <c r="H17" s="380"/>
      <c r="I17" s="380"/>
      <c r="J17" s="380"/>
      <c r="K17" s="251"/>
    </row>
    <row r="18" spans="2:11" s="1" customFormat="1" ht="15" customHeight="1">
      <c r="B18" s="254"/>
      <c r="C18" s="255"/>
      <c r="D18" s="255"/>
      <c r="E18" s="257" t="s">
        <v>85</v>
      </c>
      <c r="F18" s="380" t="s">
        <v>557</v>
      </c>
      <c r="G18" s="380"/>
      <c r="H18" s="380"/>
      <c r="I18" s="380"/>
      <c r="J18" s="380"/>
      <c r="K18" s="251"/>
    </row>
    <row r="19" spans="2:11" s="1" customFormat="1" ht="15" customHeight="1">
      <c r="B19" s="254"/>
      <c r="C19" s="255"/>
      <c r="D19" s="255"/>
      <c r="E19" s="257" t="s">
        <v>558</v>
      </c>
      <c r="F19" s="380" t="s">
        <v>559</v>
      </c>
      <c r="G19" s="380"/>
      <c r="H19" s="380"/>
      <c r="I19" s="380"/>
      <c r="J19" s="380"/>
      <c r="K19" s="251"/>
    </row>
    <row r="20" spans="2:11" s="1" customFormat="1" ht="15" customHeight="1">
      <c r="B20" s="254"/>
      <c r="C20" s="255"/>
      <c r="D20" s="255"/>
      <c r="E20" s="257" t="s">
        <v>560</v>
      </c>
      <c r="F20" s="380" t="s">
        <v>561</v>
      </c>
      <c r="G20" s="380"/>
      <c r="H20" s="380"/>
      <c r="I20" s="380"/>
      <c r="J20" s="380"/>
      <c r="K20" s="251"/>
    </row>
    <row r="21" spans="2:11" s="1" customFormat="1" ht="15" customHeight="1">
      <c r="B21" s="254"/>
      <c r="C21" s="255"/>
      <c r="D21" s="255"/>
      <c r="E21" s="257" t="s">
        <v>90</v>
      </c>
      <c r="F21" s="380" t="s">
        <v>89</v>
      </c>
      <c r="G21" s="380"/>
      <c r="H21" s="380"/>
      <c r="I21" s="380"/>
      <c r="J21" s="380"/>
      <c r="K21" s="251"/>
    </row>
    <row r="22" spans="2:11" s="1" customFormat="1" ht="15" customHeight="1">
      <c r="B22" s="254"/>
      <c r="C22" s="255"/>
      <c r="D22" s="255"/>
      <c r="E22" s="257" t="s">
        <v>450</v>
      </c>
      <c r="F22" s="380" t="s">
        <v>562</v>
      </c>
      <c r="G22" s="380"/>
      <c r="H22" s="380"/>
      <c r="I22" s="380"/>
      <c r="J22" s="380"/>
      <c r="K22" s="251"/>
    </row>
    <row r="23" spans="2:11" s="1" customFormat="1" ht="15" customHeight="1">
      <c r="B23" s="254"/>
      <c r="C23" s="255"/>
      <c r="D23" s="255"/>
      <c r="E23" s="257" t="s">
        <v>563</v>
      </c>
      <c r="F23" s="380" t="s">
        <v>564</v>
      </c>
      <c r="G23" s="380"/>
      <c r="H23" s="380"/>
      <c r="I23" s="380"/>
      <c r="J23" s="380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0" t="s">
        <v>565</v>
      </c>
      <c r="D25" s="380"/>
      <c r="E25" s="380"/>
      <c r="F25" s="380"/>
      <c r="G25" s="380"/>
      <c r="H25" s="380"/>
      <c r="I25" s="380"/>
      <c r="J25" s="380"/>
      <c r="K25" s="251"/>
    </row>
    <row r="26" spans="2:11" s="1" customFormat="1" ht="15" customHeight="1">
      <c r="B26" s="254"/>
      <c r="C26" s="380" t="s">
        <v>566</v>
      </c>
      <c r="D26" s="380"/>
      <c r="E26" s="380"/>
      <c r="F26" s="380"/>
      <c r="G26" s="380"/>
      <c r="H26" s="380"/>
      <c r="I26" s="380"/>
      <c r="J26" s="380"/>
      <c r="K26" s="251"/>
    </row>
    <row r="27" spans="2:11" s="1" customFormat="1" ht="15" customHeight="1">
      <c r="B27" s="254"/>
      <c r="C27" s="253"/>
      <c r="D27" s="380" t="s">
        <v>567</v>
      </c>
      <c r="E27" s="380"/>
      <c r="F27" s="380"/>
      <c r="G27" s="380"/>
      <c r="H27" s="380"/>
      <c r="I27" s="380"/>
      <c r="J27" s="380"/>
      <c r="K27" s="251"/>
    </row>
    <row r="28" spans="2:11" s="1" customFormat="1" ht="15" customHeight="1">
      <c r="B28" s="254"/>
      <c r="C28" s="255"/>
      <c r="D28" s="380" t="s">
        <v>568</v>
      </c>
      <c r="E28" s="380"/>
      <c r="F28" s="380"/>
      <c r="G28" s="380"/>
      <c r="H28" s="380"/>
      <c r="I28" s="380"/>
      <c r="J28" s="380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0" t="s">
        <v>569</v>
      </c>
      <c r="E30" s="380"/>
      <c r="F30" s="380"/>
      <c r="G30" s="380"/>
      <c r="H30" s="380"/>
      <c r="I30" s="380"/>
      <c r="J30" s="380"/>
      <c r="K30" s="251"/>
    </row>
    <row r="31" spans="2:11" s="1" customFormat="1" ht="15" customHeight="1">
      <c r="B31" s="254"/>
      <c r="C31" s="255"/>
      <c r="D31" s="380" t="s">
        <v>570</v>
      </c>
      <c r="E31" s="380"/>
      <c r="F31" s="380"/>
      <c r="G31" s="380"/>
      <c r="H31" s="380"/>
      <c r="I31" s="380"/>
      <c r="J31" s="380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0" t="s">
        <v>571</v>
      </c>
      <c r="E33" s="380"/>
      <c r="F33" s="380"/>
      <c r="G33" s="380"/>
      <c r="H33" s="380"/>
      <c r="I33" s="380"/>
      <c r="J33" s="380"/>
      <c r="K33" s="251"/>
    </row>
    <row r="34" spans="2:11" s="1" customFormat="1" ht="15" customHeight="1">
      <c r="B34" s="254"/>
      <c r="C34" s="255"/>
      <c r="D34" s="380" t="s">
        <v>572</v>
      </c>
      <c r="E34" s="380"/>
      <c r="F34" s="380"/>
      <c r="G34" s="380"/>
      <c r="H34" s="380"/>
      <c r="I34" s="380"/>
      <c r="J34" s="380"/>
      <c r="K34" s="251"/>
    </row>
    <row r="35" spans="2:11" s="1" customFormat="1" ht="15" customHeight="1">
      <c r="B35" s="254"/>
      <c r="C35" s="255"/>
      <c r="D35" s="380" t="s">
        <v>573</v>
      </c>
      <c r="E35" s="380"/>
      <c r="F35" s="380"/>
      <c r="G35" s="380"/>
      <c r="H35" s="380"/>
      <c r="I35" s="380"/>
      <c r="J35" s="380"/>
      <c r="K35" s="251"/>
    </row>
    <row r="36" spans="2:11" s="1" customFormat="1" ht="15" customHeight="1">
      <c r="B36" s="254"/>
      <c r="C36" s="255"/>
      <c r="D36" s="253"/>
      <c r="E36" s="256" t="s">
        <v>113</v>
      </c>
      <c r="F36" s="253"/>
      <c r="G36" s="380" t="s">
        <v>574</v>
      </c>
      <c r="H36" s="380"/>
      <c r="I36" s="380"/>
      <c r="J36" s="380"/>
      <c r="K36" s="251"/>
    </row>
    <row r="37" spans="2:11" s="1" customFormat="1" ht="30.75" customHeight="1">
      <c r="B37" s="254"/>
      <c r="C37" s="255"/>
      <c r="D37" s="253"/>
      <c r="E37" s="256" t="s">
        <v>575</v>
      </c>
      <c r="F37" s="253"/>
      <c r="G37" s="380" t="s">
        <v>576</v>
      </c>
      <c r="H37" s="380"/>
      <c r="I37" s="380"/>
      <c r="J37" s="380"/>
      <c r="K37" s="251"/>
    </row>
    <row r="38" spans="2:11" s="1" customFormat="1" ht="15" customHeight="1">
      <c r="B38" s="254"/>
      <c r="C38" s="255"/>
      <c r="D38" s="253"/>
      <c r="E38" s="256" t="s">
        <v>59</v>
      </c>
      <c r="F38" s="253"/>
      <c r="G38" s="380" t="s">
        <v>577</v>
      </c>
      <c r="H38" s="380"/>
      <c r="I38" s="380"/>
      <c r="J38" s="380"/>
      <c r="K38" s="251"/>
    </row>
    <row r="39" spans="2:11" s="1" customFormat="1" ht="15" customHeight="1">
      <c r="B39" s="254"/>
      <c r="C39" s="255"/>
      <c r="D39" s="253"/>
      <c r="E39" s="256" t="s">
        <v>60</v>
      </c>
      <c r="F39" s="253"/>
      <c r="G39" s="380" t="s">
        <v>578</v>
      </c>
      <c r="H39" s="380"/>
      <c r="I39" s="380"/>
      <c r="J39" s="380"/>
      <c r="K39" s="251"/>
    </row>
    <row r="40" spans="2:11" s="1" customFormat="1" ht="15" customHeight="1">
      <c r="B40" s="254"/>
      <c r="C40" s="255"/>
      <c r="D40" s="253"/>
      <c r="E40" s="256" t="s">
        <v>114</v>
      </c>
      <c r="F40" s="253"/>
      <c r="G40" s="380" t="s">
        <v>579</v>
      </c>
      <c r="H40" s="380"/>
      <c r="I40" s="380"/>
      <c r="J40" s="380"/>
      <c r="K40" s="251"/>
    </row>
    <row r="41" spans="2:11" s="1" customFormat="1" ht="15" customHeight="1">
      <c r="B41" s="254"/>
      <c r="C41" s="255"/>
      <c r="D41" s="253"/>
      <c r="E41" s="256" t="s">
        <v>115</v>
      </c>
      <c r="F41" s="253"/>
      <c r="G41" s="380" t="s">
        <v>580</v>
      </c>
      <c r="H41" s="380"/>
      <c r="I41" s="380"/>
      <c r="J41" s="380"/>
      <c r="K41" s="251"/>
    </row>
    <row r="42" spans="2:11" s="1" customFormat="1" ht="15" customHeight="1">
      <c r="B42" s="254"/>
      <c r="C42" s="255"/>
      <c r="D42" s="253"/>
      <c r="E42" s="256" t="s">
        <v>581</v>
      </c>
      <c r="F42" s="253"/>
      <c r="G42" s="380" t="s">
        <v>582</v>
      </c>
      <c r="H42" s="380"/>
      <c r="I42" s="380"/>
      <c r="J42" s="380"/>
      <c r="K42" s="251"/>
    </row>
    <row r="43" spans="2:11" s="1" customFormat="1" ht="15" customHeight="1">
      <c r="B43" s="254"/>
      <c r="C43" s="255"/>
      <c r="D43" s="253"/>
      <c r="E43" s="256"/>
      <c r="F43" s="253"/>
      <c r="G43" s="380" t="s">
        <v>583</v>
      </c>
      <c r="H43" s="380"/>
      <c r="I43" s="380"/>
      <c r="J43" s="380"/>
      <c r="K43" s="251"/>
    </row>
    <row r="44" spans="2:11" s="1" customFormat="1" ht="15" customHeight="1">
      <c r="B44" s="254"/>
      <c r="C44" s="255"/>
      <c r="D44" s="253"/>
      <c r="E44" s="256" t="s">
        <v>584</v>
      </c>
      <c r="F44" s="253"/>
      <c r="G44" s="380" t="s">
        <v>585</v>
      </c>
      <c r="H44" s="380"/>
      <c r="I44" s="380"/>
      <c r="J44" s="380"/>
      <c r="K44" s="251"/>
    </row>
    <row r="45" spans="2:11" s="1" customFormat="1" ht="15" customHeight="1">
      <c r="B45" s="254"/>
      <c r="C45" s="255"/>
      <c r="D45" s="253"/>
      <c r="E45" s="256" t="s">
        <v>117</v>
      </c>
      <c r="F45" s="253"/>
      <c r="G45" s="380" t="s">
        <v>586</v>
      </c>
      <c r="H45" s="380"/>
      <c r="I45" s="380"/>
      <c r="J45" s="380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0" t="s">
        <v>587</v>
      </c>
      <c r="E47" s="380"/>
      <c r="F47" s="380"/>
      <c r="G47" s="380"/>
      <c r="H47" s="380"/>
      <c r="I47" s="380"/>
      <c r="J47" s="380"/>
      <c r="K47" s="251"/>
    </row>
    <row r="48" spans="2:11" s="1" customFormat="1" ht="15" customHeight="1">
      <c r="B48" s="254"/>
      <c r="C48" s="255"/>
      <c r="D48" s="255"/>
      <c r="E48" s="380" t="s">
        <v>588</v>
      </c>
      <c r="F48" s="380"/>
      <c r="G48" s="380"/>
      <c r="H48" s="380"/>
      <c r="I48" s="380"/>
      <c r="J48" s="380"/>
      <c r="K48" s="251"/>
    </row>
    <row r="49" spans="2:11" s="1" customFormat="1" ht="15" customHeight="1">
      <c r="B49" s="254"/>
      <c r="C49" s="255"/>
      <c r="D49" s="255"/>
      <c r="E49" s="380" t="s">
        <v>589</v>
      </c>
      <c r="F49" s="380"/>
      <c r="G49" s="380"/>
      <c r="H49" s="380"/>
      <c r="I49" s="380"/>
      <c r="J49" s="380"/>
      <c r="K49" s="251"/>
    </row>
    <row r="50" spans="2:11" s="1" customFormat="1" ht="15" customHeight="1">
      <c r="B50" s="254"/>
      <c r="C50" s="255"/>
      <c r="D50" s="255"/>
      <c r="E50" s="380" t="s">
        <v>590</v>
      </c>
      <c r="F50" s="380"/>
      <c r="G50" s="380"/>
      <c r="H50" s="380"/>
      <c r="I50" s="380"/>
      <c r="J50" s="380"/>
      <c r="K50" s="251"/>
    </row>
    <row r="51" spans="2:11" s="1" customFormat="1" ht="15" customHeight="1">
      <c r="B51" s="254"/>
      <c r="C51" s="255"/>
      <c r="D51" s="380" t="s">
        <v>591</v>
      </c>
      <c r="E51" s="380"/>
      <c r="F51" s="380"/>
      <c r="G51" s="380"/>
      <c r="H51" s="380"/>
      <c r="I51" s="380"/>
      <c r="J51" s="380"/>
      <c r="K51" s="251"/>
    </row>
    <row r="52" spans="2:11" s="1" customFormat="1" ht="25.5" customHeight="1">
      <c r="B52" s="250"/>
      <c r="C52" s="381" t="s">
        <v>592</v>
      </c>
      <c r="D52" s="381"/>
      <c r="E52" s="381"/>
      <c r="F52" s="381"/>
      <c r="G52" s="381"/>
      <c r="H52" s="381"/>
      <c r="I52" s="381"/>
      <c r="J52" s="381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0" t="s">
        <v>593</v>
      </c>
      <c r="D54" s="380"/>
      <c r="E54" s="380"/>
      <c r="F54" s="380"/>
      <c r="G54" s="380"/>
      <c r="H54" s="380"/>
      <c r="I54" s="380"/>
      <c r="J54" s="380"/>
      <c r="K54" s="251"/>
    </row>
    <row r="55" spans="2:11" s="1" customFormat="1" ht="15" customHeight="1">
      <c r="B55" s="250"/>
      <c r="C55" s="380" t="s">
        <v>594</v>
      </c>
      <c r="D55" s="380"/>
      <c r="E55" s="380"/>
      <c r="F55" s="380"/>
      <c r="G55" s="380"/>
      <c r="H55" s="380"/>
      <c r="I55" s="380"/>
      <c r="J55" s="380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0" t="s">
        <v>595</v>
      </c>
      <c r="D57" s="380"/>
      <c r="E57" s="380"/>
      <c r="F57" s="380"/>
      <c r="G57" s="380"/>
      <c r="H57" s="380"/>
      <c r="I57" s="380"/>
      <c r="J57" s="380"/>
      <c r="K57" s="251"/>
    </row>
    <row r="58" spans="2:11" s="1" customFormat="1" ht="15" customHeight="1">
      <c r="B58" s="250"/>
      <c r="C58" s="255"/>
      <c r="D58" s="380" t="s">
        <v>596</v>
      </c>
      <c r="E58" s="380"/>
      <c r="F58" s="380"/>
      <c r="G58" s="380"/>
      <c r="H58" s="380"/>
      <c r="I58" s="380"/>
      <c r="J58" s="380"/>
      <c r="K58" s="251"/>
    </row>
    <row r="59" spans="2:11" s="1" customFormat="1" ht="15" customHeight="1">
      <c r="B59" s="250"/>
      <c r="C59" s="255"/>
      <c r="D59" s="380" t="s">
        <v>597</v>
      </c>
      <c r="E59" s="380"/>
      <c r="F59" s="380"/>
      <c r="G59" s="380"/>
      <c r="H59" s="380"/>
      <c r="I59" s="380"/>
      <c r="J59" s="380"/>
      <c r="K59" s="251"/>
    </row>
    <row r="60" spans="2:11" s="1" customFormat="1" ht="15" customHeight="1">
      <c r="B60" s="250"/>
      <c r="C60" s="255"/>
      <c r="D60" s="380" t="s">
        <v>598</v>
      </c>
      <c r="E60" s="380"/>
      <c r="F60" s="380"/>
      <c r="G60" s="380"/>
      <c r="H60" s="380"/>
      <c r="I60" s="380"/>
      <c r="J60" s="380"/>
      <c r="K60" s="251"/>
    </row>
    <row r="61" spans="2:11" s="1" customFormat="1" ht="15" customHeight="1">
      <c r="B61" s="250"/>
      <c r="C61" s="255"/>
      <c r="D61" s="380" t="s">
        <v>599</v>
      </c>
      <c r="E61" s="380"/>
      <c r="F61" s="380"/>
      <c r="G61" s="380"/>
      <c r="H61" s="380"/>
      <c r="I61" s="380"/>
      <c r="J61" s="380"/>
      <c r="K61" s="251"/>
    </row>
    <row r="62" spans="2:11" s="1" customFormat="1" ht="15" customHeight="1">
      <c r="B62" s="250"/>
      <c r="C62" s="255"/>
      <c r="D62" s="382" t="s">
        <v>600</v>
      </c>
      <c r="E62" s="382"/>
      <c r="F62" s="382"/>
      <c r="G62" s="382"/>
      <c r="H62" s="382"/>
      <c r="I62" s="382"/>
      <c r="J62" s="382"/>
      <c r="K62" s="251"/>
    </row>
    <row r="63" spans="2:11" s="1" customFormat="1" ht="15" customHeight="1">
      <c r="B63" s="250"/>
      <c r="C63" s="255"/>
      <c r="D63" s="380" t="s">
        <v>601</v>
      </c>
      <c r="E63" s="380"/>
      <c r="F63" s="380"/>
      <c r="G63" s="380"/>
      <c r="H63" s="380"/>
      <c r="I63" s="380"/>
      <c r="J63" s="380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0" t="s">
        <v>602</v>
      </c>
      <c r="E65" s="380"/>
      <c r="F65" s="380"/>
      <c r="G65" s="380"/>
      <c r="H65" s="380"/>
      <c r="I65" s="380"/>
      <c r="J65" s="380"/>
      <c r="K65" s="251"/>
    </row>
    <row r="66" spans="2:11" s="1" customFormat="1" ht="15" customHeight="1">
      <c r="B66" s="250"/>
      <c r="C66" s="255"/>
      <c r="D66" s="382" t="s">
        <v>603</v>
      </c>
      <c r="E66" s="382"/>
      <c r="F66" s="382"/>
      <c r="G66" s="382"/>
      <c r="H66" s="382"/>
      <c r="I66" s="382"/>
      <c r="J66" s="382"/>
      <c r="K66" s="251"/>
    </row>
    <row r="67" spans="2:11" s="1" customFormat="1" ht="15" customHeight="1">
      <c r="B67" s="250"/>
      <c r="C67" s="255"/>
      <c r="D67" s="380" t="s">
        <v>604</v>
      </c>
      <c r="E67" s="380"/>
      <c r="F67" s="380"/>
      <c r="G67" s="380"/>
      <c r="H67" s="380"/>
      <c r="I67" s="380"/>
      <c r="J67" s="380"/>
      <c r="K67" s="251"/>
    </row>
    <row r="68" spans="2:11" s="1" customFormat="1" ht="15" customHeight="1">
      <c r="B68" s="250"/>
      <c r="C68" s="255"/>
      <c r="D68" s="380" t="s">
        <v>605</v>
      </c>
      <c r="E68" s="380"/>
      <c r="F68" s="380"/>
      <c r="G68" s="380"/>
      <c r="H68" s="380"/>
      <c r="I68" s="380"/>
      <c r="J68" s="380"/>
      <c r="K68" s="251"/>
    </row>
    <row r="69" spans="2:11" s="1" customFormat="1" ht="15" customHeight="1">
      <c r="B69" s="250"/>
      <c r="C69" s="255"/>
      <c r="D69" s="380" t="s">
        <v>606</v>
      </c>
      <c r="E69" s="380"/>
      <c r="F69" s="380"/>
      <c r="G69" s="380"/>
      <c r="H69" s="380"/>
      <c r="I69" s="380"/>
      <c r="J69" s="380"/>
      <c r="K69" s="251"/>
    </row>
    <row r="70" spans="2:11" s="1" customFormat="1" ht="15" customHeight="1">
      <c r="B70" s="250"/>
      <c r="C70" s="255"/>
      <c r="D70" s="380" t="s">
        <v>607</v>
      </c>
      <c r="E70" s="380"/>
      <c r="F70" s="380"/>
      <c r="G70" s="380"/>
      <c r="H70" s="380"/>
      <c r="I70" s="380"/>
      <c r="J70" s="380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5" t="s">
        <v>608</v>
      </c>
      <c r="D75" s="375"/>
      <c r="E75" s="375"/>
      <c r="F75" s="375"/>
      <c r="G75" s="375"/>
      <c r="H75" s="375"/>
      <c r="I75" s="375"/>
      <c r="J75" s="375"/>
      <c r="K75" s="268"/>
    </row>
    <row r="76" spans="2:11" s="1" customFormat="1" ht="17.25" customHeight="1">
      <c r="B76" s="267"/>
      <c r="C76" s="269" t="s">
        <v>609</v>
      </c>
      <c r="D76" s="269"/>
      <c r="E76" s="269"/>
      <c r="F76" s="269" t="s">
        <v>610</v>
      </c>
      <c r="G76" s="270"/>
      <c r="H76" s="269" t="s">
        <v>60</v>
      </c>
      <c r="I76" s="269" t="s">
        <v>63</v>
      </c>
      <c r="J76" s="269" t="s">
        <v>611</v>
      </c>
      <c r="K76" s="268"/>
    </row>
    <row r="77" spans="2:11" s="1" customFormat="1" ht="17.25" customHeight="1">
      <c r="B77" s="267"/>
      <c r="C77" s="271" t="s">
        <v>612</v>
      </c>
      <c r="D77" s="271"/>
      <c r="E77" s="271"/>
      <c r="F77" s="272" t="s">
        <v>613</v>
      </c>
      <c r="G77" s="273"/>
      <c r="H77" s="271"/>
      <c r="I77" s="271"/>
      <c r="J77" s="271" t="s">
        <v>614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59</v>
      </c>
      <c r="D79" s="276"/>
      <c r="E79" s="276"/>
      <c r="F79" s="277" t="s">
        <v>615</v>
      </c>
      <c r="G79" s="278"/>
      <c r="H79" s="256" t="s">
        <v>616</v>
      </c>
      <c r="I79" s="256" t="s">
        <v>617</v>
      </c>
      <c r="J79" s="256">
        <v>20</v>
      </c>
      <c r="K79" s="268"/>
    </row>
    <row r="80" spans="2:11" s="1" customFormat="1" ht="15" customHeight="1">
      <c r="B80" s="267"/>
      <c r="C80" s="256" t="s">
        <v>618</v>
      </c>
      <c r="D80" s="256"/>
      <c r="E80" s="256"/>
      <c r="F80" s="277" t="s">
        <v>615</v>
      </c>
      <c r="G80" s="278"/>
      <c r="H80" s="256" t="s">
        <v>619</v>
      </c>
      <c r="I80" s="256" t="s">
        <v>617</v>
      </c>
      <c r="J80" s="256">
        <v>120</v>
      </c>
      <c r="K80" s="268"/>
    </row>
    <row r="81" spans="2:11" s="1" customFormat="1" ht="15" customHeight="1">
      <c r="B81" s="279"/>
      <c r="C81" s="256" t="s">
        <v>620</v>
      </c>
      <c r="D81" s="256"/>
      <c r="E81" s="256"/>
      <c r="F81" s="277" t="s">
        <v>621</v>
      </c>
      <c r="G81" s="278"/>
      <c r="H81" s="256" t="s">
        <v>622</v>
      </c>
      <c r="I81" s="256" t="s">
        <v>617</v>
      </c>
      <c r="J81" s="256">
        <v>50</v>
      </c>
      <c r="K81" s="268"/>
    </row>
    <row r="82" spans="2:11" s="1" customFormat="1" ht="15" customHeight="1">
      <c r="B82" s="279"/>
      <c r="C82" s="256" t="s">
        <v>623</v>
      </c>
      <c r="D82" s="256"/>
      <c r="E82" s="256"/>
      <c r="F82" s="277" t="s">
        <v>615</v>
      </c>
      <c r="G82" s="278"/>
      <c r="H82" s="256" t="s">
        <v>624</v>
      </c>
      <c r="I82" s="256" t="s">
        <v>625</v>
      </c>
      <c r="J82" s="256"/>
      <c r="K82" s="268"/>
    </row>
    <row r="83" spans="2:11" s="1" customFormat="1" ht="15" customHeight="1">
      <c r="B83" s="279"/>
      <c r="C83" s="280" t="s">
        <v>626</v>
      </c>
      <c r="D83" s="280"/>
      <c r="E83" s="280"/>
      <c r="F83" s="281" t="s">
        <v>621</v>
      </c>
      <c r="G83" s="280"/>
      <c r="H83" s="280" t="s">
        <v>627</v>
      </c>
      <c r="I83" s="280" t="s">
        <v>617</v>
      </c>
      <c r="J83" s="280">
        <v>15</v>
      </c>
      <c r="K83" s="268"/>
    </row>
    <row r="84" spans="2:11" s="1" customFormat="1" ht="15" customHeight="1">
      <c r="B84" s="279"/>
      <c r="C84" s="280" t="s">
        <v>628</v>
      </c>
      <c r="D84" s="280"/>
      <c r="E84" s="280"/>
      <c r="F84" s="281" t="s">
        <v>621</v>
      </c>
      <c r="G84" s="280"/>
      <c r="H84" s="280" t="s">
        <v>629</v>
      </c>
      <c r="I84" s="280" t="s">
        <v>617</v>
      </c>
      <c r="J84" s="280">
        <v>15</v>
      </c>
      <c r="K84" s="268"/>
    </row>
    <row r="85" spans="2:11" s="1" customFormat="1" ht="15" customHeight="1">
      <c r="B85" s="279"/>
      <c r="C85" s="280" t="s">
        <v>630</v>
      </c>
      <c r="D85" s="280"/>
      <c r="E85" s="280"/>
      <c r="F85" s="281" t="s">
        <v>621</v>
      </c>
      <c r="G85" s="280"/>
      <c r="H85" s="280" t="s">
        <v>631</v>
      </c>
      <c r="I85" s="280" t="s">
        <v>617</v>
      </c>
      <c r="J85" s="280">
        <v>20</v>
      </c>
      <c r="K85" s="268"/>
    </row>
    <row r="86" spans="2:11" s="1" customFormat="1" ht="15" customHeight="1">
      <c r="B86" s="279"/>
      <c r="C86" s="280" t="s">
        <v>632</v>
      </c>
      <c r="D86" s="280"/>
      <c r="E86" s="280"/>
      <c r="F86" s="281" t="s">
        <v>621</v>
      </c>
      <c r="G86" s="280"/>
      <c r="H86" s="280" t="s">
        <v>633</v>
      </c>
      <c r="I86" s="280" t="s">
        <v>617</v>
      </c>
      <c r="J86" s="280">
        <v>20</v>
      </c>
      <c r="K86" s="268"/>
    </row>
    <row r="87" spans="2:11" s="1" customFormat="1" ht="15" customHeight="1">
      <c r="B87" s="279"/>
      <c r="C87" s="256" t="s">
        <v>634</v>
      </c>
      <c r="D87" s="256"/>
      <c r="E87" s="256"/>
      <c r="F87" s="277" t="s">
        <v>621</v>
      </c>
      <c r="G87" s="278"/>
      <c r="H87" s="256" t="s">
        <v>635</v>
      </c>
      <c r="I87" s="256" t="s">
        <v>617</v>
      </c>
      <c r="J87" s="256">
        <v>50</v>
      </c>
      <c r="K87" s="268"/>
    </row>
    <row r="88" spans="2:11" s="1" customFormat="1" ht="15" customHeight="1">
      <c r="B88" s="279"/>
      <c r="C88" s="256" t="s">
        <v>636</v>
      </c>
      <c r="D88" s="256"/>
      <c r="E88" s="256"/>
      <c r="F88" s="277" t="s">
        <v>621</v>
      </c>
      <c r="G88" s="278"/>
      <c r="H88" s="256" t="s">
        <v>637</v>
      </c>
      <c r="I88" s="256" t="s">
        <v>617</v>
      </c>
      <c r="J88" s="256">
        <v>20</v>
      </c>
      <c r="K88" s="268"/>
    </row>
    <row r="89" spans="2:11" s="1" customFormat="1" ht="15" customHeight="1">
      <c r="B89" s="279"/>
      <c r="C89" s="256" t="s">
        <v>638</v>
      </c>
      <c r="D89" s="256"/>
      <c r="E89" s="256"/>
      <c r="F89" s="277" t="s">
        <v>621</v>
      </c>
      <c r="G89" s="278"/>
      <c r="H89" s="256" t="s">
        <v>639</v>
      </c>
      <c r="I89" s="256" t="s">
        <v>617</v>
      </c>
      <c r="J89" s="256">
        <v>20</v>
      </c>
      <c r="K89" s="268"/>
    </row>
    <row r="90" spans="2:11" s="1" customFormat="1" ht="15" customHeight="1">
      <c r="B90" s="279"/>
      <c r="C90" s="256" t="s">
        <v>640</v>
      </c>
      <c r="D90" s="256"/>
      <c r="E90" s="256"/>
      <c r="F90" s="277" t="s">
        <v>621</v>
      </c>
      <c r="G90" s="278"/>
      <c r="H90" s="256" t="s">
        <v>641</v>
      </c>
      <c r="I90" s="256" t="s">
        <v>617</v>
      </c>
      <c r="J90" s="256">
        <v>50</v>
      </c>
      <c r="K90" s="268"/>
    </row>
    <row r="91" spans="2:11" s="1" customFormat="1" ht="15" customHeight="1">
      <c r="B91" s="279"/>
      <c r="C91" s="256" t="s">
        <v>642</v>
      </c>
      <c r="D91" s="256"/>
      <c r="E91" s="256"/>
      <c r="F91" s="277" t="s">
        <v>621</v>
      </c>
      <c r="G91" s="278"/>
      <c r="H91" s="256" t="s">
        <v>642</v>
      </c>
      <c r="I91" s="256" t="s">
        <v>617</v>
      </c>
      <c r="J91" s="256">
        <v>50</v>
      </c>
      <c r="K91" s="268"/>
    </row>
    <row r="92" spans="2:11" s="1" customFormat="1" ht="15" customHeight="1">
      <c r="B92" s="279"/>
      <c r="C92" s="256" t="s">
        <v>643</v>
      </c>
      <c r="D92" s="256"/>
      <c r="E92" s="256"/>
      <c r="F92" s="277" t="s">
        <v>621</v>
      </c>
      <c r="G92" s="278"/>
      <c r="H92" s="256" t="s">
        <v>644</v>
      </c>
      <c r="I92" s="256" t="s">
        <v>617</v>
      </c>
      <c r="J92" s="256">
        <v>255</v>
      </c>
      <c r="K92" s="268"/>
    </row>
    <row r="93" spans="2:11" s="1" customFormat="1" ht="15" customHeight="1">
      <c r="B93" s="279"/>
      <c r="C93" s="256" t="s">
        <v>645</v>
      </c>
      <c r="D93" s="256"/>
      <c r="E93" s="256"/>
      <c r="F93" s="277" t="s">
        <v>615</v>
      </c>
      <c r="G93" s="278"/>
      <c r="H93" s="256" t="s">
        <v>646</v>
      </c>
      <c r="I93" s="256" t="s">
        <v>647</v>
      </c>
      <c r="J93" s="256"/>
      <c r="K93" s="268"/>
    </row>
    <row r="94" spans="2:11" s="1" customFormat="1" ht="15" customHeight="1">
      <c r="B94" s="279"/>
      <c r="C94" s="256" t="s">
        <v>648</v>
      </c>
      <c r="D94" s="256"/>
      <c r="E94" s="256"/>
      <c r="F94" s="277" t="s">
        <v>615</v>
      </c>
      <c r="G94" s="278"/>
      <c r="H94" s="256" t="s">
        <v>649</v>
      </c>
      <c r="I94" s="256" t="s">
        <v>650</v>
      </c>
      <c r="J94" s="256"/>
      <c r="K94" s="268"/>
    </row>
    <row r="95" spans="2:11" s="1" customFormat="1" ht="15" customHeight="1">
      <c r="B95" s="279"/>
      <c r="C95" s="256" t="s">
        <v>651</v>
      </c>
      <c r="D95" s="256"/>
      <c r="E95" s="256"/>
      <c r="F95" s="277" t="s">
        <v>615</v>
      </c>
      <c r="G95" s="278"/>
      <c r="H95" s="256" t="s">
        <v>651</v>
      </c>
      <c r="I95" s="256" t="s">
        <v>650</v>
      </c>
      <c r="J95" s="256"/>
      <c r="K95" s="268"/>
    </row>
    <row r="96" spans="2:11" s="1" customFormat="1" ht="15" customHeight="1">
      <c r="B96" s="279"/>
      <c r="C96" s="256" t="s">
        <v>44</v>
      </c>
      <c r="D96" s="256"/>
      <c r="E96" s="256"/>
      <c r="F96" s="277" t="s">
        <v>615</v>
      </c>
      <c r="G96" s="278"/>
      <c r="H96" s="256" t="s">
        <v>652</v>
      </c>
      <c r="I96" s="256" t="s">
        <v>650</v>
      </c>
      <c r="J96" s="256"/>
      <c r="K96" s="268"/>
    </row>
    <row r="97" spans="2:11" s="1" customFormat="1" ht="15" customHeight="1">
      <c r="B97" s="279"/>
      <c r="C97" s="256" t="s">
        <v>54</v>
      </c>
      <c r="D97" s="256"/>
      <c r="E97" s="256"/>
      <c r="F97" s="277" t="s">
        <v>615</v>
      </c>
      <c r="G97" s="278"/>
      <c r="H97" s="256" t="s">
        <v>653</v>
      </c>
      <c r="I97" s="256" t="s">
        <v>650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5" t="s">
        <v>654</v>
      </c>
      <c r="D102" s="375"/>
      <c r="E102" s="375"/>
      <c r="F102" s="375"/>
      <c r="G102" s="375"/>
      <c r="H102" s="375"/>
      <c r="I102" s="375"/>
      <c r="J102" s="375"/>
      <c r="K102" s="268"/>
    </row>
    <row r="103" spans="2:11" s="1" customFormat="1" ht="17.25" customHeight="1">
      <c r="B103" s="267"/>
      <c r="C103" s="269" t="s">
        <v>609</v>
      </c>
      <c r="D103" s="269"/>
      <c r="E103" s="269"/>
      <c r="F103" s="269" t="s">
        <v>610</v>
      </c>
      <c r="G103" s="270"/>
      <c r="H103" s="269" t="s">
        <v>60</v>
      </c>
      <c r="I103" s="269" t="s">
        <v>63</v>
      </c>
      <c r="J103" s="269" t="s">
        <v>611</v>
      </c>
      <c r="K103" s="268"/>
    </row>
    <row r="104" spans="2:11" s="1" customFormat="1" ht="17.25" customHeight="1">
      <c r="B104" s="267"/>
      <c r="C104" s="271" t="s">
        <v>612</v>
      </c>
      <c r="D104" s="271"/>
      <c r="E104" s="271"/>
      <c r="F104" s="272" t="s">
        <v>613</v>
      </c>
      <c r="G104" s="273"/>
      <c r="H104" s="271"/>
      <c r="I104" s="271"/>
      <c r="J104" s="271" t="s">
        <v>614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59</v>
      </c>
      <c r="D106" s="276"/>
      <c r="E106" s="276"/>
      <c r="F106" s="277" t="s">
        <v>615</v>
      </c>
      <c r="G106" s="256"/>
      <c r="H106" s="256" t="s">
        <v>655</v>
      </c>
      <c r="I106" s="256" t="s">
        <v>617</v>
      </c>
      <c r="J106" s="256">
        <v>20</v>
      </c>
      <c r="K106" s="268"/>
    </row>
    <row r="107" spans="2:11" s="1" customFormat="1" ht="15" customHeight="1">
      <c r="B107" s="267"/>
      <c r="C107" s="256" t="s">
        <v>618</v>
      </c>
      <c r="D107" s="256"/>
      <c r="E107" s="256"/>
      <c r="F107" s="277" t="s">
        <v>615</v>
      </c>
      <c r="G107" s="256"/>
      <c r="H107" s="256" t="s">
        <v>655</v>
      </c>
      <c r="I107" s="256" t="s">
        <v>617</v>
      </c>
      <c r="J107" s="256">
        <v>120</v>
      </c>
      <c r="K107" s="268"/>
    </row>
    <row r="108" spans="2:11" s="1" customFormat="1" ht="15" customHeight="1">
      <c r="B108" s="279"/>
      <c r="C108" s="256" t="s">
        <v>620</v>
      </c>
      <c r="D108" s="256"/>
      <c r="E108" s="256"/>
      <c r="F108" s="277" t="s">
        <v>621</v>
      </c>
      <c r="G108" s="256"/>
      <c r="H108" s="256" t="s">
        <v>655</v>
      </c>
      <c r="I108" s="256" t="s">
        <v>617</v>
      </c>
      <c r="J108" s="256">
        <v>50</v>
      </c>
      <c r="K108" s="268"/>
    </row>
    <row r="109" spans="2:11" s="1" customFormat="1" ht="15" customHeight="1">
      <c r="B109" s="279"/>
      <c r="C109" s="256" t="s">
        <v>623</v>
      </c>
      <c r="D109" s="256"/>
      <c r="E109" s="256"/>
      <c r="F109" s="277" t="s">
        <v>615</v>
      </c>
      <c r="G109" s="256"/>
      <c r="H109" s="256" t="s">
        <v>655</v>
      </c>
      <c r="I109" s="256" t="s">
        <v>625</v>
      </c>
      <c r="J109" s="256"/>
      <c r="K109" s="268"/>
    </row>
    <row r="110" spans="2:11" s="1" customFormat="1" ht="15" customHeight="1">
      <c r="B110" s="279"/>
      <c r="C110" s="256" t="s">
        <v>634</v>
      </c>
      <c r="D110" s="256"/>
      <c r="E110" s="256"/>
      <c r="F110" s="277" t="s">
        <v>621</v>
      </c>
      <c r="G110" s="256"/>
      <c r="H110" s="256" t="s">
        <v>655</v>
      </c>
      <c r="I110" s="256" t="s">
        <v>617</v>
      </c>
      <c r="J110" s="256">
        <v>50</v>
      </c>
      <c r="K110" s="268"/>
    </row>
    <row r="111" spans="2:11" s="1" customFormat="1" ht="15" customHeight="1">
      <c r="B111" s="279"/>
      <c r="C111" s="256" t="s">
        <v>642</v>
      </c>
      <c r="D111" s="256"/>
      <c r="E111" s="256"/>
      <c r="F111" s="277" t="s">
        <v>621</v>
      </c>
      <c r="G111" s="256"/>
      <c r="H111" s="256" t="s">
        <v>655</v>
      </c>
      <c r="I111" s="256" t="s">
        <v>617</v>
      </c>
      <c r="J111" s="256">
        <v>50</v>
      </c>
      <c r="K111" s="268"/>
    </row>
    <row r="112" spans="2:11" s="1" customFormat="1" ht="15" customHeight="1">
      <c r="B112" s="279"/>
      <c r="C112" s="256" t="s">
        <v>640</v>
      </c>
      <c r="D112" s="256"/>
      <c r="E112" s="256"/>
      <c r="F112" s="277" t="s">
        <v>621</v>
      </c>
      <c r="G112" s="256"/>
      <c r="H112" s="256" t="s">
        <v>655</v>
      </c>
      <c r="I112" s="256" t="s">
        <v>617</v>
      </c>
      <c r="J112" s="256">
        <v>50</v>
      </c>
      <c r="K112" s="268"/>
    </row>
    <row r="113" spans="2:11" s="1" customFormat="1" ht="15" customHeight="1">
      <c r="B113" s="279"/>
      <c r="C113" s="256" t="s">
        <v>59</v>
      </c>
      <c r="D113" s="256"/>
      <c r="E113" s="256"/>
      <c r="F113" s="277" t="s">
        <v>615</v>
      </c>
      <c r="G113" s="256"/>
      <c r="H113" s="256" t="s">
        <v>656</v>
      </c>
      <c r="I113" s="256" t="s">
        <v>617</v>
      </c>
      <c r="J113" s="256">
        <v>20</v>
      </c>
      <c r="K113" s="268"/>
    </row>
    <row r="114" spans="2:11" s="1" customFormat="1" ht="15" customHeight="1">
      <c r="B114" s="279"/>
      <c r="C114" s="256" t="s">
        <v>657</v>
      </c>
      <c r="D114" s="256"/>
      <c r="E114" s="256"/>
      <c r="F114" s="277" t="s">
        <v>615</v>
      </c>
      <c r="G114" s="256"/>
      <c r="H114" s="256" t="s">
        <v>658</v>
      </c>
      <c r="I114" s="256" t="s">
        <v>617</v>
      </c>
      <c r="J114" s="256">
        <v>120</v>
      </c>
      <c r="K114" s="268"/>
    </row>
    <row r="115" spans="2:11" s="1" customFormat="1" ht="15" customHeight="1">
      <c r="B115" s="279"/>
      <c r="C115" s="256" t="s">
        <v>44</v>
      </c>
      <c r="D115" s="256"/>
      <c r="E115" s="256"/>
      <c r="F115" s="277" t="s">
        <v>615</v>
      </c>
      <c r="G115" s="256"/>
      <c r="H115" s="256" t="s">
        <v>659</v>
      </c>
      <c r="I115" s="256" t="s">
        <v>650</v>
      </c>
      <c r="J115" s="256"/>
      <c r="K115" s="268"/>
    </row>
    <row r="116" spans="2:11" s="1" customFormat="1" ht="15" customHeight="1">
      <c r="B116" s="279"/>
      <c r="C116" s="256" t="s">
        <v>54</v>
      </c>
      <c r="D116" s="256"/>
      <c r="E116" s="256"/>
      <c r="F116" s="277" t="s">
        <v>615</v>
      </c>
      <c r="G116" s="256"/>
      <c r="H116" s="256" t="s">
        <v>660</v>
      </c>
      <c r="I116" s="256" t="s">
        <v>650</v>
      </c>
      <c r="J116" s="256"/>
      <c r="K116" s="268"/>
    </row>
    <row r="117" spans="2:11" s="1" customFormat="1" ht="15" customHeight="1">
      <c r="B117" s="279"/>
      <c r="C117" s="256" t="s">
        <v>63</v>
      </c>
      <c r="D117" s="256"/>
      <c r="E117" s="256"/>
      <c r="F117" s="277" t="s">
        <v>615</v>
      </c>
      <c r="G117" s="256"/>
      <c r="H117" s="256" t="s">
        <v>661</v>
      </c>
      <c r="I117" s="256" t="s">
        <v>662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76" t="s">
        <v>663</v>
      </c>
      <c r="D122" s="376"/>
      <c r="E122" s="376"/>
      <c r="F122" s="376"/>
      <c r="G122" s="376"/>
      <c r="H122" s="376"/>
      <c r="I122" s="376"/>
      <c r="J122" s="376"/>
      <c r="K122" s="296"/>
    </row>
    <row r="123" spans="2:11" s="1" customFormat="1" ht="17.25" customHeight="1">
      <c r="B123" s="297"/>
      <c r="C123" s="269" t="s">
        <v>609</v>
      </c>
      <c r="D123" s="269"/>
      <c r="E123" s="269"/>
      <c r="F123" s="269" t="s">
        <v>610</v>
      </c>
      <c r="G123" s="270"/>
      <c r="H123" s="269" t="s">
        <v>60</v>
      </c>
      <c r="I123" s="269" t="s">
        <v>63</v>
      </c>
      <c r="J123" s="269" t="s">
        <v>611</v>
      </c>
      <c r="K123" s="298"/>
    </row>
    <row r="124" spans="2:11" s="1" customFormat="1" ht="17.25" customHeight="1">
      <c r="B124" s="297"/>
      <c r="C124" s="271" t="s">
        <v>612</v>
      </c>
      <c r="D124" s="271"/>
      <c r="E124" s="271"/>
      <c r="F124" s="272" t="s">
        <v>613</v>
      </c>
      <c r="G124" s="273"/>
      <c r="H124" s="271"/>
      <c r="I124" s="271"/>
      <c r="J124" s="271" t="s">
        <v>614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618</v>
      </c>
      <c r="D126" s="276"/>
      <c r="E126" s="276"/>
      <c r="F126" s="277" t="s">
        <v>615</v>
      </c>
      <c r="G126" s="256"/>
      <c r="H126" s="256" t="s">
        <v>655</v>
      </c>
      <c r="I126" s="256" t="s">
        <v>617</v>
      </c>
      <c r="J126" s="256">
        <v>120</v>
      </c>
      <c r="K126" s="302"/>
    </row>
    <row r="127" spans="2:11" s="1" customFormat="1" ht="15" customHeight="1">
      <c r="B127" s="299"/>
      <c r="C127" s="256" t="s">
        <v>664</v>
      </c>
      <c r="D127" s="256"/>
      <c r="E127" s="256"/>
      <c r="F127" s="277" t="s">
        <v>615</v>
      </c>
      <c r="G127" s="256"/>
      <c r="H127" s="256" t="s">
        <v>665</v>
      </c>
      <c r="I127" s="256" t="s">
        <v>617</v>
      </c>
      <c r="J127" s="256" t="s">
        <v>666</v>
      </c>
      <c r="K127" s="302"/>
    </row>
    <row r="128" spans="2:11" s="1" customFormat="1" ht="15" customHeight="1">
      <c r="B128" s="299"/>
      <c r="C128" s="256" t="s">
        <v>563</v>
      </c>
      <c r="D128" s="256"/>
      <c r="E128" s="256"/>
      <c r="F128" s="277" t="s">
        <v>615</v>
      </c>
      <c r="G128" s="256"/>
      <c r="H128" s="256" t="s">
        <v>667</v>
      </c>
      <c r="I128" s="256" t="s">
        <v>617</v>
      </c>
      <c r="J128" s="256" t="s">
        <v>666</v>
      </c>
      <c r="K128" s="302"/>
    </row>
    <row r="129" spans="2:11" s="1" customFormat="1" ht="15" customHeight="1">
      <c r="B129" s="299"/>
      <c r="C129" s="256" t="s">
        <v>626</v>
      </c>
      <c r="D129" s="256"/>
      <c r="E129" s="256"/>
      <c r="F129" s="277" t="s">
        <v>621</v>
      </c>
      <c r="G129" s="256"/>
      <c r="H129" s="256" t="s">
        <v>627</v>
      </c>
      <c r="I129" s="256" t="s">
        <v>617</v>
      </c>
      <c r="J129" s="256">
        <v>15</v>
      </c>
      <c r="K129" s="302"/>
    </row>
    <row r="130" spans="2:11" s="1" customFormat="1" ht="15" customHeight="1">
      <c r="B130" s="299"/>
      <c r="C130" s="280" t="s">
        <v>628</v>
      </c>
      <c r="D130" s="280"/>
      <c r="E130" s="280"/>
      <c r="F130" s="281" t="s">
        <v>621</v>
      </c>
      <c r="G130" s="280"/>
      <c r="H130" s="280" t="s">
        <v>629</v>
      </c>
      <c r="I130" s="280" t="s">
        <v>617</v>
      </c>
      <c r="J130" s="280">
        <v>15</v>
      </c>
      <c r="K130" s="302"/>
    </row>
    <row r="131" spans="2:11" s="1" customFormat="1" ht="15" customHeight="1">
      <c r="B131" s="299"/>
      <c r="C131" s="280" t="s">
        <v>630</v>
      </c>
      <c r="D131" s="280"/>
      <c r="E131" s="280"/>
      <c r="F131" s="281" t="s">
        <v>621</v>
      </c>
      <c r="G131" s="280"/>
      <c r="H131" s="280" t="s">
        <v>631</v>
      </c>
      <c r="I131" s="280" t="s">
        <v>617</v>
      </c>
      <c r="J131" s="280">
        <v>20</v>
      </c>
      <c r="K131" s="302"/>
    </row>
    <row r="132" spans="2:11" s="1" customFormat="1" ht="15" customHeight="1">
      <c r="B132" s="299"/>
      <c r="C132" s="280" t="s">
        <v>632</v>
      </c>
      <c r="D132" s="280"/>
      <c r="E132" s="280"/>
      <c r="F132" s="281" t="s">
        <v>621</v>
      </c>
      <c r="G132" s="280"/>
      <c r="H132" s="280" t="s">
        <v>633</v>
      </c>
      <c r="I132" s="280" t="s">
        <v>617</v>
      </c>
      <c r="J132" s="280">
        <v>20</v>
      </c>
      <c r="K132" s="302"/>
    </row>
    <row r="133" spans="2:11" s="1" customFormat="1" ht="15" customHeight="1">
      <c r="B133" s="299"/>
      <c r="C133" s="256" t="s">
        <v>620</v>
      </c>
      <c r="D133" s="256"/>
      <c r="E133" s="256"/>
      <c r="F133" s="277" t="s">
        <v>621</v>
      </c>
      <c r="G133" s="256"/>
      <c r="H133" s="256" t="s">
        <v>655</v>
      </c>
      <c r="I133" s="256" t="s">
        <v>617</v>
      </c>
      <c r="J133" s="256">
        <v>50</v>
      </c>
      <c r="K133" s="302"/>
    </row>
    <row r="134" spans="2:11" s="1" customFormat="1" ht="15" customHeight="1">
      <c r="B134" s="299"/>
      <c r="C134" s="256" t="s">
        <v>634</v>
      </c>
      <c r="D134" s="256"/>
      <c r="E134" s="256"/>
      <c r="F134" s="277" t="s">
        <v>621</v>
      </c>
      <c r="G134" s="256"/>
      <c r="H134" s="256" t="s">
        <v>655</v>
      </c>
      <c r="I134" s="256" t="s">
        <v>617</v>
      </c>
      <c r="J134" s="256">
        <v>50</v>
      </c>
      <c r="K134" s="302"/>
    </row>
    <row r="135" spans="2:11" s="1" customFormat="1" ht="15" customHeight="1">
      <c r="B135" s="299"/>
      <c r="C135" s="256" t="s">
        <v>640</v>
      </c>
      <c r="D135" s="256"/>
      <c r="E135" s="256"/>
      <c r="F135" s="277" t="s">
        <v>621</v>
      </c>
      <c r="G135" s="256"/>
      <c r="H135" s="256" t="s">
        <v>655</v>
      </c>
      <c r="I135" s="256" t="s">
        <v>617</v>
      </c>
      <c r="J135" s="256">
        <v>50</v>
      </c>
      <c r="K135" s="302"/>
    </row>
    <row r="136" spans="2:11" s="1" customFormat="1" ht="15" customHeight="1">
      <c r="B136" s="299"/>
      <c r="C136" s="256" t="s">
        <v>642</v>
      </c>
      <c r="D136" s="256"/>
      <c r="E136" s="256"/>
      <c r="F136" s="277" t="s">
        <v>621</v>
      </c>
      <c r="G136" s="256"/>
      <c r="H136" s="256" t="s">
        <v>655</v>
      </c>
      <c r="I136" s="256" t="s">
        <v>617</v>
      </c>
      <c r="J136" s="256">
        <v>50</v>
      </c>
      <c r="K136" s="302"/>
    </row>
    <row r="137" spans="2:11" s="1" customFormat="1" ht="15" customHeight="1">
      <c r="B137" s="299"/>
      <c r="C137" s="256" t="s">
        <v>643</v>
      </c>
      <c r="D137" s="256"/>
      <c r="E137" s="256"/>
      <c r="F137" s="277" t="s">
        <v>621</v>
      </c>
      <c r="G137" s="256"/>
      <c r="H137" s="256" t="s">
        <v>668</v>
      </c>
      <c r="I137" s="256" t="s">
        <v>617</v>
      </c>
      <c r="J137" s="256">
        <v>255</v>
      </c>
      <c r="K137" s="302"/>
    </row>
    <row r="138" spans="2:11" s="1" customFormat="1" ht="15" customHeight="1">
      <c r="B138" s="299"/>
      <c r="C138" s="256" t="s">
        <v>645</v>
      </c>
      <c r="D138" s="256"/>
      <c r="E138" s="256"/>
      <c r="F138" s="277" t="s">
        <v>615</v>
      </c>
      <c r="G138" s="256"/>
      <c r="H138" s="256" t="s">
        <v>669</v>
      </c>
      <c r="I138" s="256" t="s">
        <v>647</v>
      </c>
      <c r="J138" s="256"/>
      <c r="K138" s="302"/>
    </row>
    <row r="139" spans="2:11" s="1" customFormat="1" ht="15" customHeight="1">
      <c r="B139" s="299"/>
      <c r="C139" s="256" t="s">
        <v>648</v>
      </c>
      <c r="D139" s="256"/>
      <c r="E139" s="256"/>
      <c r="F139" s="277" t="s">
        <v>615</v>
      </c>
      <c r="G139" s="256"/>
      <c r="H139" s="256" t="s">
        <v>670</v>
      </c>
      <c r="I139" s="256" t="s">
        <v>650</v>
      </c>
      <c r="J139" s="256"/>
      <c r="K139" s="302"/>
    </row>
    <row r="140" spans="2:11" s="1" customFormat="1" ht="15" customHeight="1">
      <c r="B140" s="299"/>
      <c r="C140" s="256" t="s">
        <v>651</v>
      </c>
      <c r="D140" s="256"/>
      <c r="E140" s="256"/>
      <c r="F140" s="277" t="s">
        <v>615</v>
      </c>
      <c r="G140" s="256"/>
      <c r="H140" s="256" t="s">
        <v>651</v>
      </c>
      <c r="I140" s="256" t="s">
        <v>650</v>
      </c>
      <c r="J140" s="256"/>
      <c r="K140" s="302"/>
    </row>
    <row r="141" spans="2:11" s="1" customFormat="1" ht="15" customHeight="1">
      <c r="B141" s="299"/>
      <c r="C141" s="256" t="s">
        <v>44</v>
      </c>
      <c r="D141" s="256"/>
      <c r="E141" s="256"/>
      <c r="F141" s="277" t="s">
        <v>615</v>
      </c>
      <c r="G141" s="256"/>
      <c r="H141" s="256" t="s">
        <v>671</v>
      </c>
      <c r="I141" s="256" t="s">
        <v>650</v>
      </c>
      <c r="J141" s="256"/>
      <c r="K141" s="302"/>
    </row>
    <row r="142" spans="2:11" s="1" customFormat="1" ht="15" customHeight="1">
      <c r="B142" s="299"/>
      <c r="C142" s="256" t="s">
        <v>672</v>
      </c>
      <c r="D142" s="256"/>
      <c r="E142" s="256"/>
      <c r="F142" s="277" t="s">
        <v>615</v>
      </c>
      <c r="G142" s="256"/>
      <c r="H142" s="256" t="s">
        <v>673</v>
      </c>
      <c r="I142" s="256" t="s">
        <v>650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5" t="s">
        <v>674</v>
      </c>
      <c r="D147" s="375"/>
      <c r="E147" s="375"/>
      <c r="F147" s="375"/>
      <c r="G147" s="375"/>
      <c r="H147" s="375"/>
      <c r="I147" s="375"/>
      <c r="J147" s="375"/>
      <c r="K147" s="268"/>
    </row>
    <row r="148" spans="2:11" s="1" customFormat="1" ht="17.25" customHeight="1">
      <c r="B148" s="267"/>
      <c r="C148" s="269" t="s">
        <v>609</v>
      </c>
      <c r="D148" s="269"/>
      <c r="E148" s="269"/>
      <c r="F148" s="269" t="s">
        <v>610</v>
      </c>
      <c r="G148" s="270"/>
      <c r="H148" s="269" t="s">
        <v>60</v>
      </c>
      <c r="I148" s="269" t="s">
        <v>63</v>
      </c>
      <c r="J148" s="269" t="s">
        <v>611</v>
      </c>
      <c r="K148" s="268"/>
    </row>
    <row r="149" spans="2:11" s="1" customFormat="1" ht="17.25" customHeight="1">
      <c r="B149" s="267"/>
      <c r="C149" s="271" t="s">
        <v>612</v>
      </c>
      <c r="D149" s="271"/>
      <c r="E149" s="271"/>
      <c r="F149" s="272" t="s">
        <v>613</v>
      </c>
      <c r="G149" s="273"/>
      <c r="H149" s="271"/>
      <c r="I149" s="271"/>
      <c r="J149" s="271" t="s">
        <v>614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618</v>
      </c>
      <c r="D151" s="256"/>
      <c r="E151" s="256"/>
      <c r="F151" s="307" t="s">
        <v>615</v>
      </c>
      <c r="G151" s="256"/>
      <c r="H151" s="306" t="s">
        <v>655</v>
      </c>
      <c r="I151" s="306" t="s">
        <v>617</v>
      </c>
      <c r="J151" s="306">
        <v>120</v>
      </c>
      <c r="K151" s="302"/>
    </row>
    <row r="152" spans="2:11" s="1" customFormat="1" ht="15" customHeight="1">
      <c r="B152" s="279"/>
      <c r="C152" s="306" t="s">
        <v>664</v>
      </c>
      <c r="D152" s="256"/>
      <c r="E152" s="256"/>
      <c r="F152" s="307" t="s">
        <v>615</v>
      </c>
      <c r="G152" s="256"/>
      <c r="H152" s="306" t="s">
        <v>675</v>
      </c>
      <c r="I152" s="306" t="s">
        <v>617</v>
      </c>
      <c r="J152" s="306" t="s">
        <v>666</v>
      </c>
      <c r="K152" s="302"/>
    </row>
    <row r="153" spans="2:11" s="1" customFormat="1" ht="15" customHeight="1">
      <c r="B153" s="279"/>
      <c r="C153" s="306" t="s">
        <v>563</v>
      </c>
      <c r="D153" s="256"/>
      <c r="E153" s="256"/>
      <c r="F153" s="307" t="s">
        <v>615</v>
      </c>
      <c r="G153" s="256"/>
      <c r="H153" s="306" t="s">
        <v>676</v>
      </c>
      <c r="I153" s="306" t="s">
        <v>617</v>
      </c>
      <c r="J153" s="306" t="s">
        <v>666</v>
      </c>
      <c r="K153" s="302"/>
    </row>
    <row r="154" spans="2:11" s="1" customFormat="1" ht="15" customHeight="1">
      <c r="B154" s="279"/>
      <c r="C154" s="306" t="s">
        <v>620</v>
      </c>
      <c r="D154" s="256"/>
      <c r="E154" s="256"/>
      <c r="F154" s="307" t="s">
        <v>621</v>
      </c>
      <c r="G154" s="256"/>
      <c r="H154" s="306" t="s">
        <v>655</v>
      </c>
      <c r="I154" s="306" t="s">
        <v>617</v>
      </c>
      <c r="J154" s="306">
        <v>50</v>
      </c>
      <c r="K154" s="302"/>
    </row>
    <row r="155" spans="2:11" s="1" customFormat="1" ht="15" customHeight="1">
      <c r="B155" s="279"/>
      <c r="C155" s="306" t="s">
        <v>623</v>
      </c>
      <c r="D155" s="256"/>
      <c r="E155" s="256"/>
      <c r="F155" s="307" t="s">
        <v>615</v>
      </c>
      <c r="G155" s="256"/>
      <c r="H155" s="306" t="s">
        <v>655</v>
      </c>
      <c r="I155" s="306" t="s">
        <v>625</v>
      </c>
      <c r="J155" s="306"/>
      <c r="K155" s="302"/>
    </row>
    <row r="156" spans="2:11" s="1" customFormat="1" ht="15" customHeight="1">
      <c r="B156" s="279"/>
      <c r="C156" s="306" t="s">
        <v>634</v>
      </c>
      <c r="D156" s="256"/>
      <c r="E156" s="256"/>
      <c r="F156" s="307" t="s">
        <v>621</v>
      </c>
      <c r="G156" s="256"/>
      <c r="H156" s="306" t="s">
        <v>655</v>
      </c>
      <c r="I156" s="306" t="s">
        <v>617</v>
      </c>
      <c r="J156" s="306">
        <v>50</v>
      </c>
      <c r="K156" s="302"/>
    </row>
    <row r="157" spans="2:11" s="1" customFormat="1" ht="15" customHeight="1">
      <c r="B157" s="279"/>
      <c r="C157" s="306" t="s">
        <v>642</v>
      </c>
      <c r="D157" s="256"/>
      <c r="E157" s="256"/>
      <c r="F157" s="307" t="s">
        <v>621</v>
      </c>
      <c r="G157" s="256"/>
      <c r="H157" s="306" t="s">
        <v>655</v>
      </c>
      <c r="I157" s="306" t="s">
        <v>617</v>
      </c>
      <c r="J157" s="306">
        <v>50</v>
      </c>
      <c r="K157" s="302"/>
    </row>
    <row r="158" spans="2:11" s="1" customFormat="1" ht="15" customHeight="1">
      <c r="B158" s="279"/>
      <c r="C158" s="306" t="s">
        <v>640</v>
      </c>
      <c r="D158" s="256"/>
      <c r="E158" s="256"/>
      <c r="F158" s="307" t="s">
        <v>621</v>
      </c>
      <c r="G158" s="256"/>
      <c r="H158" s="306" t="s">
        <v>655</v>
      </c>
      <c r="I158" s="306" t="s">
        <v>617</v>
      </c>
      <c r="J158" s="306">
        <v>50</v>
      </c>
      <c r="K158" s="302"/>
    </row>
    <row r="159" spans="2:11" s="1" customFormat="1" ht="15" customHeight="1">
      <c r="B159" s="279"/>
      <c r="C159" s="306" t="s">
        <v>97</v>
      </c>
      <c r="D159" s="256"/>
      <c r="E159" s="256"/>
      <c r="F159" s="307" t="s">
        <v>615</v>
      </c>
      <c r="G159" s="256"/>
      <c r="H159" s="306" t="s">
        <v>677</v>
      </c>
      <c r="I159" s="306" t="s">
        <v>617</v>
      </c>
      <c r="J159" s="306" t="s">
        <v>678</v>
      </c>
      <c r="K159" s="302"/>
    </row>
    <row r="160" spans="2:11" s="1" customFormat="1" ht="15" customHeight="1">
      <c r="B160" s="279"/>
      <c r="C160" s="306" t="s">
        <v>679</v>
      </c>
      <c r="D160" s="256"/>
      <c r="E160" s="256"/>
      <c r="F160" s="307" t="s">
        <v>615</v>
      </c>
      <c r="G160" s="256"/>
      <c r="H160" s="306" t="s">
        <v>680</v>
      </c>
      <c r="I160" s="306" t="s">
        <v>650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6" t="s">
        <v>681</v>
      </c>
      <c r="D165" s="376"/>
      <c r="E165" s="376"/>
      <c r="F165" s="376"/>
      <c r="G165" s="376"/>
      <c r="H165" s="376"/>
      <c r="I165" s="376"/>
      <c r="J165" s="376"/>
      <c r="K165" s="249"/>
    </row>
    <row r="166" spans="2:11" s="1" customFormat="1" ht="17.25" customHeight="1">
      <c r="B166" s="248"/>
      <c r="C166" s="269" t="s">
        <v>609</v>
      </c>
      <c r="D166" s="269"/>
      <c r="E166" s="269"/>
      <c r="F166" s="269" t="s">
        <v>610</v>
      </c>
      <c r="G166" s="311"/>
      <c r="H166" s="312" t="s">
        <v>60</v>
      </c>
      <c r="I166" s="312" t="s">
        <v>63</v>
      </c>
      <c r="J166" s="269" t="s">
        <v>611</v>
      </c>
      <c r="K166" s="249"/>
    </row>
    <row r="167" spans="2:11" s="1" customFormat="1" ht="17.25" customHeight="1">
      <c r="B167" s="250"/>
      <c r="C167" s="271" t="s">
        <v>612</v>
      </c>
      <c r="D167" s="271"/>
      <c r="E167" s="271"/>
      <c r="F167" s="272" t="s">
        <v>613</v>
      </c>
      <c r="G167" s="313"/>
      <c r="H167" s="314"/>
      <c r="I167" s="314"/>
      <c r="J167" s="271" t="s">
        <v>614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618</v>
      </c>
      <c r="D169" s="256"/>
      <c r="E169" s="256"/>
      <c r="F169" s="277" t="s">
        <v>615</v>
      </c>
      <c r="G169" s="256"/>
      <c r="H169" s="256" t="s">
        <v>655</v>
      </c>
      <c r="I169" s="256" t="s">
        <v>617</v>
      </c>
      <c r="J169" s="256">
        <v>120</v>
      </c>
      <c r="K169" s="302"/>
    </row>
    <row r="170" spans="2:11" s="1" customFormat="1" ht="15" customHeight="1">
      <c r="B170" s="279"/>
      <c r="C170" s="256" t="s">
        <v>664</v>
      </c>
      <c r="D170" s="256"/>
      <c r="E170" s="256"/>
      <c r="F170" s="277" t="s">
        <v>615</v>
      </c>
      <c r="G170" s="256"/>
      <c r="H170" s="256" t="s">
        <v>665</v>
      </c>
      <c r="I170" s="256" t="s">
        <v>617</v>
      </c>
      <c r="J170" s="256" t="s">
        <v>666</v>
      </c>
      <c r="K170" s="302"/>
    </row>
    <row r="171" spans="2:11" s="1" customFormat="1" ht="15" customHeight="1">
      <c r="B171" s="279"/>
      <c r="C171" s="256" t="s">
        <v>563</v>
      </c>
      <c r="D171" s="256"/>
      <c r="E171" s="256"/>
      <c r="F171" s="277" t="s">
        <v>615</v>
      </c>
      <c r="G171" s="256"/>
      <c r="H171" s="256" t="s">
        <v>682</v>
      </c>
      <c r="I171" s="256" t="s">
        <v>617</v>
      </c>
      <c r="J171" s="256" t="s">
        <v>666</v>
      </c>
      <c r="K171" s="302"/>
    </row>
    <row r="172" spans="2:11" s="1" customFormat="1" ht="15" customHeight="1">
      <c r="B172" s="279"/>
      <c r="C172" s="256" t="s">
        <v>620</v>
      </c>
      <c r="D172" s="256"/>
      <c r="E172" s="256"/>
      <c r="F172" s="277" t="s">
        <v>621</v>
      </c>
      <c r="G172" s="256"/>
      <c r="H172" s="256" t="s">
        <v>682</v>
      </c>
      <c r="I172" s="256" t="s">
        <v>617</v>
      </c>
      <c r="J172" s="256">
        <v>50</v>
      </c>
      <c r="K172" s="302"/>
    </row>
    <row r="173" spans="2:11" s="1" customFormat="1" ht="15" customHeight="1">
      <c r="B173" s="279"/>
      <c r="C173" s="256" t="s">
        <v>623</v>
      </c>
      <c r="D173" s="256"/>
      <c r="E173" s="256"/>
      <c r="F173" s="277" t="s">
        <v>615</v>
      </c>
      <c r="G173" s="256"/>
      <c r="H173" s="256" t="s">
        <v>682</v>
      </c>
      <c r="I173" s="256" t="s">
        <v>625</v>
      </c>
      <c r="J173" s="256"/>
      <c r="K173" s="302"/>
    </row>
    <row r="174" spans="2:11" s="1" customFormat="1" ht="15" customHeight="1">
      <c r="B174" s="279"/>
      <c r="C174" s="256" t="s">
        <v>634</v>
      </c>
      <c r="D174" s="256"/>
      <c r="E174" s="256"/>
      <c r="F174" s="277" t="s">
        <v>621</v>
      </c>
      <c r="G174" s="256"/>
      <c r="H174" s="256" t="s">
        <v>682</v>
      </c>
      <c r="I174" s="256" t="s">
        <v>617</v>
      </c>
      <c r="J174" s="256">
        <v>50</v>
      </c>
      <c r="K174" s="302"/>
    </row>
    <row r="175" spans="2:11" s="1" customFormat="1" ht="15" customHeight="1">
      <c r="B175" s="279"/>
      <c r="C175" s="256" t="s">
        <v>642</v>
      </c>
      <c r="D175" s="256"/>
      <c r="E175" s="256"/>
      <c r="F175" s="277" t="s">
        <v>621</v>
      </c>
      <c r="G175" s="256"/>
      <c r="H175" s="256" t="s">
        <v>682</v>
      </c>
      <c r="I175" s="256" t="s">
        <v>617</v>
      </c>
      <c r="J175" s="256">
        <v>50</v>
      </c>
      <c r="K175" s="302"/>
    </row>
    <row r="176" spans="2:11" s="1" customFormat="1" ht="15" customHeight="1">
      <c r="B176" s="279"/>
      <c r="C176" s="256" t="s">
        <v>640</v>
      </c>
      <c r="D176" s="256"/>
      <c r="E176" s="256"/>
      <c r="F176" s="277" t="s">
        <v>621</v>
      </c>
      <c r="G176" s="256"/>
      <c r="H176" s="256" t="s">
        <v>682</v>
      </c>
      <c r="I176" s="256" t="s">
        <v>617</v>
      </c>
      <c r="J176" s="256">
        <v>50</v>
      </c>
      <c r="K176" s="302"/>
    </row>
    <row r="177" spans="2:11" s="1" customFormat="1" ht="15" customHeight="1">
      <c r="B177" s="279"/>
      <c r="C177" s="256" t="s">
        <v>113</v>
      </c>
      <c r="D177" s="256"/>
      <c r="E177" s="256"/>
      <c r="F177" s="277" t="s">
        <v>615</v>
      </c>
      <c r="G177" s="256"/>
      <c r="H177" s="256" t="s">
        <v>683</v>
      </c>
      <c r="I177" s="256" t="s">
        <v>684</v>
      </c>
      <c r="J177" s="256"/>
      <c r="K177" s="302"/>
    </row>
    <row r="178" spans="2:11" s="1" customFormat="1" ht="15" customHeight="1">
      <c r="B178" s="279"/>
      <c r="C178" s="256" t="s">
        <v>63</v>
      </c>
      <c r="D178" s="256"/>
      <c r="E178" s="256"/>
      <c r="F178" s="277" t="s">
        <v>615</v>
      </c>
      <c r="G178" s="256"/>
      <c r="H178" s="256" t="s">
        <v>685</v>
      </c>
      <c r="I178" s="256" t="s">
        <v>686</v>
      </c>
      <c r="J178" s="256">
        <v>1</v>
      </c>
      <c r="K178" s="302"/>
    </row>
    <row r="179" spans="2:11" s="1" customFormat="1" ht="15" customHeight="1">
      <c r="B179" s="279"/>
      <c r="C179" s="256" t="s">
        <v>59</v>
      </c>
      <c r="D179" s="256"/>
      <c r="E179" s="256"/>
      <c r="F179" s="277" t="s">
        <v>615</v>
      </c>
      <c r="G179" s="256"/>
      <c r="H179" s="256" t="s">
        <v>687</v>
      </c>
      <c r="I179" s="256" t="s">
        <v>617</v>
      </c>
      <c r="J179" s="256">
        <v>20</v>
      </c>
      <c r="K179" s="302"/>
    </row>
    <row r="180" spans="2:11" s="1" customFormat="1" ht="15" customHeight="1">
      <c r="B180" s="279"/>
      <c r="C180" s="256" t="s">
        <v>60</v>
      </c>
      <c r="D180" s="256"/>
      <c r="E180" s="256"/>
      <c r="F180" s="277" t="s">
        <v>615</v>
      </c>
      <c r="G180" s="256"/>
      <c r="H180" s="256" t="s">
        <v>688</v>
      </c>
      <c r="I180" s="256" t="s">
        <v>617</v>
      </c>
      <c r="J180" s="256">
        <v>255</v>
      </c>
      <c r="K180" s="302"/>
    </row>
    <row r="181" spans="2:11" s="1" customFormat="1" ht="15" customHeight="1">
      <c r="B181" s="279"/>
      <c r="C181" s="256" t="s">
        <v>114</v>
      </c>
      <c r="D181" s="256"/>
      <c r="E181" s="256"/>
      <c r="F181" s="277" t="s">
        <v>615</v>
      </c>
      <c r="G181" s="256"/>
      <c r="H181" s="256" t="s">
        <v>579</v>
      </c>
      <c r="I181" s="256" t="s">
        <v>617</v>
      </c>
      <c r="J181" s="256">
        <v>10</v>
      </c>
      <c r="K181" s="302"/>
    </row>
    <row r="182" spans="2:11" s="1" customFormat="1" ht="15" customHeight="1">
      <c r="B182" s="279"/>
      <c r="C182" s="256" t="s">
        <v>115</v>
      </c>
      <c r="D182" s="256"/>
      <c r="E182" s="256"/>
      <c r="F182" s="277" t="s">
        <v>615</v>
      </c>
      <c r="G182" s="256"/>
      <c r="H182" s="256" t="s">
        <v>689</v>
      </c>
      <c r="I182" s="256" t="s">
        <v>650</v>
      </c>
      <c r="J182" s="256"/>
      <c r="K182" s="302"/>
    </row>
    <row r="183" spans="2:11" s="1" customFormat="1" ht="15" customHeight="1">
      <c r="B183" s="279"/>
      <c r="C183" s="256" t="s">
        <v>690</v>
      </c>
      <c r="D183" s="256"/>
      <c r="E183" s="256"/>
      <c r="F183" s="277" t="s">
        <v>615</v>
      </c>
      <c r="G183" s="256"/>
      <c r="H183" s="256" t="s">
        <v>691</v>
      </c>
      <c r="I183" s="256" t="s">
        <v>650</v>
      </c>
      <c r="J183" s="256"/>
      <c r="K183" s="302"/>
    </row>
    <row r="184" spans="2:11" s="1" customFormat="1" ht="15" customHeight="1">
      <c r="B184" s="279"/>
      <c r="C184" s="256" t="s">
        <v>679</v>
      </c>
      <c r="D184" s="256"/>
      <c r="E184" s="256"/>
      <c r="F184" s="277" t="s">
        <v>615</v>
      </c>
      <c r="G184" s="256"/>
      <c r="H184" s="256" t="s">
        <v>692</v>
      </c>
      <c r="I184" s="256" t="s">
        <v>650</v>
      </c>
      <c r="J184" s="256"/>
      <c r="K184" s="302"/>
    </row>
    <row r="185" spans="2:11" s="1" customFormat="1" ht="15" customHeight="1">
      <c r="B185" s="279"/>
      <c r="C185" s="256" t="s">
        <v>117</v>
      </c>
      <c r="D185" s="256"/>
      <c r="E185" s="256"/>
      <c r="F185" s="277" t="s">
        <v>621</v>
      </c>
      <c r="G185" s="256"/>
      <c r="H185" s="256" t="s">
        <v>693</v>
      </c>
      <c r="I185" s="256" t="s">
        <v>617</v>
      </c>
      <c r="J185" s="256">
        <v>50</v>
      </c>
      <c r="K185" s="302"/>
    </row>
    <row r="186" spans="2:11" s="1" customFormat="1" ht="15" customHeight="1">
      <c r="B186" s="279"/>
      <c r="C186" s="256" t="s">
        <v>694</v>
      </c>
      <c r="D186" s="256"/>
      <c r="E186" s="256"/>
      <c r="F186" s="277" t="s">
        <v>621</v>
      </c>
      <c r="G186" s="256"/>
      <c r="H186" s="256" t="s">
        <v>695</v>
      </c>
      <c r="I186" s="256" t="s">
        <v>696</v>
      </c>
      <c r="J186" s="256"/>
      <c r="K186" s="302"/>
    </row>
    <row r="187" spans="2:11" s="1" customFormat="1" ht="15" customHeight="1">
      <c r="B187" s="279"/>
      <c r="C187" s="256" t="s">
        <v>697</v>
      </c>
      <c r="D187" s="256"/>
      <c r="E187" s="256"/>
      <c r="F187" s="277" t="s">
        <v>621</v>
      </c>
      <c r="G187" s="256"/>
      <c r="H187" s="256" t="s">
        <v>698</v>
      </c>
      <c r="I187" s="256" t="s">
        <v>696</v>
      </c>
      <c r="J187" s="256"/>
      <c r="K187" s="302"/>
    </row>
    <row r="188" spans="2:11" s="1" customFormat="1" ht="15" customHeight="1">
      <c r="B188" s="279"/>
      <c r="C188" s="256" t="s">
        <v>699</v>
      </c>
      <c r="D188" s="256"/>
      <c r="E188" s="256"/>
      <c r="F188" s="277" t="s">
        <v>621</v>
      </c>
      <c r="G188" s="256"/>
      <c r="H188" s="256" t="s">
        <v>700</v>
      </c>
      <c r="I188" s="256" t="s">
        <v>696</v>
      </c>
      <c r="J188" s="256"/>
      <c r="K188" s="302"/>
    </row>
    <row r="189" spans="2:11" s="1" customFormat="1" ht="15" customHeight="1">
      <c r="B189" s="279"/>
      <c r="C189" s="315" t="s">
        <v>701</v>
      </c>
      <c r="D189" s="256"/>
      <c r="E189" s="256"/>
      <c r="F189" s="277" t="s">
        <v>621</v>
      </c>
      <c r="G189" s="256"/>
      <c r="H189" s="256" t="s">
        <v>702</v>
      </c>
      <c r="I189" s="256" t="s">
        <v>703</v>
      </c>
      <c r="J189" s="316" t="s">
        <v>704</v>
      </c>
      <c r="K189" s="302"/>
    </row>
    <row r="190" spans="2:11" s="1" customFormat="1" ht="15" customHeight="1">
      <c r="B190" s="279"/>
      <c r="C190" s="315" t="s">
        <v>48</v>
      </c>
      <c r="D190" s="256"/>
      <c r="E190" s="256"/>
      <c r="F190" s="277" t="s">
        <v>615</v>
      </c>
      <c r="G190" s="256"/>
      <c r="H190" s="253" t="s">
        <v>705</v>
      </c>
      <c r="I190" s="256" t="s">
        <v>706</v>
      </c>
      <c r="J190" s="256"/>
      <c r="K190" s="302"/>
    </row>
    <row r="191" spans="2:11" s="1" customFormat="1" ht="15" customHeight="1">
      <c r="B191" s="279"/>
      <c r="C191" s="315" t="s">
        <v>707</v>
      </c>
      <c r="D191" s="256"/>
      <c r="E191" s="256"/>
      <c r="F191" s="277" t="s">
        <v>615</v>
      </c>
      <c r="G191" s="256"/>
      <c r="H191" s="256" t="s">
        <v>708</v>
      </c>
      <c r="I191" s="256" t="s">
        <v>650</v>
      </c>
      <c r="J191" s="256"/>
      <c r="K191" s="302"/>
    </row>
    <row r="192" spans="2:11" s="1" customFormat="1" ht="15" customHeight="1">
      <c r="B192" s="279"/>
      <c r="C192" s="315" t="s">
        <v>709</v>
      </c>
      <c r="D192" s="256"/>
      <c r="E192" s="256"/>
      <c r="F192" s="277" t="s">
        <v>615</v>
      </c>
      <c r="G192" s="256"/>
      <c r="H192" s="256" t="s">
        <v>710</v>
      </c>
      <c r="I192" s="256" t="s">
        <v>650</v>
      </c>
      <c r="J192" s="256"/>
      <c r="K192" s="302"/>
    </row>
    <row r="193" spans="2:11" s="1" customFormat="1" ht="15" customHeight="1">
      <c r="B193" s="279"/>
      <c r="C193" s="315" t="s">
        <v>711</v>
      </c>
      <c r="D193" s="256"/>
      <c r="E193" s="256"/>
      <c r="F193" s="277" t="s">
        <v>621</v>
      </c>
      <c r="G193" s="256"/>
      <c r="H193" s="256" t="s">
        <v>712</v>
      </c>
      <c r="I193" s="256" t="s">
        <v>650</v>
      </c>
      <c r="J193" s="256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2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2.2">
      <c r="B199" s="248"/>
      <c r="C199" s="376" t="s">
        <v>713</v>
      </c>
      <c r="D199" s="376"/>
      <c r="E199" s="376"/>
      <c r="F199" s="376"/>
      <c r="G199" s="376"/>
      <c r="H199" s="376"/>
      <c r="I199" s="376"/>
      <c r="J199" s="376"/>
      <c r="K199" s="249"/>
    </row>
    <row r="200" spans="2:11" s="1" customFormat="1" ht="25.5" customHeight="1">
      <c r="B200" s="248"/>
      <c r="C200" s="318" t="s">
        <v>714</v>
      </c>
      <c r="D200" s="318"/>
      <c r="E200" s="318"/>
      <c r="F200" s="318" t="s">
        <v>715</v>
      </c>
      <c r="G200" s="319"/>
      <c r="H200" s="377" t="s">
        <v>716</v>
      </c>
      <c r="I200" s="377"/>
      <c r="J200" s="377"/>
      <c r="K200" s="249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6" t="s">
        <v>706</v>
      </c>
      <c r="D202" s="256"/>
      <c r="E202" s="256"/>
      <c r="F202" s="277" t="s">
        <v>49</v>
      </c>
      <c r="G202" s="256"/>
      <c r="H202" s="378" t="s">
        <v>717</v>
      </c>
      <c r="I202" s="378"/>
      <c r="J202" s="378"/>
      <c r="K202" s="302"/>
    </row>
    <row r="203" spans="2:11" s="1" customFormat="1" ht="15" customHeight="1">
      <c r="B203" s="279"/>
      <c r="C203" s="256"/>
      <c r="D203" s="256"/>
      <c r="E203" s="256"/>
      <c r="F203" s="277" t="s">
        <v>50</v>
      </c>
      <c r="G203" s="256"/>
      <c r="H203" s="378" t="s">
        <v>718</v>
      </c>
      <c r="I203" s="378"/>
      <c r="J203" s="378"/>
      <c r="K203" s="302"/>
    </row>
    <row r="204" spans="2:11" s="1" customFormat="1" ht="15" customHeight="1">
      <c r="B204" s="279"/>
      <c r="C204" s="256"/>
      <c r="D204" s="256"/>
      <c r="E204" s="256"/>
      <c r="F204" s="277" t="s">
        <v>53</v>
      </c>
      <c r="G204" s="256"/>
      <c r="H204" s="378" t="s">
        <v>719</v>
      </c>
      <c r="I204" s="378"/>
      <c r="J204" s="378"/>
      <c r="K204" s="302"/>
    </row>
    <row r="205" spans="2:11" s="1" customFormat="1" ht="15" customHeight="1">
      <c r="B205" s="279"/>
      <c r="C205" s="256"/>
      <c r="D205" s="256"/>
      <c r="E205" s="256"/>
      <c r="F205" s="277" t="s">
        <v>51</v>
      </c>
      <c r="G205" s="256"/>
      <c r="H205" s="378" t="s">
        <v>720</v>
      </c>
      <c r="I205" s="378"/>
      <c r="J205" s="378"/>
      <c r="K205" s="302"/>
    </row>
    <row r="206" spans="2:11" s="1" customFormat="1" ht="15" customHeight="1">
      <c r="B206" s="279"/>
      <c r="C206" s="256"/>
      <c r="D206" s="256"/>
      <c r="E206" s="256"/>
      <c r="F206" s="277" t="s">
        <v>52</v>
      </c>
      <c r="G206" s="256"/>
      <c r="H206" s="378" t="s">
        <v>721</v>
      </c>
      <c r="I206" s="378"/>
      <c r="J206" s="378"/>
      <c r="K206" s="302"/>
    </row>
    <row r="207" spans="2:11" s="1" customFormat="1" ht="15" customHeight="1">
      <c r="B207" s="279"/>
      <c r="C207" s="256"/>
      <c r="D207" s="256"/>
      <c r="E207" s="256"/>
      <c r="F207" s="277"/>
      <c r="G207" s="256"/>
      <c r="H207" s="256"/>
      <c r="I207" s="256"/>
      <c r="J207" s="256"/>
      <c r="K207" s="302"/>
    </row>
    <row r="208" spans="2:11" s="1" customFormat="1" ht="15" customHeight="1">
      <c r="B208" s="279"/>
      <c r="C208" s="256" t="s">
        <v>662</v>
      </c>
      <c r="D208" s="256"/>
      <c r="E208" s="256"/>
      <c r="F208" s="277" t="s">
        <v>85</v>
      </c>
      <c r="G208" s="256"/>
      <c r="H208" s="378" t="s">
        <v>722</v>
      </c>
      <c r="I208" s="378"/>
      <c r="J208" s="378"/>
      <c r="K208" s="302"/>
    </row>
    <row r="209" spans="2:11" s="1" customFormat="1" ht="15" customHeight="1">
      <c r="B209" s="279"/>
      <c r="C209" s="256"/>
      <c r="D209" s="256"/>
      <c r="E209" s="256"/>
      <c r="F209" s="277" t="s">
        <v>560</v>
      </c>
      <c r="G209" s="256"/>
      <c r="H209" s="378" t="s">
        <v>561</v>
      </c>
      <c r="I209" s="378"/>
      <c r="J209" s="378"/>
      <c r="K209" s="302"/>
    </row>
    <row r="210" spans="2:11" s="1" customFormat="1" ht="15" customHeight="1">
      <c r="B210" s="279"/>
      <c r="C210" s="256"/>
      <c r="D210" s="256"/>
      <c r="E210" s="256"/>
      <c r="F210" s="277" t="s">
        <v>558</v>
      </c>
      <c r="G210" s="256"/>
      <c r="H210" s="378" t="s">
        <v>723</v>
      </c>
      <c r="I210" s="378"/>
      <c r="J210" s="378"/>
      <c r="K210" s="302"/>
    </row>
    <row r="211" spans="2:11" s="1" customFormat="1" ht="15" customHeight="1">
      <c r="B211" s="320"/>
      <c r="C211" s="256"/>
      <c r="D211" s="256"/>
      <c r="E211" s="256"/>
      <c r="F211" s="277" t="s">
        <v>90</v>
      </c>
      <c r="G211" s="315"/>
      <c r="H211" s="379" t="s">
        <v>89</v>
      </c>
      <c r="I211" s="379"/>
      <c r="J211" s="379"/>
      <c r="K211" s="321"/>
    </row>
    <row r="212" spans="2:11" s="1" customFormat="1" ht="15" customHeight="1">
      <c r="B212" s="320"/>
      <c r="C212" s="256"/>
      <c r="D212" s="256"/>
      <c r="E212" s="256"/>
      <c r="F212" s="277" t="s">
        <v>450</v>
      </c>
      <c r="G212" s="315"/>
      <c r="H212" s="379" t="s">
        <v>501</v>
      </c>
      <c r="I212" s="379"/>
      <c r="J212" s="379"/>
      <c r="K212" s="321"/>
    </row>
    <row r="213" spans="2:11" s="1" customFormat="1" ht="15" customHeight="1">
      <c r="B213" s="320"/>
      <c r="C213" s="256"/>
      <c r="D213" s="256"/>
      <c r="E213" s="256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6" t="s">
        <v>686</v>
      </c>
      <c r="D214" s="256"/>
      <c r="E214" s="256"/>
      <c r="F214" s="277">
        <v>1</v>
      </c>
      <c r="G214" s="315"/>
      <c r="H214" s="379" t="s">
        <v>724</v>
      </c>
      <c r="I214" s="379"/>
      <c r="J214" s="379"/>
      <c r="K214" s="321"/>
    </row>
    <row r="215" spans="2:11" s="1" customFormat="1" ht="15" customHeight="1">
      <c r="B215" s="320"/>
      <c r="C215" s="256"/>
      <c r="D215" s="256"/>
      <c r="E215" s="256"/>
      <c r="F215" s="277">
        <v>2</v>
      </c>
      <c r="G215" s="315"/>
      <c r="H215" s="379" t="s">
        <v>725</v>
      </c>
      <c r="I215" s="379"/>
      <c r="J215" s="379"/>
      <c r="K215" s="321"/>
    </row>
    <row r="216" spans="2:11" s="1" customFormat="1" ht="15" customHeight="1">
      <c r="B216" s="320"/>
      <c r="C216" s="256"/>
      <c r="D216" s="256"/>
      <c r="E216" s="256"/>
      <c r="F216" s="277">
        <v>3</v>
      </c>
      <c r="G216" s="315"/>
      <c r="H216" s="379" t="s">
        <v>726</v>
      </c>
      <c r="I216" s="379"/>
      <c r="J216" s="379"/>
      <c r="K216" s="321"/>
    </row>
    <row r="217" spans="2:11" s="1" customFormat="1" ht="15" customHeight="1">
      <c r="B217" s="320"/>
      <c r="C217" s="256"/>
      <c r="D217" s="256"/>
      <c r="E217" s="256"/>
      <c r="F217" s="277">
        <v>4</v>
      </c>
      <c r="G217" s="315"/>
      <c r="H217" s="379" t="s">
        <v>727</v>
      </c>
      <c r="I217" s="379"/>
      <c r="J217" s="379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2022-04-04T12:39:33Z</dcterms:created>
  <dcterms:modified xsi:type="dcterms:W3CDTF">2022-04-04T12:41:16Z</dcterms:modified>
  <cp:category/>
  <cp:version/>
  <cp:contentType/>
  <cp:contentStatus/>
</cp:coreProperties>
</file>