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avrdovaB\Desktop\Zakázky excel\"/>
    </mc:Choice>
  </mc:AlternateContent>
  <bookViews>
    <workbookView xWindow="0" yWindow="0" windowWidth="0" windowHeight="0"/>
  </bookViews>
  <sheets>
    <sheet name="Rekapitulace stavby" sheetId="1" r:id="rId1"/>
    <sheet name="1 - SO 01 Těžba nánosů ř...." sheetId="2" r:id="rId2"/>
    <sheet name="1.1 - SO 01. 1 Mýcení por..." sheetId="3" r:id="rId3"/>
    <sheet name="1.2 - SO 01.2 Náhradní vý..." sheetId="4" r:id="rId4"/>
    <sheet name="2 - VON Vedlejší a ostatn...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'1 - SO 01 Těžba nánosů ř....'!$C$117:$K$143</definedName>
    <definedName name="_xlnm.Print_Area" localSheetId="1">'1 - SO 01 Těžba nánosů ř....'!$C$4:$J$76,'1 - SO 01 Těžba nánosů ř....'!$C$82:$J$99,'1 - SO 01 Těžba nánosů ř....'!$C$105:$K$143</definedName>
    <definedName name="_xlnm.Print_Titles" localSheetId="1">'1 - SO 01 Těžba nánosů ř....'!$117:$117</definedName>
    <definedName name="_xlnm._FilterDatabase" localSheetId="2" hidden="1">'1.1 - SO 01. 1 Mýcení por...'!$C$121:$K$146</definedName>
    <definedName name="_xlnm.Print_Area" localSheetId="2">'1.1 - SO 01. 1 Mýcení por...'!$C$4:$J$76,'1.1 - SO 01. 1 Mýcení por...'!$C$82:$J$101,'1.1 - SO 01. 1 Mýcení por...'!$C$107:$K$146</definedName>
    <definedName name="_xlnm.Print_Titles" localSheetId="2">'1.1 - SO 01. 1 Mýcení por...'!$121:$121</definedName>
    <definedName name="_xlnm._FilterDatabase" localSheetId="3" hidden="1">'1.2 - SO 01.2 Náhradní vý...'!$C$121:$K$139</definedName>
    <definedName name="_xlnm.Print_Area" localSheetId="3">'1.2 - SO 01.2 Náhradní vý...'!$C$4:$J$76,'1.2 - SO 01.2 Náhradní vý...'!$C$82:$J$101,'1.2 - SO 01.2 Náhradní vý...'!$C$107:$K$139</definedName>
    <definedName name="_xlnm.Print_Titles" localSheetId="3">'1.2 - SO 01.2 Náhradní vý...'!$121:$121</definedName>
    <definedName name="_xlnm._FilterDatabase" localSheetId="4" hidden="1">'2 - VON Vedlejší a ostatn...'!$C$116:$K$188</definedName>
    <definedName name="_xlnm.Print_Area" localSheetId="4">'2 - VON Vedlejší a ostatn...'!$C$4:$J$76,'2 - VON Vedlejší a ostatn...'!$C$82:$J$98,'2 - VON Vedlejší a ostatn...'!$C$104:$K$188</definedName>
    <definedName name="_xlnm.Print_Titles" localSheetId="4">'2 - VON Vedlejší a ostatn...'!$116:$116</definedName>
  </definedNames>
  <calcPr/>
</workbook>
</file>

<file path=xl/calcChain.xml><?xml version="1.0" encoding="utf-8"?>
<calcChain xmlns="http://schemas.openxmlformats.org/spreadsheetml/2006/main">
  <c i="5" l="1" r="J37"/>
  <c r="J36"/>
  <c i="1" r="AY99"/>
  <c i="5" r="J35"/>
  <c i="1" r="AX99"/>
  <c i="5" r="BI187"/>
  <c r="BH187"/>
  <c r="BG187"/>
  <c r="BF187"/>
  <c r="T187"/>
  <c r="R187"/>
  <c r="P187"/>
  <c r="BI182"/>
  <c r="BH182"/>
  <c r="BG182"/>
  <c r="BF182"/>
  <c r="T182"/>
  <c r="R182"/>
  <c r="P182"/>
  <c r="BI171"/>
  <c r="BH171"/>
  <c r="BG171"/>
  <c r="BF171"/>
  <c r="T171"/>
  <c r="R171"/>
  <c r="P171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38"/>
  <c r="BH138"/>
  <c r="BG138"/>
  <c r="BF138"/>
  <c r="T138"/>
  <c r="R138"/>
  <c r="P138"/>
  <c r="BI131"/>
  <c r="BH131"/>
  <c r="BG131"/>
  <c r="BF131"/>
  <c r="T131"/>
  <c r="R131"/>
  <c r="P131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85"/>
  <c i="4" r="J39"/>
  <c r="J38"/>
  <c i="1" r="AY98"/>
  <c i="4" r="J37"/>
  <c i="1" r="AX98"/>
  <c i="4"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3" r="J39"/>
  <c r="J38"/>
  <c i="1" r="AY97"/>
  <c i="3" r="J37"/>
  <c i="1" r="AX97"/>
  <c i="3"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119"/>
  <c r="J19"/>
  <c r="J14"/>
  <c r="J116"/>
  <c r="E7"/>
  <c r="E110"/>
  <c i="2" r="J37"/>
  <c r="J36"/>
  <c i="1" r="AY96"/>
  <c i="2" r="J35"/>
  <c i="1" r="AX96"/>
  <c i="2"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BI124"/>
  <c r="BH124"/>
  <c r="BG124"/>
  <c r="BF124"/>
  <c r="T124"/>
  <c r="R124"/>
  <c r="P124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85"/>
  <c i="1" r="L90"/>
  <c r="AM90"/>
  <c r="AM89"/>
  <c r="L89"/>
  <c r="AM87"/>
  <c r="L87"/>
  <c r="L85"/>
  <c r="L84"/>
  <c i="2" r="J121"/>
  <c i="1" r="AS95"/>
  <c i="3" r="J129"/>
  <c i="4" r="BK129"/>
  <c r="J134"/>
  <c i="5" r="BK153"/>
  <c r="J119"/>
  <c r="BK148"/>
  <c r="J187"/>
  <c r="BK138"/>
  <c r="BK119"/>
  <c i="2" r="J130"/>
  <c i="3" r="BK145"/>
  <c r="J125"/>
  <c r="BK129"/>
  <c i="4" r="BK132"/>
  <c r="J137"/>
  <c i="5" r="BK151"/>
  <c r="J155"/>
  <c r="BK131"/>
  <c r="J163"/>
  <c r="J131"/>
  <c i="2" r="BK124"/>
  <c i="3" r="BK125"/>
  <c r="BK132"/>
  <c i="4" r="J125"/>
  <c r="J127"/>
  <c r="J129"/>
  <c i="5" r="J153"/>
  <c r="J182"/>
  <c r="BK145"/>
  <c r="J138"/>
  <c r="BK147"/>
  <c i="2" r="BK135"/>
  <c i="3" r="BK143"/>
  <c r="J127"/>
  <c i="4" r="J139"/>
  <c r="J131"/>
  <c r="BK127"/>
  <c i="5" r="BK165"/>
  <c r="BK187"/>
  <c r="BK161"/>
  <c r="J148"/>
  <c r="J161"/>
  <c i="2" r="BK139"/>
  <c i="3" r="J146"/>
  <c r="J135"/>
  <c r="J145"/>
  <c i="4" r="BK136"/>
  <c r="J136"/>
  <c r="BK125"/>
  <c i="5" r="J149"/>
  <c r="BK169"/>
  <c r="J147"/>
  <c r="J144"/>
  <c r="J151"/>
  <c i="2" r="J139"/>
  <c r="BK121"/>
  <c i="3" r="BK138"/>
  <c r="BK146"/>
  <c i="4" r="BK134"/>
  <c r="BK131"/>
  <c r="BK128"/>
  <c i="2" r="J135"/>
  <c r="J124"/>
  <c i="3" r="BK127"/>
  <c r="J138"/>
  <c i="4" r="BK139"/>
  <c r="J132"/>
  <c i="5" r="BK171"/>
  <c r="BK144"/>
  <c r="BK149"/>
  <c r="J169"/>
  <c r="BK163"/>
  <c i="2" r="BK130"/>
  <c i="3" r="J143"/>
  <c r="BK135"/>
  <c r="J132"/>
  <c i="4" r="J128"/>
  <c r="BK137"/>
  <c i="5" r="BK155"/>
  <c r="J145"/>
  <c r="J165"/>
  <c r="BK182"/>
  <c r="J171"/>
  <c i="4" l="1" r="P124"/>
  <c r="P123"/>
  <c r="P122"/>
  <c i="1" r="AU98"/>
  <c i="2" r="R120"/>
  <c r="R119"/>
  <c r="R118"/>
  <c i="3" r="P124"/>
  <c r="P123"/>
  <c r="P122"/>
  <c i="1" r="AU97"/>
  <c i="2" r="P120"/>
  <c r="P119"/>
  <c r="P118"/>
  <c i="1" r="AU96"/>
  <c i="3" r="R124"/>
  <c r="R123"/>
  <c r="R122"/>
  <c r="T124"/>
  <c r="T123"/>
  <c r="T122"/>
  <c i="4" r="T124"/>
  <c r="T123"/>
  <c r="T122"/>
  <c i="5" r="P118"/>
  <c r="P117"/>
  <c i="1" r="AU99"/>
  <c i="2" r="BK120"/>
  <c r="J120"/>
  <c r="J98"/>
  <c i="3" r="BK124"/>
  <c r="J124"/>
  <c r="J100"/>
  <c i="4" r="BK124"/>
  <c r="J124"/>
  <c r="J100"/>
  <c i="5" r="R118"/>
  <c r="R117"/>
  <c i="2" r="T120"/>
  <c r="T119"/>
  <c r="T118"/>
  <c i="4" r="R124"/>
  <c r="R123"/>
  <c r="R122"/>
  <c i="5" r="BK118"/>
  <c r="J118"/>
  <c r="J97"/>
  <c r="T118"/>
  <c r="T117"/>
  <c r="J89"/>
  <c r="BE182"/>
  <c r="BE187"/>
  <c r="BE149"/>
  <c r="BE151"/>
  <c r="BE155"/>
  <c r="BE171"/>
  <c i="4" r="BK123"/>
  <c r="BK122"/>
  <c r="J122"/>
  <c r="J98"/>
  <c i="5" r="E107"/>
  <c r="BE119"/>
  <c r="BE153"/>
  <c r="F92"/>
  <c r="BE131"/>
  <c r="BE144"/>
  <c r="BE145"/>
  <c r="BE169"/>
  <c r="BE138"/>
  <c r="BE147"/>
  <c r="BE163"/>
  <c r="BE148"/>
  <c r="BE161"/>
  <c r="BE165"/>
  <c i="4" r="J91"/>
  <c r="BE125"/>
  <c r="F94"/>
  <c r="BE127"/>
  <c r="BE128"/>
  <c r="E85"/>
  <c r="BE129"/>
  <c r="BE134"/>
  <c i="3" r="BK123"/>
  <c r="J123"/>
  <c r="J99"/>
  <c i="4" r="BE132"/>
  <c r="BE137"/>
  <c r="BE136"/>
  <c r="BE139"/>
  <c r="BE131"/>
  <c i="2" r="BK119"/>
  <c r="J119"/>
  <c r="J97"/>
  <c i="3" r="E85"/>
  <c r="BE129"/>
  <c r="F94"/>
  <c r="BE125"/>
  <c r="BE135"/>
  <c r="BE138"/>
  <c r="BE143"/>
  <c r="BE145"/>
  <c r="J91"/>
  <c r="BE127"/>
  <c r="BE132"/>
  <c r="BE146"/>
  <c i="2" r="BE121"/>
  <c r="E108"/>
  <c r="BE124"/>
  <c r="J89"/>
  <c r="F92"/>
  <c r="BE130"/>
  <c r="BE135"/>
  <c r="BE139"/>
  <c i="1" r="AS94"/>
  <c i="3" r="J36"/>
  <c i="1" r="AW97"/>
  <c i="4" r="F39"/>
  <c i="1" r="BD98"/>
  <c i="2" r="F37"/>
  <c i="1" r="BD96"/>
  <c i="3" r="F37"/>
  <c i="1" r="BB97"/>
  <c i="4" r="F37"/>
  <c i="1" r="BB98"/>
  <c i="3" r="F36"/>
  <c i="1" r="BA97"/>
  <c i="4" r="J36"/>
  <c i="1" r="AW98"/>
  <c i="5" r="J34"/>
  <c i="1" r="AW99"/>
  <c i="2" r="J34"/>
  <c i="1" r="AW96"/>
  <c i="3" r="F39"/>
  <c i="1" r="BD97"/>
  <c i="5" r="F37"/>
  <c i="1" r="BD99"/>
  <c i="2" r="F35"/>
  <c i="1" r="BB96"/>
  <c i="4" r="F36"/>
  <c i="1" r="BA98"/>
  <c i="5" r="F35"/>
  <c i="1" r="BB99"/>
  <c i="2" r="F34"/>
  <c i="1" r="BA96"/>
  <c i="3" r="F38"/>
  <c i="1" r="BC97"/>
  <c i="5" r="F34"/>
  <c i="1" r="BA99"/>
  <c i="2" r="F36"/>
  <c i="1" r="BC96"/>
  <c i="4" r="F38"/>
  <c i="1" r="BC98"/>
  <c i="5" r="F36"/>
  <c i="1" r="BC99"/>
  <c i="5" l="1" r="BK117"/>
  <c r="J117"/>
  <c i="4" r="J123"/>
  <c r="J99"/>
  <c i="3" r="BK122"/>
  <c r="J122"/>
  <c i="2" r="BK118"/>
  <c r="J118"/>
  <c r="J96"/>
  <c i="5" r="J30"/>
  <c i="1" r="AG99"/>
  <c r="AU95"/>
  <c r="AU94"/>
  <c i="2" r="J33"/>
  <c i="1" r="AV96"/>
  <c r="AT96"/>
  <c r="BA95"/>
  <c r="BB95"/>
  <c r="AX95"/>
  <c i="2" r="F33"/>
  <c i="1" r="AZ96"/>
  <c i="3" r="J32"/>
  <c i="1" r="AG97"/>
  <c i="4" r="J35"/>
  <c i="1" r="AV98"/>
  <c r="AT98"/>
  <c r="BC95"/>
  <c r="AY95"/>
  <c i="4" r="J32"/>
  <c i="1" r="AG98"/>
  <c i="5" r="F33"/>
  <c i="1" r="AZ99"/>
  <c i="3" r="J35"/>
  <c i="1" r="AV97"/>
  <c r="AT97"/>
  <c i="4" r="F35"/>
  <c i="1" r="AZ98"/>
  <c i="5" r="J33"/>
  <c i="1" r="AV99"/>
  <c r="AT99"/>
  <c r="AN99"/>
  <c i="3" r="F35"/>
  <c i="1" r="AZ97"/>
  <c r="BD95"/>
  <c i="5" l="1" r="J96"/>
  <c i="1" r="AN98"/>
  <c i="5" r="J39"/>
  <c i="1" r="AN97"/>
  <c i="3" r="J98"/>
  <c i="4" r="J41"/>
  <c i="3" r="J41"/>
  <c i="1" r="BA94"/>
  <c r="AW94"/>
  <c r="AK30"/>
  <c r="BD94"/>
  <c r="W33"/>
  <c r="AW95"/>
  <c r="BC94"/>
  <c r="AY94"/>
  <c r="BB94"/>
  <c r="W31"/>
  <c i="2" r="J30"/>
  <c i="1" r="AG96"/>
  <c r="AG95"/>
  <c r="AG94"/>
  <c r="AK26"/>
  <c r="AZ95"/>
  <c r="AV95"/>
  <c i="2" l="1" r="J39"/>
  <c i="1" r="AN96"/>
  <c r="W30"/>
  <c r="AT95"/>
  <c r="W32"/>
  <c r="AX94"/>
  <c r="AZ94"/>
  <c r="W29"/>
  <c l="1" r="AN95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<sst xmlns="http://schemas.openxmlformats.org/spreadsheetml/2006/main">
  <si>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</si>
  <si>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</si>
  <si>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</si>
  <si>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</si>
  <si>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</si>
  <si>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{ca10bb93-7480-4cf2-b607-a21cc596ca8f}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</si>
  <si>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</si>
  <si>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</si>
  <si>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</si>
  <si>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</si>
  <si>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</si>
  <si>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</si>
  <si>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</si>
  <si>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</si>
  <si>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M20/037R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</si>
  <si>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</si>
  <si>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</si>
  <si>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Dědina , Třebechovice - Polánky, těžba nánosů ř.km 1,800 - 4,850</t>
  </si>
  <si>
    <t>KSO:</t>
  </si>
  <si>
    <t>833 21 29</t>
  </si>
  <si>
    <t>CC-CZ:</t>
  </si>
  <si>
    <t>24208</t>
  </si>
  <si>
    <t>Místo:</t>
  </si>
  <si>
    <t>Třebechovice p.Orebem, Polánky n. Dědinou</t>
  </si>
  <si>
    <t>Datum:</t>
  </si>
  <si>
    <t>11. 8. 2021</t>
  </si>
  <si>
    <t>Zadavatel:</t>
  </si>
  <si>
    <t>IČ:</t>
  </si>
  <si>
    <t>Povodí Labe, státní podnik,Víta Nejedlého 951/8,HK</t>
  </si>
  <si>
    <t>DIČ:</t>
  </si>
  <si>
    <t>Uchazeč:</t>
  </si>
  <si>
    <t>Vyplň údaj</t>
  </si>
  <si>
    <t>Projektant:</t>
  </si>
  <si>
    <t>Multiaqua s.r.o.,Veverkova 1343, Hradec Králové 2</t>
  </si>
  <si>
    <t>True</t>
  </si>
  <si>
    <t>Zpracovatel:</t>
  </si>
  <si>
    <t>Ing. Pavel Romášek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</si>
  <si>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</si>
  <si>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</si>
  <si>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</si>
  <si>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</si>
  <si>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</si>
  <si>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</si>
  <si>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</si>
  <si>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</si>
  <si>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</si>
  <si>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</si>
  <si>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</si>
  <si>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</si>
  <si>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</si>
  <si>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</si>
  <si>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</si>
  <si>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</si>
  <si>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</si>
  <si>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</si>
  <si>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</si>
  <si>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</si>
  <si>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</si>
  <si>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</si>
  <si>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</si>
  <si>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</si>
  <si>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</si>
  <si>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</si>
  <si>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</si>
  <si>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</si>
  <si>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</si>
  <si>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</si>
  <si>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</si>
  <si>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</si>
  <si>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</si>
  <si>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</si>
  <si>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</si>
  <si>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</si>
  <si>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</si>
  <si>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</si>
  <si>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</si>
  <si>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</si>
  <si>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</si>
  <si>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</si>
  <si>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</si>
  <si>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</si>
  <si>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</si>
  <si>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</si>
  <si>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SO 01 Těžba nánosů ř.km 1,800 - 4,850</t>
  </si>
  <si>
    <t>STA</t>
  </si>
  <si>
    <t>{3e3e5971-ef9f-4331-b604-3033880e8ab2}</t>
  </si>
  <si>
    <t>2</t>
  </si>
  <si>
    <t>/</t>
  </si>
  <si>
    <t>Soupis</t>
  </si>
  <si>
    <t>###NOINSERT###</t>
  </si>
  <si>
    <t>1.1</t>
  </si>
  <si>
    <t>SO 01. 1 Mýcení porostů</t>
  </si>
  <si>
    <t>{b10870b4-b1f4-4727-b0d5-bdc037c7a69d}</t>
  </si>
  <si>
    <t>1.2</t>
  </si>
  <si>
    <t>SO 01.2 Náhradní výsadba břehových porostů</t>
  </si>
  <si>
    <t>{c38831fa-53db-4d4a-830e-9b3baa35f99c}</t>
  </si>
  <si>
    <t>VON Vedlejší a ostatní náklady</t>
  </si>
  <si>
    <t>{2459a6e7-da46-43b0-8cbd-6d0028d611ae}</t>
  </si>
  <si>
    <t>KRYCÍ LIST SOUPISU PRACÍ</t>
  </si>
  <si>
    <t>Objekt:</t>
  </si>
  <si>
    <t>1 - SO 01 Těžba nánosů ř.km 1,800 - 4,850</t>
  </si>
  <si>
    <t>Předpokládaná cena projektovaného objektu stavby byla stanovena pomocí položkového rozpočtu z aktuální databáze cenové soustavy od firmy ÚRS Praha, a.s., pomocí programu KROS 4 CÚ 2021/II. Neomezený dálkový přístup k Katalogům ÚRS Praha a.s. naleznete na adrese: http:/www.cs-urs.cz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</si>
  <si>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</si>
  <si>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</si>
  <si>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</si>
  <si>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</si>
  <si>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</si>
  <si>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</si>
  <si>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</si>
  <si>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</si>
  <si>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</si>
  <si>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</si>
  <si>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</si>
  <si>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</si>
  <si>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</si>
  <si>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</si>
  <si>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</si>
  <si>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</si>
  <si>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</si>
  <si>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</si>
  <si>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</si>
  <si>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</si>
  <si>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</si>
  <si>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</si>
  <si>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</si>
  <si>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</si>
  <si>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</si>
  <si>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184818232</t>
  </si>
  <si>
    <t>Ochrana kmene bedněním před poškozením stavebním provozem zřízení včetně odstranění výšky bednění do 2 m průměru kmene přes 300 do 500 mm</t>
  </si>
  <si>
    <t>kus</t>
  </si>
  <si>
    <t>CS ÚRS 2021 02</t>
  </si>
  <si>
    <t>4</t>
  </si>
  <si>
    <t>-327361928</t>
  </si>
  <si>
    <t>VV</t>
  </si>
  <si>
    <t xml:space="preserve">v místech sjezdů do koryta </t>
  </si>
  <si>
    <t>42*2</t>
  </si>
  <si>
    <t>AGR 01.1</t>
  </si>
  <si>
    <t>Čištění koryt vodotečí šíře dna do 5 m, hl.2,5 m</t>
  </si>
  <si>
    <t>m3</t>
  </si>
  <si>
    <t>587100328</t>
  </si>
  <si>
    <t>čištění vodoteče pro dosažení profilu koryta předepsaného PD</t>
  </si>
  <si>
    <t>pol. obsahuje těžení sedimentů, primární přesun a naložení po vysáknutí</t>
  </si>
  <si>
    <t>technologie provádění bude zvolena podle možností zhotovitele</t>
  </si>
  <si>
    <t>dle tabulky č.1 z příl. B 3397,0m3, sedimenty v rostlém stavu celkem</t>
  </si>
  <si>
    <t>3397,0</t>
  </si>
  <si>
    <t>3</t>
  </si>
  <si>
    <t>AGR 01.2.</t>
  </si>
  <si>
    <t>Likvidace sedimentu podle platné legislativy, položka obsahuje přemístění naloženého sedimentu, složení a poplatek za uložení</t>
  </si>
  <si>
    <t>-1509148261</t>
  </si>
  <si>
    <t xml:space="preserve">technologie provádění  bude zvolena podle možností zhotovitele</t>
  </si>
  <si>
    <t xml:space="preserve">položka zahrnuje přemístění naloženého sedimentu na skládku </t>
  </si>
  <si>
    <t xml:space="preserve">a poplatek za jeho uložení </t>
  </si>
  <si>
    <t>AGR 01.3</t>
  </si>
  <si>
    <t>Sanace manipulačních ploch na ornépůdě podél toku</t>
  </si>
  <si>
    <t>kpl</t>
  </si>
  <si>
    <t>129420851</t>
  </si>
  <si>
    <t xml:space="preserve">urovnání + orba  manipulačních ploch na orné půdě</t>
  </si>
  <si>
    <t>předpoklad:(960,0+900,0+90,0)*3,0+560,0*10,0=11450,0 m2</t>
  </si>
  <si>
    <t>5</t>
  </si>
  <si>
    <t>AGR 01.4</t>
  </si>
  <si>
    <t xml:space="preserve">Sanace  manipulačních ploch na zatravněných pozemcích</t>
  </si>
  <si>
    <t>397234223</t>
  </si>
  <si>
    <t>urovnání a osetí manipulační plochy na zatravněných pozemcích</t>
  </si>
  <si>
    <t>předpoklad :(250,0+250,0+710,0+100,0+560,0)*3,0+310*10,0=8710,0 m2</t>
  </si>
  <si>
    <t>Soupis:</t>
  </si>
  <si>
    <t>1.1 - SO 01. 1 Mýcení porostů</t>
  </si>
  <si>
    <t>111103312</t>
  </si>
  <si>
    <t>Kosení travin a vodních rostlin po vegetačním období divokého porostu středně hustého</t>
  </si>
  <si>
    <t>ha</t>
  </si>
  <si>
    <t>-1517835812</t>
  </si>
  <si>
    <t>2*3050,0*5,0*0,0001</t>
  </si>
  <si>
    <t>111203202</t>
  </si>
  <si>
    <t>Odstranění křovin a stromů s ponecháním kořenů průměru kmene do 100 mm, při jakémkoliv sklonu terénu mimo LTM, při celkové ploše přes 1 000 do 10 000 m2</t>
  </si>
  <si>
    <t>m2</t>
  </si>
  <si>
    <t>-899988197</t>
  </si>
  <si>
    <t>3000,0 "změřeno v terénu</t>
  </si>
  <si>
    <t>112101101</t>
  </si>
  <si>
    <t>Odstranění stromů s odřezáním kmene a s odvětvením listnatých, průměru kmene přes 100 do 300 mm</t>
  </si>
  <si>
    <t>-1731838684</t>
  </si>
  <si>
    <t>podle tabulky č. 2, přílohy B</t>
  </si>
  <si>
    <t>53</t>
  </si>
  <si>
    <t>112101102</t>
  </si>
  <si>
    <t>Odstranění stromů s odřezáním kmene a s odvětvením listnatých, průměru kmene přes 300 do 500 mm</t>
  </si>
  <si>
    <t>167683600</t>
  </si>
  <si>
    <t>1+1+1</t>
  </si>
  <si>
    <t>112101103</t>
  </si>
  <si>
    <t>Odstranění stromů s odřezáním kmene a s odvětvením listnatých, průměru kmene přes 500 do 700 mm</t>
  </si>
  <si>
    <t>984437456</t>
  </si>
  <si>
    <t>1+1</t>
  </si>
  <si>
    <t>6</t>
  </si>
  <si>
    <t>112251211</t>
  </si>
  <si>
    <t>Odstranění pařezu odfrézováním nebo odvrtáním hloubky do 200 mm v rovině nebo na svahu do 1:5</t>
  </si>
  <si>
    <t>684135891</t>
  </si>
  <si>
    <t>49*3,14*0,15*0,15</t>
  </si>
  <si>
    <t>3*3,14*0,20*0,20</t>
  </si>
  <si>
    <t>2*3,14*0,3*0,3</t>
  </si>
  <si>
    <t>Součet</t>
  </si>
  <si>
    <t>7</t>
  </si>
  <si>
    <t>184818112</t>
  </si>
  <si>
    <t xml:space="preserve">Vyvětvení a tvarový ořez dřevin s úpravou koruny  při výšce stromu přes 3 do 5 m</t>
  </si>
  <si>
    <t>1518642023</t>
  </si>
  <si>
    <t>208,0" dle přílohy D.1.1, přístupy ke korytu</t>
  </si>
  <si>
    <t>8</t>
  </si>
  <si>
    <t>AGR 01.1.1</t>
  </si>
  <si>
    <t>Likvidace dřevní hmoty podle platné legislativy např. štěpkováním</t>
  </si>
  <si>
    <t>soubor</t>
  </si>
  <si>
    <t>-1493294706</t>
  </si>
  <si>
    <t>9</t>
  </si>
  <si>
    <t>AGR.01.1.2</t>
  </si>
  <si>
    <t>Likvidace pokoseného divokého porostu podle platné legislativy</t>
  </si>
  <si>
    <t>-699124616</t>
  </si>
  <si>
    <t>1.2 - SO 01.2 Náhradní výsadba břehových porostů</t>
  </si>
  <si>
    <t>183101114</t>
  </si>
  <si>
    <t xml:space="preserve">Hloubení jamek pro vysazování rostlin v zemině tř.1 až 4 bez výměny půdy  v rovině nebo na svahu do 1:5, objemu přes 0,05 do 0,125 m3</t>
  </si>
  <si>
    <t>-1041540277</t>
  </si>
  <si>
    <t>47 "pro kontejnerované odrostky stromků</t>
  </si>
  <si>
    <t>184102112</t>
  </si>
  <si>
    <t xml:space="preserve">Výsadba dřeviny s balem do předem vyhloubené jamky se zalitím  v rovině nebo na svahu do 1:5, při průměru balu přes 200 do 300 mm</t>
  </si>
  <si>
    <t>333238438</t>
  </si>
  <si>
    <t>M</t>
  </si>
  <si>
    <t>02640401</t>
  </si>
  <si>
    <t>Olše lepkavá, obvod kmínku 8 - 12 cm, v. 1,5 - 2,0 m se zapěstovanou korunkou</t>
  </si>
  <si>
    <t>-1163528211</t>
  </si>
  <si>
    <t>02650461</t>
  </si>
  <si>
    <t>dub letní /Quercus robur/ obvod kmínku 8 - 12 cm, v. 1,5 - 2,0 m se zapěstovanou korunkou</t>
  </si>
  <si>
    <t>-1109790879</t>
  </si>
  <si>
    <t>368*0,0625 'Přepočtené koeficientem množství</t>
  </si>
  <si>
    <t>184215132</t>
  </si>
  <si>
    <t>Ukotvení dřeviny kůly třemi kůly, délky přes 1 do 2 m</t>
  </si>
  <si>
    <t>360638166</t>
  </si>
  <si>
    <t>60591253</t>
  </si>
  <si>
    <t>kůl vyvazovací dřevěný impregnovaný D 8cm dl 2m</t>
  </si>
  <si>
    <t>1996183823</t>
  </si>
  <si>
    <t>47*3</t>
  </si>
  <si>
    <t>184801121</t>
  </si>
  <si>
    <t xml:space="preserve">Ošetření vysazených dřevin  solitérních v rovině nebo na svahu do 1:5</t>
  </si>
  <si>
    <t>709330494</t>
  </si>
  <si>
    <t>3*2*47 "následná péče podobu 3 let povýsadbě, 2x za rok</t>
  </si>
  <si>
    <t>184813121</t>
  </si>
  <si>
    <t>Ochrana dřevin před okusem zvěří mechanicky v rovině nebo ve svahu do 1:5, pletivem, výšky do 2 m</t>
  </si>
  <si>
    <t>CS ÚRS 2021 01</t>
  </si>
  <si>
    <t>248099065</t>
  </si>
  <si>
    <t>185804311</t>
  </si>
  <si>
    <t>Zalití rostlin vodou plochy záhonů jednotlivě do 20 m2</t>
  </si>
  <si>
    <t>1958434124</t>
  </si>
  <si>
    <t>3*2*47,0*0,02"následná péče podobu 3 let po výsadbě, 3x za rok, 20 l k sazenici</t>
  </si>
  <si>
    <t>10</t>
  </si>
  <si>
    <t>998231311</t>
  </si>
  <si>
    <t>Přesun hmot pro sadovnické a krajinářské úpravy - strojně dopravní vzdálenost do 5000 m</t>
  </si>
  <si>
    <t>t</t>
  </si>
  <si>
    <t>-2082106347</t>
  </si>
  <si>
    <t>2 - VON Vedlejší a ostatní náklady</t>
  </si>
  <si>
    <t>VRN - Vedlejší rozpočtové náklady</t>
  </si>
  <si>
    <t>VRN</t>
  </si>
  <si>
    <t>Vedlejší rozpočtové náklady</t>
  </si>
  <si>
    <t>011</t>
  </si>
  <si>
    <t>Zajištění kompletního zařízení staveniště a jeho připojení na sítě</t>
  </si>
  <si>
    <t>-61430176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</si>
  <si>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</si>
  <si>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</si>
  <si>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</si>
  <si>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</si>
  <si>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</si>
  <si>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</si>
  <si>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</si>
  <si>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</si>
  <si>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</si>
  <si>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</si>
  <si>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01101</t>
  </si>
  <si>
    <t>Náklady spojené s plněním podmínek majitelů či uživatelů dotčených nemovitostí</t>
  </si>
  <si>
    <t>1539580813</t>
  </si>
  <si>
    <t>Položkou jsou myšleny náklady spojené s plněním podmínek majitelů či uživatelů</t>
  </si>
  <si>
    <t>dotčených pozemků, kterými podmínili souhlas s realizací akce</t>
  </si>
  <si>
    <t xml:space="preserve">Náhrada za zničený či jinak poškozený porost (úrodu) </t>
  </si>
  <si>
    <t>včetně příp. sankcí za nedodržení dotačních titulů (SZIF, ČIŽP atp.)</t>
  </si>
  <si>
    <t>předpoklad dotčených ploch maximálně 20160 m2</t>
  </si>
  <si>
    <t xml:space="preserve">1 "dle připomínek uživatelů a vlastníků </t>
  </si>
  <si>
    <t>01132</t>
  </si>
  <si>
    <t xml:space="preserve">Zajištění obnovy zpevněných a  nezpevněných komunikací</t>
  </si>
  <si>
    <t>-1231561275</t>
  </si>
  <si>
    <t xml:space="preserve">- obnova stávajících zpevněných a  nezpevněných komunikací při jejich </t>
  </si>
  <si>
    <t>případném porušení</t>
  </si>
  <si>
    <t>- celková výměra, z toho 10%</t>
  </si>
  <si>
    <t>- předpokládaný rozsah (70,0+150,0+110,0+180,0)*3,5*0,10=178,50 m2</t>
  </si>
  <si>
    <t>0210</t>
  </si>
  <si>
    <t>Zhotovitelem vypracovaný Plán opatření pro případ havárie, pro případ úniku závadných látek (např. ropné produkty)</t>
  </si>
  <si>
    <t>115752418</t>
  </si>
  <si>
    <t>0221</t>
  </si>
  <si>
    <t>Zpracování Povodňového plánu stavby dle §71 zákona č. 254/2001 Sb. včetně zajištění schválení příslušnými orgány správy a Povodí Labe, státní podnik</t>
  </si>
  <si>
    <t>-654746399</t>
  </si>
  <si>
    <t>0223</t>
  </si>
  <si>
    <t>Vypracování projektu skutečného provedení díla</t>
  </si>
  <si>
    <t>1544048959</t>
  </si>
  <si>
    <t>035</t>
  </si>
  <si>
    <t>Zajištění veškerých geodetických prací souvisejících s realizací díla</t>
  </si>
  <si>
    <t>-300242668</t>
  </si>
  <si>
    <t>037</t>
  </si>
  <si>
    <t>Zajištění písemných souhlasných vyjádření všech dotčených vlastníků a případných uživatelů všech pozemků dotčených stavbou s jejich konečnou úpravou po dokončení prací</t>
  </si>
  <si>
    <t>304527919</t>
  </si>
  <si>
    <t>092</t>
  </si>
  <si>
    <t>Zajištění souhladů se zvláštním užíváním komunikací</t>
  </si>
  <si>
    <t>-1211303644</t>
  </si>
  <si>
    <t>0931</t>
  </si>
  <si>
    <t>Provedení pasportizace stávajících nemovitostí (vč. pozemků) a jejich příslušenství, zajištění fotodokumentace stávajícího stavu přístupových komunikací</t>
  </si>
  <si>
    <t>94174471</t>
  </si>
  <si>
    <t>11</t>
  </si>
  <si>
    <t>096</t>
  </si>
  <si>
    <t>Zřízení a odstranění ochranného opatření pomocí silničních panelů</t>
  </si>
  <si>
    <t>-1297814223</t>
  </si>
  <si>
    <t>ochranná opatření (plynovod) v manipulačním pruhu</t>
  </si>
  <si>
    <t xml:space="preserve">předpoklad  4*3,0=12,0 m2</t>
  </si>
  <si>
    <t>Poznámka k položce:</t>
  </si>
  <si>
    <t>zhotovitel může uvažovat o jiném způsobu ochrany plynovodu</t>
  </si>
  <si>
    <t>12</t>
  </si>
  <si>
    <t>094</t>
  </si>
  <si>
    <t>Zajištění vytýčení veškerých podzemních zařízení</t>
  </si>
  <si>
    <t>1147163889</t>
  </si>
  <si>
    <t>13</t>
  </si>
  <si>
    <t>095</t>
  </si>
  <si>
    <t>Zajištění šetření o podzemních sítí vč. zajištění nových vyjádření v případě, že před realizací pozbyly platnosti</t>
  </si>
  <si>
    <t>1679823916</t>
  </si>
  <si>
    <t>14</t>
  </si>
  <si>
    <t>0991</t>
  </si>
  <si>
    <t xml:space="preserve">Zajištění veškerých předepsaných  rozborů, atestů, zkoušek a revizí dle příslušných norem a dalších předpisů a nařízení platných v ČR, kterými bude prokázáno dosažení předepsané kvality a parametrů dokončeného díla</t>
  </si>
  <si>
    <t>-818863439</t>
  </si>
  <si>
    <t>- dovzorkování sedimentu, který lze na Zpf uložit podmíněně</t>
  </si>
  <si>
    <t>- dovzorkování sedimentu, který lze na skládku uložit podmíněně</t>
  </si>
  <si>
    <t>09920</t>
  </si>
  <si>
    <t>Odborné odlovení rybí obsádky z prostoru staveniště</t>
  </si>
  <si>
    <t>-1126814756</t>
  </si>
  <si>
    <t>16</t>
  </si>
  <si>
    <t>09921</t>
  </si>
  <si>
    <t>Zajištění biologického dozoru odborně způsobilou osobou</t>
  </si>
  <si>
    <t>-464943264</t>
  </si>
  <si>
    <t>- biologický dozor po celou dobu provádění stavby</t>
  </si>
  <si>
    <t>- zajištění terénního monitoringu staveniště</t>
  </si>
  <si>
    <t>-sledování výskytu ochranářsky významných organizmů</t>
  </si>
  <si>
    <t>-zajištění plnění podmínek orgánu ochrany přírody</t>
  </si>
  <si>
    <t>- koordinace prací biologického servisu</t>
  </si>
  <si>
    <t>- zpracování zprávy o výsledcích biologického dozoru</t>
  </si>
  <si>
    <t>-zajištění opakovaného záchranného odlovu a přesunu živočichů (a rostlin)</t>
  </si>
  <si>
    <t>-transfer nebo dočasná deponace rostlin ve vhodném zařízení</t>
  </si>
  <si>
    <t>- vedení statistik o transferech živočichů a rostlin</t>
  </si>
  <si>
    <t>17</t>
  </si>
  <si>
    <t>0993</t>
  </si>
  <si>
    <t>Zajištění dopravně inženýrských opatření</t>
  </si>
  <si>
    <t>1633123792</t>
  </si>
  <si>
    <t>-zajištění dopravně inženýrských opatření</t>
  </si>
  <si>
    <t xml:space="preserve">-zajištění zřízení a likvidace dopravního značení </t>
  </si>
  <si>
    <t>-zajištění vydání dopravně inženýrského rozhodnutí</t>
  </si>
  <si>
    <t>18</t>
  </si>
  <si>
    <t>099911</t>
  </si>
  <si>
    <t>Zajištění vedení průběžné evidence odpadů</t>
  </si>
  <si>
    <t>-625417982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</si>
</sst>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M20/037R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Dědina , Třebechovice - Polánky, těžba nánosů ř.km 1,800 - 4,850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Třebechovice p.Orebem, Polánky n. Dědinou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11. 8. 2021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26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Labe, státní podnik,Víta Nejedlého 951/8,HK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Multiaqua s.r.o.,Veverkova 1343, Hradec Králové 2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Ing. Pavel Romášek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ROUND(AG95+AG99,2)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ROUND(AS95+AS99,2)</f>
        <v>0</v>
      </c>
      <c r="AT94" s="114">
        <f>ROUND(SUM(AV94:AW94),2)</f>
        <v>0</v>
      </c>
      <c r="AU94" s="115">
        <f>ROUND(AU95+AU99,5)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ROUND(AZ95+AZ99,2)</f>
        <v>0</v>
      </c>
      <c r="BA94" s="114">
        <f>ROUND(BA95+BA99,2)</f>
        <v>0</v>
      </c>
      <c r="BB94" s="114">
        <f>ROUND(BB95+BB99,2)</f>
        <v>0</v>
      </c>
      <c r="BC94" s="114">
        <f>ROUND(BC95+BC99,2)</f>
        <v>0</v>
      </c>
      <c r="BD94" s="116">
        <f>ROUND(BD95+BD99,2)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19</v>
      </c>
    </row>
    <row r="95" s="7" customFormat="1" ht="24.75" customHeight="1">
      <c r="A95" s="7"/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ROUND(SUM(AG96:AG98),2)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84</v>
      </c>
      <c r="AR95" s="126"/>
      <c r="AS95" s="127">
        <f>ROUND(SUM(AS96:AS98),2)</f>
        <v>0</v>
      </c>
      <c r="AT95" s="128">
        <f>ROUND(SUM(AV95:AW95),2)</f>
        <v>0</v>
      </c>
      <c r="AU95" s="129">
        <f>ROUND(SUM(AU96:AU98),5)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ROUND(SUM(AZ96:AZ98),2)</f>
        <v>0</v>
      </c>
      <c r="BA95" s="128">
        <f>ROUND(SUM(BA96:BA98),2)</f>
        <v>0</v>
      </c>
      <c r="BB95" s="128">
        <f>ROUND(SUM(BB96:BB98),2)</f>
        <v>0</v>
      </c>
      <c r="BC95" s="128">
        <f>ROUND(SUM(BC96:BC98),2)</f>
        <v>0</v>
      </c>
      <c r="BD95" s="130">
        <f>ROUND(SUM(BD96:BD98),2)</f>
        <v>0</v>
      </c>
      <c r="BE95" s="7"/>
      <c r="BS95" s="131" t="s">
        <v>77</v>
      </c>
      <c r="BT95" s="131" t="s">
        <v>82</v>
      </c>
      <c r="BV95" s="131" t="s">
        <v>80</v>
      </c>
      <c r="BW95" s="131" t="s">
        <v>85</v>
      </c>
      <c r="BX95" s="131" t="s">
        <v>5</v>
      </c>
      <c r="CL95" s="131" t="s">
        <v>19</v>
      </c>
      <c r="CM95" s="131" t="s">
        <v>86</v>
      </c>
    </row>
    <row r="96" s="4" customFormat="1" ht="23.25" customHeight="1">
      <c r="A96" s="132" t="s">
        <v>87</v>
      </c>
      <c r="B96" s="70"/>
      <c r="C96" s="133"/>
      <c r="D96" s="133"/>
      <c r="E96" s="134" t="s">
        <v>82</v>
      </c>
      <c r="F96" s="134"/>
      <c r="G96" s="134"/>
      <c r="H96" s="134"/>
      <c r="I96" s="134"/>
      <c r="J96" s="133"/>
      <c r="K96" s="134" t="s">
        <v>83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'1 - SO 01 Těžba nánosů ř....'!J30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88</v>
      </c>
      <c r="AR96" s="72"/>
      <c r="AS96" s="137">
        <v>0</v>
      </c>
      <c r="AT96" s="138">
        <f>ROUND(SUM(AV96:AW96),2)</f>
        <v>0</v>
      </c>
      <c r="AU96" s="139">
        <f>'1 - SO 01 Těžba nánosů ř....'!P118</f>
        <v>0</v>
      </c>
      <c r="AV96" s="138">
        <f>'1 - SO 01 Těžba nánosů ř....'!J33</f>
        <v>0</v>
      </c>
      <c r="AW96" s="138">
        <f>'1 - SO 01 Těžba nánosů ř....'!J34</f>
        <v>0</v>
      </c>
      <c r="AX96" s="138">
        <f>'1 - SO 01 Těžba nánosů ř....'!J35</f>
        <v>0</v>
      </c>
      <c r="AY96" s="138">
        <f>'1 - SO 01 Těžba nánosů ř....'!J36</f>
        <v>0</v>
      </c>
      <c r="AZ96" s="138">
        <f>'1 - SO 01 Těžba nánosů ř....'!F33</f>
        <v>0</v>
      </c>
      <c r="BA96" s="138">
        <f>'1 - SO 01 Těžba nánosů ř....'!F34</f>
        <v>0</v>
      </c>
      <c r="BB96" s="138">
        <f>'1 - SO 01 Těžba nánosů ř....'!F35</f>
        <v>0</v>
      </c>
      <c r="BC96" s="138">
        <f>'1 - SO 01 Těžba nánosů ř....'!F36</f>
        <v>0</v>
      </c>
      <c r="BD96" s="140">
        <f>'1 - SO 01 Těžba nánosů ř....'!F37</f>
        <v>0</v>
      </c>
      <c r="BE96" s="4"/>
      <c r="BT96" s="141" t="s">
        <v>86</v>
      </c>
      <c r="BU96" s="141" t="s">
        <v>89</v>
      </c>
      <c r="BV96" s="141" t="s">
        <v>80</v>
      </c>
      <c r="BW96" s="141" t="s">
        <v>85</v>
      </c>
      <c r="BX96" s="141" t="s">
        <v>5</v>
      </c>
      <c r="CL96" s="141" t="s">
        <v>19</v>
      </c>
      <c r="CM96" s="141" t="s">
        <v>86</v>
      </c>
    </row>
    <row r="97" s="4" customFormat="1" ht="16.5" customHeight="1">
      <c r="A97" s="132" t="s">
        <v>87</v>
      </c>
      <c r="B97" s="70"/>
      <c r="C97" s="133"/>
      <c r="D97" s="133"/>
      <c r="E97" s="134" t="s">
        <v>90</v>
      </c>
      <c r="F97" s="134"/>
      <c r="G97" s="134"/>
      <c r="H97" s="134"/>
      <c r="I97" s="134"/>
      <c r="J97" s="133"/>
      <c r="K97" s="134" t="s">
        <v>91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'1.1 - SO 01. 1 Mýcení por...'!J32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88</v>
      </c>
      <c r="AR97" s="72"/>
      <c r="AS97" s="137">
        <v>0</v>
      </c>
      <c r="AT97" s="138">
        <f>ROUND(SUM(AV97:AW97),2)</f>
        <v>0</v>
      </c>
      <c r="AU97" s="139">
        <f>'1.1 - SO 01. 1 Mýcení por...'!P122</f>
        <v>0</v>
      </c>
      <c r="AV97" s="138">
        <f>'1.1 - SO 01. 1 Mýcení por...'!J35</f>
        <v>0</v>
      </c>
      <c r="AW97" s="138">
        <f>'1.1 - SO 01. 1 Mýcení por...'!J36</f>
        <v>0</v>
      </c>
      <c r="AX97" s="138">
        <f>'1.1 - SO 01. 1 Mýcení por...'!J37</f>
        <v>0</v>
      </c>
      <c r="AY97" s="138">
        <f>'1.1 - SO 01. 1 Mýcení por...'!J38</f>
        <v>0</v>
      </c>
      <c r="AZ97" s="138">
        <f>'1.1 - SO 01. 1 Mýcení por...'!F35</f>
        <v>0</v>
      </c>
      <c r="BA97" s="138">
        <f>'1.1 - SO 01. 1 Mýcení por...'!F36</f>
        <v>0</v>
      </c>
      <c r="BB97" s="138">
        <f>'1.1 - SO 01. 1 Mýcení por...'!F37</f>
        <v>0</v>
      </c>
      <c r="BC97" s="138">
        <f>'1.1 - SO 01. 1 Mýcení por...'!F38</f>
        <v>0</v>
      </c>
      <c r="BD97" s="140">
        <f>'1.1 - SO 01. 1 Mýcení por...'!F39</f>
        <v>0</v>
      </c>
      <c r="BE97" s="4"/>
      <c r="BT97" s="141" t="s">
        <v>86</v>
      </c>
      <c r="BV97" s="141" t="s">
        <v>80</v>
      </c>
      <c r="BW97" s="141" t="s">
        <v>92</v>
      </c>
      <c r="BX97" s="141" t="s">
        <v>85</v>
      </c>
      <c r="CL97" s="141" t="s">
        <v>19</v>
      </c>
    </row>
    <row r="98" s="4" customFormat="1" ht="23.25" customHeight="1">
      <c r="A98" s="132" t="s">
        <v>87</v>
      </c>
      <c r="B98" s="70"/>
      <c r="C98" s="133"/>
      <c r="D98" s="133"/>
      <c r="E98" s="134" t="s">
        <v>93</v>
      </c>
      <c r="F98" s="134"/>
      <c r="G98" s="134"/>
      <c r="H98" s="134"/>
      <c r="I98" s="134"/>
      <c r="J98" s="133"/>
      <c r="K98" s="134" t="s">
        <v>94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'1.2 - SO 01.2 Náhradní vý...'!J32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88</v>
      </c>
      <c r="AR98" s="72"/>
      <c r="AS98" s="137">
        <v>0</v>
      </c>
      <c r="AT98" s="138">
        <f>ROUND(SUM(AV98:AW98),2)</f>
        <v>0</v>
      </c>
      <c r="AU98" s="139">
        <f>'1.2 - SO 01.2 Náhradní vý...'!P122</f>
        <v>0</v>
      </c>
      <c r="AV98" s="138">
        <f>'1.2 - SO 01.2 Náhradní vý...'!J35</f>
        <v>0</v>
      </c>
      <c r="AW98" s="138">
        <f>'1.2 - SO 01.2 Náhradní vý...'!J36</f>
        <v>0</v>
      </c>
      <c r="AX98" s="138">
        <f>'1.2 - SO 01.2 Náhradní vý...'!J37</f>
        <v>0</v>
      </c>
      <c r="AY98" s="138">
        <f>'1.2 - SO 01.2 Náhradní vý...'!J38</f>
        <v>0</v>
      </c>
      <c r="AZ98" s="138">
        <f>'1.2 - SO 01.2 Náhradní vý...'!F35</f>
        <v>0</v>
      </c>
      <c r="BA98" s="138">
        <f>'1.2 - SO 01.2 Náhradní vý...'!F36</f>
        <v>0</v>
      </c>
      <c r="BB98" s="138">
        <f>'1.2 - SO 01.2 Náhradní vý...'!F37</f>
        <v>0</v>
      </c>
      <c r="BC98" s="138">
        <f>'1.2 - SO 01.2 Náhradní vý...'!F38</f>
        <v>0</v>
      </c>
      <c r="BD98" s="140">
        <f>'1.2 - SO 01.2 Náhradní vý...'!F39</f>
        <v>0</v>
      </c>
      <c r="BE98" s="4"/>
      <c r="BT98" s="141" t="s">
        <v>86</v>
      </c>
      <c r="BV98" s="141" t="s">
        <v>80</v>
      </c>
      <c r="BW98" s="141" t="s">
        <v>95</v>
      </c>
      <c r="BX98" s="141" t="s">
        <v>85</v>
      </c>
      <c r="CL98" s="141" t="s">
        <v>19</v>
      </c>
    </row>
    <row r="99" s="7" customFormat="1" ht="16.5" customHeight="1">
      <c r="A99" s="132" t="s">
        <v>87</v>
      </c>
      <c r="B99" s="119"/>
      <c r="C99" s="120"/>
      <c r="D99" s="121" t="s">
        <v>86</v>
      </c>
      <c r="E99" s="121"/>
      <c r="F99" s="121"/>
      <c r="G99" s="121"/>
      <c r="H99" s="121"/>
      <c r="I99" s="122"/>
      <c r="J99" s="121" t="s">
        <v>96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4">
        <f>'2 - VON Vedlejší a ostatn...'!J30</f>
        <v>0</v>
      </c>
      <c r="AH99" s="122"/>
      <c r="AI99" s="122"/>
      <c r="AJ99" s="122"/>
      <c r="AK99" s="122"/>
      <c r="AL99" s="122"/>
      <c r="AM99" s="122"/>
      <c r="AN99" s="124">
        <f>SUM(AG99,AT99)</f>
        <v>0</v>
      </c>
      <c r="AO99" s="122"/>
      <c r="AP99" s="122"/>
      <c r="AQ99" s="125" t="s">
        <v>84</v>
      </c>
      <c r="AR99" s="126"/>
      <c r="AS99" s="142">
        <v>0</v>
      </c>
      <c r="AT99" s="143">
        <f>ROUND(SUM(AV99:AW99),2)</f>
        <v>0</v>
      </c>
      <c r="AU99" s="144">
        <f>'2 - VON Vedlejší a ostatn...'!P117</f>
        <v>0</v>
      </c>
      <c r="AV99" s="143">
        <f>'2 - VON Vedlejší a ostatn...'!J33</f>
        <v>0</v>
      </c>
      <c r="AW99" s="143">
        <f>'2 - VON Vedlejší a ostatn...'!J34</f>
        <v>0</v>
      </c>
      <c r="AX99" s="143">
        <f>'2 - VON Vedlejší a ostatn...'!J35</f>
        <v>0</v>
      </c>
      <c r="AY99" s="143">
        <f>'2 - VON Vedlejší a ostatn...'!J36</f>
        <v>0</v>
      </c>
      <c r="AZ99" s="143">
        <f>'2 - VON Vedlejší a ostatn...'!F33</f>
        <v>0</v>
      </c>
      <c r="BA99" s="143">
        <f>'2 - VON Vedlejší a ostatn...'!F34</f>
        <v>0</v>
      </c>
      <c r="BB99" s="143">
        <f>'2 - VON Vedlejší a ostatn...'!F35</f>
        <v>0</v>
      </c>
      <c r="BC99" s="143">
        <f>'2 - VON Vedlejší a ostatn...'!F36</f>
        <v>0</v>
      </c>
      <c r="BD99" s="145">
        <f>'2 - VON Vedlejší a ostatn...'!F37</f>
        <v>0</v>
      </c>
      <c r="BE99" s="7"/>
      <c r="BT99" s="131" t="s">
        <v>82</v>
      </c>
      <c r="BV99" s="131" t="s">
        <v>80</v>
      </c>
      <c r="BW99" s="131" t="s">
        <v>97</v>
      </c>
      <c r="BX99" s="131" t="s">
        <v>5</v>
      </c>
      <c r="CL99" s="131" t="s">
        <v>19</v>
      </c>
      <c r="CM99" s="131" t="s">
        <v>86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yNI0mDKO/Yh/SLj328F6dWXEpe64hY4meZ//LbwsYQMrLxeKM2wu/Tz9mzrvuakTBij6Ei86Opm0GWO+LrooSg==" hashValue="YWt4Pf1vIJBCYgSc69dvCIlaH1HTYvwih6kejF2CmxbEOn5YfTavfnBg/DeWWB5RnLZt513dfIUl7r5PyoEYPw==" algorithmName="SHA-512" password="CC35"/>
  <mergeCells count="5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1 - SO 01 Těžba nánosů ř....'!C2" display="/"/>
    <hyperlink ref="A97" location="'1.1 - SO 01. 1 Mýcení por...'!C2" display="/"/>
    <hyperlink ref="A98" location="'1.2 - SO 01.2 Náhradní vý...'!C2" display="/"/>
    <hyperlink ref="A99" location="'2 - VON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98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Dědina , Třebechovice - Polánky, těžba nánosů ř.km 1,800 - 4,850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11. 8. 2021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47.25" customHeight="1">
      <c r="A27" s="154"/>
      <c r="B27" s="155"/>
      <c r="C27" s="154"/>
      <c r="D27" s="154"/>
      <c r="E27" s="156" t="s">
        <v>101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ROUND((SUM(BE118:BE143)),  2)</f>
        <v>0</v>
      </c>
      <c r="G33" s="38"/>
      <c r="H33" s="38"/>
      <c r="I33" s="164">
        <v>0.20999999999999999</v>
      </c>
      <c r="J33" s="163">
        <f>ROUND(((SUM(BE118:BE143))*I33),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ROUND((SUM(BF118:BF143)),  2)</f>
        <v>0</v>
      </c>
      <c r="G34" s="38"/>
      <c r="H34" s="38"/>
      <c r="I34" s="164">
        <v>0.14999999999999999</v>
      </c>
      <c r="J34" s="163">
        <f>ROUND(((SUM(BF118:BF143))*I34),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ROUND((SUM(BG118:BG143)),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ROUND((SUM(BH118:BH143)),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ROUND((SUM(BI118:BI143)),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Dědina , Třebechovice - Polánky, těžba nánosů ř.km 1,800 - 4,850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SO 01 Těžba nánosů ř.km 1,800 - 4,850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Třebechovice p.Orebem, Polánky n. Dědinou</v>
      </c>
      <c r="G89" s="40"/>
      <c r="H89" s="40"/>
      <c r="I89" s="32" t="s">
        <v>24</v>
      </c>
      <c r="J89" s="79" t="str">
        <f>IF(J12="","",J12)</f>
        <v>11. 8. 2021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Labe, státní podnik,Víta Nejedlého 951/8,HK</v>
      </c>
      <c r="G91" s="40"/>
      <c r="H91" s="40"/>
      <c r="I91" s="32" t="s">
        <v>32</v>
      </c>
      <c r="J91" s="36" t="str">
        <f>E21</f>
        <v>Multiaqua s.r.o.,Veverkova 1343, Hradec Králové 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Pavel Romášek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103</v>
      </c>
      <c r="D94" s="185"/>
      <c r="E94" s="185"/>
      <c r="F94" s="185"/>
      <c r="G94" s="185"/>
      <c r="H94" s="185"/>
      <c r="I94" s="185"/>
      <c r="J94" s="186" t="s">
        <v>104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105</v>
      </c>
      <c r="D96" s="40"/>
      <c r="E96" s="40"/>
      <c r="F96" s="40"/>
      <c r="G96" s="40"/>
      <c r="H96" s="40"/>
      <c r="I96" s="40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88"/>
      <c r="C97" s="189"/>
      <c r="D97" s="190" t="s">
        <v>107</v>
      </c>
      <c r="E97" s="191"/>
      <c r="F97" s="191"/>
      <c r="G97" s="191"/>
      <c r="H97" s="191"/>
      <c r="I97" s="191"/>
      <c r="J97" s="192">
        <f>J119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108</v>
      </c>
      <c r="E98" s="196"/>
      <c r="F98" s="196"/>
      <c r="G98" s="196"/>
      <c r="H98" s="196"/>
      <c r="I98" s="196"/>
      <c r="J98" s="197">
        <f>J120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109</v>
      </c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83" t="str">
        <f>E7</f>
        <v>Dědina , Třebechovice - Polánky, těžba nánosů ř.km 1,800 - 4,850</v>
      </c>
      <c r="F108" s="32"/>
      <c r="G108" s="32"/>
      <c r="H108" s="32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99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1 - SO 01 Těžba nánosů ř.km 1,800 - 4,850</v>
      </c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22</v>
      </c>
      <c r="D112" s="40"/>
      <c r="E112" s="40"/>
      <c r="F112" s="27" t="str">
        <f>F12</f>
        <v>Třebechovice p.Orebem, Polánky n. Dědinou</v>
      </c>
      <c r="G112" s="40"/>
      <c r="H112" s="40"/>
      <c r="I112" s="32" t="s">
        <v>24</v>
      </c>
      <c r="J112" s="79" t="str">
        <f>IF(J12="","",J12)</f>
        <v>11. 8. 2021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40.05" customHeight="1">
      <c r="A114" s="38"/>
      <c r="B114" s="39"/>
      <c r="C114" s="32" t="s">
        <v>26</v>
      </c>
      <c r="D114" s="40"/>
      <c r="E114" s="40"/>
      <c r="F114" s="27" t="str">
        <f>E15</f>
        <v>Povodí Labe, státní podnik,Víta Nejedlého 951/8,HK</v>
      </c>
      <c r="G114" s="40"/>
      <c r="H114" s="40"/>
      <c r="I114" s="32" t="s">
        <v>32</v>
      </c>
      <c r="J114" s="36" t="str">
        <f>E21</f>
        <v>Multiaqua s.r.o.,Veverkova 1343, Hradec Králové 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30</v>
      </c>
      <c r="D115" s="40"/>
      <c r="E115" s="40"/>
      <c r="F115" s="27" t="str">
        <f>IF(E18="","",E18)</f>
        <v>Vyplň údaj</v>
      </c>
      <c r="G115" s="40"/>
      <c r="H115" s="40"/>
      <c r="I115" s="32" t="s">
        <v>35</v>
      </c>
      <c r="J115" s="36" t="str">
        <f>E24</f>
        <v>Ing. Pavel Romášek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9"/>
      <c r="B117" s="200"/>
      <c r="C117" s="201" t="s">
        <v>110</v>
      </c>
      <c r="D117" s="202" t="s">
        <v>63</v>
      </c>
      <c r="E117" s="202" t="s">
        <v>59</v>
      </c>
      <c r="F117" s="202" t="s">
        <v>60</v>
      </c>
      <c r="G117" s="202" t="s">
        <v>111</v>
      </c>
      <c r="H117" s="202" t="s">
        <v>112</v>
      </c>
      <c r="I117" s="202" t="s">
        <v>113</v>
      </c>
      <c r="J117" s="202" t="s">
        <v>104</v>
      </c>
      <c r="K117" s="203" t="s">
        <v>114</v>
      </c>
      <c r="L117" s="204"/>
      <c r="M117" s="100" t="s">
        <v>1</v>
      </c>
      <c r="N117" s="101" t="s">
        <v>42</v>
      </c>
      <c r="O117" s="101" t="s">
        <v>115</v>
      </c>
      <c r="P117" s="101" t="s">
        <v>116</v>
      </c>
      <c r="Q117" s="101" t="s">
        <v>117</v>
      </c>
      <c r="R117" s="101" t="s">
        <v>118</v>
      </c>
      <c r="S117" s="101" t="s">
        <v>119</v>
      </c>
      <c r="T117" s="102" t="s">
        <v>120</v>
      </c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</row>
    <row r="118" s="2" customFormat="1" ht="22.8" customHeight="1">
      <c r="A118" s="38"/>
      <c r="B118" s="39"/>
      <c r="C118" s="107" t="s">
        <v>121</v>
      </c>
      <c r="D118" s="40"/>
      <c r="E118" s="40"/>
      <c r="F118" s="40"/>
      <c r="G118" s="40"/>
      <c r="H118" s="40"/>
      <c r="I118" s="40"/>
      <c r="J118" s="205">
        <f>BK118</f>
        <v>0</v>
      </c>
      <c r="K118" s="40"/>
      <c r="L118" s="44"/>
      <c r="M118" s="103"/>
      <c r="N118" s="206"/>
      <c r="O118" s="104"/>
      <c r="P118" s="207">
        <f>P119</f>
        <v>0</v>
      </c>
      <c r="Q118" s="104"/>
      <c r="R118" s="207">
        <f>R119</f>
        <v>1.7934000000000001</v>
      </c>
      <c r="S118" s="104"/>
      <c r="T118" s="208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106</v>
      </c>
      <c r="BK118" s="209">
        <f>BK119</f>
        <v>0</v>
      </c>
    </row>
    <row r="119" s="12" customFormat="1" ht="25.92" customHeight="1">
      <c r="A119" s="12"/>
      <c r="B119" s="210"/>
      <c r="C119" s="211"/>
      <c r="D119" s="212" t="s">
        <v>77</v>
      </c>
      <c r="E119" s="213" t="s">
        <v>122</v>
      </c>
      <c r="F119" s="213" t="s">
        <v>123</v>
      </c>
      <c r="G119" s="211"/>
      <c r="H119" s="211"/>
      <c r="I119" s="214"/>
      <c r="J119" s="215">
        <f>BK119</f>
        <v>0</v>
      </c>
      <c r="K119" s="211"/>
      <c r="L119" s="216"/>
      <c r="M119" s="217"/>
      <c r="N119" s="218"/>
      <c r="O119" s="218"/>
      <c r="P119" s="219">
        <f>P120</f>
        <v>0</v>
      </c>
      <c r="Q119" s="218"/>
      <c r="R119" s="219">
        <f>R120</f>
        <v>1.7934000000000001</v>
      </c>
      <c r="S119" s="218"/>
      <c r="T119" s="220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1" t="s">
        <v>82</v>
      </c>
      <c r="AT119" s="222" t="s">
        <v>77</v>
      </c>
      <c r="AU119" s="222" t="s">
        <v>78</v>
      </c>
      <c r="AY119" s="221" t="s">
        <v>124</v>
      </c>
      <c r="BK119" s="223">
        <f>BK120</f>
        <v>0</v>
      </c>
    </row>
    <row r="120" s="12" customFormat="1" ht="22.8" customHeight="1">
      <c r="A120" s="12"/>
      <c r="B120" s="210"/>
      <c r="C120" s="211"/>
      <c r="D120" s="212" t="s">
        <v>77</v>
      </c>
      <c r="E120" s="224" t="s">
        <v>82</v>
      </c>
      <c r="F120" s="224" t="s">
        <v>125</v>
      </c>
      <c r="G120" s="211"/>
      <c r="H120" s="211"/>
      <c r="I120" s="214"/>
      <c r="J120" s="225">
        <f>BK120</f>
        <v>0</v>
      </c>
      <c r="K120" s="211"/>
      <c r="L120" s="216"/>
      <c r="M120" s="217"/>
      <c r="N120" s="218"/>
      <c r="O120" s="218"/>
      <c r="P120" s="219">
        <f>SUM(P121:P143)</f>
        <v>0</v>
      </c>
      <c r="Q120" s="218"/>
      <c r="R120" s="219">
        <f>SUM(R121:R143)</f>
        <v>1.7934000000000001</v>
      </c>
      <c r="S120" s="218"/>
      <c r="T120" s="220">
        <f>SUM(T121:T143)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1" t="s">
        <v>82</v>
      </c>
      <c r="AT120" s="222" t="s">
        <v>77</v>
      </c>
      <c r="AU120" s="222" t="s">
        <v>82</v>
      </c>
      <c r="AY120" s="221" t="s">
        <v>124</v>
      </c>
      <c r="BK120" s="223">
        <f>SUM(BK121:BK143)</f>
        <v>0</v>
      </c>
    </row>
    <row r="121" s="2" customFormat="1" ht="44.25" customHeight="1">
      <c r="A121" s="38"/>
      <c r="B121" s="39"/>
      <c r="C121" s="226" t="s">
        <v>82</v>
      </c>
      <c r="D121" s="226" t="s">
        <v>126</v>
      </c>
      <c r="E121" s="227" t="s">
        <v>127</v>
      </c>
      <c r="F121" s="228" t="s">
        <v>128</v>
      </c>
      <c r="G121" s="229" t="s">
        <v>129</v>
      </c>
      <c r="H121" s="230">
        <v>84</v>
      </c>
      <c r="I121" s="231"/>
      <c r="J121" s="232">
        <f>ROUND(I121*H121,2)</f>
        <v>0</v>
      </c>
      <c r="K121" s="228" t="s">
        <v>130</v>
      </c>
      <c r="L121" s="44"/>
      <c r="M121" s="233" t="s">
        <v>1</v>
      </c>
      <c r="N121" s="234" t="s">
        <v>43</v>
      </c>
      <c r="O121" s="91"/>
      <c r="P121" s="235">
        <f>O121*H121</f>
        <v>0</v>
      </c>
      <c r="Q121" s="235">
        <v>0.021350000000000001</v>
      </c>
      <c r="R121" s="235">
        <f>Q121*H121</f>
        <v>1.7934000000000001</v>
      </c>
      <c r="S121" s="235">
        <v>0</v>
      </c>
      <c r="T121" s="23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7" t="s">
        <v>131</v>
      </c>
      <c r="AT121" s="237" t="s">
        <v>126</v>
      </c>
      <c r="AU121" s="237" t="s">
        <v>86</v>
      </c>
      <c r="AY121" s="17" t="s">
        <v>124</v>
      </c>
      <c r="BE121" s="238">
        <f>IF(N121="základní",J121,0)</f>
        <v>0</v>
      </c>
      <c r="BF121" s="238">
        <f>IF(N121="snížená",J121,0)</f>
        <v>0</v>
      </c>
      <c r="BG121" s="238">
        <f>IF(N121="zákl. přenesená",J121,0)</f>
        <v>0</v>
      </c>
      <c r="BH121" s="238">
        <f>IF(N121="sníž. přenesená",J121,0)</f>
        <v>0</v>
      </c>
      <c r="BI121" s="238">
        <f>IF(N121="nulová",J121,0)</f>
        <v>0</v>
      </c>
      <c r="BJ121" s="17" t="s">
        <v>82</v>
      </c>
      <c r="BK121" s="238">
        <f>ROUND(I121*H121,2)</f>
        <v>0</v>
      </c>
      <c r="BL121" s="17" t="s">
        <v>131</v>
      </c>
      <c r="BM121" s="237" t="s">
        <v>132</v>
      </c>
    </row>
    <row r="122" s="13" customFormat="1">
      <c r="A122" s="13"/>
      <c r="B122" s="239"/>
      <c r="C122" s="240"/>
      <c r="D122" s="241" t="s">
        <v>133</v>
      </c>
      <c r="E122" s="242" t="s">
        <v>1</v>
      </c>
      <c r="F122" s="243" t="s">
        <v>134</v>
      </c>
      <c r="G122" s="240"/>
      <c r="H122" s="242" t="s">
        <v>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133</v>
      </c>
      <c r="AU122" s="249" t="s">
        <v>86</v>
      </c>
      <c r="AV122" s="13" t="s">
        <v>82</v>
      </c>
      <c r="AW122" s="13" t="s">
        <v>34</v>
      </c>
      <c r="AX122" s="13" t="s">
        <v>78</v>
      </c>
      <c r="AY122" s="249" t="s">
        <v>124</v>
      </c>
    </row>
    <row r="123" s="14" customFormat="1">
      <c r="A123" s="14"/>
      <c r="B123" s="250"/>
      <c r="C123" s="251"/>
      <c r="D123" s="241" t="s">
        <v>133</v>
      </c>
      <c r="E123" s="252" t="s">
        <v>1</v>
      </c>
      <c r="F123" s="253" t="s">
        <v>135</v>
      </c>
      <c r="G123" s="251"/>
      <c r="H123" s="254">
        <v>84</v>
      </c>
      <c r="I123" s="255"/>
      <c r="J123" s="251"/>
      <c r="K123" s="251"/>
      <c r="L123" s="256"/>
      <c r="M123" s="257"/>
      <c r="N123" s="258"/>
      <c r="O123" s="258"/>
      <c r="P123" s="258"/>
      <c r="Q123" s="258"/>
      <c r="R123" s="258"/>
      <c r="S123" s="258"/>
      <c r="T123" s="25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0" t="s">
        <v>133</v>
      </c>
      <c r="AU123" s="260" t="s">
        <v>86</v>
      </c>
      <c r="AV123" s="14" t="s">
        <v>86</v>
      </c>
      <c r="AW123" s="14" t="s">
        <v>34</v>
      </c>
      <c r="AX123" s="14" t="s">
        <v>82</v>
      </c>
      <c r="AY123" s="260" t="s">
        <v>124</v>
      </c>
    </row>
    <row r="124" s="2" customFormat="1" ht="21.75" customHeight="1">
      <c r="A124" s="38"/>
      <c r="B124" s="39"/>
      <c r="C124" s="226" t="s">
        <v>86</v>
      </c>
      <c r="D124" s="226" t="s">
        <v>126</v>
      </c>
      <c r="E124" s="227" t="s">
        <v>136</v>
      </c>
      <c r="F124" s="228" t="s">
        <v>137</v>
      </c>
      <c r="G124" s="229" t="s">
        <v>138</v>
      </c>
      <c r="H124" s="230">
        <v>3397</v>
      </c>
      <c r="I124" s="231"/>
      <c r="J124" s="232">
        <f>ROUND(I124*H124,2)</f>
        <v>0</v>
      </c>
      <c r="K124" s="228" t="s">
        <v>1</v>
      </c>
      <c r="L124" s="44"/>
      <c r="M124" s="233" t="s">
        <v>1</v>
      </c>
      <c r="N124" s="234" t="s">
        <v>43</v>
      </c>
      <c r="O124" s="91"/>
      <c r="P124" s="235">
        <f>O124*H124</f>
        <v>0</v>
      </c>
      <c r="Q124" s="235">
        <v>0</v>
      </c>
      <c r="R124" s="235">
        <f>Q124*H124</f>
        <v>0</v>
      </c>
      <c r="S124" s="235">
        <v>0</v>
      </c>
      <c r="T124" s="236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7" t="s">
        <v>131</v>
      </c>
      <c r="AT124" s="237" t="s">
        <v>126</v>
      </c>
      <c r="AU124" s="237" t="s">
        <v>86</v>
      </c>
      <c r="AY124" s="17" t="s">
        <v>124</v>
      </c>
      <c r="BE124" s="238">
        <f>IF(N124="základní",J124,0)</f>
        <v>0</v>
      </c>
      <c r="BF124" s="238">
        <f>IF(N124="snížená",J124,0)</f>
        <v>0</v>
      </c>
      <c r="BG124" s="238">
        <f>IF(N124="zákl. přenesená",J124,0)</f>
        <v>0</v>
      </c>
      <c r="BH124" s="238">
        <f>IF(N124="sníž. přenesená",J124,0)</f>
        <v>0</v>
      </c>
      <c r="BI124" s="238">
        <f>IF(N124="nulová",J124,0)</f>
        <v>0</v>
      </c>
      <c r="BJ124" s="17" t="s">
        <v>82</v>
      </c>
      <c r="BK124" s="238">
        <f>ROUND(I124*H124,2)</f>
        <v>0</v>
      </c>
      <c r="BL124" s="17" t="s">
        <v>131</v>
      </c>
      <c r="BM124" s="237" t="s">
        <v>139</v>
      </c>
    </row>
    <row r="125" s="13" customFormat="1">
      <c r="A125" s="13"/>
      <c r="B125" s="239"/>
      <c r="C125" s="240"/>
      <c r="D125" s="241" t="s">
        <v>133</v>
      </c>
      <c r="E125" s="242" t="s">
        <v>1</v>
      </c>
      <c r="F125" s="243" t="s">
        <v>140</v>
      </c>
      <c r="G125" s="240"/>
      <c r="H125" s="242" t="s">
        <v>1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133</v>
      </c>
      <c r="AU125" s="249" t="s">
        <v>86</v>
      </c>
      <c r="AV125" s="13" t="s">
        <v>82</v>
      </c>
      <c r="AW125" s="13" t="s">
        <v>34</v>
      </c>
      <c r="AX125" s="13" t="s">
        <v>78</v>
      </c>
      <c r="AY125" s="249" t="s">
        <v>124</v>
      </c>
    </row>
    <row r="126" s="13" customFormat="1">
      <c r="A126" s="13"/>
      <c r="B126" s="239"/>
      <c r="C126" s="240"/>
      <c r="D126" s="241" t="s">
        <v>133</v>
      </c>
      <c r="E126" s="242" t="s">
        <v>1</v>
      </c>
      <c r="F126" s="243" t="s">
        <v>141</v>
      </c>
      <c r="G126" s="240"/>
      <c r="H126" s="242" t="s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133</v>
      </c>
      <c r="AU126" s="249" t="s">
        <v>86</v>
      </c>
      <c r="AV126" s="13" t="s">
        <v>82</v>
      </c>
      <c r="AW126" s="13" t="s">
        <v>34</v>
      </c>
      <c r="AX126" s="13" t="s">
        <v>78</v>
      </c>
      <c r="AY126" s="249" t="s">
        <v>124</v>
      </c>
    </row>
    <row r="127" s="13" customFormat="1">
      <c r="A127" s="13"/>
      <c r="B127" s="239"/>
      <c r="C127" s="240"/>
      <c r="D127" s="241" t="s">
        <v>133</v>
      </c>
      <c r="E127" s="242" t="s">
        <v>1</v>
      </c>
      <c r="F127" s="243" t="s">
        <v>142</v>
      </c>
      <c r="G127" s="240"/>
      <c r="H127" s="242" t="s">
        <v>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133</v>
      </c>
      <c r="AU127" s="249" t="s">
        <v>86</v>
      </c>
      <c r="AV127" s="13" t="s">
        <v>82</v>
      </c>
      <c r="AW127" s="13" t="s">
        <v>34</v>
      </c>
      <c r="AX127" s="13" t="s">
        <v>78</v>
      </c>
      <c r="AY127" s="249" t="s">
        <v>124</v>
      </c>
    </row>
    <row r="128" s="13" customFormat="1">
      <c r="A128" s="13"/>
      <c r="B128" s="239"/>
      <c r="C128" s="240"/>
      <c r="D128" s="241" t="s">
        <v>133</v>
      </c>
      <c r="E128" s="242" t="s">
        <v>1</v>
      </c>
      <c r="F128" s="243" t="s">
        <v>143</v>
      </c>
      <c r="G128" s="240"/>
      <c r="H128" s="242" t="s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133</v>
      </c>
      <c r="AU128" s="249" t="s">
        <v>86</v>
      </c>
      <c r="AV128" s="13" t="s">
        <v>82</v>
      </c>
      <c r="AW128" s="13" t="s">
        <v>34</v>
      </c>
      <c r="AX128" s="13" t="s">
        <v>78</v>
      </c>
      <c r="AY128" s="249" t="s">
        <v>124</v>
      </c>
    </row>
    <row r="129" s="14" customFormat="1">
      <c r="A129" s="14"/>
      <c r="B129" s="250"/>
      <c r="C129" s="251"/>
      <c r="D129" s="241" t="s">
        <v>133</v>
      </c>
      <c r="E129" s="252" t="s">
        <v>1</v>
      </c>
      <c r="F129" s="253" t="s">
        <v>144</v>
      </c>
      <c r="G129" s="251"/>
      <c r="H129" s="254">
        <v>3397</v>
      </c>
      <c r="I129" s="255"/>
      <c r="J129" s="251"/>
      <c r="K129" s="251"/>
      <c r="L129" s="256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0" t="s">
        <v>133</v>
      </c>
      <c r="AU129" s="260" t="s">
        <v>86</v>
      </c>
      <c r="AV129" s="14" t="s">
        <v>86</v>
      </c>
      <c r="AW129" s="14" t="s">
        <v>34</v>
      </c>
      <c r="AX129" s="14" t="s">
        <v>82</v>
      </c>
      <c r="AY129" s="260" t="s">
        <v>124</v>
      </c>
    </row>
    <row r="130" s="2" customFormat="1" ht="37.8" customHeight="1">
      <c r="A130" s="38"/>
      <c r="B130" s="39"/>
      <c r="C130" s="226" t="s">
        <v>145</v>
      </c>
      <c r="D130" s="226" t="s">
        <v>126</v>
      </c>
      <c r="E130" s="227" t="s">
        <v>146</v>
      </c>
      <c r="F130" s="228" t="s">
        <v>147</v>
      </c>
      <c r="G130" s="229" t="s">
        <v>138</v>
      </c>
      <c r="H130" s="230">
        <v>3397</v>
      </c>
      <c r="I130" s="231"/>
      <c r="J130" s="232">
        <f>ROUND(I130*H130,2)</f>
        <v>0</v>
      </c>
      <c r="K130" s="228" t="s">
        <v>1</v>
      </c>
      <c r="L130" s="44"/>
      <c r="M130" s="233" t="s">
        <v>1</v>
      </c>
      <c r="N130" s="234" t="s">
        <v>43</v>
      </c>
      <c r="O130" s="91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131</v>
      </c>
      <c r="AT130" s="237" t="s">
        <v>126</v>
      </c>
      <c r="AU130" s="237" t="s">
        <v>86</v>
      </c>
      <c r="AY130" s="17" t="s">
        <v>124</v>
      </c>
      <c r="BE130" s="238">
        <f>IF(N130="základní",J130,0)</f>
        <v>0</v>
      </c>
      <c r="BF130" s="238">
        <f>IF(N130="snížená",J130,0)</f>
        <v>0</v>
      </c>
      <c r="BG130" s="238">
        <f>IF(N130="zákl. přenesená",J130,0)</f>
        <v>0</v>
      </c>
      <c r="BH130" s="238">
        <f>IF(N130="sníž. přenesená",J130,0)</f>
        <v>0</v>
      </c>
      <c r="BI130" s="238">
        <f>IF(N130="nulová",J130,0)</f>
        <v>0</v>
      </c>
      <c r="BJ130" s="17" t="s">
        <v>82</v>
      </c>
      <c r="BK130" s="238">
        <f>ROUND(I130*H130,2)</f>
        <v>0</v>
      </c>
      <c r="BL130" s="17" t="s">
        <v>131</v>
      </c>
      <c r="BM130" s="237" t="s">
        <v>148</v>
      </c>
    </row>
    <row r="131" s="13" customFormat="1">
      <c r="A131" s="13"/>
      <c r="B131" s="239"/>
      <c r="C131" s="240"/>
      <c r="D131" s="241" t="s">
        <v>133</v>
      </c>
      <c r="E131" s="242" t="s">
        <v>1</v>
      </c>
      <c r="F131" s="243" t="s">
        <v>149</v>
      </c>
      <c r="G131" s="240"/>
      <c r="H131" s="242" t="s">
        <v>1</v>
      </c>
      <c r="I131" s="244"/>
      <c r="J131" s="240"/>
      <c r="K131" s="240"/>
      <c r="L131" s="245"/>
      <c r="M131" s="246"/>
      <c r="N131" s="247"/>
      <c r="O131" s="247"/>
      <c r="P131" s="247"/>
      <c r="Q131" s="247"/>
      <c r="R131" s="247"/>
      <c r="S131" s="247"/>
      <c r="T131" s="24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9" t="s">
        <v>133</v>
      </c>
      <c r="AU131" s="249" t="s">
        <v>86</v>
      </c>
      <c r="AV131" s="13" t="s">
        <v>82</v>
      </c>
      <c r="AW131" s="13" t="s">
        <v>34</v>
      </c>
      <c r="AX131" s="13" t="s">
        <v>78</v>
      </c>
      <c r="AY131" s="249" t="s">
        <v>124</v>
      </c>
    </row>
    <row r="132" s="13" customFormat="1">
      <c r="A132" s="13"/>
      <c r="B132" s="239"/>
      <c r="C132" s="240"/>
      <c r="D132" s="241" t="s">
        <v>133</v>
      </c>
      <c r="E132" s="242" t="s">
        <v>1</v>
      </c>
      <c r="F132" s="243" t="s">
        <v>150</v>
      </c>
      <c r="G132" s="240"/>
      <c r="H132" s="242" t="s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133</v>
      </c>
      <c r="AU132" s="249" t="s">
        <v>86</v>
      </c>
      <c r="AV132" s="13" t="s">
        <v>82</v>
      </c>
      <c r="AW132" s="13" t="s">
        <v>34</v>
      </c>
      <c r="AX132" s="13" t="s">
        <v>78</v>
      </c>
      <c r="AY132" s="249" t="s">
        <v>124</v>
      </c>
    </row>
    <row r="133" s="13" customFormat="1">
      <c r="A133" s="13"/>
      <c r="B133" s="239"/>
      <c r="C133" s="240"/>
      <c r="D133" s="241" t="s">
        <v>133</v>
      </c>
      <c r="E133" s="242" t="s">
        <v>1</v>
      </c>
      <c r="F133" s="243" t="s">
        <v>151</v>
      </c>
      <c r="G133" s="240"/>
      <c r="H133" s="242" t="s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133</v>
      </c>
      <c r="AU133" s="249" t="s">
        <v>86</v>
      </c>
      <c r="AV133" s="13" t="s">
        <v>82</v>
      </c>
      <c r="AW133" s="13" t="s">
        <v>34</v>
      </c>
      <c r="AX133" s="13" t="s">
        <v>78</v>
      </c>
      <c r="AY133" s="249" t="s">
        <v>124</v>
      </c>
    </row>
    <row r="134" s="14" customFormat="1">
      <c r="A134" s="14"/>
      <c r="B134" s="250"/>
      <c r="C134" s="251"/>
      <c r="D134" s="241" t="s">
        <v>133</v>
      </c>
      <c r="E134" s="252" t="s">
        <v>1</v>
      </c>
      <c r="F134" s="253" t="s">
        <v>144</v>
      </c>
      <c r="G134" s="251"/>
      <c r="H134" s="254">
        <v>3397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133</v>
      </c>
      <c r="AU134" s="260" t="s">
        <v>86</v>
      </c>
      <c r="AV134" s="14" t="s">
        <v>86</v>
      </c>
      <c r="AW134" s="14" t="s">
        <v>34</v>
      </c>
      <c r="AX134" s="14" t="s">
        <v>82</v>
      </c>
      <c r="AY134" s="260" t="s">
        <v>124</v>
      </c>
    </row>
    <row r="135" s="2" customFormat="1" ht="21.75" customHeight="1">
      <c r="A135" s="38"/>
      <c r="B135" s="39"/>
      <c r="C135" s="226" t="s">
        <v>131</v>
      </c>
      <c r="D135" s="226" t="s">
        <v>126</v>
      </c>
      <c r="E135" s="227" t="s">
        <v>152</v>
      </c>
      <c r="F135" s="228" t="s">
        <v>153</v>
      </c>
      <c r="G135" s="229" t="s">
        <v>154</v>
      </c>
      <c r="H135" s="230">
        <v>1</v>
      </c>
      <c r="I135" s="231"/>
      <c r="J135" s="232">
        <f>ROUND(I135*H135,2)</f>
        <v>0</v>
      </c>
      <c r="K135" s="228" t="s">
        <v>1</v>
      </c>
      <c r="L135" s="44"/>
      <c r="M135" s="233" t="s">
        <v>1</v>
      </c>
      <c r="N135" s="234" t="s">
        <v>43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131</v>
      </c>
      <c r="AT135" s="237" t="s">
        <v>126</v>
      </c>
      <c r="AU135" s="237" t="s">
        <v>86</v>
      </c>
      <c r="AY135" s="17" t="s">
        <v>124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82</v>
      </c>
      <c r="BK135" s="238">
        <f>ROUND(I135*H135,2)</f>
        <v>0</v>
      </c>
      <c r="BL135" s="17" t="s">
        <v>131</v>
      </c>
      <c r="BM135" s="237" t="s">
        <v>155</v>
      </c>
    </row>
    <row r="136" s="13" customFormat="1">
      <c r="A136" s="13"/>
      <c r="B136" s="239"/>
      <c r="C136" s="240"/>
      <c r="D136" s="241" t="s">
        <v>133</v>
      </c>
      <c r="E136" s="242" t="s">
        <v>1</v>
      </c>
      <c r="F136" s="243" t="s">
        <v>156</v>
      </c>
      <c r="G136" s="240"/>
      <c r="H136" s="242" t="s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133</v>
      </c>
      <c r="AU136" s="249" t="s">
        <v>86</v>
      </c>
      <c r="AV136" s="13" t="s">
        <v>82</v>
      </c>
      <c r="AW136" s="13" t="s">
        <v>34</v>
      </c>
      <c r="AX136" s="13" t="s">
        <v>78</v>
      </c>
      <c r="AY136" s="249" t="s">
        <v>124</v>
      </c>
    </row>
    <row r="137" s="13" customFormat="1">
      <c r="A137" s="13"/>
      <c r="B137" s="239"/>
      <c r="C137" s="240"/>
      <c r="D137" s="241" t="s">
        <v>133</v>
      </c>
      <c r="E137" s="242" t="s">
        <v>1</v>
      </c>
      <c r="F137" s="243" t="s">
        <v>157</v>
      </c>
      <c r="G137" s="240"/>
      <c r="H137" s="242" t="s">
        <v>1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133</v>
      </c>
      <c r="AU137" s="249" t="s">
        <v>86</v>
      </c>
      <c r="AV137" s="13" t="s">
        <v>82</v>
      </c>
      <c r="AW137" s="13" t="s">
        <v>34</v>
      </c>
      <c r="AX137" s="13" t="s">
        <v>78</v>
      </c>
      <c r="AY137" s="249" t="s">
        <v>124</v>
      </c>
    </row>
    <row r="138" s="14" customFormat="1">
      <c r="A138" s="14"/>
      <c r="B138" s="250"/>
      <c r="C138" s="251"/>
      <c r="D138" s="241" t="s">
        <v>133</v>
      </c>
      <c r="E138" s="252" t="s">
        <v>1</v>
      </c>
      <c r="F138" s="253" t="s">
        <v>82</v>
      </c>
      <c r="G138" s="251"/>
      <c r="H138" s="254">
        <v>1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133</v>
      </c>
      <c r="AU138" s="260" t="s">
        <v>86</v>
      </c>
      <c r="AV138" s="14" t="s">
        <v>86</v>
      </c>
      <c r="AW138" s="14" t="s">
        <v>34</v>
      </c>
      <c r="AX138" s="14" t="s">
        <v>82</v>
      </c>
      <c r="AY138" s="260" t="s">
        <v>124</v>
      </c>
    </row>
    <row r="139" s="2" customFormat="1" ht="24.15" customHeight="1">
      <c r="A139" s="38"/>
      <c r="B139" s="39"/>
      <c r="C139" s="226" t="s">
        <v>158</v>
      </c>
      <c r="D139" s="226" t="s">
        <v>126</v>
      </c>
      <c r="E139" s="227" t="s">
        <v>159</v>
      </c>
      <c r="F139" s="228" t="s">
        <v>160</v>
      </c>
      <c r="G139" s="229" t="s">
        <v>154</v>
      </c>
      <c r="H139" s="230">
        <v>1</v>
      </c>
      <c r="I139" s="231"/>
      <c r="J139" s="232">
        <f>ROUND(I139*H139,2)</f>
        <v>0</v>
      </c>
      <c r="K139" s="228" t="s">
        <v>1</v>
      </c>
      <c r="L139" s="44"/>
      <c r="M139" s="233" t="s">
        <v>1</v>
      </c>
      <c r="N139" s="234" t="s">
        <v>43</v>
      </c>
      <c r="O139" s="91"/>
      <c r="P139" s="235">
        <f>O139*H139</f>
        <v>0</v>
      </c>
      <c r="Q139" s="235">
        <v>0</v>
      </c>
      <c r="R139" s="235">
        <f>Q139*H139</f>
        <v>0</v>
      </c>
      <c r="S139" s="235">
        <v>0</v>
      </c>
      <c r="T139" s="236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131</v>
      </c>
      <c r="AT139" s="237" t="s">
        <v>126</v>
      </c>
      <c r="AU139" s="237" t="s">
        <v>86</v>
      </c>
      <c r="AY139" s="17" t="s">
        <v>124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82</v>
      </c>
      <c r="BK139" s="238">
        <f>ROUND(I139*H139,2)</f>
        <v>0</v>
      </c>
      <c r="BL139" s="17" t="s">
        <v>131</v>
      </c>
      <c r="BM139" s="237" t="s">
        <v>161</v>
      </c>
    </row>
    <row r="140" s="13" customFormat="1">
      <c r="A140" s="13"/>
      <c r="B140" s="239"/>
      <c r="C140" s="240"/>
      <c r="D140" s="241" t="s">
        <v>133</v>
      </c>
      <c r="E140" s="242" t="s">
        <v>1</v>
      </c>
      <c r="F140" s="243" t="s">
        <v>162</v>
      </c>
      <c r="G140" s="240"/>
      <c r="H140" s="242" t="s">
        <v>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133</v>
      </c>
      <c r="AU140" s="249" t="s">
        <v>86</v>
      </c>
      <c r="AV140" s="13" t="s">
        <v>82</v>
      </c>
      <c r="AW140" s="13" t="s">
        <v>34</v>
      </c>
      <c r="AX140" s="13" t="s">
        <v>78</v>
      </c>
      <c r="AY140" s="249" t="s">
        <v>124</v>
      </c>
    </row>
    <row r="141" s="13" customFormat="1">
      <c r="A141" s="13"/>
      <c r="B141" s="239"/>
      <c r="C141" s="240"/>
      <c r="D141" s="241" t="s">
        <v>133</v>
      </c>
      <c r="E141" s="242" t="s">
        <v>1</v>
      </c>
      <c r="F141" s="243" t="s">
        <v>142</v>
      </c>
      <c r="G141" s="240"/>
      <c r="H141" s="242" t="s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133</v>
      </c>
      <c r="AU141" s="249" t="s">
        <v>86</v>
      </c>
      <c r="AV141" s="13" t="s">
        <v>82</v>
      </c>
      <c r="AW141" s="13" t="s">
        <v>34</v>
      </c>
      <c r="AX141" s="13" t="s">
        <v>78</v>
      </c>
      <c r="AY141" s="249" t="s">
        <v>124</v>
      </c>
    </row>
    <row r="142" s="13" customFormat="1">
      <c r="A142" s="13"/>
      <c r="B142" s="239"/>
      <c r="C142" s="240"/>
      <c r="D142" s="241" t="s">
        <v>133</v>
      </c>
      <c r="E142" s="242" t="s">
        <v>1</v>
      </c>
      <c r="F142" s="243" t="s">
        <v>163</v>
      </c>
      <c r="G142" s="240"/>
      <c r="H142" s="242" t="s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133</v>
      </c>
      <c r="AU142" s="249" t="s">
        <v>86</v>
      </c>
      <c r="AV142" s="13" t="s">
        <v>82</v>
      </c>
      <c r="AW142" s="13" t="s">
        <v>34</v>
      </c>
      <c r="AX142" s="13" t="s">
        <v>78</v>
      </c>
      <c r="AY142" s="249" t="s">
        <v>124</v>
      </c>
    </row>
    <row r="143" s="14" customFormat="1">
      <c r="A143" s="14"/>
      <c r="B143" s="250"/>
      <c r="C143" s="251"/>
      <c r="D143" s="241" t="s">
        <v>133</v>
      </c>
      <c r="E143" s="252" t="s">
        <v>1</v>
      </c>
      <c r="F143" s="253" t="s">
        <v>82</v>
      </c>
      <c r="G143" s="251"/>
      <c r="H143" s="254">
        <v>1</v>
      </c>
      <c r="I143" s="255"/>
      <c r="J143" s="251"/>
      <c r="K143" s="251"/>
      <c r="L143" s="256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133</v>
      </c>
      <c r="AU143" s="260" t="s">
        <v>86</v>
      </c>
      <c r="AV143" s="14" t="s">
        <v>86</v>
      </c>
      <c r="AW143" s="14" t="s">
        <v>34</v>
      </c>
      <c r="AX143" s="14" t="s">
        <v>82</v>
      </c>
      <c r="AY143" s="260" t="s">
        <v>124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67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QXIGZiDnDu8/45HynRDzbCTd1o2WDb7prVbdp1qBrbJrkxvMDntzfEFCqeSsCwxYHEGxTQIVa4W0JFeKN3devg==" hashValue="nqJmq0p4JoFkkRjw89VwSxAmCW/okw8XCQzNGeLpdaRJPFNucGoLJuoM2Kr+yUYQ3LA0nkicgqLcf5SqyByalQ==" algorithmName="SHA-512" password="CC35"/>
  <autoFilter ref="C117:K14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98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Dědina , Třebechovice - Polánky, těžba nánosů ř.km 1,800 - 4,850</v>
      </c>
      <c r="F7" s="150"/>
      <c r="G7" s="150"/>
      <c r="H7" s="150"/>
      <c r="L7" s="20"/>
    </row>
    <row r="8" s="1" customFormat="1" ht="12" customHeight="1">
      <c r="B8" s="20"/>
      <c r="D8" s="150" t="s">
        <v>99</v>
      </c>
      <c r="L8" s="20"/>
    </row>
    <row r="9" s="2" customFormat="1" ht="16.5" customHeight="1">
      <c r="A9" s="38"/>
      <c r="B9" s="44"/>
      <c r="C9" s="38"/>
      <c r="D9" s="38"/>
      <c r="E9" s="151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164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165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11. 8. 2021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54"/>
      <c r="B29" s="155"/>
      <c r="C29" s="154"/>
      <c r="D29" s="154"/>
      <c r="E29" s="156" t="s">
        <v>101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ROUND((SUM(BE122:BE146)),  2)</f>
        <v>0</v>
      </c>
      <c r="G35" s="38"/>
      <c r="H35" s="38"/>
      <c r="I35" s="164">
        <v>0.20999999999999999</v>
      </c>
      <c r="J35" s="163">
        <f>ROUND(((SUM(BE122:BE146))*I35),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ROUND((SUM(BF122:BF146)),  2)</f>
        <v>0</v>
      </c>
      <c r="G36" s="38"/>
      <c r="H36" s="38"/>
      <c r="I36" s="164">
        <v>0.14999999999999999</v>
      </c>
      <c r="J36" s="163">
        <f>ROUND(((SUM(BF122:BF146))*I36),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ROUND((SUM(BG122:BG146)),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ROUND((SUM(BH122:BH146)),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ROUND((SUM(BI122:BI146)),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Dědina , Třebechovice - Polánky, těžba nánosů ř.km 1,800 - 4,850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1.1 - SO 01. 1 Mýcení porostů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Třebechovice p.Orebem, Polánky n. Dědinou</v>
      </c>
      <c r="G91" s="40"/>
      <c r="H91" s="40"/>
      <c r="I91" s="32" t="s">
        <v>24</v>
      </c>
      <c r="J91" s="79" t="str">
        <f>IF(J14="","",J14)</f>
        <v>11. 8. 2021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 státní podnik,Víta Nejedlého 951/8,HK</v>
      </c>
      <c r="G93" s="40"/>
      <c r="H93" s="40"/>
      <c r="I93" s="32" t="s">
        <v>32</v>
      </c>
      <c r="J93" s="36" t="str">
        <f>E23</f>
        <v>Multiaqua s.r.o.,Veverkova 1343, Hradec Králové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Pavel Romášek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103</v>
      </c>
      <c r="D96" s="185"/>
      <c r="E96" s="185"/>
      <c r="F96" s="185"/>
      <c r="G96" s="185"/>
      <c r="H96" s="185"/>
      <c r="I96" s="185"/>
      <c r="J96" s="186" t="s">
        <v>104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105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106</v>
      </c>
    </row>
    <row r="99" s="9" customFormat="1" ht="24.96" customHeight="1">
      <c r="A99" s="9"/>
      <c r="B99" s="188"/>
      <c r="C99" s="189"/>
      <c r="D99" s="190" t="s">
        <v>107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108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Dědina , Třebechovice - Polánky, těžba nánosů ř.km 1,800 - 4,850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99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100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1.1 - SO 01. 1 Mýcení porostů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F14</f>
        <v>Třebechovice p.Orebem, Polánky n. Dědinou</v>
      </c>
      <c r="G116" s="40"/>
      <c r="H116" s="40"/>
      <c r="I116" s="32" t="s">
        <v>24</v>
      </c>
      <c r="J116" s="79" t="str">
        <f>IF(J14="","",J14)</f>
        <v>11. 8. 2021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E17</f>
        <v>Povodí Labe, státní podnik,Víta Nejedlého 951/8,HK</v>
      </c>
      <c r="G118" s="40"/>
      <c r="H118" s="40"/>
      <c r="I118" s="32" t="s">
        <v>32</v>
      </c>
      <c r="J118" s="36" t="str">
        <f>E23</f>
        <v>Multiaqua s.r.o.,Veverkova 1343, Hradec Králové 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IF(E20="","",E20)</f>
        <v>Vyplň údaj</v>
      </c>
      <c r="G119" s="40"/>
      <c r="H119" s="40"/>
      <c r="I119" s="32" t="s">
        <v>35</v>
      </c>
      <c r="J119" s="36" t="str">
        <f>E26</f>
        <v>Ing. Pavel Romášek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110</v>
      </c>
      <c r="D121" s="202" t="s">
        <v>63</v>
      </c>
      <c r="E121" s="202" t="s">
        <v>59</v>
      </c>
      <c r="F121" s="202" t="s">
        <v>60</v>
      </c>
      <c r="G121" s="202" t="s">
        <v>111</v>
      </c>
      <c r="H121" s="202" t="s">
        <v>112</v>
      </c>
      <c r="I121" s="202" t="s">
        <v>113</v>
      </c>
      <c r="J121" s="202" t="s">
        <v>104</v>
      </c>
      <c r="K121" s="203" t="s">
        <v>114</v>
      </c>
      <c r="L121" s="204"/>
      <c r="M121" s="100" t="s">
        <v>1</v>
      </c>
      <c r="N121" s="101" t="s">
        <v>42</v>
      </c>
      <c r="O121" s="101" t="s">
        <v>115</v>
      </c>
      <c r="P121" s="101" t="s">
        <v>116</v>
      </c>
      <c r="Q121" s="101" t="s">
        <v>117</v>
      </c>
      <c r="R121" s="101" t="s">
        <v>118</v>
      </c>
      <c r="S121" s="101" t="s">
        <v>119</v>
      </c>
      <c r="T121" s="102" t="s">
        <v>120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121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0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106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122</v>
      </c>
      <c r="F123" s="213" t="s">
        <v>123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0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82</v>
      </c>
      <c r="AT123" s="222" t="s">
        <v>77</v>
      </c>
      <c r="AU123" s="222" t="s">
        <v>78</v>
      </c>
      <c r="AY123" s="221" t="s">
        <v>124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82</v>
      </c>
      <c r="F124" s="224" t="s">
        <v>125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SUM(P125:P146)</f>
        <v>0</v>
      </c>
      <c r="Q124" s="218"/>
      <c r="R124" s="219">
        <f>SUM(R125:R146)</f>
        <v>0</v>
      </c>
      <c r="S124" s="218"/>
      <c r="T124" s="220">
        <f>SUM(T125:T146)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82</v>
      </c>
      <c r="AT124" s="222" t="s">
        <v>77</v>
      </c>
      <c r="AU124" s="222" t="s">
        <v>82</v>
      </c>
      <c r="AY124" s="221" t="s">
        <v>124</v>
      </c>
      <c r="BK124" s="223">
        <f>SUM(BK125:BK146)</f>
        <v>0</v>
      </c>
    </row>
    <row r="125" s="2" customFormat="1" ht="24.15" customHeight="1">
      <c r="A125" s="38"/>
      <c r="B125" s="39"/>
      <c r="C125" s="226" t="s">
        <v>82</v>
      </c>
      <c r="D125" s="226" t="s">
        <v>126</v>
      </c>
      <c r="E125" s="227" t="s">
        <v>166</v>
      </c>
      <c r="F125" s="228" t="s">
        <v>167</v>
      </c>
      <c r="G125" s="229" t="s">
        <v>168</v>
      </c>
      <c r="H125" s="230">
        <v>3.0499999999999998</v>
      </c>
      <c r="I125" s="231"/>
      <c r="J125" s="232">
        <f>ROUND(I125*H125,2)</f>
        <v>0</v>
      </c>
      <c r="K125" s="228" t="s">
        <v>130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131</v>
      </c>
      <c r="AT125" s="237" t="s">
        <v>126</v>
      </c>
      <c r="AU125" s="237" t="s">
        <v>86</v>
      </c>
      <c r="AY125" s="17" t="s">
        <v>124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82</v>
      </c>
      <c r="BK125" s="238">
        <f>ROUND(I125*H125,2)</f>
        <v>0</v>
      </c>
      <c r="BL125" s="17" t="s">
        <v>131</v>
      </c>
      <c r="BM125" s="237" t="s">
        <v>169</v>
      </c>
    </row>
    <row r="126" s="14" customFormat="1">
      <c r="A126" s="14"/>
      <c r="B126" s="250"/>
      <c r="C126" s="251"/>
      <c r="D126" s="241" t="s">
        <v>133</v>
      </c>
      <c r="E126" s="252" t="s">
        <v>1</v>
      </c>
      <c r="F126" s="253" t="s">
        <v>170</v>
      </c>
      <c r="G126" s="251"/>
      <c r="H126" s="254">
        <v>3.0499999999999998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133</v>
      </c>
      <c r="AU126" s="260" t="s">
        <v>86</v>
      </c>
      <c r="AV126" s="14" t="s">
        <v>86</v>
      </c>
      <c r="AW126" s="14" t="s">
        <v>34</v>
      </c>
      <c r="AX126" s="14" t="s">
        <v>82</v>
      </c>
      <c r="AY126" s="260" t="s">
        <v>124</v>
      </c>
    </row>
    <row r="127" s="2" customFormat="1" ht="49.05" customHeight="1">
      <c r="A127" s="38"/>
      <c r="B127" s="39"/>
      <c r="C127" s="226" t="s">
        <v>86</v>
      </c>
      <c r="D127" s="226" t="s">
        <v>126</v>
      </c>
      <c r="E127" s="227" t="s">
        <v>171</v>
      </c>
      <c r="F127" s="228" t="s">
        <v>172</v>
      </c>
      <c r="G127" s="229" t="s">
        <v>173</v>
      </c>
      <c r="H127" s="230">
        <v>3000</v>
      </c>
      <c r="I127" s="231"/>
      <c r="J127" s="232">
        <f>ROUND(I127*H127,2)</f>
        <v>0</v>
      </c>
      <c r="K127" s="228" t="s">
        <v>130</v>
      </c>
      <c r="L127" s="44"/>
      <c r="M127" s="233" t="s">
        <v>1</v>
      </c>
      <c r="N127" s="234" t="s">
        <v>43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131</v>
      </c>
      <c r="AT127" s="237" t="s">
        <v>126</v>
      </c>
      <c r="AU127" s="237" t="s">
        <v>86</v>
      </c>
      <c r="AY127" s="17" t="s">
        <v>124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82</v>
      </c>
      <c r="BK127" s="238">
        <f>ROUND(I127*H127,2)</f>
        <v>0</v>
      </c>
      <c r="BL127" s="17" t="s">
        <v>131</v>
      </c>
      <c r="BM127" s="237" t="s">
        <v>174</v>
      </c>
    </row>
    <row r="128" s="14" customFormat="1">
      <c r="A128" s="14"/>
      <c r="B128" s="250"/>
      <c r="C128" s="251"/>
      <c r="D128" s="241" t="s">
        <v>133</v>
      </c>
      <c r="E128" s="252" t="s">
        <v>1</v>
      </c>
      <c r="F128" s="253" t="s">
        <v>175</v>
      </c>
      <c r="G128" s="251"/>
      <c r="H128" s="254">
        <v>3000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0" t="s">
        <v>133</v>
      </c>
      <c r="AU128" s="260" t="s">
        <v>86</v>
      </c>
      <c r="AV128" s="14" t="s">
        <v>86</v>
      </c>
      <c r="AW128" s="14" t="s">
        <v>34</v>
      </c>
      <c r="AX128" s="14" t="s">
        <v>82</v>
      </c>
      <c r="AY128" s="260" t="s">
        <v>124</v>
      </c>
    </row>
    <row r="129" s="2" customFormat="1" ht="33" customHeight="1">
      <c r="A129" s="38"/>
      <c r="B129" s="39"/>
      <c r="C129" s="226" t="s">
        <v>145</v>
      </c>
      <c r="D129" s="226" t="s">
        <v>126</v>
      </c>
      <c r="E129" s="227" t="s">
        <v>176</v>
      </c>
      <c r="F129" s="228" t="s">
        <v>177</v>
      </c>
      <c r="G129" s="229" t="s">
        <v>129</v>
      </c>
      <c r="H129" s="230">
        <v>53</v>
      </c>
      <c r="I129" s="231"/>
      <c r="J129" s="232">
        <f>ROUND(I129*H129,2)</f>
        <v>0</v>
      </c>
      <c r="K129" s="228" t="s">
        <v>130</v>
      </c>
      <c r="L129" s="44"/>
      <c r="M129" s="233" t="s">
        <v>1</v>
      </c>
      <c r="N129" s="234" t="s">
        <v>43</v>
      </c>
      <c r="O129" s="91"/>
      <c r="P129" s="235">
        <f>O129*H129</f>
        <v>0</v>
      </c>
      <c r="Q129" s="235">
        <v>0</v>
      </c>
      <c r="R129" s="235">
        <f>Q129*H129</f>
        <v>0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131</v>
      </c>
      <c r="AT129" s="237" t="s">
        <v>126</v>
      </c>
      <c r="AU129" s="237" t="s">
        <v>86</v>
      </c>
      <c r="AY129" s="17" t="s">
        <v>124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82</v>
      </c>
      <c r="BK129" s="238">
        <f>ROUND(I129*H129,2)</f>
        <v>0</v>
      </c>
      <c r="BL129" s="17" t="s">
        <v>131</v>
      </c>
      <c r="BM129" s="237" t="s">
        <v>178</v>
      </c>
    </row>
    <row r="130" s="13" customFormat="1">
      <c r="A130" s="13"/>
      <c r="B130" s="239"/>
      <c r="C130" s="240"/>
      <c r="D130" s="241" t="s">
        <v>133</v>
      </c>
      <c r="E130" s="242" t="s">
        <v>1</v>
      </c>
      <c r="F130" s="243" t="s">
        <v>179</v>
      </c>
      <c r="G130" s="240"/>
      <c r="H130" s="242" t="s">
        <v>1</v>
      </c>
      <c r="I130" s="244"/>
      <c r="J130" s="240"/>
      <c r="K130" s="240"/>
      <c r="L130" s="245"/>
      <c r="M130" s="246"/>
      <c r="N130" s="247"/>
      <c r="O130" s="247"/>
      <c r="P130" s="247"/>
      <c r="Q130" s="247"/>
      <c r="R130" s="247"/>
      <c r="S130" s="247"/>
      <c r="T130" s="24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9" t="s">
        <v>133</v>
      </c>
      <c r="AU130" s="249" t="s">
        <v>86</v>
      </c>
      <c r="AV130" s="13" t="s">
        <v>82</v>
      </c>
      <c r="AW130" s="13" t="s">
        <v>34</v>
      </c>
      <c r="AX130" s="13" t="s">
        <v>78</v>
      </c>
      <c r="AY130" s="249" t="s">
        <v>124</v>
      </c>
    </row>
    <row r="131" s="14" customFormat="1">
      <c r="A131" s="14"/>
      <c r="B131" s="250"/>
      <c r="C131" s="251"/>
      <c r="D131" s="241" t="s">
        <v>133</v>
      </c>
      <c r="E131" s="252" t="s">
        <v>1</v>
      </c>
      <c r="F131" s="253" t="s">
        <v>180</v>
      </c>
      <c r="G131" s="251"/>
      <c r="H131" s="254">
        <v>53</v>
      </c>
      <c r="I131" s="255"/>
      <c r="J131" s="251"/>
      <c r="K131" s="251"/>
      <c r="L131" s="256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0" t="s">
        <v>133</v>
      </c>
      <c r="AU131" s="260" t="s">
        <v>86</v>
      </c>
      <c r="AV131" s="14" t="s">
        <v>86</v>
      </c>
      <c r="AW131" s="14" t="s">
        <v>34</v>
      </c>
      <c r="AX131" s="14" t="s">
        <v>82</v>
      </c>
      <c r="AY131" s="260" t="s">
        <v>124</v>
      </c>
    </row>
    <row r="132" s="2" customFormat="1" ht="33" customHeight="1">
      <c r="A132" s="38"/>
      <c r="B132" s="39"/>
      <c r="C132" s="226" t="s">
        <v>131</v>
      </c>
      <c r="D132" s="226" t="s">
        <v>126</v>
      </c>
      <c r="E132" s="227" t="s">
        <v>181</v>
      </c>
      <c r="F132" s="228" t="s">
        <v>182</v>
      </c>
      <c r="G132" s="229" t="s">
        <v>129</v>
      </c>
      <c r="H132" s="230">
        <v>3</v>
      </c>
      <c r="I132" s="231"/>
      <c r="J132" s="232">
        <f>ROUND(I132*H132,2)</f>
        <v>0</v>
      </c>
      <c r="K132" s="228" t="s">
        <v>130</v>
      </c>
      <c r="L132" s="44"/>
      <c r="M132" s="233" t="s">
        <v>1</v>
      </c>
      <c r="N132" s="234" t="s">
        <v>43</v>
      </c>
      <c r="O132" s="91"/>
      <c r="P132" s="235">
        <f>O132*H132</f>
        <v>0</v>
      </c>
      <c r="Q132" s="235">
        <v>0</v>
      </c>
      <c r="R132" s="235">
        <f>Q132*H132</f>
        <v>0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131</v>
      </c>
      <c r="AT132" s="237" t="s">
        <v>126</v>
      </c>
      <c r="AU132" s="237" t="s">
        <v>86</v>
      </c>
      <c r="AY132" s="17" t="s">
        <v>124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82</v>
      </c>
      <c r="BK132" s="238">
        <f>ROUND(I132*H132,2)</f>
        <v>0</v>
      </c>
      <c r="BL132" s="17" t="s">
        <v>131</v>
      </c>
      <c r="BM132" s="237" t="s">
        <v>183</v>
      </c>
    </row>
    <row r="133" s="13" customFormat="1">
      <c r="A133" s="13"/>
      <c r="B133" s="239"/>
      <c r="C133" s="240"/>
      <c r="D133" s="241" t="s">
        <v>133</v>
      </c>
      <c r="E133" s="242" t="s">
        <v>1</v>
      </c>
      <c r="F133" s="243" t="s">
        <v>179</v>
      </c>
      <c r="G133" s="240"/>
      <c r="H133" s="242" t="s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133</v>
      </c>
      <c r="AU133" s="249" t="s">
        <v>86</v>
      </c>
      <c r="AV133" s="13" t="s">
        <v>82</v>
      </c>
      <c r="AW133" s="13" t="s">
        <v>34</v>
      </c>
      <c r="AX133" s="13" t="s">
        <v>78</v>
      </c>
      <c r="AY133" s="249" t="s">
        <v>124</v>
      </c>
    </row>
    <row r="134" s="14" customFormat="1">
      <c r="A134" s="14"/>
      <c r="B134" s="250"/>
      <c r="C134" s="251"/>
      <c r="D134" s="241" t="s">
        <v>133</v>
      </c>
      <c r="E134" s="252" t="s">
        <v>1</v>
      </c>
      <c r="F134" s="253" t="s">
        <v>184</v>
      </c>
      <c r="G134" s="251"/>
      <c r="H134" s="254">
        <v>3</v>
      </c>
      <c r="I134" s="255"/>
      <c r="J134" s="251"/>
      <c r="K134" s="251"/>
      <c r="L134" s="256"/>
      <c r="M134" s="257"/>
      <c r="N134" s="258"/>
      <c r="O134" s="258"/>
      <c r="P134" s="258"/>
      <c r="Q134" s="258"/>
      <c r="R134" s="258"/>
      <c r="S134" s="258"/>
      <c r="T134" s="25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0" t="s">
        <v>133</v>
      </c>
      <c r="AU134" s="260" t="s">
        <v>86</v>
      </c>
      <c r="AV134" s="14" t="s">
        <v>86</v>
      </c>
      <c r="AW134" s="14" t="s">
        <v>34</v>
      </c>
      <c r="AX134" s="14" t="s">
        <v>82</v>
      </c>
      <c r="AY134" s="260" t="s">
        <v>124</v>
      </c>
    </row>
    <row r="135" s="2" customFormat="1" ht="33" customHeight="1">
      <c r="A135" s="38"/>
      <c r="B135" s="39"/>
      <c r="C135" s="226" t="s">
        <v>158</v>
      </c>
      <c r="D135" s="226" t="s">
        <v>126</v>
      </c>
      <c r="E135" s="227" t="s">
        <v>185</v>
      </c>
      <c r="F135" s="228" t="s">
        <v>186</v>
      </c>
      <c r="G135" s="229" t="s">
        <v>129</v>
      </c>
      <c r="H135" s="230">
        <v>2</v>
      </c>
      <c r="I135" s="231"/>
      <c r="J135" s="232">
        <f>ROUND(I135*H135,2)</f>
        <v>0</v>
      </c>
      <c r="K135" s="228" t="s">
        <v>130</v>
      </c>
      <c r="L135" s="44"/>
      <c r="M135" s="233" t="s">
        <v>1</v>
      </c>
      <c r="N135" s="234" t="s">
        <v>43</v>
      </c>
      <c r="O135" s="91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131</v>
      </c>
      <c r="AT135" s="237" t="s">
        <v>126</v>
      </c>
      <c r="AU135" s="237" t="s">
        <v>86</v>
      </c>
      <c r="AY135" s="17" t="s">
        <v>124</v>
      </c>
      <c r="BE135" s="238">
        <f>IF(N135="základní",J135,0)</f>
        <v>0</v>
      </c>
      <c r="BF135" s="238">
        <f>IF(N135="snížená",J135,0)</f>
        <v>0</v>
      </c>
      <c r="BG135" s="238">
        <f>IF(N135="zákl. přenesená",J135,0)</f>
        <v>0</v>
      </c>
      <c r="BH135" s="238">
        <f>IF(N135="sníž. přenesená",J135,0)</f>
        <v>0</v>
      </c>
      <c r="BI135" s="238">
        <f>IF(N135="nulová",J135,0)</f>
        <v>0</v>
      </c>
      <c r="BJ135" s="17" t="s">
        <v>82</v>
      </c>
      <c r="BK135" s="238">
        <f>ROUND(I135*H135,2)</f>
        <v>0</v>
      </c>
      <c r="BL135" s="17" t="s">
        <v>131</v>
      </c>
      <c r="BM135" s="237" t="s">
        <v>187</v>
      </c>
    </row>
    <row r="136" s="13" customFormat="1">
      <c r="A136" s="13"/>
      <c r="B136" s="239"/>
      <c r="C136" s="240"/>
      <c r="D136" s="241" t="s">
        <v>133</v>
      </c>
      <c r="E136" s="242" t="s">
        <v>1</v>
      </c>
      <c r="F136" s="243" t="s">
        <v>179</v>
      </c>
      <c r="G136" s="240"/>
      <c r="H136" s="242" t="s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133</v>
      </c>
      <c r="AU136" s="249" t="s">
        <v>86</v>
      </c>
      <c r="AV136" s="13" t="s">
        <v>82</v>
      </c>
      <c r="AW136" s="13" t="s">
        <v>34</v>
      </c>
      <c r="AX136" s="13" t="s">
        <v>78</v>
      </c>
      <c r="AY136" s="249" t="s">
        <v>124</v>
      </c>
    </row>
    <row r="137" s="14" customFormat="1">
      <c r="A137" s="14"/>
      <c r="B137" s="250"/>
      <c r="C137" s="251"/>
      <c r="D137" s="241" t="s">
        <v>133</v>
      </c>
      <c r="E137" s="252" t="s">
        <v>1</v>
      </c>
      <c r="F137" s="253" t="s">
        <v>188</v>
      </c>
      <c r="G137" s="251"/>
      <c r="H137" s="254">
        <v>2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133</v>
      </c>
      <c r="AU137" s="260" t="s">
        <v>86</v>
      </c>
      <c r="AV137" s="14" t="s">
        <v>86</v>
      </c>
      <c r="AW137" s="14" t="s">
        <v>34</v>
      </c>
      <c r="AX137" s="14" t="s">
        <v>82</v>
      </c>
      <c r="AY137" s="260" t="s">
        <v>124</v>
      </c>
    </row>
    <row r="138" s="2" customFormat="1" ht="33" customHeight="1">
      <c r="A138" s="38"/>
      <c r="B138" s="39"/>
      <c r="C138" s="226" t="s">
        <v>189</v>
      </c>
      <c r="D138" s="226" t="s">
        <v>126</v>
      </c>
      <c r="E138" s="227" t="s">
        <v>190</v>
      </c>
      <c r="F138" s="228" t="s">
        <v>191</v>
      </c>
      <c r="G138" s="229" t="s">
        <v>173</v>
      </c>
      <c r="H138" s="230">
        <v>4.4039999999999999</v>
      </c>
      <c r="I138" s="231"/>
      <c r="J138" s="232">
        <f>ROUND(I138*H138,2)</f>
        <v>0</v>
      </c>
      <c r="K138" s="228" t="s">
        <v>130</v>
      </c>
      <c r="L138" s="44"/>
      <c r="M138" s="233" t="s">
        <v>1</v>
      </c>
      <c r="N138" s="234" t="s">
        <v>43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131</v>
      </c>
      <c r="AT138" s="237" t="s">
        <v>126</v>
      </c>
      <c r="AU138" s="237" t="s">
        <v>86</v>
      </c>
      <c r="AY138" s="17" t="s">
        <v>124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82</v>
      </c>
      <c r="BK138" s="238">
        <f>ROUND(I138*H138,2)</f>
        <v>0</v>
      </c>
      <c r="BL138" s="17" t="s">
        <v>131</v>
      </c>
      <c r="BM138" s="237" t="s">
        <v>192</v>
      </c>
    </row>
    <row r="139" s="14" customFormat="1">
      <c r="A139" s="14"/>
      <c r="B139" s="250"/>
      <c r="C139" s="251"/>
      <c r="D139" s="241" t="s">
        <v>133</v>
      </c>
      <c r="E139" s="252" t="s">
        <v>1</v>
      </c>
      <c r="F139" s="253" t="s">
        <v>193</v>
      </c>
      <c r="G139" s="251"/>
      <c r="H139" s="254">
        <v>3.4620000000000002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0" t="s">
        <v>133</v>
      </c>
      <c r="AU139" s="260" t="s">
        <v>86</v>
      </c>
      <c r="AV139" s="14" t="s">
        <v>86</v>
      </c>
      <c r="AW139" s="14" t="s">
        <v>34</v>
      </c>
      <c r="AX139" s="14" t="s">
        <v>78</v>
      </c>
      <c r="AY139" s="260" t="s">
        <v>124</v>
      </c>
    </row>
    <row r="140" s="14" customFormat="1">
      <c r="A140" s="14"/>
      <c r="B140" s="250"/>
      <c r="C140" s="251"/>
      <c r="D140" s="241" t="s">
        <v>133</v>
      </c>
      <c r="E140" s="252" t="s">
        <v>1</v>
      </c>
      <c r="F140" s="253" t="s">
        <v>194</v>
      </c>
      <c r="G140" s="251"/>
      <c r="H140" s="254">
        <v>0.377</v>
      </c>
      <c r="I140" s="255"/>
      <c r="J140" s="251"/>
      <c r="K140" s="251"/>
      <c r="L140" s="256"/>
      <c r="M140" s="257"/>
      <c r="N140" s="258"/>
      <c r="O140" s="258"/>
      <c r="P140" s="258"/>
      <c r="Q140" s="258"/>
      <c r="R140" s="258"/>
      <c r="S140" s="258"/>
      <c r="T140" s="25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0" t="s">
        <v>133</v>
      </c>
      <c r="AU140" s="260" t="s">
        <v>86</v>
      </c>
      <c r="AV140" s="14" t="s">
        <v>86</v>
      </c>
      <c r="AW140" s="14" t="s">
        <v>34</v>
      </c>
      <c r="AX140" s="14" t="s">
        <v>78</v>
      </c>
      <c r="AY140" s="260" t="s">
        <v>124</v>
      </c>
    </row>
    <row r="141" s="14" customFormat="1">
      <c r="A141" s="14"/>
      <c r="B141" s="250"/>
      <c r="C141" s="251"/>
      <c r="D141" s="241" t="s">
        <v>133</v>
      </c>
      <c r="E141" s="252" t="s">
        <v>1</v>
      </c>
      <c r="F141" s="253" t="s">
        <v>195</v>
      </c>
      <c r="G141" s="251"/>
      <c r="H141" s="254">
        <v>0.56499999999999995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133</v>
      </c>
      <c r="AU141" s="260" t="s">
        <v>86</v>
      </c>
      <c r="AV141" s="14" t="s">
        <v>86</v>
      </c>
      <c r="AW141" s="14" t="s">
        <v>34</v>
      </c>
      <c r="AX141" s="14" t="s">
        <v>78</v>
      </c>
      <c r="AY141" s="260" t="s">
        <v>124</v>
      </c>
    </row>
    <row r="142" s="15" customFormat="1">
      <c r="A142" s="15"/>
      <c r="B142" s="264"/>
      <c r="C142" s="265"/>
      <c r="D142" s="241" t="s">
        <v>133</v>
      </c>
      <c r="E142" s="266" t="s">
        <v>1</v>
      </c>
      <c r="F142" s="267" t="s">
        <v>196</v>
      </c>
      <c r="G142" s="265"/>
      <c r="H142" s="268">
        <v>4.4039999999999999</v>
      </c>
      <c r="I142" s="269"/>
      <c r="J142" s="265"/>
      <c r="K142" s="265"/>
      <c r="L142" s="270"/>
      <c r="M142" s="271"/>
      <c r="N142" s="272"/>
      <c r="O142" s="272"/>
      <c r="P142" s="272"/>
      <c r="Q142" s="272"/>
      <c r="R142" s="272"/>
      <c r="S142" s="272"/>
      <c r="T142" s="27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4" t="s">
        <v>133</v>
      </c>
      <c r="AU142" s="274" t="s">
        <v>86</v>
      </c>
      <c r="AV142" s="15" t="s">
        <v>131</v>
      </c>
      <c r="AW142" s="15" t="s">
        <v>34</v>
      </c>
      <c r="AX142" s="15" t="s">
        <v>82</v>
      </c>
      <c r="AY142" s="274" t="s">
        <v>124</v>
      </c>
    </row>
    <row r="143" s="2" customFormat="1" ht="24.15" customHeight="1">
      <c r="A143" s="38"/>
      <c r="B143" s="39"/>
      <c r="C143" s="226" t="s">
        <v>197</v>
      </c>
      <c r="D143" s="226" t="s">
        <v>126</v>
      </c>
      <c r="E143" s="227" t="s">
        <v>198</v>
      </c>
      <c r="F143" s="228" t="s">
        <v>199</v>
      </c>
      <c r="G143" s="229" t="s">
        <v>129</v>
      </c>
      <c r="H143" s="230">
        <v>208</v>
      </c>
      <c r="I143" s="231"/>
      <c r="J143" s="232">
        <f>ROUND(I143*H143,2)</f>
        <v>0</v>
      </c>
      <c r="K143" s="228" t="s">
        <v>130</v>
      </c>
      <c r="L143" s="44"/>
      <c r="M143" s="233" t="s">
        <v>1</v>
      </c>
      <c r="N143" s="234" t="s">
        <v>43</v>
      </c>
      <c r="O143" s="91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131</v>
      </c>
      <c r="AT143" s="237" t="s">
        <v>126</v>
      </c>
      <c r="AU143" s="237" t="s">
        <v>86</v>
      </c>
      <c r="AY143" s="17" t="s">
        <v>124</v>
      </c>
      <c r="BE143" s="238">
        <f>IF(N143="základní",J143,0)</f>
        <v>0</v>
      </c>
      <c r="BF143" s="238">
        <f>IF(N143="snížená",J143,0)</f>
        <v>0</v>
      </c>
      <c r="BG143" s="238">
        <f>IF(N143="zákl. přenesená",J143,0)</f>
        <v>0</v>
      </c>
      <c r="BH143" s="238">
        <f>IF(N143="sníž. přenesená",J143,0)</f>
        <v>0</v>
      </c>
      <c r="BI143" s="238">
        <f>IF(N143="nulová",J143,0)</f>
        <v>0</v>
      </c>
      <c r="BJ143" s="17" t="s">
        <v>82</v>
      </c>
      <c r="BK143" s="238">
        <f>ROUND(I143*H143,2)</f>
        <v>0</v>
      </c>
      <c r="BL143" s="17" t="s">
        <v>131</v>
      </c>
      <c r="BM143" s="237" t="s">
        <v>200</v>
      </c>
    </row>
    <row r="144" s="14" customFormat="1">
      <c r="A144" s="14"/>
      <c r="B144" s="250"/>
      <c r="C144" s="251"/>
      <c r="D144" s="241" t="s">
        <v>133</v>
      </c>
      <c r="E144" s="252" t="s">
        <v>1</v>
      </c>
      <c r="F144" s="253" t="s">
        <v>201</v>
      </c>
      <c r="G144" s="251"/>
      <c r="H144" s="254">
        <v>208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0" t="s">
        <v>133</v>
      </c>
      <c r="AU144" s="260" t="s">
        <v>86</v>
      </c>
      <c r="AV144" s="14" t="s">
        <v>86</v>
      </c>
      <c r="AW144" s="14" t="s">
        <v>34</v>
      </c>
      <c r="AX144" s="14" t="s">
        <v>82</v>
      </c>
      <c r="AY144" s="260" t="s">
        <v>124</v>
      </c>
    </row>
    <row r="145" s="2" customFormat="1" ht="24.15" customHeight="1">
      <c r="A145" s="38"/>
      <c r="B145" s="39"/>
      <c r="C145" s="226" t="s">
        <v>202</v>
      </c>
      <c r="D145" s="226" t="s">
        <v>126</v>
      </c>
      <c r="E145" s="227" t="s">
        <v>203</v>
      </c>
      <c r="F145" s="228" t="s">
        <v>204</v>
      </c>
      <c r="G145" s="229" t="s">
        <v>205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43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131</v>
      </c>
      <c r="AT145" s="237" t="s">
        <v>126</v>
      </c>
      <c r="AU145" s="237" t="s">
        <v>86</v>
      </c>
      <c r="AY145" s="17" t="s">
        <v>124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82</v>
      </c>
      <c r="BK145" s="238">
        <f>ROUND(I145*H145,2)</f>
        <v>0</v>
      </c>
      <c r="BL145" s="17" t="s">
        <v>131</v>
      </c>
      <c r="BM145" s="237" t="s">
        <v>206</v>
      </c>
    </row>
    <row r="146" s="2" customFormat="1" ht="24.15" customHeight="1">
      <c r="A146" s="38"/>
      <c r="B146" s="39"/>
      <c r="C146" s="226" t="s">
        <v>207</v>
      </c>
      <c r="D146" s="226" t="s">
        <v>126</v>
      </c>
      <c r="E146" s="227" t="s">
        <v>208</v>
      </c>
      <c r="F146" s="228" t="s">
        <v>209</v>
      </c>
      <c r="G146" s="229" t="s">
        <v>205</v>
      </c>
      <c r="H146" s="230">
        <v>1</v>
      </c>
      <c r="I146" s="231"/>
      <c r="J146" s="232">
        <f>ROUND(I146*H146,2)</f>
        <v>0</v>
      </c>
      <c r="K146" s="228" t="s">
        <v>1</v>
      </c>
      <c r="L146" s="44"/>
      <c r="M146" s="275" t="s">
        <v>1</v>
      </c>
      <c r="N146" s="276" t="s">
        <v>43</v>
      </c>
      <c r="O146" s="277"/>
      <c r="P146" s="278">
        <f>O146*H146</f>
        <v>0</v>
      </c>
      <c r="Q146" s="278">
        <v>0</v>
      </c>
      <c r="R146" s="278">
        <f>Q146*H146</f>
        <v>0</v>
      </c>
      <c r="S146" s="278">
        <v>0</v>
      </c>
      <c r="T146" s="279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7" t="s">
        <v>131</v>
      </c>
      <c r="AT146" s="237" t="s">
        <v>126</v>
      </c>
      <c r="AU146" s="237" t="s">
        <v>86</v>
      </c>
      <c r="AY146" s="17" t="s">
        <v>124</v>
      </c>
      <c r="BE146" s="238">
        <f>IF(N146="základní",J146,0)</f>
        <v>0</v>
      </c>
      <c r="BF146" s="238">
        <f>IF(N146="snížená",J146,0)</f>
        <v>0</v>
      </c>
      <c r="BG146" s="238">
        <f>IF(N146="zákl. přenesená",J146,0)</f>
        <v>0</v>
      </c>
      <c r="BH146" s="238">
        <f>IF(N146="sníž. přenesená",J146,0)</f>
        <v>0</v>
      </c>
      <c r="BI146" s="238">
        <f>IF(N146="nulová",J146,0)</f>
        <v>0</v>
      </c>
      <c r="BJ146" s="17" t="s">
        <v>82</v>
      </c>
      <c r="BK146" s="238">
        <f>ROUND(I146*H146,2)</f>
        <v>0</v>
      </c>
      <c r="BL146" s="17" t="s">
        <v>131</v>
      </c>
      <c r="BM146" s="237" t="s">
        <v>210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67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XscLMS/i5lz1tEjlAjPyTi4v7Fa+YwMcJboM4yXH6tID1kWoRmljKrmHf7P4xswB2IPaLXZiXkljtKeQ5YeL2w==" hashValue="+FR6UBSKzajpqWlx3QuIFMzCcYolqOVz2IhirLWxJr4kDR89bK85DxXCUR+NosYK1dOFA8EvqFj312GoYvxW/Q==" algorithmName="SHA-512" password="CC35"/>
  <autoFilter ref="C121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98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Dědina , Třebechovice - Polánky, těžba nánosů ř.km 1,800 - 4,850</v>
      </c>
      <c r="F7" s="150"/>
      <c r="G7" s="150"/>
      <c r="H7" s="150"/>
      <c r="L7" s="20"/>
    </row>
    <row r="8" s="1" customFormat="1" ht="12" customHeight="1">
      <c r="B8" s="20"/>
      <c r="D8" s="150" t="s">
        <v>99</v>
      </c>
      <c r="L8" s="20"/>
    </row>
    <row r="9" s="2" customFormat="1" ht="16.5" customHeight="1">
      <c r="A9" s="38"/>
      <c r="B9" s="44"/>
      <c r="C9" s="38"/>
      <c r="D9" s="38"/>
      <c r="E9" s="151" t="s">
        <v>100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164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211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11. 8. 2021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47.25" customHeight="1">
      <c r="A29" s="154"/>
      <c r="B29" s="155"/>
      <c r="C29" s="154"/>
      <c r="D29" s="154"/>
      <c r="E29" s="156" t="s">
        <v>101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38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40</v>
      </c>
      <c r="G34" s="38"/>
      <c r="H34" s="38"/>
      <c r="I34" s="161" t="s">
        <v>39</v>
      </c>
      <c r="J34" s="161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42</v>
      </c>
      <c r="E35" s="150" t="s">
        <v>43</v>
      </c>
      <c r="F35" s="163">
        <f>ROUND((SUM(BE122:BE139)),  2)</f>
        <v>0</v>
      </c>
      <c r="G35" s="38"/>
      <c r="H35" s="38"/>
      <c r="I35" s="164">
        <v>0.20999999999999999</v>
      </c>
      <c r="J35" s="163">
        <f>ROUND(((SUM(BE122:BE139))*I35),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44</v>
      </c>
      <c r="F36" s="163">
        <f>ROUND((SUM(BF122:BF139)),  2)</f>
        <v>0</v>
      </c>
      <c r="G36" s="38"/>
      <c r="H36" s="38"/>
      <c r="I36" s="164">
        <v>0.14999999999999999</v>
      </c>
      <c r="J36" s="163">
        <f>ROUND(((SUM(BF122:BF139))*I36),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45</v>
      </c>
      <c r="F37" s="163">
        <f>ROUND((SUM(BG122:BG139)),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46</v>
      </c>
      <c r="F38" s="163">
        <f>ROUND((SUM(BH122:BH139)),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47</v>
      </c>
      <c r="F39" s="163">
        <f>ROUND((SUM(BI122:BI139)),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48</v>
      </c>
      <c r="E41" s="167"/>
      <c r="F41" s="167"/>
      <c r="G41" s="168" t="s">
        <v>49</v>
      </c>
      <c r="H41" s="169" t="s">
        <v>50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Dědina , Třebechovice - Polánky, těžba nánosů ř.km 1,800 - 4,850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100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164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1.2 - SO 01.2 Náhradní výsadba břehových porostů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Třebechovice p.Orebem, Polánky n. Dědinou</v>
      </c>
      <c r="G91" s="40"/>
      <c r="H91" s="40"/>
      <c r="I91" s="32" t="s">
        <v>24</v>
      </c>
      <c r="J91" s="79" t="str">
        <f>IF(J14="","",J14)</f>
        <v>11. 8. 2021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 státní podnik,Víta Nejedlého 951/8,HK</v>
      </c>
      <c r="G93" s="40"/>
      <c r="H93" s="40"/>
      <c r="I93" s="32" t="s">
        <v>32</v>
      </c>
      <c r="J93" s="36" t="str">
        <f>E23</f>
        <v>Multiaqua s.r.o.,Veverkova 1343, Hradec Králové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Pavel Romášek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103</v>
      </c>
      <c r="D96" s="185"/>
      <c r="E96" s="185"/>
      <c r="F96" s="185"/>
      <c r="G96" s="185"/>
      <c r="H96" s="185"/>
      <c r="I96" s="185"/>
      <c r="J96" s="186" t="s">
        <v>104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105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106</v>
      </c>
    </row>
    <row r="99" s="9" customFormat="1" ht="24.96" customHeight="1">
      <c r="A99" s="9"/>
      <c r="B99" s="188"/>
      <c r="C99" s="189"/>
      <c r="D99" s="190" t="s">
        <v>107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108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3" t="str">
        <f>E7</f>
        <v>Dědina , Třebechovice - Polánky, těžba nánosů ř.km 1,800 - 4,850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99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100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164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1.2 - SO 01.2 Náhradní výsadba břehových porostů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F14</f>
        <v>Třebechovice p.Orebem, Polánky n. Dědinou</v>
      </c>
      <c r="G116" s="40"/>
      <c r="H116" s="40"/>
      <c r="I116" s="32" t="s">
        <v>24</v>
      </c>
      <c r="J116" s="79" t="str">
        <f>IF(J14="","",J14)</f>
        <v>11. 8. 2021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E17</f>
        <v>Povodí Labe, státní podnik,Víta Nejedlého 951/8,HK</v>
      </c>
      <c r="G118" s="40"/>
      <c r="H118" s="40"/>
      <c r="I118" s="32" t="s">
        <v>32</v>
      </c>
      <c r="J118" s="36" t="str">
        <f>E23</f>
        <v>Multiaqua s.r.o.,Veverkova 1343, Hradec Králové 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IF(E20="","",E20)</f>
        <v>Vyplň údaj</v>
      </c>
      <c r="G119" s="40"/>
      <c r="H119" s="40"/>
      <c r="I119" s="32" t="s">
        <v>35</v>
      </c>
      <c r="J119" s="36" t="str">
        <f>E26</f>
        <v>Ing. Pavel Romášek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110</v>
      </c>
      <c r="D121" s="202" t="s">
        <v>63</v>
      </c>
      <c r="E121" s="202" t="s">
        <v>59</v>
      </c>
      <c r="F121" s="202" t="s">
        <v>60</v>
      </c>
      <c r="G121" s="202" t="s">
        <v>111</v>
      </c>
      <c r="H121" s="202" t="s">
        <v>112</v>
      </c>
      <c r="I121" s="202" t="s">
        <v>113</v>
      </c>
      <c r="J121" s="202" t="s">
        <v>104</v>
      </c>
      <c r="K121" s="203" t="s">
        <v>114</v>
      </c>
      <c r="L121" s="204"/>
      <c r="M121" s="100" t="s">
        <v>1</v>
      </c>
      <c r="N121" s="101" t="s">
        <v>42</v>
      </c>
      <c r="O121" s="101" t="s">
        <v>115</v>
      </c>
      <c r="P121" s="101" t="s">
        <v>116</v>
      </c>
      <c r="Q121" s="101" t="s">
        <v>117</v>
      </c>
      <c r="R121" s="101" t="s">
        <v>118</v>
      </c>
      <c r="S121" s="101" t="s">
        <v>119</v>
      </c>
      <c r="T121" s="102" t="s">
        <v>120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121</v>
      </c>
      <c r="D122" s="40"/>
      <c r="E122" s="40"/>
      <c r="F122" s="40"/>
      <c r="G122" s="40"/>
      <c r="H122" s="40"/>
      <c r="I122" s="40"/>
      <c r="J122" s="205">
        <f>BK122</f>
        <v>0</v>
      </c>
      <c r="K122" s="40"/>
      <c r="L122" s="44"/>
      <c r="M122" s="103"/>
      <c r="N122" s="206"/>
      <c r="O122" s="104"/>
      <c r="P122" s="207">
        <f>P123</f>
        <v>0</v>
      </c>
      <c r="Q122" s="104"/>
      <c r="R122" s="207">
        <f>R123</f>
        <v>2.0346299999999999</v>
      </c>
      <c r="S122" s="104"/>
      <c r="T122" s="208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106</v>
      </c>
      <c r="BK122" s="209">
        <f>BK123</f>
        <v>0</v>
      </c>
    </row>
    <row r="123" s="12" customFormat="1" ht="25.92" customHeight="1">
      <c r="A123" s="12"/>
      <c r="B123" s="210"/>
      <c r="C123" s="211"/>
      <c r="D123" s="212" t="s">
        <v>77</v>
      </c>
      <c r="E123" s="213" t="s">
        <v>122</v>
      </c>
      <c r="F123" s="213" t="s">
        <v>123</v>
      </c>
      <c r="G123" s="211"/>
      <c r="H123" s="211"/>
      <c r="I123" s="214"/>
      <c r="J123" s="215">
        <f>BK123</f>
        <v>0</v>
      </c>
      <c r="K123" s="211"/>
      <c r="L123" s="216"/>
      <c r="M123" s="217"/>
      <c r="N123" s="218"/>
      <c r="O123" s="218"/>
      <c r="P123" s="219">
        <f>P124</f>
        <v>0</v>
      </c>
      <c r="Q123" s="218"/>
      <c r="R123" s="219">
        <f>R124</f>
        <v>2.0346299999999999</v>
      </c>
      <c r="S123" s="218"/>
      <c r="T123" s="22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1" t="s">
        <v>82</v>
      </c>
      <c r="AT123" s="222" t="s">
        <v>77</v>
      </c>
      <c r="AU123" s="222" t="s">
        <v>78</v>
      </c>
      <c r="AY123" s="221" t="s">
        <v>124</v>
      </c>
      <c r="BK123" s="223">
        <f>BK124</f>
        <v>0</v>
      </c>
    </row>
    <row r="124" s="12" customFormat="1" ht="22.8" customHeight="1">
      <c r="A124" s="12"/>
      <c r="B124" s="210"/>
      <c r="C124" s="211"/>
      <c r="D124" s="212" t="s">
        <v>77</v>
      </c>
      <c r="E124" s="224" t="s">
        <v>82</v>
      </c>
      <c r="F124" s="224" t="s">
        <v>125</v>
      </c>
      <c r="G124" s="211"/>
      <c r="H124" s="211"/>
      <c r="I124" s="214"/>
      <c r="J124" s="225">
        <f>BK124</f>
        <v>0</v>
      </c>
      <c r="K124" s="211"/>
      <c r="L124" s="216"/>
      <c r="M124" s="217"/>
      <c r="N124" s="218"/>
      <c r="O124" s="218"/>
      <c r="P124" s="219">
        <f>SUM(P125:P139)</f>
        <v>0</v>
      </c>
      <c r="Q124" s="218"/>
      <c r="R124" s="219">
        <f>SUM(R125:R139)</f>
        <v>2.0346299999999999</v>
      </c>
      <c r="S124" s="218"/>
      <c r="T124" s="220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1" t="s">
        <v>82</v>
      </c>
      <c r="AT124" s="222" t="s">
        <v>77</v>
      </c>
      <c r="AU124" s="222" t="s">
        <v>82</v>
      </c>
      <c r="AY124" s="221" t="s">
        <v>124</v>
      </c>
      <c r="BK124" s="223">
        <f>SUM(BK125:BK139)</f>
        <v>0</v>
      </c>
    </row>
    <row r="125" s="2" customFormat="1" ht="37.8" customHeight="1">
      <c r="A125" s="38"/>
      <c r="B125" s="39"/>
      <c r="C125" s="226" t="s">
        <v>82</v>
      </c>
      <c r="D125" s="226" t="s">
        <v>126</v>
      </c>
      <c r="E125" s="227" t="s">
        <v>212</v>
      </c>
      <c r="F125" s="228" t="s">
        <v>213</v>
      </c>
      <c r="G125" s="229" t="s">
        <v>129</v>
      </c>
      <c r="H125" s="230">
        <v>47</v>
      </c>
      <c r="I125" s="231"/>
      <c r="J125" s="232">
        <f>ROUND(I125*H125,2)</f>
        <v>0</v>
      </c>
      <c r="K125" s="228" t="s">
        <v>130</v>
      </c>
      <c r="L125" s="44"/>
      <c r="M125" s="233" t="s">
        <v>1</v>
      </c>
      <c r="N125" s="234" t="s">
        <v>43</v>
      </c>
      <c r="O125" s="91"/>
      <c r="P125" s="235">
        <f>O125*H125</f>
        <v>0</v>
      </c>
      <c r="Q125" s="235">
        <v>0</v>
      </c>
      <c r="R125" s="235">
        <f>Q125*H125</f>
        <v>0</v>
      </c>
      <c r="S125" s="235">
        <v>0</v>
      </c>
      <c r="T125" s="23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7" t="s">
        <v>131</v>
      </c>
      <c r="AT125" s="237" t="s">
        <v>126</v>
      </c>
      <c r="AU125" s="237" t="s">
        <v>86</v>
      </c>
      <c r="AY125" s="17" t="s">
        <v>124</v>
      </c>
      <c r="BE125" s="238">
        <f>IF(N125="základní",J125,0)</f>
        <v>0</v>
      </c>
      <c r="BF125" s="238">
        <f>IF(N125="snížená",J125,0)</f>
        <v>0</v>
      </c>
      <c r="BG125" s="238">
        <f>IF(N125="zákl. přenesená",J125,0)</f>
        <v>0</v>
      </c>
      <c r="BH125" s="238">
        <f>IF(N125="sníž. přenesená",J125,0)</f>
        <v>0</v>
      </c>
      <c r="BI125" s="238">
        <f>IF(N125="nulová",J125,0)</f>
        <v>0</v>
      </c>
      <c r="BJ125" s="17" t="s">
        <v>82</v>
      </c>
      <c r="BK125" s="238">
        <f>ROUND(I125*H125,2)</f>
        <v>0</v>
      </c>
      <c r="BL125" s="17" t="s">
        <v>131</v>
      </c>
      <c r="BM125" s="237" t="s">
        <v>214</v>
      </c>
    </row>
    <row r="126" s="14" customFormat="1">
      <c r="A126" s="14"/>
      <c r="B126" s="250"/>
      <c r="C126" s="251"/>
      <c r="D126" s="241" t="s">
        <v>133</v>
      </c>
      <c r="E126" s="252" t="s">
        <v>1</v>
      </c>
      <c r="F126" s="253" t="s">
        <v>215</v>
      </c>
      <c r="G126" s="251"/>
      <c r="H126" s="254">
        <v>47</v>
      </c>
      <c r="I126" s="255"/>
      <c r="J126" s="251"/>
      <c r="K126" s="251"/>
      <c r="L126" s="256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0" t="s">
        <v>133</v>
      </c>
      <c r="AU126" s="260" t="s">
        <v>86</v>
      </c>
      <c r="AV126" s="14" t="s">
        <v>86</v>
      </c>
      <c r="AW126" s="14" t="s">
        <v>34</v>
      </c>
      <c r="AX126" s="14" t="s">
        <v>82</v>
      </c>
      <c r="AY126" s="260" t="s">
        <v>124</v>
      </c>
    </row>
    <row r="127" s="2" customFormat="1" ht="37.8" customHeight="1">
      <c r="A127" s="38"/>
      <c r="B127" s="39"/>
      <c r="C127" s="226" t="s">
        <v>86</v>
      </c>
      <c r="D127" s="226" t="s">
        <v>126</v>
      </c>
      <c r="E127" s="227" t="s">
        <v>216</v>
      </c>
      <c r="F127" s="228" t="s">
        <v>217</v>
      </c>
      <c r="G127" s="229" t="s">
        <v>129</v>
      </c>
      <c r="H127" s="230">
        <v>47</v>
      </c>
      <c r="I127" s="231"/>
      <c r="J127" s="232">
        <f>ROUND(I127*H127,2)</f>
        <v>0</v>
      </c>
      <c r="K127" s="228" t="s">
        <v>130</v>
      </c>
      <c r="L127" s="44"/>
      <c r="M127" s="233" t="s">
        <v>1</v>
      </c>
      <c r="N127" s="234" t="s">
        <v>43</v>
      </c>
      <c r="O127" s="91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7" t="s">
        <v>131</v>
      </c>
      <c r="AT127" s="237" t="s">
        <v>126</v>
      </c>
      <c r="AU127" s="237" t="s">
        <v>86</v>
      </c>
      <c r="AY127" s="17" t="s">
        <v>124</v>
      </c>
      <c r="BE127" s="238">
        <f>IF(N127="základní",J127,0)</f>
        <v>0</v>
      </c>
      <c r="BF127" s="238">
        <f>IF(N127="snížená",J127,0)</f>
        <v>0</v>
      </c>
      <c r="BG127" s="238">
        <f>IF(N127="zákl. přenesená",J127,0)</f>
        <v>0</v>
      </c>
      <c r="BH127" s="238">
        <f>IF(N127="sníž. přenesená",J127,0)</f>
        <v>0</v>
      </c>
      <c r="BI127" s="238">
        <f>IF(N127="nulová",J127,0)</f>
        <v>0</v>
      </c>
      <c r="BJ127" s="17" t="s">
        <v>82</v>
      </c>
      <c r="BK127" s="238">
        <f>ROUND(I127*H127,2)</f>
        <v>0</v>
      </c>
      <c r="BL127" s="17" t="s">
        <v>131</v>
      </c>
      <c r="BM127" s="237" t="s">
        <v>218</v>
      </c>
    </row>
    <row r="128" s="2" customFormat="1" ht="24.15" customHeight="1">
      <c r="A128" s="38"/>
      <c r="B128" s="39"/>
      <c r="C128" s="280" t="s">
        <v>145</v>
      </c>
      <c r="D128" s="280" t="s">
        <v>219</v>
      </c>
      <c r="E128" s="281" t="s">
        <v>220</v>
      </c>
      <c r="F128" s="282" t="s">
        <v>221</v>
      </c>
      <c r="G128" s="283" t="s">
        <v>129</v>
      </c>
      <c r="H128" s="284">
        <v>24</v>
      </c>
      <c r="I128" s="285"/>
      <c r="J128" s="286">
        <f>ROUND(I128*H128,2)</f>
        <v>0</v>
      </c>
      <c r="K128" s="282" t="s">
        <v>1</v>
      </c>
      <c r="L128" s="287"/>
      <c r="M128" s="288" t="s">
        <v>1</v>
      </c>
      <c r="N128" s="289" t="s">
        <v>43</v>
      </c>
      <c r="O128" s="91"/>
      <c r="P128" s="235">
        <f>O128*H128</f>
        <v>0</v>
      </c>
      <c r="Q128" s="235">
        <v>0.027</v>
      </c>
      <c r="R128" s="235">
        <f>Q128*H128</f>
        <v>0.64800000000000002</v>
      </c>
      <c r="S128" s="235">
        <v>0</v>
      </c>
      <c r="T128" s="236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7" t="s">
        <v>202</v>
      </c>
      <c r="AT128" s="237" t="s">
        <v>219</v>
      </c>
      <c r="AU128" s="237" t="s">
        <v>86</v>
      </c>
      <c r="AY128" s="17" t="s">
        <v>124</v>
      </c>
      <c r="BE128" s="238">
        <f>IF(N128="základní",J128,0)</f>
        <v>0</v>
      </c>
      <c r="BF128" s="238">
        <f>IF(N128="snížená",J128,0)</f>
        <v>0</v>
      </c>
      <c r="BG128" s="238">
        <f>IF(N128="zákl. přenesená",J128,0)</f>
        <v>0</v>
      </c>
      <c r="BH128" s="238">
        <f>IF(N128="sníž. přenesená",J128,0)</f>
        <v>0</v>
      </c>
      <c r="BI128" s="238">
        <f>IF(N128="nulová",J128,0)</f>
        <v>0</v>
      </c>
      <c r="BJ128" s="17" t="s">
        <v>82</v>
      </c>
      <c r="BK128" s="238">
        <f>ROUND(I128*H128,2)</f>
        <v>0</v>
      </c>
      <c r="BL128" s="17" t="s">
        <v>131</v>
      </c>
      <c r="BM128" s="237" t="s">
        <v>222</v>
      </c>
    </row>
    <row r="129" s="2" customFormat="1" ht="24.15" customHeight="1">
      <c r="A129" s="38"/>
      <c r="B129" s="39"/>
      <c r="C129" s="280" t="s">
        <v>131</v>
      </c>
      <c r="D129" s="280" t="s">
        <v>219</v>
      </c>
      <c r="E129" s="281" t="s">
        <v>223</v>
      </c>
      <c r="F129" s="282" t="s">
        <v>224</v>
      </c>
      <c r="G129" s="283" t="s">
        <v>129</v>
      </c>
      <c r="H129" s="284">
        <v>23</v>
      </c>
      <c r="I129" s="285"/>
      <c r="J129" s="286">
        <f>ROUND(I129*H129,2)</f>
        <v>0</v>
      </c>
      <c r="K129" s="282" t="s">
        <v>130</v>
      </c>
      <c r="L129" s="287"/>
      <c r="M129" s="288" t="s">
        <v>1</v>
      </c>
      <c r="N129" s="289" t="s">
        <v>43</v>
      </c>
      <c r="O129" s="91"/>
      <c r="P129" s="235">
        <f>O129*H129</f>
        <v>0</v>
      </c>
      <c r="Q129" s="235">
        <v>0.027</v>
      </c>
      <c r="R129" s="235">
        <f>Q129*H129</f>
        <v>0.621</v>
      </c>
      <c r="S129" s="235">
        <v>0</v>
      </c>
      <c r="T129" s="236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7" t="s">
        <v>202</v>
      </c>
      <c r="AT129" s="237" t="s">
        <v>219</v>
      </c>
      <c r="AU129" s="237" t="s">
        <v>86</v>
      </c>
      <c r="AY129" s="17" t="s">
        <v>124</v>
      </c>
      <c r="BE129" s="238">
        <f>IF(N129="základní",J129,0)</f>
        <v>0</v>
      </c>
      <c r="BF129" s="238">
        <f>IF(N129="snížená",J129,0)</f>
        <v>0</v>
      </c>
      <c r="BG129" s="238">
        <f>IF(N129="zákl. přenesená",J129,0)</f>
        <v>0</v>
      </c>
      <c r="BH129" s="238">
        <f>IF(N129="sníž. přenesená",J129,0)</f>
        <v>0</v>
      </c>
      <c r="BI129" s="238">
        <f>IF(N129="nulová",J129,0)</f>
        <v>0</v>
      </c>
      <c r="BJ129" s="17" t="s">
        <v>82</v>
      </c>
      <c r="BK129" s="238">
        <f>ROUND(I129*H129,2)</f>
        <v>0</v>
      </c>
      <c r="BL129" s="17" t="s">
        <v>131</v>
      </c>
      <c r="BM129" s="237" t="s">
        <v>225</v>
      </c>
    </row>
    <row r="130" s="14" customFormat="1">
      <c r="A130" s="14"/>
      <c r="B130" s="250"/>
      <c r="C130" s="251"/>
      <c r="D130" s="241" t="s">
        <v>133</v>
      </c>
      <c r="E130" s="251"/>
      <c r="F130" s="253" t="s">
        <v>226</v>
      </c>
      <c r="G130" s="251"/>
      <c r="H130" s="254">
        <v>23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133</v>
      </c>
      <c r="AU130" s="260" t="s">
        <v>86</v>
      </c>
      <c r="AV130" s="14" t="s">
        <v>86</v>
      </c>
      <c r="AW130" s="14" t="s">
        <v>4</v>
      </c>
      <c r="AX130" s="14" t="s">
        <v>82</v>
      </c>
      <c r="AY130" s="260" t="s">
        <v>124</v>
      </c>
    </row>
    <row r="131" s="2" customFormat="1" ht="21.75" customHeight="1">
      <c r="A131" s="38"/>
      <c r="B131" s="39"/>
      <c r="C131" s="226" t="s">
        <v>158</v>
      </c>
      <c r="D131" s="226" t="s">
        <v>126</v>
      </c>
      <c r="E131" s="227" t="s">
        <v>227</v>
      </c>
      <c r="F131" s="228" t="s">
        <v>228</v>
      </c>
      <c r="G131" s="229" t="s">
        <v>129</v>
      </c>
      <c r="H131" s="230">
        <v>47</v>
      </c>
      <c r="I131" s="231"/>
      <c r="J131" s="232">
        <f>ROUND(I131*H131,2)</f>
        <v>0</v>
      </c>
      <c r="K131" s="228" t="s">
        <v>130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5.0000000000000002E-05</v>
      </c>
      <c r="R131" s="235">
        <f>Q131*H131</f>
        <v>0.0023500000000000001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131</v>
      </c>
      <c r="AT131" s="237" t="s">
        <v>126</v>
      </c>
      <c r="AU131" s="237" t="s">
        <v>86</v>
      </c>
      <c r="AY131" s="17" t="s">
        <v>124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82</v>
      </c>
      <c r="BK131" s="238">
        <f>ROUND(I131*H131,2)</f>
        <v>0</v>
      </c>
      <c r="BL131" s="17" t="s">
        <v>131</v>
      </c>
      <c r="BM131" s="237" t="s">
        <v>229</v>
      </c>
    </row>
    <row r="132" s="2" customFormat="1" ht="21.75" customHeight="1">
      <c r="A132" s="38"/>
      <c r="B132" s="39"/>
      <c r="C132" s="280" t="s">
        <v>189</v>
      </c>
      <c r="D132" s="280" t="s">
        <v>219</v>
      </c>
      <c r="E132" s="281" t="s">
        <v>230</v>
      </c>
      <c r="F132" s="282" t="s">
        <v>231</v>
      </c>
      <c r="G132" s="283" t="s">
        <v>129</v>
      </c>
      <c r="H132" s="284">
        <v>141</v>
      </c>
      <c r="I132" s="285"/>
      <c r="J132" s="286">
        <f>ROUND(I132*H132,2)</f>
        <v>0</v>
      </c>
      <c r="K132" s="282" t="s">
        <v>130</v>
      </c>
      <c r="L132" s="287"/>
      <c r="M132" s="288" t="s">
        <v>1</v>
      </c>
      <c r="N132" s="289" t="s">
        <v>43</v>
      </c>
      <c r="O132" s="91"/>
      <c r="P132" s="235">
        <f>O132*H132</f>
        <v>0</v>
      </c>
      <c r="Q132" s="235">
        <v>0.0047200000000000002</v>
      </c>
      <c r="R132" s="235">
        <f>Q132*H132</f>
        <v>0.66552</v>
      </c>
      <c r="S132" s="235">
        <v>0</v>
      </c>
      <c r="T132" s="236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7" t="s">
        <v>202</v>
      </c>
      <c r="AT132" s="237" t="s">
        <v>219</v>
      </c>
      <c r="AU132" s="237" t="s">
        <v>86</v>
      </c>
      <c r="AY132" s="17" t="s">
        <v>124</v>
      </c>
      <c r="BE132" s="238">
        <f>IF(N132="základní",J132,0)</f>
        <v>0</v>
      </c>
      <c r="BF132" s="238">
        <f>IF(N132="snížená",J132,0)</f>
        <v>0</v>
      </c>
      <c r="BG132" s="238">
        <f>IF(N132="zákl. přenesená",J132,0)</f>
        <v>0</v>
      </c>
      <c r="BH132" s="238">
        <f>IF(N132="sníž. přenesená",J132,0)</f>
        <v>0</v>
      </c>
      <c r="BI132" s="238">
        <f>IF(N132="nulová",J132,0)</f>
        <v>0</v>
      </c>
      <c r="BJ132" s="17" t="s">
        <v>82</v>
      </c>
      <c r="BK132" s="238">
        <f>ROUND(I132*H132,2)</f>
        <v>0</v>
      </c>
      <c r="BL132" s="17" t="s">
        <v>131</v>
      </c>
      <c r="BM132" s="237" t="s">
        <v>232</v>
      </c>
    </row>
    <row r="133" s="14" customFormat="1">
      <c r="A133" s="14"/>
      <c r="B133" s="250"/>
      <c r="C133" s="251"/>
      <c r="D133" s="241" t="s">
        <v>133</v>
      </c>
      <c r="E133" s="252" t="s">
        <v>1</v>
      </c>
      <c r="F133" s="253" t="s">
        <v>233</v>
      </c>
      <c r="G133" s="251"/>
      <c r="H133" s="254">
        <v>141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0" t="s">
        <v>133</v>
      </c>
      <c r="AU133" s="260" t="s">
        <v>86</v>
      </c>
      <c r="AV133" s="14" t="s">
        <v>86</v>
      </c>
      <c r="AW133" s="14" t="s">
        <v>34</v>
      </c>
      <c r="AX133" s="14" t="s">
        <v>82</v>
      </c>
      <c r="AY133" s="260" t="s">
        <v>124</v>
      </c>
    </row>
    <row r="134" s="2" customFormat="1" ht="24.15" customHeight="1">
      <c r="A134" s="38"/>
      <c r="B134" s="39"/>
      <c r="C134" s="226" t="s">
        <v>197</v>
      </c>
      <c r="D134" s="226" t="s">
        <v>126</v>
      </c>
      <c r="E134" s="227" t="s">
        <v>234</v>
      </c>
      <c r="F134" s="228" t="s">
        <v>235</v>
      </c>
      <c r="G134" s="229" t="s">
        <v>129</v>
      </c>
      <c r="H134" s="230">
        <v>282</v>
      </c>
      <c r="I134" s="231"/>
      <c r="J134" s="232">
        <f>ROUND(I134*H134,2)</f>
        <v>0</v>
      </c>
      <c r="K134" s="228" t="s">
        <v>130</v>
      </c>
      <c r="L134" s="44"/>
      <c r="M134" s="233" t="s">
        <v>1</v>
      </c>
      <c r="N134" s="234" t="s">
        <v>43</v>
      </c>
      <c r="O134" s="91"/>
      <c r="P134" s="235">
        <f>O134*H134</f>
        <v>0</v>
      </c>
      <c r="Q134" s="235">
        <v>0</v>
      </c>
      <c r="R134" s="235">
        <f>Q134*H134</f>
        <v>0</v>
      </c>
      <c r="S134" s="235">
        <v>0</v>
      </c>
      <c r="T134" s="236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7" t="s">
        <v>131</v>
      </c>
      <c r="AT134" s="237" t="s">
        <v>126</v>
      </c>
      <c r="AU134" s="237" t="s">
        <v>86</v>
      </c>
      <c r="AY134" s="17" t="s">
        <v>124</v>
      </c>
      <c r="BE134" s="238">
        <f>IF(N134="základní",J134,0)</f>
        <v>0</v>
      </c>
      <c r="BF134" s="238">
        <f>IF(N134="snížená",J134,0)</f>
        <v>0</v>
      </c>
      <c r="BG134" s="238">
        <f>IF(N134="zákl. přenesená",J134,0)</f>
        <v>0</v>
      </c>
      <c r="BH134" s="238">
        <f>IF(N134="sníž. přenesená",J134,0)</f>
        <v>0</v>
      </c>
      <c r="BI134" s="238">
        <f>IF(N134="nulová",J134,0)</f>
        <v>0</v>
      </c>
      <c r="BJ134" s="17" t="s">
        <v>82</v>
      </c>
      <c r="BK134" s="238">
        <f>ROUND(I134*H134,2)</f>
        <v>0</v>
      </c>
      <c r="BL134" s="17" t="s">
        <v>131</v>
      </c>
      <c r="BM134" s="237" t="s">
        <v>236</v>
      </c>
    </row>
    <row r="135" s="14" customFormat="1">
      <c r="A135" s="14"/>
      <c r="B135" s="250"/>
      <c r="C135" s="251"/>
      <c r="D135" s="241" t="s">
        <v>133</v>
      </c>
      <c r="E135" s="252" t="s">
        <v>1</v>
      </c>
      <c r="F135" s="253" t="s">
        <v>237</v>
      </c>
      <c r="G135" s="251"/>
      <c r="H135" s="254">
        <v>282</v>
      </c>
      <c r="I135" s="255"/>
      <c r="J135" s="251"/>
      <c r="K135" s="251"/>
      <c r="L135" s="256"/>
      <c r="M135" s="257"/>
      <c r="N135" s="258"/>
      <c r="O135" s="258"/>
      <c r="P135" s="258"/>
      <c r="Q135" s="258"/>
      <c r="R135" s="258"/>
      <c r="S135" s="258"/>
      <c r="T135" s="25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0" t="s">
        <v>133</v>
      </c>
      <c r="AU135" s="260" t="s">
        <v>86</v>
      </c>
      <c r="AV135" s="14" t="s">
        <v>86</v>
      </c>
      <c r="AW135" s="14" t="s">
        <v>34</v>
      </c>
      <c r="AX135" s="14" t="s">
        <v>82</v>
      </c>
      <c r="AY135" s="260" t="s">
        <v>124</v>
      </c>
    </row>
    <row r="136" s="2" customFormat="1" ht="33" customHeight="1">
      <c r="A136" s="38"/>
      <c r="B136" s="39"/>
      <c r="C136" s="226" t="s">
        <v>202</v>
      </c>
      <c r="D136" s="226" t="s">
        <v>126</v>
      </c>
      <c r="E136" s="227" t="s">
        <v>238</v>
      </c>
      <c r="F136" s="228" t="s">
        <v>239</v>
      </c>
      <c r="G136" s="229" t="s">
        <v>129</v>
      </c>
      <c r="H136" s="230">
        <v>47</v>
      </c>
      <c r="I136" s="231"/>
      <c r="J136" s="232">
        <f>ROUND(I136*H136,2)</f>
        <v>0</v>
      </c>
      <c r="K136" s="228" t="s">
        <v>240</v>
      </c>
      <c r="L136" s="44"/>
      <c r="M136" s="233" t="s">
        <v>1</v>
      </c>
      <c r="N136" s="234" t="s">
        <v>43</v>
      </c>
      <c r="O136" s="91"/>
      <c r="P136" s="235">
        <f>O136*H136</f>
        <v>0</v>
      </c>
      <c r="Q136" s="235">
        <v>0.0020799999999999998</v>
      </c>
      <c r="R136" s="235">
        <f>Q136*H136</f>
        <v>0.097759999999999986</v>
      </c>
      <c r="S136" s="235">
        <v>0</v>
      </c>
      <c r="T136" s="236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7" t="s">
        <v>131</v>
      </c>
      <c r="AT136" s="237" t="s">
        <v>126</v>
      </c>
      <c r="AU136" s="237" t="s">
        <v>86</v>
      </c>
      <c r="AY136" s="17" t="s">
        <v>124</v>
      </c>
      <c r="BE136" s="238">
        <f>IF(N136="základní",J136,0)</f>
        <v>0</v>
      </c>
      <c r="BF136" s="238">
        <f>IF(N136="snížená",J136,0)</f>
        <v>0</v>
      </c>
      <c r="BG136" s="238">
        <f>IF(N136="zákl. přenesená",J136,0)</f>
        <v>0</v>
      </c>
      <c r="BH136" s="238">
        <f>IF(N136="sníž. přenesená",J136,0)</f>
        <v>0</v>
      </c>
      <c r="BI136" s="238">
        <f>IF(N136="nulová",J136,0)</f>
        <v>0</v>
      </c>
      <c r="BJ136" s="17" t="s">
        <v>82</v>
      </c>
      <c r="BK136" s="238">
        <f>ROUND(I136*H136,2)</f>
        <v>0</v>
      </c>
      <c r="BL136" s="17" t="s">
        <v>131</v>
      </c>
      <c r="BM136" s="237" t="s">
        <v>241</v>
      </c>
    </row>
    <row r="137" s="2" customFormat="1" ht="21.75" customHeight="1">
      <c r="A137" s="38"/>
      <c r="B137" s="39"/>
      <c r="C137" s="226" t="s">
        <v>207</v>
      </c>
      <c r="D137" s="226" t="s">
        <v>126</v>
      </c>
      <c r="E137" s="227" t="s">
        <v>242</v>
      </c>
      <c r="F137" s="228" t="s">
        <v>243</v>
      </c>
      <c r="G137" s="229" t="s">
        <v>138</v>
      </c>
      <c r="H137" s="230">
        <v>5.6399999999999997</v>
      </c>
      <c r="I137" s="231"/>
      <c r="J137" s="232">
        <f>ROUND(I137*H137,2)</f>
        <v>0</v>
      </c>
      <c r="K137" s="228" t="s">
        <v>130</v>
      </c>
      <c r="L137" s="44"/>
      <c r="M137" s="233" t="s">
        <v>1</v>
      </c>
      <c r="N137" s="234" t="s">
        <v>43</v>
      </c>
      <c r="O137" s="91"/>
      <c r="P137" s="235">
        <f>O137*H137</f>
        <v>0</v>
      </c>
      <c r="Q137" s="235">
        <v>0</v>
      </c>
      <c r="R137" s="235">
        <f>Q137*H137</f>
        <v>0</v>
      </c>
      <c r="S137" s="235">
        <v>0</v>
      </c>
      <c r="T137" s="23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7" t="s">
        <v>131</v>
      </c>
      <c r="AT137" s="237" t="s">
        <v>126</v>
      </c>
      <c r="AU137" s="237" t="s">
        <v>86</v>
      </c>
      <c r="AY137" s="17" t="s">
        <v>124</v>
      </c>
      <c r="BE137" s="238">
        <f>IF(N137="základní",J137,0)</f>
        <v>0</v>
      </c>
      <c r="BF137" s="238">
        <f>IF(N137="snížená",J137,0)</f>
        <v>0</v>
      </c>
      <c r="BG137" s="238">
        <f>IF(N137="zákl. přenesená",J137,0)</f>
        <v>0</v>
      </c>
      <c r="BH137" s="238">
        <f>IF(N137="sníž. přenesená",J137,0)</f>
        <v>0</v>
      </c>
      <c r="BI137" s="238">
        <f>IF(N137="nulová",J137,0)</f>
        <v>0</v>
      </c>
      <c r="BJ137" s="17" t="s">
        <v>82</v>
      </c>
      <c r="BK137" s="238">
        <f>ROUND(I137*H137,2)</f>
        <v>0</v>
      </c>
      <c r="BL137" s="17" t="s">
        <v>131</v>
      </c>
      <c r="BM137" s="237" t="s">
        <v>244</v>
      </c>
    </row>
    <row r="138" s="14" customFormat="1">
      <c r="A138" s="14"/>
      <c r="B138" s="250"/>
      <c r="C138" s="251"/>
      <c r="D138" s="241" t="s">
        <v>133</v>
      </c>
      <c r="E138" s="252" t="s">
        <v>1</v>
      </c>
      <c r="F138" s="253" t="s">
        <v>245</v>
      </c>
      <c r="G138" s="251"/>
      <c r="H138" s="254">
        <v>5.6399999999999997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0" t="s">
        <v>133</v>
      </c>
      <c r="AU138" s="260" t="s">
        <v>86</v>
      </c>
      <c r="AV138" s="14" t="s">
        <v>86</v>
      </c>
      <c r="AW138" s="14" t="s">
        <v>34</v>
      </c>
      <c r="AX138" s="14" t="s">
        <v>82</v>
      </c>
      <c r="AY138" s="260" t="s">
        <v>124</v>
      </c>
    </row>
    <row r="139" s="2" customFormat="1" ht="24.15" customHeight="1">
      <c r="A139" s="38"/>
      <c r="B139" s="39"/>
      <c r="C139" s="226" t="s">
        <v>246</v>
      </c>
      <c r="D139" s="226" t="s">
        <v>126</v>
      </c>
      <c r="E139" s="227" t="s">
        <v>247</v>
      </c>
      <c r="F139" s="228" t="s">
        <v>248</v>
      </c>
      <c r="G139" s="229" t="s">
        <v>249</v>
      </c>
      <c r="H139" s="230">
        <v>2.0350000000000001</v>
      </c>
      <c r="I139" s="231"/>
      <c r="J139" s="232">
        <f>ROUND(I139*H139,2)</f>
        <v>0</v>
      </c>
      <c r="K139" s="228" t="s">
        <v>130</v>
      </c>
      <c r="L139" s="44"/>
      <c r="M139" s="275" t="s">
        <v>1</v>
      </c>
      <c r="N139" s="276" t="s">
        <v>43</v>
      </c>
      <c r="O139" s="277"/>
      <c r="P139" s="278">
        <f>O139*H139</f>
        <v>0</v>
      </c>
      <c r="Q139" s="278">
        <v>0</v>
      </c>
      <c r="R139" s="278">
        <f>Q139*H139</f>
        <v>0</v>
      </c>
      <c r="S139" s="278">
        <v>0</v>
      </c>
      <c r="T139" s="279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7" t="s">
        <v>131</v>
      </c>
      <c r="AT139" s="237" t="s">
        <v>126</v>
      </c>
      <c r="AU139" s="237" t="s">
        <v>86</v>
      </c>
      <c r="AY139" s="17" t="s">
        <v>124</v>
      </c>
      <c r="BE139" s="238">
        <f>IF(N139="základní",J139,0)</f>
        <v>0</v>
      </c>
      <c r="BF139" s="238">
        <f>IF(N139="snížená",J139,0)</f>
        <v>0</v>
      </c>
      <c r="BG139" s="238">
        <f>IF(N139="zákl. přenesená",J139,0)</f>
        <v>0</v>
      </c>
      <c r="BH139" s="238">
        <f>IF(N139="sníž. přenesená",J139,0)</f>
        <v>0</v>
      </c>
      <c r="BI139" s="238">
        <f>IF(N139="nulová",J139,0)</f>
        <v>0</v>
      </c>
      <c r="BJ139" s="17" t="s">
        <v>82</v>
      </c>
      <c r="BK139" s="238">
        <f>ROUND(I139*H139,2)</f>
        <v>0</v>
      </c>
      <c r="BL139" s="17" t="s">
        <v>131</v>
      </c>
      <c r="BM139" s="237" t="s">
        <v>250</v>
      </c>
    </row>
    <row r="140" s="2" customFormat="1" ht="6.96" customHeight="1">
      <c r="A140" s="38"/>
      <c r="B140" s="66"/>
      <c r="C140" s="67"/>
      <c r="D140" s="67"/>
      <c r="E140" s="67"/>
      <c r="F140" s="67"/>
      <c r="G140" s="67"/>
      <c r="H140" s="67"/>
      <c r="I140" s="67"/>
      <c r="J140" s="67"/>
      <c r="K140" s="67"/>
      <c r="L140" s="44"/>
      <c r="M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</sheetData>
  <sheetProtection sheet="1" autoFilter="0" formatColumns="0" formatRows="0" objects="1" scenarios="1" spinCount="100000" saltValue="KRPOBtdo2R5s4ZVU82e5yQabsk0PiyxFF/6Zjmj8795s4DkTEvKpD3YI+/O+Husqv+6uYKOATBn4gz/sE4Pubw==" hashValue="Elq1Fk6rSoN1sMhWWdSOvxPU9qlRcUARkco/4Qkue3Jcdu7/nc9xppf7l4a7WUUwxO5MOsPM9IgMER2j145Hxw==" algorithmName="SHA-512" password="CC35"/>
  <autoFilter ref="C121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86</v>
      </c>
    </row>
    <row r="4" s="1" customFormat="1" ht="24.96" customHeight="1">
      <c r="B4" s="20"/>
      <c r="D4" s="148" t="s">
        <v>98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16.5" customHeight="1">
      <c r="B7" s="20"/>
      <c r="E7" s="151" t="str">
        <f>'Rekapitulace stavby'!K6</f>
        <v>Dědina , Třebechovice - Polánky, těžba nánosů ř.km 1,800 - 4,850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99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251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11. 8. 2021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4"/>
      <c r="B27" s="155"/>
      <c r="C27" s="154"/>
      <c r="D27" s="154"/>
      <c r="E27" s="156" t="s">
        <v>1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38</v>
      </c>
      <c r="E30" s="38"/>
      <c r="F30" s="38"/>
      <c r="G30" s="38"/>
      <c r="H30" s="38"/>
      <c r="I30" s="38"/>
      <c r="J30" s="160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40</v>
      </c>
      <c r="G32" s="38"/>
      <c r="H32" s="38"/>
      <c r="I32" s="161" t="s">
        <v>39</v>
      </c>
      <c r="J32" s="161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42</v>
      </c>
      <c r="E33" s="150" t="s">
        <v>43</v>
      </c>
      <c r="F33" s="163">
        <f>ROUND((SUM(BE117:BE188)),  2)</f>
        <v>0</v>
      </c>
      <c r="G33" s="38"/>
      <c r="H33" s="38"/>
      <c r="I33" s="164">
        <v>0.20999999999999999</v>
      </c>
      <c r="J33" s="163">
        <f>ROUND(((SUM(BE117:BE188))*I33),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44</v>
      </c>
      <c r="F34" s="163">
        <f>ROUND((SUM(BF117:BF188)),  2)</f>
        <v>0</v>
      </c>
      <c r="G34" s="38"/>
      <c r="H34" s="38"/>
      <c r="I34" s="164">
        <v>0.14999999999999999</v>
      </c>
      <c r="J34" s="163">
        <f>ROUND(((SUM(BF117:BF188))*I34),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45</v>
      </c>
      <c r="F35" s="163">
        <f>ROUND((SUM(BG117:BG188)),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46</v>
      </c>
      <c r="F36" s="163">
        <f>ROUND((SUM(BH117:BH188)),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47</v>
      </c>
      <c r="F37" s="163">
        <f>ROUND((SUM(BI117:BI188)),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48</v>
      </c>
      <c r="E39" s="167"/>
      <c r="F39" s="167"/>
      <c r="G39" s="168" t="s">
        <v>49</v>
      </c>
      <c r="H39" s="169" t="s">
        <v>50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51</v>
      </c>
      <c r="E50" s="173"/>
      <c r="F50" s="173"/>
      <c r="G50" s="172" t="s">
        <v>52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53</v>
      </c>
      <c r="E61" s="175"/>
      <c r="F61" s="176" t="s">
        <v>54</v>
      </c>
      <c r="G61" s="174" t="s">
        <v>53</v>
      </c>
      <c r="H61" s="175"/>
      <c r="I61" s="175"/>
      <c r="J61" s="177" t="s">
        <v>54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55</v>
      </c>
      <c r="E65" s="178"/>
      <c r="F65" s="178"/>
      <c r="G65" s="172" t="s">
        <v>56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53</v>
      </c>
      <c r="E76" s="175"/>
      <c r="F76" s="176" t="s">
        <v>54</v>
      </c>
      <c r="G76" s="174" t="s">
        <v>53</v>
      </c>
      <c r="H76" s="175"/>
      <c r="I76" s="175"/>
      <c r="J76" s="177" t="s">
        <v>54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Dědina , Třebechovice - Polánky, těžba nánosů ř.km 1,800 - 4,850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VON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Třebechovice p.Orebem, Polánky n. Dědinou</v>
      </c>
      <c r="G89" s="40"/>
      <c r="H89" s="40"/>
      <c r="I89" s="32" t="s">
        <v>24</v>
      </c>
      <c r="J89" s="79" t="str">
        <f>IF(J12="","",J12)</f>
        <v>11. 8. 2021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Labe, státní podnik,Víta Nejedlého 951/8,HK</v>
      </c>
      <c r="G91" s="40"/>
      <c r="H91" s="40"/>
      <c r="I91" s="32" t="s">
        <v>32</v>
      </c>
      <c r="J91" s="36" t="str">
        <f>E21</f>
        <v>Multiaqua s.r.o.,Veverkova 1343, Hradec Králové 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Pavel Romášek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103</v>
      </c>
      <c r="D94" s="185"/>
      <c r="E94" s="185"/>
      <c r="F94" s="185"/>
      <c r="G94" s="185"/>
      <c r="H94" s="185"/>
      <c r="I94" s="185"/>
      <c r="J94" s="186" t="s">
        <v>104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105</v>
      </c>
      <c r="D96" s="40"/>
      <c r="E96" s="40"/>
      <c r="F96" s="40"/>
      <c r="G96" s="40"/>
      <c r="H96" s="40"/>
      <c r="I96" s="40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106</v>
      </c>
    </row>
    <row r="97" s="9" customFormat="1" ht="24.96" customHeight="1">
      <c r="A97" s="9"/>
      <c r="B97" s="188"/>
      <c r="C97" s="189"/>
      <c r="D97" s="190" t="s">
        <v>252</v>
      </c>
      <c r="E97" s="191"/>
      <c r="F97" s="191"/>
      <c r="G97" s="191"/>
      <c r="H97" s="191"/>
      <c r="I97" s="191"/>
      <c r="J97" s="192">
        <f>J118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109</v>
      </c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83" t="str">
        <f>E7</f>
        <v>Dědina , Třebechovice - Polánky, těžba nánosů ř.km 1,800 - 4,850</v>
      </c>
      <c r="F107" s="32"/>
      <c r="G107" s="32"/>
      <c r="H107" s="32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99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2 - VON Vedlejší a ostatní náklady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22</v>
      </c>
      <c r="D111" s="40"/>
      <c r="E111" s="40"/>
      <c r="F111" s="27" t="str">
        <f>F12</f>
        <v>Třebechovice p.Orebem, Polánky n. Dědinou</v>
      </c>
      <c r="G111" s="40"/>
      <c r="H111" s="40"/>
      <c r="I111" s="32" t="s">
        <v>24</v>
      </c>
      <c r="J111" s="79" t="str">
        <f>IF(J12="","",J12)</f>
        <v>11. 8. 2021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40.05" customHeight="1">
      <c r="A113" s="38"/>
      <c r="B113" s="39"/>
      <c r="C113" s="32" t="s">
        <v>26</v>
      </c>
      <c r="D113" s="40"/>
      <c r="E113" s="40"/>
      <c r="F113" s="27" t="str">
        <f>E15</f>
        <v>Povodí Labe, státní podnik,Víta Nejedlého 951/8,HK</v>
      </c>
      <c r="G113" s="40"/>
      <c r="H113" s="40"/>
      <c r="I113" s="32" t="s">
        <v>32</v>
      </c>
      <c r="J113" s="36" t="str">
        <f>E21</f>
        <v>Multiaqua s.r.o.,Veverkova 1343, Hradec Králové 2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30</v>
      </c>
      <c r="D114" s="40"/>
      <c r="E114" s="40"/>
      <c r="F114" s="27" t="str">
        <f>IF(E18="","",E18)</f>
        <v>Vyplň údaj</v>
      </c>
      <c r="G114" s="40"/>
      <c r="H114" s="40"/>
      <c r="I114" s="32" t="s">
        <v>35</v>
      </c>
      <c r="J114" s="36" t="str">
        <f>E24</f>
        <v>Ing. Pavel Romášek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9"/>
      <c r="B116" s="200"/>
      <c r="C116" s="201" t="s">
        <v>110</v>
      </c>
      <c r="D116" s="202" t="s">
        <v>63</v>
      </c>
      <c r="E116" s="202" t="s">
        <v>59</v>
      </c>
      <c r="F116" s="202" t="s">
        <v>60</v>
      </c>
      <c r="G116" s="202" t="s">
        <v>111</v>
      </c>
      <c r="H116" s="202" t="s">
        <v>112</v>
      </c>
      <c r="I116" s="202" t="s">
        <v>113</v>
      </c>
      <c r="J116" s="202" t="s">
        <v>104</v>
      </c>
      <c r="K116" s="203" t="s">
        <v>114</v>
      </c>
      <c r="L116" s="204"/>
      <c r="M116" s="100" t="s">
        <v>1</v>
      </c>
      <c r="N116" s="101" t="s">
        <v>42</v>
      </c>
      <c r="O116" s="101" t="s">
        <v>115</v>
      </c>
      <c r="P116" s="101" t="s">
        <v>116</v>
      </c>
      <c r="Q116" s="101" t="s">
        <v>117</v>
      </c>
      <c r="R116" s="101" t="s">
        <v>118</v>
      </c>
      <c r="S116" s="101" t="s">
        <v>119</v>
      </c>
      <c r="T116" s="102" t="s">
        <v>120</v>
      </c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</row>
    <row r="117" s="2" customFormat="1" ht="22.8" customHeight="1">
      <c r="A117" s="38"/>
      <c r="B117" s="39"/>
      <c r="C117" s="107" t="s">
        <v>121</v>
      </c>
      <c r="D117" s="40"/>
      <c r="E117" s="40"/>
      <c r="F117" s="40"/>
      <c r="G117" s="40"/>
      <c r="H117" s="40"/>
      <c r="I117" s="40"/>
      <c r="J117" s="205">
        <f>BK117</f>
        <v>0</v>
      </c>
      <c r="K117" s="40"/>
      <c r="L117" s="44"/>
      <c r="M117" s="103"/>
      <c r="N117" s="206"/>
      <c r="O117" s="104"/>
      <c r="P117" s="207">
        <f>P118</f>
        <v>0</v>
      </c>
      <c r="Q117" s="104"/>
      <c r="R117" s="207">
        <f>R118</f>
        <v>0</v>
      </c>
      <c r="S117" s="104"/>
      <c r="T117" s="208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77</v>
      </c>
      <c r="AU117" s="17" t="s">
        <v>106</v>
      </c>
      <c r="BK117" s="209">
        <f>BK118</f>
        <v>0</v>
      </c>
    </row>
    <row r="118" s="12" customFormat="1" ht="25.92" customHeight="1">
      <c r="A118" s="12"/>
      <c r="B118" s="210"/>
      <c r="C118" s="211"/>
      <c r="D118" s="212" t="s">
        <v>77</v>
      </c>
      <c r="E118" s="213" t="s">
        <v>253</v>
      </c>
      <c r="F118" s="213" t="s">
        <v>254</v>
      </c>
      <c r="G118" s="211"/>
      <c r="H118" s="211"/>
      <c r="I118" s="214"/>
      <c r="J118" s="215">
        <f>BK118</f>
        <v>0</v>
      </c>
      <c r="K118" s="211"/>
      <c r="L118" s="216"/>
      <c r="M118" s="217"/>
      <c r="N118" s="218"/>
      <c r="O118" s="218"/>
      <c r="P118" s="219">
        <f>SUM(P119:P188)</f>
        <v>0</v>
      </c>
      <c r="Q118" s="218"/>
      <c r="R118" s="219">
        <f>SUM(R119:R188)</f>
        <v>0</v>
      </c>
      <c r="S118" s="218"/>
      <c r="T118" s="220">
        <f>SUM(T119:T188)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1" t="s">
        <v>158</v>
      </c>
      <c r="AT118" s="222" t="s">
        <v>77</v>
      </c>
      <c r="AU118" s="222" t="s">
        <v>78</v>
      </c>
      <c r="AY118" s="221" t="s">
        <v>124</v>
      </c>
      <c r="BK118" s="223">
        <f>SUM(BK119:BK188)</f>
        <v>0</v>
      </c>
    </row>
    <row r="119" s="2" customFormat="1" ht="24.15" customHeight="1">
      <c r="A119" s="38"/>
      <c r="B119" s="39"/>
      <c r="C119" s="226" t="s">
        <v>82</v>
      </c>
      <c r="D119" s="226" t="s">
        <v>126</v>
      </c>
      <c r="E119" s="227" t="s">
        <v>255</v>
      </c>
      <c r="F119" s="228" t="s">
        <v>256</v>
      </c>
      <c r="G119" s="229" t="s">
        <v>205</v>
      </c>
      <c r="H119" s="230">
        <v>1</v>
      </c>
      <c r="I119" s="231"/>
      <c r="J119" s="232">
        <f>ROUND(I119*H119,2)</f>
        <v>0</v>
      </c>
      <c r="K119" s="228" t="s">
        <v>1</v>
      </c>
      <c r="L119" s="44"/>
      <c r="M119" s="233" t="s">
        <v>1</v>
      </c>
      <c r="N119" s="234" t="s">
        <v>43</v>
      </c>
      <c r="O119" s="91"/>
      <c r="P119" s="235">
        <f>O119*H119</f>
        <v>0</v>
      </c>
      <c r="Q119" s="235">
        <v>0</v>
      </c>
      <c r="R119" s="235">
        <f>Q119*H119</f>
        <v>0</v>
      </c>
      <c r="S119" s="235">
        <v>0</v>
      </c>
      <c r="T119" s="23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7" t="s">
        <v>131</v>
      </c>
      <c r="AT119" s="237" t="s">
        <v>126</v>
      </c>
      <c r="AU119" s="237" t="s">
        <v>82</v>
      </c>
      <c r="AY119" s="17" t="s">
        <v>124</v>
      </c>
      <c r="BE119" s="238">
        <f>IF(N119="základní",J119,0)</f>
        <v>0</v>
      </c>
      <c r="BF119" s="238">
        <f>IF(N119="snížená",J119,0)</f>
        <v>0</v>
      </c>
      <c r="BG119" s="238">
        <f>IF(N119="zákl. přenesená",J119,0)</f>
        <v>0</v>
      </c>
      <c r="BH119" s="238">
        <f>IF(N119="sníž. přenesená",J119,0)</f>
        <v>0</v>
      </c>
      <c r="BI119" s="238">
        <f>IF(N119="nulová",J119,0)</f>
        <v>0</v>
      </c>
      <c r="BJ119" s="17" t="s">
        <v>82</v>
      </c>
      <c r="BK119" s="238">
        <f>ROUND(I119*H119,2)</f>
        <v>0</v>
      </c>
      <c r="BL119" s="17" t="s">
        <v>131</v>
      </c>
      <c r="BM119" s="237" t="s">
        <v>257</v>
      </c>
    </row>
    <row r="120" s="13" customFormat="1">
      <c r="A120" s="13"/>
      <c r="B120" s="239"/>
      <c r="C120" s="240"/>
      <c r="D120" s="241" t="s">
        <v>133</v>
      </c>
      <c r="E120" s="242" t="s">
        <v>1</v>
      </c>
      <c r="F120" s="243" t="s">
        <v>258</v>
      </c>
      <c r="G120" s="240"/>
      <c r="H120" s="242" t="s">
        <v>1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9" t="s">
        <v>133</v>
      </c>
      <c r="AU120" s="249" t="s">
        <v>82</v>
      </c>
      <c r="AV120" s="13" t="s">
        <v>82</v>
      </c>
      <c r="AW120" s="13" t="s">
        <v>34</v>
      </c>
      <c r="AX120" s="13" t="s">
        <v>78</v>
      </c>
      <c r="AY120" s="249" t="s">
        <v>124</v>
      </c>
    </row>
    <row r="121" s="13" customFormat="1">
      <c r="A121" s="13"/>
      <c r="B121" s="239"/>
      <c r="C121" s="240"/>
      <c r="D121" s="241" t="s">
        <v>133</v>
      </c>
      <c r="E121" s="242" t="s">
        <v>1</v>
      </c>
      <c r="F121" s="243" t="s">
        <v>259</v>
      </c>
      <c r="G121" s="240"/>
      <c r="H121" s="242" t="s">
        <v>1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9" t="s">
        <v>133</v>
      </c>
      <c r="AU121" s="249" t="s">
        <v>82</v>
      </c>
      <c r="AV121" s="13" t="s">
        <v>82</v>
      </c>
      <c r="AW121" s="13" t="s">
        <v>34</v>
      </c>
      <c r="AX121" s="13" t="s">
        <v>78</v>
      </c>
      <c r="AY121" s="249" t="s">
        <v>124</v>
      </c>
    </row>
    <row r="122" s="13" customFormat="1">
      <c r="A122" s="13"/>
      <c r="B122" s="239"/>
      <c r="C122" s="240"/>
      <c r="D122" s="241" t="s">
        <v>133</v>
      </c>
      <c r="E122" s="242" t="s">
        <v>1</v>
      </c>
      <c r="F122" s="243" t="s">
        <v>260</v>
      </c>
      <c r="G122" s="240"/>
      <c r="H122" s="242" t="s">
        <v>1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9" t="s">
        <v>133</v>
      </c>
      <c r="AU122" s="249" t="s">
        <v>82</v>
      </c>
      <c r="AV122" s="13" t="s">
        <v>82</v>
      </c>
      <c r="AW122" s="13" t="s">
        <v>34</v>
      </c>
      <c r="AX122" s="13" t="s">
        <v>78</v>
      </c>
      <c r="AY122" s="249" t="s">
        <v>124</v>
      </c>
    </row>
    <row r="123" s="13" customFormat="1">
      <c r="A123" s="13"/>
      <c r="B123" s="239"/>
      <c r="C123" s="240"/>
      <c r="D123" s="241" t="s">
        <v>133</v>
      </c>
      <c r="E123" s="242" t="s">
        <v>1</v>
      </c>
      <c r="F123" s="243" t="s">
        <v>261</v>
      </c>
      <c r="G123" s="240"/>
      <c r="H123" s="242" t="s">
        <v>1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9" t="s">
        <v>133</v>
      </c>
      <c r="AU123" s="249" t="s">
        <v>82</v>
      </c>
      <c r="AV123" s="13" t="s">
        <v>82</v>
      </c>
      <c r="AW123" s="13" t="s">
        <v>34</v>
      </c>
      <c r="AX123" s="13" t="s">
        <v>78</v>
      </c>
      <c r="AY123" s="249" t="s">
        <v>124</v>
      </c>
    </row>
    <row r="124" s="13" customFormat="1">
      <c r="A124" s="13"/>
      <c r="B124" s="239"/>
      <c r="C124" s="240"/>
      <c r="D124" s="241" t="s">
        <v>133</v>
      </c>
      <c r="E124" s="242" t="s">
        <v>1</v>
      </c>
      <c r="F124" s="243" t="s">
        <v>262</v>
      </c>
      <c r="G124" s="240"/>
      <c r="H124" s="242" t="s">
        <v>1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9" t="s">
        <v>133</v>
      </c>
      <c r="AU124" s="249" t="s">
        <v>82</v>
      </c>
      <c r="AV124" s="13" t="s">
        <v>82</v>
      </c>
      <c r="AW124" s="13" t="s">
        <v>34</v>
      </c>
      <c r="AX124" s="13" t="s">
        <v>78</v>
      </c>
      <c r="AY124" s="249" t="s">
        <v>124</v>
      </c>
    </row>
    <row r="125" s="13" customFormat="1">
      <c r="A125" s="13"/>
      <c r="B125" s="239"/>
      <c r="C125" s="240"/>
      <c r="D125" s="241" t="s">
        <v>133</v>
      </c>
      <c r="E125" s="242" t="s">
        <v>1</v>
      </c>
      <c r="F125" s="243" t="s">
        <v>263</v>
      </c>
      <c r="G125" s="240"/>
      <c r="H125" s="242" t="s">
        <v>1</v>
      </c>
      <c r="I125" s="244"/>
      <c r="J125" s="240"/>
      <c r="K125" s="240"/>
      <c r="L125" s="245"/>
      <c r="M125" s="246"/>
      <c r="N125" s="247"/>
      <c r="O125" s="247"/>
      <c r="P125" s="247"/>
      <c r="Q125" s="247"/>
      <c r="R125" s="247"/>
      <c r="S125" s="247"/>
      <c r="T125" s="24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9" t="s">
        <v>133</v>
      </c>
      <c r="AU125" s="249" t="s">
        <v>82</v>
      </c>
      <c r="AV125" s="13" t="s">
        <v>82</v>
      </c>
      <c r="AW125" s="13" t="s">
        <v>34</v>
      </c>
      <c r="AX125" s="13" t="s">
        <v>78</v>
      </c>
      <c r="AY125" s="249" t="s">
        <v>124</v>
      </c>
    </row>
    <row r="126" s="13" customFormat="1">
      <c r="A126" s="13"/>
      <c r="B126" s="239"/>
      <c r="C126" s="240"/>
      <c r="D126" s="241" t="s">
        <v>133</v>
      </c>
      <c r="E126" s="242" t="s">
        <v>1</v>
      </c>
      <c r="F126" s="243" t="s">
        <v>264</v>
      </c>
      <c r="G126" s="240"/>
      <c r="H126" s="242" t="s">
        <v>1</v>
      </c>
      <c r="I126" s="244"/>
      <c r="J126" s="240"/>
      <c r="K126" s="240"/>
      <c r="L126" s="245"/>
      <c r="M126" s="246"/>
      <c r="N126" s="247"/>
      <c r="O126" s="247"/>
      <c r="P126" s="247"/>
      <c r="Q126" s="247"/>
      <c r="R126" s="247"/>
      <c r="S126" s="247"/>
      <c r="T126" s="24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9" t="s">
        <v>133</v>
      </c>
      <c r="AU126" s="249" t="s">
        <v>82</v>
      </c>
      <c r="AV126" s="13" t="s">
        <v>82</v>
      </c>
      <c r="AW126" s="13" t="s">
        <v>34</v>
      </c>
      <c r="AX126" s="13" t="s">
        <v>78</v>
      </c>
      <c r="AY126" s="249" t="s">
        <v>124</v>
      </c>
    </row>
    <row r="127" s="13" customFormat="1">
      <c r="A127" s="13"/>
      <c r="B127" s="239"/>
      <c r="C127" s="240"/>
      <c r="D127" s="241" t="s">
        <v>133</v>
      </c>
      <c r="E127" s="242" t="s">
        <v>1</v>
      </c>
      <c r="F127" s="243" t="s">
        <v>265</v>
      </c>
      <c r="G127" s="240"/>
      <c r="H127" s="242" t="s">
        <v>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9" t="s">
        <v>133</v>
      </c>
      <c r="AU127" s="249" t="s">
        <v>82</v>
      </c>
      <c r="AV127" s="13" t="s">
        <v>82</v>
      </c>
      <c r="AW127" s="13" t="s">
        <v>34</v>
      </c>
      <c r="AX127" s="13" t="s">
        <v>78</v>
      </c>
      <c r="AY127" s="249" t="s">
        <v>124</v>
      </c>
    </row>
    <row r="128" s="13" customFormat="1">
      <c r="A128" s="13"/>
      <c r="B128" s="239"/>
      <c r="C128" s="240"/>
      <c r="D128" s="241" t="s">
        <v>133</v>
      </c>
      <c r="E128" s="242" t="s">
        <v>1</v>
      </c>
      <c r="F128" s="243" t="s">
        <v>266</v>
      </c>
      <c r="G128" s="240"/>
      <c r="H128" s="242" t="s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9" t="s">
        <v>133</v>
      </c>
      <c r="AU128" s="249" t="s">
        <v>82</v>
      </c>
      <c r="AV128" s="13" t="s">
        <v>82</v>
      </c>
      <c r="AW128" s="13" t="s">
        <v>34</v>
      </c>
      <c r="AX128" s="13" t="s">
        <v>78</v>
      </c>
      <c r="AY128" s="249" t="s">
        <v>124</v>
      </c>
    </row>
    <row r="129" s="13" customFormat="1">
      <c r="A129" s="13"/>
      <c r="B129" s="239"/>
      <c r="C129" s="240"/>
      <c r="D129" s="241" t="s">
        <v>133</v>
      </c>
      <c r="E129" s="242" t="s">
        <v>1</v>
      </c>
      <c r="F129" s="243" t="s">
        <v>267</v>
      </c>
      <c r="G129" s="240"/>
      <c r="H129" s="242" t="s">
        <v>1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9" t="s">
        <v>133</v>
      </c>
      <c r="AU129" s="249" t="s">
        <v>82</v>
      </c>
      <c r="AV129" s="13" t="s">
        <v>82</v>
      </c>
      <c r="AW129" s="13" t="s">
        <v>34</v>
      </c>
      <c r="AX129" s="13" t="s">
        <v>78</v>
      </c>
      <c r="AY129" s="249" t="s">
        <v>124</v>
      </c>
    </row>
    <row r="130" s="14" customFormat="1">
      <c r="A130" s="14"/>
      <c r="B130" s="250"/>
      <c r="C130" s="251"/>
      <c r="D130" s="241" t="s">
        <v>133</v>
      </c>
      <c r="E130" s="252" t="s">
        <v>1</v>
      </c>
      <c r="F130" s="253" t="s">
        <v>82</v>
      </c>
      <c r="G130" s="251"/>
      <c r="H130" s="254">
        <v>1</v>
      </c>
      <c r="I130" s="255"/>
      <c r="J130" s="251"/>
      <c r="K130" s="251"/>
      <c r="L130" s="256"/>
      <c r="M130" s="257"/>
      <c r="N130" s="258"/>
      <c r="O130" s="258"/>
      <c r="P130" s="258"/>
      <c r="Q130" s="258"/>
      <c r="R130" s="258"/>
      <c r="S130" s="258"/>
      <c r="T130" s="25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0" t="s">
        <v>133</v>
      </c>
      <c r="AU130" s="260" t="s">
        <v>82</v>
      </c>
      <c r="AV130" s="14" t="s">
        <v>86</v>
      </c>
      <c r="AW130" s="14" t="s">
        <v>34</v>
      </c>
      <c r="AX130" s="14" t="s">
        <v>82</v>
      </c>
      <c r="AY130" s="260" t="s">
        <v>124</v>
      </c>
    </row>
    <row r="131" s="2" customFormat="1" ht="24.15" customHeight="1">
      <c r="A131" s="38"/>
      <c r="B131" s="39"/>
      <c r="C131" s="226" t="s">
        <v>86</v>
      </c>
      <c r="D131" s="226" t="s">
        <v>126</v>
      </c>
      <c r="E131" s="227" t="s">
        <v>268</v>
      </c>
      <c r="F131" s="228" t="s">
        <v>269</v>
      </c>
      <c r="G131" s="229" t="s">
        <v>205</v>
      </c>
      <c r="H131" s="230">
        <v>1</v>
      </c>
      <c r="I131" s="231"/>
      <c r="J131" s="232">
        <f>ROUND(I131*H131,2)</f>
        <v>0</v>
      </c>
      <c r="K131" s="228" t="s">
        <v>1</v>
      </c>
      <c r="L131" s="44"/>
      <c r="M131" s="233" t="s">
        <v>1</v>
      </c>
      <c r="N131" s="234" t="s">
        <v>43</v>
      </c>
      <c r="O131" s="91"/>
      <c r="P131" s="235">
        <f>O131*H131</f>
        <v>0</v>
      </c>
      <c r="Q131" s="235">
        <v>0</v>
      </c>
      <c r="R131" s="235">
        <f>Q131*H131</f>
        <v>0</v>
      </c>
      <c r="S131" s="235">
        <v>0</v>
      </c>
      <c r="T131" s="23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7" t="s">
        <v>131</v>
      </c>
      <c r="AT131" s="237" t="s">
        <v>126</v>
      </c>
      <c r="AU131" s="237" t="s">
        <v>82</v>
      </c>
      <c r="AY131" s="17" t="s">
        <v>124</v>
      </c>
      <c r="BE131" s="238">
        <f>IF(N131="základní",J131,0)</f>
        <v>0</v>
      </c>
      <c r="BF131" s="238">
        <f>IF(N131="snížená",J131,0)</f>
        <v>0</v>
      </c>
      <c r="BG131" s="238">
        <f>IF(N131="zákl. přenesená",J131,0)</f>
        <v>0</v>
      </c>
      <c r="BH131" s="238">
        <f>IF(N131="sníž. přenesená",J131,0)</f>
        <v>0</v>
      </c>
      <c r="BI131" s="238">
        <f>IF(N131="nulová",J131,0)</f>
        <v>0</v>
      </c>
      <c r="BJ131" s="17" t="s">
        <v>82</v>
      </c>
      <c r="BK131" s="238">
        <f>ROUND(I131*H131,2)</f>
        <v>0</v>
      </c>
      <c r="BL131" s="17" t="s">
        <v>131</v>
      </c>
      <c r="BM131" s="237" t="s">
        <v>270</v>
      </c>
    </row>
    <row r="132" s="13" customFormat="1">
      <c r="A132" s="13"/>
      <c r="B132" s="239"/>
      <c r="C132" s="240"/>
      <c r="D132" s="241" t="s">
        <v>133</v>
      </c>
      <c r="E132" s="242" t="s">
        <v>1</v>
      </c>
      <c r="F132" s="243" t="s">
        <v>271</v>
      </c>
      <c r="G132" s="240"/>
      <c r="H132" s="242" t="s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133</v>
      </c>
      <c r="AU132" s="249" t="s">
        <v>82</v>
      </c>
      <c r="AV132" s="13" t="s">
        <v>82</v>
      </c>
      <c r="AW132" s="13" t="s">
        <v>34</v>
      </c>
      <c r="AX132" s="13" t="s">
        <v>78</v>
      </c>
      <c r="AY132" s="249" t="s">
        <v>124</v>
      </c>
    </row>
    <row r="133" s="13" customFormat="1">
      <c r="A133" s="13"/>
      <c r="B133" s="239"/>
      <c r="C133" s="240"/>
      <c r="D133" s="241" t="s">
        <v>133</v>
      </c>
      <c r="E133" s="242" t="s">
        <v>1</v>
      </c>
      <c r="F133" s="243" t="s">
        <v>272</v>
      </c>
      <c r="G133" s="240"/>
      <c r="H133" s="242" t="s">
        <v>1</v>
      </c>
      <c r="I133" s="244"/>
      <c r="J133" s="240"/>
      <c r="K133" s="240"/>
      <c r="L133" s="245"/>
      <c r="M133" s="246"/>
      <c r="N133" s="247"/>
      <c r="O133" s="247"/>
      <c r="P133" s="247"/>
      <c r="Q133" s="247"/>
      <c r="R133" s="247"/>
      <c r="S133" s="247"/>
      <c r="T133" s="24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9" t="s">
        <v>133</v>
      </c>
      <c r="AU133" s="249" t="s">
        <v>82</v>
      </c>
      <c r="AV133" s="13" t="s">
        <v>82</v>
      </c>
      <c r="AW133" s="13" t="s">
        <v>34</v>
      </c>
      <c r="AX133" s="13" t="s">
        <v>78</v>
      </c>
      <c r="AY133" s="249" t="s">
        <v>124</v>
      </c>
    </row>
    <row r="134" s="13" customFormat="1">
      <c r="A134" s="13"/>
      <c r="B134" s="239"/>
      <c r="C134" s="240"/>
      <c r="D134" s="241" t="s">
        <v>133</v>
      </c>
      <c r="E134" s="242" t="s">
        <v>1</v>
      </c>
      <c r="F134" s="243" t="s">
        <v>273</v>
      </c>
      <c r="G134" s="240"/>
      <c r="H134" s="242" t="s">
        <v>1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9" t="s">
        <v>133</v>
      </c>
      <c r="AU134" s="249" t="s">
        <v>82</v>
      </c>
      <c r="AV134" s="13" t="s">
        <v>82</v>
      </c>
      <c r="AW134" s="13" t="s">
        <v>34</v>
      </c>
      <c r="AX134" s="13" t="s">
        <v>78</v>
      </c>
      <c r="AY134" s="249" t="s">
        <v>124</v>
      </c>
    </row>
    <row r="135" s="13" customFormat="1">
      <c r="A135" s="13"/>
      <c r="B135" s="239"/>
      <c r="C135" s="240"/>
      <c r="D135" s="241" t="s">
        <v>133</v>
      </c>
      <c r="E135" s="242" t="s">
        <v>1</v>
      </c>
      <c r="F135" s="243" t="s">
        <v>274</v>
      </c>
      <c r="G135" s="240"/>
      <c r="H135" s="242" t="s">
        <v>1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133</v>
      </c>
      <c r="AU135" s="249" t="s">
        <v>82</v>
      </c>
      <c r="AV135" s="13" t="s">
        <v>82</v>
      </c>
      <c r="AW135" s="13" t="s">
        <v>34</v>
      </c>
      <c r="AX135" s="13" t="s">
        <v>78</v>
      </c>
      <c r="AY135" s="249" t="s">
        <v>124</v>
      </c>
    </row>
    <row r="136" s="13" customFormat="1">
      <c r="A136" s="13"/>
      <c r="B136" s="239"/>
      <c r="C136" s="240"/>
      <c r="D136" s="241" t="s">
        <v>133</v>
      </c>
      <c r="E136" s="242" t="s">
        <v>1</v>
      </c>
      <c r="F136" s="243" t="s">
        <v>275</v>
      </c>
      <c r="G136" s="240"/>
      <c r="H136" s="242" t="s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9" t="s">
        <v>133</v>
      </c>
      <c r="AU136" s="249" t="s">
        <v>82</v>
      </c>
      <c r="AV136" s="13" t="s">
        <v>82</v>
      </c>
      <c r="AW136" s="13" t="s">
        <v>34</v>
      </c>
      <c r="AX136" s="13" t="s">
        <v>78</v>
      </c>
      <c r="AY136" s="249" t="s">
        <v>124</v>
      </c>
    </row>
    <row r="137" s="14" customFormat="1">
      <c r="A137" s="14"/>
      <c r="B137" s="250"/>
      <c r="C137" s="251"/>
      <c r="D137" s="241" t="s">
        <v>133</v>
      </c>
      <c r="E137" s="252" t="s">
        <v>1</v>
      </c>
      <c r="F137" s="253" t="s">
        <v>276</v>
      </c>
      <c r="G137" s="251"/>
      <c r="H137" s="254">
        <v>1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133</v>
      </c>
      <c r="AU137" s="260" t="s">
        <v>82</v>
      </c>
      <c r="AV137" s="14" t="s">
        <v>86</v>
      </c>
      <c r="AW137" s="14" t="s">
        <v>34</v>
      </c>
      <c r="AX137" s="14" t="s">
        <v>82</v>
      </c>
      <c r="AY137" s="260" t="s">
        <v>124</v>
      </c>
    </row>
    <row r="138" s="2" customFormat="1" ht="24.15" customHeight="1">
      <c r="A138" s="38"/>
      <c r="B138" s="39"/>
      <c r="C138" s="226" t="s">
        <v>145</v>
      </c>
      <c r="D138" s="226" t="s">
        <v>126</v>
      </c>
      <c r="E138" s="227" t="s">
        <v>277</v>
      </c>
      <c r="F138" s="228" t="s">
        <v>278</v>
      </c>
      <c r="G138" s="229" t="s">
        <v>205</v>
      </c>
      <c r="H138" s="230">
        <v>1</v>
      </c>
      <c r="I138" s="231"/>
      <c r="J138" s="232">
        <f>ROUND(I138*H138,2)</f>
        <v>0</v>
      </c>
      <c r="K138" s="228" t="s">
        <v>1</v>
      </c>
      <c r="L138" s="44"/>
      <c r="M138" s="233" t="s">
        <v>1</v>
      </c>
      <c r="N138" s="234" t="s">
        <v>43</v>
      </c>
      <c r="O138" s="91"/>
      <c r="P138" s="235">
        <f>O138*H138</f>
        <v>0</v>
      </c>
      <c r="Q138" s="235">
        <v>0</v>
      </c>
      <c r="R138" s="235">
        <f>Q138*H138</f>
        <v>0</v>
      </c>
      <c r="S138" s="235">
        <v>0</v>
      </c>
      <c r="T138" s="23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7" t="s">
        <v>131</v>
      </c>
      <c r="AT138" s="237" t="s">
        <v>126</v>
      </c>
      <c r="AU138" s="237" t="s">
        <v>82</v>
      </c>
      <c r="AY138" s="17" t="s">
        <v>124</v>
      </c>
      <c r="BE138" s="238">
        <f>IF(N138="základní",J138,0)</f>
        <v>0</v>
      </c>
      <c r="BF138" s="238">
        <f>IF(N138="snížená",J138,0)</f>
        <v>0</v>
      </c>
      <c r="BG138" s="238">
        <f>IF(N138="zákl. přenesená",J138,0)</f>
        <v>0</v>
      </c>
      <c r="BH138" s="238">
        <f>IF(N138="sníž. přenesená",J138,0)</f>
        <v>0</v>
      </c>
      <c r="BI138" s="238">
        <f>IF(N138="nulová",J138,0)</f>
        <v>0</v>
      </c>
      <c r="BJ138" s="17" t="s">
        <v>82</v>
      </c>
      <c r="BK138" s="238">
        <f>ROUND(I138*H138,2)</f>
        <v>0</v>
      </c>
      <c r="BL138" s="17" t="s">
        <v>131</v>
      </c>
      <c r="BM138" s="237" t="s">
        <v>279</v>
      </c>
    </row>
    <row r="139" s="13" customFormat="1">
      <c r="A139" s="13"/>
      <c r="B139" s="239"/>
      <c r="C139" s="240"/>
      <c r="D139" s="241" t="s">
        <v>133</v>
      </c>
      <c r="E139" s="242" t="s">
        <v>1</v>
      </c>
      <c r="F139" s="243" t="s">
        <v>280</v>
      </c>
      <c r="G139" s="240"/>
      <c r="H139" s="242" t="s">
        <v>1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133</v>
      </c>
      <c r="AU139" s="249" t="s">
        <v>82</v>
      </c>
      <c r="AV139" s="13" t="s">
        <v>82</v>
      </c>
      <c r="AW139" s="13" t="s">
        <v>34</v>
      </c>
      <c r="AX139" s="13" t="s">
        <v>78</v>
      </c>
      <c r="AY139" s="249" t="s">
        <v>124</v>
      </c>
    </row>
    <row r="140" s="13" customFormat="1">
      <c r="A140" s="13"/>
      <c r="B140" s="239"/>
      <c r="C140" s="240"/>
      <c r="D140" s="241" t="s">
        <v>133</v>
      </c>
      <c r="E140" s="242" t="s">
        <v>1</v>
      </c>
      <c r="F140" s="243" t="s">
        <v>281</v>
      </c>
      <c r="G140" s="240"/>
      <c r="H140" s="242" t="s">
        <v>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133</v>
      </c>
      <c r="AU140" s="249" t="s">
        <v>82</v>
      </c>
      <c r="AV140" s="13" t="s">
        <v>82</v>
      </c>
      <c r="AW140" s="13" t="s">
        <v>34</v>
      </c>
      <c r="AX140" s="13" t="s">
        <v>78</v>
      </c>
      <c r="AY140" s="249" t="s">
        <v>124</v>
      </c>
    </row>
    <row r="141" s="13" customFormat="1">
      <c r="A141" s="13"/>
      <c r="B141" s="239"/>
      <c r="C141" s="240"/>
      <c r="D141" s="241" t="s">
        <v>133</v>
      </c>
      <c r="E141" s="242" t="s">
        <v>1</v>
      </c>
      <c r="F141" s="243" t="s">
        <v>282</v>
      </c>
      <c r="G141" s="240"/>
      <c r="H141" s="242" t="s">
        <v>1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133</v>
      </c>
      <c r="AU141" s="249" t="s">
        <v>82</v>
      </c>
      <c r="AV141" s="13" t="s">
        <v>82</v>
      </c>
      <c r="AW141" s="13" t="s">
        <v>34</v>
      </c>
      <c r="AX141" s="13" t="s">
        <v>78</v>
      </c>
      <c r="AY141" s="249" t="s">
        <v>124</v>
      </c>
    </row>
    <row r="142" s="13" customFormat="1">
      <c r="A142" s="13"/>
      <c r="B142" s="239"/>
      <c r="C142" s="240"/>
      <c r="D142" s="241" t="s">
        <v>133</v>
      </c>
      <c r="E142" s="242" t="s">
        <v>1</v>
      </c>
      <c r="F142" s="243" t="s">
        <v>283</v>
      </c>
      <c r="G142" s="240"/>
      <c r="H142" s="242" t="s">
        <v>1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9" t="s">
        <v>133</v>
      </c>
      <c r="AU142" s="249" t="s">
        <v>82</v>
      </c>
      <c r="AV142" s="13" t="s">
        <v>82</v>
      </c>
      <c r="AW142" s="13" t="s">
        <v>34</v>
      </c>
      <c r="AX142" s="13" t="s">
        <v>78</v>
      </c>
      <c r="AY142" s="249" t="s">
        <v>124</v>
      </c>
    </row>
    <row r="143" s="14" customFormat="1">
      <c r="A143" s="14"/>
      <c r="B143" s="250"/>
      <c r="C143" s="251"/>
      <c r="D143" s="241" t="s">
        <v>133</v>
      </c>
      <c r="E143" s="252" t="s">
        <v>1</v>
      </c>
      <c r="F143" s="253" t="s">
        <v>82</v>
      </c>
      <c r="G143" s="251"/>
      <c r="H143" s="254">
        <v>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0" t="s">
        <v>133</v>
      </c>
      <c r="AU143" s="260" t="s">
        <v>82</v>
      </c>
      <c r="AV143" s="14" t="s">
        <v>86</v>
      </c>
      <c r="AW143" s="14" t="s">
        <v>34</v>
      </c>
      <c r="AX143" s="14" t="s">
        <v>82</v>
      </c>
      <c r="AY143" s="260" t="s">
        <v>124</v>
      </c>
    </row>
    <row r="144" s="2" customFormat="1" ht="37.8" customHeight="1">
      <c r="A144" s="38"/>
      <c r="B144" s="39"/>
      <c r="C144" s="226" t="s">
        <v>131</v>
      </c>
      <c r="D144" s="226" t="s">
        <v>126</v>
      </c>
      <c r="E144" s="227" t="s">
        <v>284</v>
      </c>
      <c r="F144" s="228" t="s">
        <v>285</v>
      </c>
      <c r="G144" s="229" t="s">
        <v>205</v>
      </c>
      <c r="H144" s="230">
        <v>1</v>
      </c>
      <c r="I144" s="231"/>
      <c r="J144" s="232">
        <f>ROUND(I144*H144,2)</f>
        <v>0</v>
      </c>
      <c r="K144" s="228" t="s">
        <v>1</v>
      </c>
      <c r="L144" s="44"/>
      <c r="M144" s="233" t="s">
        <v>1</v>
      </c>
      <c r="N144" s="234" t="s">
        <v>43</v>
      </c>
      <c r="O144" s="91"/>
      <c r="P144" s="235">
        <f>O144*H144</f>
        <v>0</v>
      </c>
      <c r="Q144" s="235">
        <v>0</v>
      </c>
      <c r="R144" s="235">
        <f>Q144*H144</f>
        <v>0</v>
      </c>
      <c r="S144" s="235">
        <v>0</v>
      </c>
      <c r="T144" s="23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7" t="s">
        <v>131</v>
      </c>
      <c r="AT144" s="237" t="s">
        <v>126</v>
      </c>
      <c r="AU144" s="237" t="s">
        <v>82</v>
      </c>
      <c r="AY144" s="17" t="s">
        <v>124</v>
      </c>
      <c r="BE144" s="238">
        <f>IF(N144="základní",J144,0)</f>
        <v>0</v>
      </c>
      <c r="BF144" s="238">
        <f>IF(N144="snížená",J144,0)</f>
        <v>0</v>
      </c>
      <c r="BG144" s="238">
        <f>IF(N144="zákl. přenesená",J144,0)</f>
        <v>0</v>
      </c>
      <c r="BH144" s="238">
        <f>IF(N144="sníž. přenesená",J144,0)</f>
        <v>0</v>
      </c>
      <c r="BI144" s="238">
        <f>IF(N144="nulová",J144,0)</f>
        <v>0</v>
      </c>
      <c r="BJ144" s="17" t="s">
        <v>82</v>
      </c>
      <c r="BK144" s="238">
        <f>ROUND(I144*H144,2)</f>
        <v>0</v>
      </c>
      <c r="BL144" s="17" t="s">
        <v>131</v>
      </c>
      <c r="BM144" s="237" t="s">
        <v>286</v>
      </c>
    </row>
    <row r="145" s="2" customFormat="1" ht="44.25" customHeight="1">
      <c r="A145" s="38"/>
      <c r="B145" s="39"/>
      <c r="C145" s="226" t="s">
        <v>158</v>
      </c>
      <c r="D145" s="226" t="s">
        <v>126</v>
      </c>
      <c r="E145" s="227" t="s">
        <v>287</v>
      </c>
      <c r="F145" s="228" t="s">
        <v>288</v>
      </c>
      <c r="G145" s="229" t="s">
        <v>205</v>
      </c>
      <c r="H145" s="230">
        <v>1</v>
      </c>
      <c r="I145" s="231"/>
      <c r="J145" s="232">
        <f>ROUND(I145*H145,2)</f>
        <v>0</v>
      </c>
      <c r="K145" s="228" t="s">
        <v>1</v>
      </c>
      <c r="L145" s="44"/>
      <c r="M145" s="233" t="s">
        <v>1</v>
      </c>
      <c r="N145" s="234" t="s">
        <v>43</v>
      </c>
      <c r="O145" s="91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131</v>
      </c>
      <c r="AT145" s="237" t="s">
        <v>126</v>
      </c>
      <c r="AU145" s="237" t="s">
        <v>82</v>
      </c>
      <c r="AY145" s="17" t="s">
        <v>124</v>
      </c>
      <c r="BE145" s="238">
        <f>IF(N145="základní",J145,0)</f>
        <v>0</v>
      </c>
      <c r="BF145" s="238">
        <f>IF(N145="snížená",J145,0)</f>
        <v>0</v>
      </c>
      <c r="BG145" s="238">
        <f>IF(N145="zákl. přenesená",J145,0)</f>
        <v>0</v>
      </c>
      <c r="BH145" s="238">
        <f>IF(N145="sníž. přenesená",J145,0)</f>
        <v>0</v>
      </c>
      <c r="BI145" s="238">
        <f>IF(N145="nulová",J145,0)</f>
        <v>0</v>
      </c>
      <c r="BJ145" s="17" t="s">
        <v>82</v>
      </c>
      <c r="BK145" s="238">
        <f>ROUND(I145*H145,2)</f>
        <v>0</v>
      </c>
      <c r="BL145" s="17" t="s">
        <v>131</v>
      </c>
      <c r="BM145" s="237" t="s">
        <v>289</v>
      </c>
    </row>
    <row r="146" s="14" customFormat="1">
      <c r="A146" s="14"/>
      <c r="B146" s="250"/>
      <c r="C146" s="251"/>
      <c r="D146" s="241" t="s">
        <v>133</v>
      </c>
      <c r="E146" s="252" t="s">
        <v>1</v>
      </c>
      <c r="F146" s="253" t="s">
        <v>82</v>
      </c>
      <c r="G146" s="251"/>
      <c r="H146" s="254">
        <v>1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133</v>
      </c>
      <c r="AU146" s="260" t="s">
        <v>82</v>
      </c>
      <c r="AV146" s="14" t="s">
        <v>86</v>
      </c>
      <c r="AW146" s="14" t="s">
        <v>34</v>
      </c>
      <c r="AX146" s="14" t="s">
        <v>82</v>
      </c>
      <c r="AY146" s="260" t="s">
        <v>124</v>
      </c>
    </row>
    <row r="147" s="2" customFormat="1" ht="16.5" customHeight="1">
      <c r="A147" s="38"/>
      <c r="B147" s="39"/>
      <c r="C147" s="226" t="s">
        <v>189</v>
      </c>
      <c r="D147" s="226" t="s">
        <v>126</v>
      </c>
      <c r="E147" s="227" t="s">
        <v>290</v>
      </c>
      <c r="F147" s="228" t="s">
        <v>291</v>
      </c>
      <c r="G147" s="229" t="s">
        <v>205</v>
      </c>
      <c r="H147" s="230">
        <v>1</v>
      </c>
      <c r="I147" s="231"/>
      <c r="J147" s="232">
        <f>ROUND(I147*H147,2)</f>
        <v>0</v>
      </c>
      <c r="K147" s="228" t="s">
        <v>1</v>
      </c>
      <c r="L147" s="44"/>
      <c r="M147" s="233" t="s">
        <v>1</v>
      </c>
      <c r="N147" s="234" t="s">
        <v>43</v>
      </c>
      <c r="O147" s="91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131</v>
      </c>
      <c r="AT147" s="237" t="s">
        <v>126</v>
      </c>
      <c r="AU147" s="237" t="s">
        <v>82</v>
      </c>
      <c r="AY147" s="17" t="s">
        <v>124</v>
      </c>
      <c r="BE147" s="238">
        <f>IF(N147="základní",J147,0)</f>
        <v>0</v>
      </c>
      <c r="BF147" s="238">
        <f>IF(N147="snížená",J147,0)</f>
        <v>0</v>
      </c>
      <c r="BG147" s="238">
        <f>IF(N147="zákl. přenesená",J147,0)</f>
        <v>0</v>
      </c>
      <c r="BH147" s="238">
        <f>IF(N147="sníž. přenesená",J147,0)</f>
        <v>0</v>
      </c>
      <c r="BI147" s="238">
        <f>IF(N147="nulová",J147,0)</f>
        <v>0</v>
      </c>
      <c r="BJ147" s="17" t="s">
        <v>82</v>
      </c>
      <c r="BK147" s="238">
        <f>ROUND(I147*H147,2)</f>
        <v>0</v>
      </c>
      <c r="BL147" s="17" t="s">
        <v>131</v>
      </c>
      <c r="BM147" s="237" t="s">
        <v>292</v>
      </c>
    </row>
    <row r="148" s="2" customFormat="1" ht="24.15" customHeight="1">
      <c r="A148" s="38"/>
      <c r="B148" s="39"/>
      <c r="C148" s="226" t="s">
        <v>197</v>
      </c>
      <c r="D148" s="226" t="s">
        <v>126</v>
      </c>
      <c r="E148" s="227" t="s">
        <v>293</v>
      </c>
      <c r="F148" s="228" t="s">
        <v>294</v>
      </c>
      <c r="G148" s="229" t="s">
        <v>205</v>
      </c>
      <c r="H148" s="230">
        <v>1</v>
      </c>
      <c r="I148" s="231"/>
      <c r="J148" s="232">
        <f>ROUND(I148*H148,2)</f>
        <v>0</v>
      </c>
      <c r="K148" s="228" t="s">
        <v>1</v>
      </c>
      <c r="L148" s="44"/>
      <c r="M148" s="233" t="s">
        <v>1</v>
      </c>
      <c r="N148" s="234" t="s">
        <v>43</v>
      </c>
      <c r="O148" s="91"/>
      <c r="P148" s="235">
        <f>O148*H148</f>
        <v>0</v>
      </c>
      <c r="Q148" s="235">
        <v>0</v>
      </c>
      <c r="R148" s="235">
        <f>Q148*H148</f>
        <v>0</v>
      </c>
      <c r="S148" s="235">
        <v>0</v>
      </c>
      <c r="T148" s="23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7" t="s">
        <v>131</v>
      </c>
      <c r="AT148" s="237" t="s">
        <v>126</v>
      </c>
      <c r="AU148" s="237" t="s">
        <v>82</v>
      </c>
      <c r="AY148" s="17" t="s">
        <v>124</v>
      </c>
      <c r="BE148" s="238">
        <f>IF(N148="základní",J148,0)</f>
        <v>0</v>
      </c>
      <c r="BF148" s="238">
        <f>IF(N148="snížená",J148,0)</f>
        <v>0</v>
      </c>
      <c r="BG148" s="238">
        <f>IF(N148="zákl. přenesená",J148,0)</f>
        <v>0</v>
      </c>
      <c r="BH148" s="238">
        <f>IF(N148="sníž. přenesená",J148,0)</f>
        <v>0</v>
      </c>
      <c r="BI148" s="238">
        <f>IF(N148="nulová",J148,0)</f>
        <v>0</v>
      </c>
      <c r="BJ148" s="17" t="s">
        <v>82</v>
      </c>
      <c r="BK148" s="238">
        <f>ROUND(I148*H148,2)</f>
        <v>0</v>
      </c>
      <c r="BL148" s="17" t="s">
        <v>131</v>
      </c>
      <c r="BM148" s="237" t="s">
        <v>295</v>
      </c>
    </row>
    <row r="149" s="2" customFormat="1" ht="49.05" customHeight="1">
      <c r="A149" s="38"/>
      <c r="B149" s="39"/>
      <c r="C149" s="226" t="s">
        <v>202</v>
      </c>
      <c r="D149" s="226" t="s">
        <v>126</v>
      </c>
      <c r="E149" s="227" t="s">
        <v>296</v>
      </c>
      <c r="F149" s="228" t="s">
        <v>297</v>
      </c>
      <c r="G149" s="229" t="s">
        <v>205</v>
      </c>
      <c r="H149" s="230">
        <v>1</v>
      </c>
      <c r="I149" s="231"/>
      <c r="J149" s="232">
        <f>ROUND(I149*H149,2)</f>
        <v>0</v>
      </c>
      <c r="K149" s="228" t="s">
        <v>1</v>
      </c>
      <c r="L149" s="44"/>
      <c r="M149" s="233" t="s">
        <v>1</v>
      </c>
      <c r="N149" s="234" t="s">
        <v>43</v>
      </c>
      <c r="O149" s="91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131</v>
      </c>
      <c r="AT149" s="237" t="s">
        <v>126</v>
      </c>
      <c r="AU149" s="237" t="s">
        <v>82</v>
      </c>
      <c r="AY149" s="17" t="s">
        <v>124</v>
      </c>
      <c r="BE149" s="238">
        <f>IF(N149="základní",J149,0)</f>
        <v>0</v>
      </c>
      <c r="BF149" s="238">
        <f>IF(N149="snížená",J149,0)</f>
        <v>0</v>
      </c>
      <c r="BG149" s="238">
        <f>IF(N149="zákl. přenesená",J149,0)</f>
        <v>0</v>
      </c>
      <c r="BH149" s="238">
        <f>IF(N149="sníž. přenesená",J149,0)</f>
        <v>0</v>
      </c>
      <c r="BI149" s="238">
        <f>IF(N149="nulová",J149,0)</f>
        <v>0</v>
      </c>
      <c r="BJ149" s="17" t="s">
        <v>82</v>
      </c>
      <c r="BK149" s="238">
        <f>ROUND(I149*H149,2)</f>
        <v>0</v>
      </c>
      <c r="BL149" s="17" t="s">
        <v>131</v>
      </c>
      <c r="BM149" s="237" t="s">
        <v>298</v>
      </c>
    </row>
    <row r="150" s="14" customFormat="1">
      <c r="A150" s="14"/>
      <c r="B150" s="250"/>
      <c r="C150" s="251"/>
      <c r="D150" s="241" t="s">
        <v>133</v>
      </c>
      <c r="E150" s="252" t="s">
        <v>1</v>
      </c>
      <c r="F150" s="253" t="s">
        <v>82</v>
      </c>
      <c r="G150" s="251"/>
      <c r="H150" s="254">
        <v>1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0" t="s">
        <v>133</v>
      </c>
      <c r="AU150" s="260" t="s">
        <v>82</v>
      </c>
      <c r="AV150" s="14" t="s">
        <v>86</v>
      </c>
      <c r="AW150" s="14" t="s">
        <v>34</v>
      </c>
      <c r="AX150" s="14" t="s">
        <v>82</v>
      </c>
      <c r="AY150" s="260" t="s">
        <v>124</v>
      </c>
    </row>
    <row r="151" s="2" customFormat="1" ht="21.75" customHeight="1">
      <c r="A151" s="38"/>
      <c r="B151" s="39"/>
      <c r="C151" s="226" t="s">
        <v>207</v>
      </c>
      <c r="D151" s="226" t="s">
        <v>126</v>
      </c>
      <c r="E151" s="227" t="s">
        <v>299</v>
      </c>
      <c r="F151" s="228" t="s">
        <v>300</v>
      </c>
      <c r="G151" s="229" t="s">
        <v>205</v>
      </c>
      <c r="H151" s="230">
        <v>1</v>
      </c>
      <c r="I151" s="231"/>
      <c r="J151" s="232">
        <f>ROUND(I151*H151,2)</f>
        <v>0</v>
      </c>
      <c r="K151" s="228" t="s">
        <v>1</v>
      </c>
      <c r="L151" s="44"/>
      <c r="M151" s="233" t="s">
        <v>1</v>
      </c>
      <c r="N151" s="234" t="s">
        <v>43</v>
      </c>
      <c r="O151" s="91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131</v>
      </c>
      <c r="AT151" s="237" t="s">
        <v>126</v>
      </c>
      <c r="AU151" s="237" t="s">
        <v>82</v>
      </c>
      <c r="AY151" s="17" t="s">
        <v>124</v>
      </c>
      <c r="BE151" s="238">
        <f>IF(N151="základní",J151,0)</f>
        <v>0</v>
      </c>
      <c r="BF151" s="238">
        <f>IF(N151="snížená",J151,0)</f>
        <v>0</v>
      </c>
      <c r="BG151" s="238">
        <f>IF(N151="zákl. přenesená",J151,0)</f>
        <v>0</v>
      </c>
      <c r="BH151" s="238">
        <f>IF(N151="sníž. přenesená",J151,0)</f>
        <v>0</v>
      </c>
      <c r="BI151" s="238">
        <f>IF(N151="nulová",J151,0)</f>
        <v>0</v>
      </c>
      <c r="BJ151" s="17" t="s">
        <v>82</v>
      </c>
      <c r="BK151" s="238">
        <f>ROUND(I151*H151,2)</f>
        <v>0</v>
      </c>
      <c r="BL151" s="17" t="s">
        <v>131</v>
      </c>
      <c r="BM151" s="237" t="s">
        <v>301</v>
      </c>
    </row>
    <row r="152" s="14" customFormat="1">
      <c r="A152" s="14"/>
      <c r="B152" s="250"/>
      <c r="C152" s="251"/>
      <c r="D152" s="241" t="s">
        <v>133</v>
      </c>
      <c r="E152" s="252" t="s">
        <v>1</v>
      </c>
      <c r="F152" s="253" t="s">
        <v>82</v>
      </c>
      <c r="G152" s="251"/>
      <c r="H152" s="254">
        <v>1</v>
      </c>
      <c r="I152" s="255"/>
      <c r="J152" s="251"/>
      <c r="K152" s="251"/>
      <c r="L152" s="256"/>
      <c r="M152" s="257"/>
      <c r="N152" s="258"/>
      <c r="O152" s="258"/>
      <c r="P152" s="258"/>
      <c r="Q152" s="258"/>
      <c r="R152" s="258"/>
      <c r="S152" s="258"/>
      <c r="T152" s="25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0" t="s">
        <v>133</v>
      </c>
      <c r="AU152" s="260" t="s">
        <v>82</v>
      </c>
      <c r="AV152" s="14" t="s">
        <v>86</v>
      </c>
      <c r="AW152" s="14" t="s">
        <v>34</v>
      </c>
      <c r="AX152" s="14" t="s">
        <v>82</v>
      </c>
      <c r="AY152" s="260" t="s">
        <v>124</v>
      </c>
    </row>
    <row r="153" s="2" customFormat="1" ht="49.05" customHeight="1">
      <c r="A153" s="38"/>
      <c r="B153" s="39"/>
      <c r="C153" s="226" t="s">
        <v>246</v>
      </c>
      <c r="D153" s="226" t="s">
        <v>126</v>
      </c>
      <c r="E153" s="227" t="s">
        <v>302</v>
      </c>
      <c r="F153" s="228" t="s">
        <v>303</v>
      </c>
      <c r="G153" s="229" t="s">
        <v>205</v>
      </c>
      <c r="H153" s="230">
        <v>1</v>
      </c>
      <c r="I153" s="231"/>
      <c r="J153" s="232">
        <f>ROUND(I153*H153,2)</f>
        <v>0</v>
      </c>
      <c r="K153" s="228" t="s">
        <v>1</v>
      </c>
      <c r="L153" s="44"/>
      <c r="M153" s="233" t="s">
        <v>1</v>
      </c>
      <c r="N153" s="234" t="s">
        <v>43</v>
      </c>
      <c r="O153" s="91"/>
      <c r="P153" s="235">
        <f>O153*H153</f>
        <v>0</v>
      </c>
      <c r="Q153" s="235">
        <v>0</v>
      </c>
      <c r="R153" s="235">
        <f>Q153*H153</f>
        <v>0</v>
      </c>
      <c r="S153" s="235">
        <v>0</v>
      </c>
      <c r="T153" s="236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7" t="s">
        <v>131</v>
      </c>
      <c r="AT153" s="237" t="s">
        <v>126</v>
      </c>
      <c r="AU153" s="237" t="s">
        <v>82</v>
      </c>
      <c r="AY153" s="17" t="s">
        <v>124</v>
      </c>
      <c r="BE153" s="238">
        <f>IF(N153="základní",J153,0)</f>
        <v>0</v>
      </c>
      <c r="BF153" s="238">
        <f>IF(N153="snížená",J153,0)</f>
        <v>0</v>
      </c>
      <c r="BG153" s="238">
        <f>IF(N153="zákl. přenesená",J153,0)</f>
        <v>0</v>
      </c>
      <c r="BH153" s="238">
        <f>IF(N153="sníž. přenesená",J153,0)</f>
        <v>0</v>
      </c>
      <c r="BI153" s="238">
        <f>IF(N153="nulová",J153,0)</f>
        <v>0</v>
      </c>
      <c r="BJ153" s="17" t="s">
        <v>82</v>
      </c>
      <c r="BK153" s="238">
        <f>ROUND(I153*H153,2)</f>
        <v>0</v>
      </c>
      <c r="BL153" s="17" t="s">
        <v>131</v>
      </c>
      <c r="BM153" s="237" t="s">
        <v>304</v>
      </c>
    </row>
    <row r="154" s="14" customFormat="1">
      <c r="A154" s="14"/>
      <c r="B154" s="250"/>
      <c r="C154" s="251"/>
      <c r="D154" s="241" t="s">
        <v>133</v>
      </c>
      <c r="E154" s="252" t="s">
        <v>1</v>
      </c>
      <c r="F154" s="253" t="s">
        <v>82</v>
      </c>
      <c r="G154" s="251"/>
      <c r="H154" s="254">
        <v>1</v>
      </c>
      <c r="I154" s="255"/>
      <c r="J154" s="251"/>
      <c r="K154" s="251"/>
      <c r="L154" s="256"/>
      <c r="M154" s="257"/>
      <c r="N154" s="258"/>
      <c r="O154" s="258"/>
      <c r="P154" s="258"/>
      <c r="Q154" s="258"/>
      <c r="R154" s="258"/>
      <c r="S154" s="258"/>
      <c r="T154" s="25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0" t="s">
        <v>133</v>
      </c>
      <c r="AU154" s="260" t="s">
        <v>82</v>
      </c>
      <c r="AV154" s="14" t="s">
        <v>86</v>
      </c>
      <c r="AW154" s="14" t="s">
        <v>34</v>
      </c>
      <c r="AX154" s="14" t="s">
        <v>82</v>
      </c>
      <c r="AY154" s="260" t="s">
        <v>124</v>
      </c>
    </row>
    <row r="155" s="2" customFormat="1" ht="24.15" customHeight="1">
      <c r="A155" s="38"/>
      <c r="B155" s="39"/>
      <c r="C155" s="226" t="s">
        <v>305</v>
      </c>
      <c r="D155" s="226" t="s">
        <v>126</v>
      </c>
      <c r="E155" s="227" t="s">
        <v>306</v>
      </c>
      <c r="F155" s="228" t="s">
        <v>307</v>
      </c>
      <c r="G155" s="229" t="s">
        <v>205</v>
      </c>
      <c r="H155" s="230">
        <v>1</v>
      </c>
      <c r="I155" s="231"/>
      <c r="J155" s="232">
        <f>ROUND(I155*H155,2)</f>
        <v>0</v>
      </c>
      <c r="K155" s="228" t="s">
        <v>1</v>
      </c>
      <c r="L155" s="44"/>
      <c r="M155" s="233" t="s">
        <v>1</v>
      </c>
      <c r="N155" s="234" t="s">
        <v>43</v>
      </c>
      <c r="O155" s="91"/>
      <c r="P155" s="235">
        <f>O155*H155</f>
        <v>0</v>
      </c>
      <c r="Q155" s="235">
        <v>0</v>
      </c>
      <c r="R155" s="235">
        <f>Q155*H155</f>
        <v>0</v>
      </c>
      <c r="S155" s="235">
        <v>0</v>
      </c>
      <c r="T155" s="23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7" t="s">
        <v>131</v>
      </c>
      <c r="AT155" s="237" t="s">
        <v>126</v>
      </c>
      <c r="AU155" s="237" t="s">
        <v>82</v>
      </c>
      <c r="AY155" s="17" t="s">
        <v>124</v>
      </c>
      <c r="BE155" s="238">
        <f>IF(N155="základní",J155,0)</f>
        <v>0</v>
      </c>
      <c r="BF155" s="238">
        <f>IF(N155="snížená",J155,0)</f>
        <v>0</v>
      </c>
      <c r="BG155" s="238">
        <f>IF(N155="zákl. přenesená",J155,0)</f>
        <v>0</v>
      </c>
      <c r="BH155" s="238">
        <f>IF(N155="sníž. přenesená",J155,0)</f>
        <v>0</v>
      </c>
      <c r="BI155" s="238">
        <f>IF(N155="nulová",J155,0)</f>
        <v>0</v>
      </c>
      <c r="BJ155" s="17" t="s">
        <v>82</v>
      </c>
      <c r="BK155" s="238">
        <f>ROUND(I155*H155,2)</f>
        <v>0</v>
      </c>
      <c r="BL155" s="17" t="s">
        <v>131</v>
      </c>
      <c r="BM155" s="237" t="s">
        <v>308</v>
      </c>
    </row>
    <row r="156" s="13" customFormat="1">
      <c r="A156" s="13"/>
      <c r="B156" s="239"/>
      <c r="C156" s="240"/>
      <c r="D156" s="241" t="s">
        <v>133</v>
      </c>
      <c r="E156" s="242" t="s">
        <v>1</v>
      </c>
      <c r="F156" s="243" t="s">
        <v>309</v>
      </c>
      <c r="G156" s="240"/>
      <c r="H156" s="242" t="s">
        <v>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133</v>
      </c>
      <c r="AU156" s="249" t="s">
        <v>82</v>
      </c>
      <c r="AV156" s="13" t="s">
        <v>82</v>
      </c>
      <c r="AW156" s="13" t="s">
        <v>34</v>
      </c>
      <c r="AX156" s="13" t="s">
        <v>78</v>
      </c>
      <c r="AY156" s="249" t="s">
        <v>124</v>
      </c>
    </row>
    <row r="157" s="13" customFormat="1">
      <c r="A157" s="13"/>
      <c r="B157" s="239"/>
      <c r="C157" s="240"/>
      <c r="D157" s="241" t="s">
        <v>133</v>
      </c>
      <c r="E157" s="242" t="s">
        <v>1</v>
      </c>
      <c r="F157" s="243" t="s">
        <v>310</v>
      </c>
      <c r="G157" s="240"/>
      <c r="H157" s="242" t="s">
        <v>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133</v>
      </c>
      <c r="AU157" s="249" t="s">
        <v>82</v>
      </c>
      <c r="AV157" s="13" t="s">
        <v>82</v>
      </c>
      <c r="AW157" s="13" t="s">
        <v>34</v>
      </c>
      <c r="AX157" s="13" t="s">
        <v>78</v>
      </c>
      <c r="AY157" s="249" t="s">
        <v>124</v>
      </c>
    </row>
    <row r="158" s="13" customFormat="1">
      <c r="A158" s="13"/>
      <c r="B158" s="239"/>
      <c r="C158" s="240"/>
      <c r="D158" s="241" t="s">
        <v>133</v>
      </c>
      <c r="E158" s="242" t="s">
        <v>1</v>
      </c>
      <c r="F158" s="243" t="s">
        <v>311</v>
      </c>
      <c r="G158" s="240"/>
      <c r="H158" s="242" t="s">
        <v>1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9" t="s">
        <v>133</v>
      </c>
      <c r="AU158" s="249" t="s">
        <v>82</v>
      </c>
      <c r="AV158" s="13" t="s">
        <v>82</v>
      </c>
      <c r="AW158" s="13" t="s">
        <v>34</v>
      </c>
      <c r="AX158" s="13" t="s">
        <v>78</v>
      </c>
      <c r="AY158" s="249" t="s">
        <v>124</v>
      </c>
    </row>
    <row r="159" s="13" customFormat="1">
      <c r="A159" s="13"/>
      <c r="B159" s="239"/>
      <c r="C159" s="240"/>
      <c r="D159" s="241" t="s">
        <v>133</v>
      </c>
      <c r="E159" s="242" t="s">
        <v>1</v>
      </c>
      <c r="F159" s="243" t="s">
        <v>312</v>
      </c>
      <c r="G159" s="240"/>
      <c r="H159" s="242" t="s">
        <v>1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133</v>
      </c>
      <c r="AU159" s="249" t="s">
        <v>82</v>
      </c>
      <c r="AV159" s="13" t="s">
        <v>82</v>
      </c>
      <c r="AW159" s="13" t="s">
        <v>34</v>
      </c>
      <c r="AX159" s="13" t="s">
        <v>78</v>
      </c>
      <c r="AY159" s="249" t="s">
        <v>124</v>
      </c>
    </row>
    <row r="160" s="14" customFormat="1">
      <c r="A160" s="14"/>
      <c r="B160" s="250"/>
      <c r="C160" s="251"/>
      <c r="D160" s="241" t="s">
        <v>133</v>
      </c>
      <c r="E160" s="252" t="s">
        <v>1</v>
      </c>
      <c r="F160" s="253" t="s">
        <v>82</v>
      </c>
      <c r="G160" s="251"/>
      <c r="H160" s="254">
        <v>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0" t="s">
        <v>133</v>
      </c>
      <c r="AU160" s="260" t="s">
        <v>82</v>
      </c>
      <c r="AV160" s="14" t="s">
        <v>86</v>
      </c>
      <c r="AW160" s="14" t="s">
        <v>34</v>
      </c>
      <c r="AX160" s="14" t="s">
        <v>82</v>
      </c>
      <c r="AY160" s="260" t="s">
        <v>124</v>
      </c>
    </row>
    <row r="161" s="2" customFormat="1" ht="16.5" customHeight="1">
      <c r="A161" s="38"/>
      <c r="B161" s="39"/>
      <c r="C161" s="226" t="s">
        <v>313</v>
      </c>
      <c r="D161" s="226" t="s">
        <v>126</v>
      </c>
      <c r="E161" s="227" t="s">
        <v>314</v>
      </c>
      <c r="F161" s="228" t="s">
        <v>315</v>
      </c>
      <c r="G161" s="229" t="s">
        <v>205</v>
      </c>
      <c r="H161" s="230">
        <v>1</v>
      </c>
      <c r="I161" s="231"/>
      <c r="J161" s="232">
        <f>ROUND(I161*H161,2)</f>
        <v>0</v>
      </c>
      <c r="K161" s="228" t="s">
        <v>1</v>
      </c>
      <c r="L161" s="44"/>
      <c r="M161" s="233" t="s">
        <v>1</v>
      </c>
      <c r="N161" s="234" t="s">
        <v>43</v>
      </c>
      <c r="O161" s="91"/>
      <c r="P161" s="235">
        <f>O161*H161</f>
        <v>0</v>
      </c>
      <c r="Q161" s="235">
        <v>0</v>
      </c>
      <c r="R161" s="235">
        <f>Q161*H161</f>
        <v>0</v>
      </c>
      <c r="S161" s="235">
        <v>0</v>
      </c>
      <c r="T161" s="236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131</v>
      </c>
      <c r="AT161" s="237" t="s">
        <v>126</v>
      </c>
      <c r="AU161" s="237" t="s">
        <v>82</v>
      </c>
      <c r="AY161" s="17" t="s">
        <v>124</v>
      </c>
      <c r="BE161" s="238">
        <f>IF(N161="základní",J161,0)</f>
        <v>0</v>
      </c>
      <c r="BF161" s="238">
        <f>IF(N161="snížená",J161,0)</f>
        <v>0</v>
      </c>
      <c r="BG161" s="238">
        <f>IF(N161="zákl. přenesená",J161,0)</f>
        <v>0</v>
      </c>
      <c r="BH161" s="238">
        <f>IF(N161="sníž. přenesená",J161,0)</f>
        <v>0</v>
      </c>
      <c r="BI161" s="238">
        <f>IF(N161="nulová",J161,0)</f>
        <v>0</v>
      </c>
      <c r="BJ161" s="17" t="s">
        <v>82</v>
      </c>
      <c r="BK161" s="238">
        <f>ROUND(I161*H161,2)</f>
        <v>0</v>
      </c>
      <c r="BL161" s="17" t="s">
        <v>131</v>
      </c>
      <c r="BM161" s="237" t="s">
        <v>316</v>
      </c>
    </row>
    <row r="162" s="14" customFormat="1">
      <c r="A162" s="14"/>
      <c r="B162" s="250"/>
      <c r="C162" s="251"/>
      <c r="D162" s="241" t="s">
        <v>133</v>
      </c>
      <c r="E162" s="252" t="s">
        <v>1</v>
      </c>
      <c r="F162" s="253" t="s">
        <v>82</v>
      </c>
      <c r="G162" s="251"/>
      <c r="H162" s="254">
        <v>1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133</v>
      </c>
      <c r="AU162" s="260" t="s">
        <v>82</v>
      </c>
      <c r="AV162" s="14" t="s">
        <v>86</v>
      </c>
      <c r="AW162" s="14" t="s">
        <v>34</v>
      </c>
      <c r="AX162" s="14" t="s">
        <v>82</v>
      </c>
      <c r="AY162" s="260" t="s">
        <v>124</v>
      </c>
    </row>
    <row r="163" s="2" customFormat="1" ht="33" customHeight="1">
      <c r="A163" s="38"/>
      <c r="B163" s="39"/>
      <c r="C163" s="226" t="s">
        <v>317</v>
      </c>
      <c r="D163" s="226" t="s">
        <v>126</v>
      </c>
      <c r="E163" s="227" t="s">
        <v>318</v>
      </c>
      <c r="F163" s="228" t="s">
        <v>319</v>
      </c>
      <c r="G163" s="229" t="s">
        <v>205</v>
      </c>
      <c r="H163" s="230">
        <v>1</v>
      </c>
      <c r="I163" s="231"/>
      <c r="J163" s="232">
        <f>ROUND(I163*H163,2)</f>
        <v>0</v>
      </c>
      <c r="K163" s="228" t="s">
        <v>1</v>
      </c>
      <c r="L163" s="44"/>
      <c r="M163" s="233" t="s">
        <v>1</v>
      </c>
      <c r="N163" s="234" t="s">
        <v>43</v>
      </c>
      <c r="O163" s="91"/>
      <c r="P163" s="235">
        <f>O163*H163</f>
        <v>0</v>
      </c>
      <c r="Q163" s="235">
        <v>0</v>
      </c>
      <c r="R163" s="235">
        <f>Q163*H163</f>
        <v>0</v>
      </c>
      <c r="S163" s="235">
        <v>0</v>
      </c>
      <c r="T163" s="236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131</v>
      </c>
      <c r="AT163" s="237" t="s">
        <v>126</v>
      </c>
      <c r="AU163" s="237" t="s">
        <v>82</v>
      </c>
      <c r="AY163" s="17" t="s">
        <v>124</v>
      </c>
      <c r="BE163" s="238">
        <f>IF(N163="základní",J163,0)</f>
        <v>0</v>
      </c>
      <c r="BF163" s="238">
        <f>IF(N163="snížená",J163,0)</f>
        <v>0</v>
      </c>
      <c r="BG163" s="238">
        <f>IF(N163="zákl. přenesená",J163,0)</f>
        <v>0</v>
      </c>
      <c r="BH163" s="238">
        <f>IF(N163="sníž. přenesená",J163,0)</f>
        <v>0</v>
      </c>
      <c r="BI163" s="238">
        <f>IF(N163="nulová",J163,0)</f>
        <v>0</v>
      </c>
      <c r="BJ163" s="17" t="s">
        <v>82</v>
      </c>
      <c r="BK163" s="238">
        <f>ROUND(I163*H163,2)</f>
        <v>0</v>
      </c>
      <c r="BL163" s="17" t="s">
        <v>131</v>
      </c>
      <c r="BM163" s="237" t="s">
        <v>320</v>
      </c>
    </row>
    <row r="164" s="14" customFormat="1">
      <c r="A164" s="14"/>
      <c r="B164" s="250"/>
      <c r="C164" s="251"/>
      <c r="D164" s="241" t="s">
        <v>133</v>
      </c>
      <c r="E164" s="252" t="s">
        <v>1</v>
      </c>
      <c r="F164" s="253" t="s">
        <v>82</v>
      </c>
      <c r="G164" s="251"/>
      <c r="H164" s="254">
        <v>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0" t="s">
        <v>133</v>
      </c>
      <c r="AU164" s="260" t="s">
        <v>82</v>
      </c>
      <c r="AV164" s="14" t="s">
        <v>86</v>
      </c>
      <c r="AW164" s="14" t="s">
        <v>34</v>
      </c>
      <c r="AX164" s="14" t="s">
        <v>82</v>
      </c>
      <c r="AY164" s="260" t="s">
        <v>124</v>
      </c>
    </row>
    <row r="165" s="2" customFormat="1" ht="62.7" customHeight="1">
      <c r="A165" s="38"/>
      <c r="B165" s="39"/>
      <c r="C165" s="226" t="s">
        <v>321</v>
      </c>
      <c r="D165" s="226" t="s">
        <v>126</v>
      </c>
      <c r="E165" s="227" t="s">
        <v>322</v>
      </c>
      <c r="F165" s="228" t="s">
        <v>323</v>
      </c>
      <c r="G165" s="229" t="s">
        <v>205</v>
      </c>
      <c r="H165" s="230">
        <v>1</v>
      </c>
      <c r="I165" s="231"/>
      <c r="J165" s="232">
        <f>ROUND(I165*H165,2)</f>
        <v>0</v>
      </c>
      <c r="K165" s="228" t="s">
        <v>1</v>
      </c>
      <c r="L165" s="44"/>
      <c r="M165" s="233" t="s">
        <v>1</v>
      </c>
      <c r="N165" s="234" t="s">
        <v>43</v>
      </c>
      <c r="O165" s="91"/>
      <c r="P165" s="235">
        <f>O165*H165</f>
        <v>0</v>
      </c>
      <c r="Q165" s="235">
        <v>0</v>
      </c>
      <c r="R165" s="235">
        <f>Q165*H165</f>
        <v>0</v>
      </c>
      <c r="S165" s="235">
        <v>0</v>
      </c>
      <c r="T165" s="236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7" t="s">
        <v>131</v>
      </c>
      <c r="AT165" s="237" t="s">
        <v>126</v>
      </c>
      <c r="AU165" s="237" t="s">
        <v>82</v>
      </c>
      <c r="AY165" s="17" t="s">
        <v>124</v>
      </c>
      <c r="BE165" s="238">
        <f>IF(N165="základní",J165,0)</f>
        <v>0</v>
      </c>
      <c r="BF165" s="238">
        <f>IF(N165="snížená",J165,0)</f>
        <v>0</v>
      </c>
      <c r="BG165" s="238">
        <f>IF(N165="zákl. přenesená",J165,0)</f>
        <v>0</v>
      </c>
      <c r="BH165" s="238">
        <f>IF(N165="sníž. přenesená",J165,0)</f>
        <v>0</v>
      </c>
      <c r="BI165" s="238">
        <f>IF(N165="nulová",J165,0)</f>
        <v>0</v>
      </c>
      <c r="BJ165" s="17" t="s">
        <v>82</v>
      </c>
      <c r="BK165" s="238">
        <f>ROUND(I165*H165,2)</f>
        <v>0</v>
      </c>
      <c r="BL165" s="17" t="s">
        <v>131</v>
      </c>
      <c r="BM165" s="237" t="s">
        <v>324</v>
      </c>
    </row>
    <row r="166" s="13" customFormat="1">
      <c r="A166" s="13"/>
      <c r="B166" s="239"/>
      <c r="C166" s="240"/>
      <c r="D166" s="241" t="s">
        <v>133</v>
      </c>
      <c r="E166" s="242" t="s">
        <v>1</v>
      </c>
      <c r="F166" s="243" t="s">
        <v>325</v>
      </c>
      <c r="G166" s="240"/>
      <c r="H166" s="242" t="s">
        <v>1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133</v>
      </c>
      <c r="AU166" s="249" t="s">
        <v>82</v>
      </c>
      <c r="AV166" s="13" t="s">
        <v>82</v>
      </c>
      <c r="AW166" s="13" t="s">
        <v>34</v>
      </c>
      <c r="AX166" s="13" t="s">
        <v>78</v>
      </c>
      <c r="AY166" s="249" t="s">
        <v>124</v>
      </c>
    </row>
    <row r="167" s="13" customFormat="1">
      <c r="A167" s="13"/>
      <c r="B167" s="239"/>
      <c r="C167" s="240"/>
      <c r="D167" s="241" t="s">
        <v>133</v>
      </c>
      <c r="E167" s="242" t="s">
        <v>1</v>
      </c>
      <c r="F167" s="243" t="s">
        <v>326</v>
      </c>
      <c r="G167" s="240"/>
      <c r="H167" s="242" t="s">
        <v>1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133</v>
      </c>
      <c r="AU167" s="249" t="s">
        <v>82</v>
      </c>
      <c r="AV167" s="13" t="s">
        <v>82</v>
      </c>
      <c r="AW167" s="13" t="s">
        <v>34</v>
      </c>
      <c r="AX167" s="13" t="s">
        <v>78</v>
      </c>
      <c r="AY167" s="249" t="s">
        <v>124</v>
      </c>
    </row>
    <row r="168" s="14" customFormat="1">
      <c r="A168" s="14"/>
      <c r="B168" s="250"/>
      <c r="C168" s="251"/>
      <c r="D168" s="241" t="s">
        <v>133</v>
      </c>
      <c r="E168" s="252" t="s">
        <v>1</v>
      </c>
      <c r="F168" s="253" t="s">
        <v>82</v>
      </c>
      <c r="G168" s="251"/>
      <c r="H168" s="254">
        <v>1</v>
      </c>
      <c r="I168" s="255"/>
      <c r="J168" s="251"/>
      <c r="K168" s="251"/>
      <c r="L168" s="256"/>
      <c r="M168" s="257"/>
      <c r="N168" s="258"/>
      <c r="O168" s="258"/>
      <c r="P168" s="258"/>
      <c r="Q168" s="258"/>
      <c r="R168" s="258"/>
      <c r="S168" s="258"/>
      <c r="T168" s="25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0" t="s">
        <v>133</v>
      </c>
      <c r="AU168" s="260" t="s">
        <v>82</v>
      </c>
      <c r="AV168" s="14" t="s">
        <v>86</v>
      </c>
      <c r="AW168" s="14" t="s">
        <v>34</v>
      </c>
      <c r="AX168" s="14" t="s">
        <v>82</v>
      </c>
      <c r="AY168" s="260" t="s">
        <v>124</v>
      </c>
    </row>
    <row r="169" s="2" customFormat="1" ht="21.75" customHeight="1">
      <c r="A169" s="38"/>
      <c r="B169" s="39"/>
      <c r="C169" s="226" t="s">
        <v>8</v>
      </c>
      <c r="D169" s="226" t="s">
        <v>126</v>
      </c>
      <c r="E169" s="227" t="s">
        <v>327</v>
      </c>
      <c r="F169" s="228" t="s">
        <v>328</v>
      </c>
      <c r="G169" s="229" t="s">
        <v>205</v>
      </c>
      <c r="H169" s="230">
        <v>1</v>
      </c>
      <c r="I169" s="231"/>
      <c r="J169" s="232">
        <f>ROUND(I169*H169,2)</f>
        <v>0</v>
      </c>
      <c r="K169" s="228" t="s">
        <v>1</v>
      </c>
      <c r="L169" s="44"/>
      <c r="M169" s="233" t="s">
        <v>1</v>
      </c>
      <c r="N169" s="234" t="s">
        <v>43</v>
      </c>
      <c r="O169" s="91"/>
      <c r="P169" s="235">
        <f>O169*H169</f>
        <v>0</v>
      </c>
      <c r="Q169" s="235">
        <v>0</v>
      </c>
      <c r="R169" s="235">
        <f>Q169*H169</f>
        <v>0</v>
      </c>
      <c r="S169" s="235">
        <v>0</v>
      </c>
      <c r="T169" s="23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7" t="s">
        <v>131</v>
      </c>
      <c r="AT169" s="237" t="s">
        <v>126</v>
      </c>
      <c r="AU169" s="237" t="s">
        <v>82</v>
      </c>
      <c r="AY169" s="17" t="s">
        <v>124</v>
      </c>
      <c r="BE169" s="238">
        <f>IF(N169="základní",J169,0)</f>
        <v>0</v>
      </c>
      <c r="BF169" s="238">
        <f>IF(N169="snížená",J169,0)</f>
        <v>0</v>
      </c>
      <c r="BG169" s="238">
        <f>IF(N169="zákl. přenesená",J169,0)</f>
        <v>0</v>
      </c>
      <c r="BH169" s="238">
        <f>IF(N169="sníž. přenesená",J169,0)</f>
        <v>0</v>
      </c>
      <c r="BI169" s="238">
        <f>IF(N169="nulová",J169,0)</f>
        <v>0</v>
      </c>
      <c r="BJ169" s="17" t="s">
        <v>82</v>
      </c>
      <c r="BK169" s="238">
        <f>ROUND(I169*H169,2)</f>
        <v>0</v>
      </c>
      <c r="BL169" s="17" t="s">
        <v>131</v>
      </c>
      <c r="BM169" s="237" t="s">
        <v>329</v>
      </c>
    </row>
    <row r="170" s="14" customFormat="1">
      <c r="A170" s="14"/>
      <c r="B170" s="250"/>
      <c r="C170" s="251"/>
      <c r="D170" s="241" t="s">
        <v>133</v>
      </c>
      <c r="E170" s="252" t="s">
        <v>1</v>
      </c>
      <c r="F170" s="253" t="s">
        <v>82</v>
      </c>
      <c r="G170" s="251"/>
      <c r="H170" s="254">
        <v>1</v>
      </c>
      <c r="I170" s="255"/>
      <c r="J170" s="251"/>
      <c r="K170" s="251"/>
      <c r="L170" s="256"/>
      <c r="M170" s="257"/>
      <c r="N170" s="258"/>
      <c r="O170" s="258"/>
      <c r="P170" s="258"/>
      <c r="Q170" s="258"/>
      <c r="R170" s="258"/>
      <c r="S170" s="258"/>
      <c r="T170" s="25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0" t="s">
        <v>133</v>
      </c>
      <c r="AU170" s="260" t="s">
        <v>82</v>
      </c>
      <c r="AV170" s="14" t="s">
        <v>86</v>
      </c>
      <c r="AW170" s="14" t="s">
        <v>34</v>
      </c>
      <c r="AX170" s="14" t="s">
        <v>82</v>
      </c>
      <c r="AY170" s="260" t="s">
        <v>124</v>
      </c>
    </row>
    <row r="171" s="2" customFormat="1" ht="24.15" customHeight="1">
      <c r="A171" s="38"/>
      <c r="B171" s="39"/>
      <c r="C171" s="226" t="s">
        <v>330</v>
      </c>
      <c r="D171" s="226" t="s">
        <v>126</v>
      </c>
      <c r="E171" s="227" t="s">
        <v>331</v>
      </c>
      <c r="F171" s="228" t="s">
        <v>332</v>
      </c>
      <c r="G171" s="229" t="s">
        <v>205</v>
      </c>
      <c r="H171" s="230">
        <v>1</v>
      </c>
      <c r="I171" s="231"/>
      <c r="J171" s="232">
        <f>ROUND(I171*H171,2)</f>
        <v>0</v>
      </c>
      <c r="K171" s="228" t="s">
        <v>1</v>
      </c>
      <c r="L171" s="44"/>
      <c r="M171" s="233" t="s">
        <v>1</v>
      </c>
      <c r="N171" s="234" t="s">
        <v>43</v>
      </c>
      <c r="O171" s="91"/>
      <c r="P171" s="235">
        <f>O171*H171</f>
        <v>0</v>
      </c>
      <c r="Q171" s="235">
        <v>0</v>
      </c>
      <c r="R171" s="235">
        <f>Q171*H171</f>
        <v>0</v>
      </c>
      <c r="S171" s="235">
        <v>0</v>
      </c>
      <c r="T171" s="23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7" t="s">
        <v>131</v>
      </c>
      <c r="AT171" s="237" t="s">
        <v>126</v>
      </c>
      <c r="AU171" s="237" t="s">
        <v>82</v>
      </c>
      <c r="AY171" s="17" t="s">
        <v>124</v>
      </c>
      <c r="BE171" s="238">
        <f>IF(N171="základní",J171,0)</f>
        <v>0</v>
      </c>
      <c r="BF171" s="238">
        <f>IF(N171="snížená",J171,0)</f>
        <v>0</v>
      </c>
      <c r="BG171" s="238">
        <f>IF(N171="zákl. přenesená",J171,0)</f>
        <v>0</v>
      </c>
      <c r="BH171" s="238">
        <f>IF(N171="sníž. přenesená",J171,0)</f>
        <v>0</v>
      </c>
      <c r="BI171" s="238">
        <f>IF(N171="nulová",J171,0)</f>
        <v>0</v>
      </c>
      <c r="BJ171" s="17" t="s">
        <v>82</v>
      </c>
      <c r="BK171" s="238">
        <f>ROUND(I171*H171,2)</f>
        <v>0</v>
      </c>
      <c r="BL171" s="17" t="s">
        <v>131</v>
      </c>
      <c r="BM171" s="237" t="s">
        <v>333</v>
      </c>
    </row>
    <row r="172" s="13" customFormat="1">
      <c r="A172" s="13"/>
      <c r="B172" s="239"/>
      <c r="C172" s="240"/>
      <c r="D172" s="241" t="s">
        <v>133</v>
      </c>
      <c r="E172" s="242" t="s">
        <v>1</v>
      </c>
      <c r="F172" s="243" t="s">
        <v>334</v>
      </c>
      <c r="G172" s="240"/>
      <c r="H172" s="242" t="s">
        <v>1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133</v>
      </c>
      <c r="AU172" s="249" t="s">
        <v>82</v>
      </c>
      <c r="AV172" s="13" t="s">
        <v>82</v>
      </c>
      <c r="AW172" s="13" t="s">
        <v>34</v>
      </c>
      <c r="AX172" s="13" t="s">
        <v>78</v>
      </c>
      <c r="AY172" s="249" t="s">
        <v>124</v>
      </c>
    </row>
    <row r="173" s="13" customFormat="1">
      <c r="A173" s="13"/>
      <c r="B173" s="239"/>
      <c r="C173" s="240"/>
      <c r="D173" s="241" t="s">
        <v>133</v>
      </c>
      <c r="E173" s="242" t="s">
        <v>1</v>
      </c>
      <c r="F173" s="243" t="s">
        <v>335</v>
      </c>
      <c r="G173" s="240"/>
      <c r="H173" s="242" t="s">
        <v>1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133</v>
      </c>
      <c r="AU173" s="249" t="s">
        <v>82</v>
      </c>
      <c r="AV173" s="13" t="s">
        <v>82</v>
      </c>
      <c r="AW173" s="13" t="s">
        <v>34</v>
      </c>
      <c r="AX173" s="13" t="s">
        <v>78</v>
      </c>
      <c r="AY173" s="249" t="s">
        <v>124</v>
      </c>
    </row>
    <row r="174" s="13" customFormat="1">
      <c r="A174" s="13"/>
      <c r="B174" s="239"/>
      <c r="C174" s="240"/>
      <c r="D174" s="241" t="s">
        <v>133</v>
      </c>
      <c r="E174" s="242" t="s">
        <v>1</v>
      </c>
      <c r="F174" s="243" t="s">
        <v>336</v>
      </c>
      <c r="G174" s="240"/>
      <c r="H174" s="242" t="s">
        <v>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133</v>
      </c>
      <c r="AU174" s="249" t="s">
        <v>82</v>
      </c>
      <c r="AV174" s="13" t="s">
        <v>82</v>
      </c>
      <c r="AW174" s="13" t="s">
        <v>34</v>
      </c>
      <c r="AX174" s="13" t="s">
        <v>78</v>
      </c>
      <c r="AY174" s="249" t="s">
        <v>124</v>
      </c>
    </row>
    <row r="175" s="13" customFormat="1">
      <c r="A175" s="13"/>
      <c r="B175" s="239"/>
      <c r="C175" s="240"/>
      <c r="D175" s="241" t="s">
        <v>133</v>
      </c>
      <c r="E175" s="242" t="s">
        <v>1</v>
      </c>
      <c r="F175" s="243" t="s">
        <v>337</v>
      </c>
      <c r="G175" s="240"/>
      <c r="H175" s="242" t="s">
        <v>1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133</v>
      </c>
      <c r="AU175" s="249" t="s">
        <v>82</v>
      </c>
      <c r="AV175" s="13" t="s">
        <v>82</v>
      </c>
      <c r="AW175" s="13" t="s">
        <v>34</v>
      </c>
      <c r="AX175" s="13" t="s">
        <v>78</v>
      </c>
      <c r="AY175" s="249" t="s">
        <v>124</v>
      </c>
    </row>
    <row r="176" s="13" customFormat="1">
      <c r="A176" s="13"/>
      <c r="B176" s="239"/>
      <c r="C176" s="240"/>
      <c r="D176" s="241" t="s">
        <v>133</v>
      </c>
      <c r="E176" s="242" t="s">
        <v>1</v>
      </c>
      <c r="F176" s="243" t="s">
        <v>338</v>
      </c>
      <c r="G176" s="240"/>
      <c r="H176" s="242" t="s">
        <v>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133</v>
      </c>
      <c r="AU176" s="249" t="s">
        <v>82</v>
      </c>
      <c r="AV176" s="13" t="s">
        <v>82</v>
      </c>
      <c r="AW176" s="13" t="s">
        <v>34</v>
      </c>
      <c r="AX176" s="13" t="s">
        <v>78</v>
      </c>
      <c r="AY176" s="249" t="s">
        <v>124</v>
      </c>
    </row>
    <row r="177" s="13" customFormat="1">
      <c r="A177" s="13"/>
      <c r="B177" s="239"/>
      <c r="C177" s="240"/>
      <c r="D177" s="241" t="s">
        <v>133</v>
      </c>
      <c r="E177" s="242" t="s">
        <v>1</v>
      </c>
      <c r="F177" s="243" t="s">
        <v>339</v>
      </c>
      <c r="G177" s="240"/>
      <c r="H177" s="242" t="s">
        <v>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133</v>
      </c>
      <c r="AU177" s="249" t="s">
        <v>82</v>
      </c>
      <c r="AV177" s="13" t="s">
        <v>82</v>
      </c>
      <c r="AW177" s="13" t="s">
        <v>34</v>
      </c>
      <c r="AX177" s="13" t="s">
        <v>78</v>
      </c>
      <c r="AY177" s="249" t="s">
        <v>124</v>
      </c>
    </row>
    <row r="178" s="13" customFormat="1">
      <c r="A178" s="13"/>
      <c r="B178" s="239"/>
      <c r="C178" s="240"/>
      <c r="D178" s="241" t="s">
        <v>133</v>
      </c>
      <c r="E178" s="242" t="s">
        <v>1</v>
      </c>
      <c r="F178" s="243" t="s">
        <v>340</v>
      </c>
      <c r="G178" s="240"/>
      <c r="H178" s="242" t="s">
        <v>1</v>
      </c>
      <c r="I178" s="244"/>
      <c r="J178" s="240"/>
      <c r="K178" s="240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133</v>
      </c>
      <c r="AU178" s="249" t="s">
        <v>82</v>
      </c>
      <c r="AV178" s="13" t="s">
        <v>82</v>
      </c>
      <c r="AW178" s="13" t="s">
        <v>34</v>
      </c>
      <c r="AX178" s="13" t="s">
        <v>78</v>
      </c>
      <c r="AY178" s="249" t="s">
        <v>124</v>
      </c>
    </row>
    <row r="179" s="13" customFormat="1">
      <c r="A179" s="13"/>
      <c r="B179" s="239"/>
      <c r="C179" s="240"/>
      <c r="D179" s="241" t="s">
        <v>133</v>
      </c>
      <c r="E179" s="242" t="s">
        <v>1</v>
      </c>
      <c r="F179" s="243" t="s">
        <v>341</v>
      </c>
      <c r="G179" s="240"/>
      <c r="H179" s="242" t="s">
        <v>1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133</v>
      </c>
      <c r="AU179" s="249" t="s">
        <v>82</v>
      </c>
      <c r="AV179" s="13" t="s">
        <v>82</v>
      </c>
      <c r="AW179" s="13" t="s">
        <v>34</v>
      </c>
      <c r="AX179" s="13" t="s">
        <v>78</v>
      </c>
      <c r="AY179" s="249" t="s">
        <v>124</v>
      </c>
    </row>
    <row r="180" s="13" customFormat="1">
      <c r="A180" s="13"/>
      <c r="B180" s="239"/>
      <c r="C180" s="240"/>
      <c r="D180" s="241" t="s">
        <v>133</v>
      </c>
      <c r="E180" s="242" t="s">
        <v>1</v>
      </c>
      <c r="F180" s="243" t="s">
        <v>342</v>
      </c>
      <c r="G180" s="240"/>
      <c r="H180" s="242" t="s">
        <v>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133</v>
      </c>
      <c r="AU180" s="249" t="s">
        <v>82</v>
      </c>
      <c r="AV180" s="13" t="s">
        <v>82</v>
      </c>
      <c r="AW180" s="13" t="s">
        <v>34</v>
      </c>
      <c r="AX180" s="13" t="s">
        <v>78</v>
      </c>
      <c r="AY180" s="249" t="s">
        <v>124</v>
      </c>
    </row>
    <row r="181" s="14" customFormat="1">
      <c r="A181" s="14"/>
      <c r="B181" s="250"/>
      <c r="C181" s="251"/>
      <c r="D181" s="241" t="s">
        <v>133</v>
      </c>
      <c r="E181" s="252" t="s">
        <v>1</v>
      </c>
      <c r="F181" s="253" t="s">
        <v>82</v>
      </c>
      <c r="G181" s="251"/>
      <c r="H181" s="254">
        <v>1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133</v>
      </c>
      <c r="AU181" s="260" t="s">
        <v>82</v>
      </c>
      <c r="AV181" s="14" t="s">
        <v>86</v>
      </c>
      <c r="AW181" s="14" t="s">
        <v>34</v>
      </c>
      <c r="AX181" s="14" t="s">
        <v>82</v>
      </c>
      <c r="AY181" s="260" t="s">
        <v>124</v>
      </c>
    </row>
    <row r="182" s="2" customFormat="1" ht="16.5" customHeight="1">
      <c r="A182" s="38"/>
      <c r="B182" s="39"/>
      <c r="C182" s="226" t="s">
        <v>343</v>
      </c>
      <c r="D182" s="226" t="s">
        <v>126</v>
      </c>
      <c r="E182" s="227" t="s">
        <v>344</v>
      </c>
      <c r="F182" s="228" t="s">
        <v>345</v>
      </c>
      <c r="G182" s="229" t="s">
        <v>205</v>
      </c>
      <c r="H182" s="230">
        <v>1</v>
      </c>
      <c r="I182" s="231"/>
      <c r="J182" s="232">
        <f>ROUND(I182*H182,2)</f>
        <v>0</v>
      </c>
      <c r="K182" s="228" t="s">
        <v>1</v>
      </c>
      <c r="L182" s="44"/>
      <c r="M182" s="233" t="s">
        <v>1</v>
      </c>
      <c r="N182" s="234" t="s">
        <v>43</v>
      </c>
      <c r="O182" s="91"/>
      <c r="P182" s="235">
        <f>O182*H182</f>
        <v>0</v>
      </c>
      <c r="Q182" s="235">
        <v>0</v>
      </c>
      <c r="R182" s="235">
        <f>Q182*H182</f>
        <v>0</v>
      </c>
      <c r="S182" s="235">
        <v>0</v>
      </c>
      <c r="T182" s="236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7" t="s">
        <v>131</v>
      </c>
      <c r="AT182" s="237" t="s">
        <v>126</v>
      </c>
      <c r="AU182" s="237" t="s">
        <v>82</v>
      </c>
      <c r="AY182" s="17" t="s">
        <v>124</v>
      </c>
      <c r="BE182" s="238">
        <f>IF(N182="základní",J182,0)</f>
        <v>0</v>
      </c>
      <c r="BF182" s="238">
        <f>IF(N182="snížená",J182,0)</f>
        <v>0</v>
      </c>
      <c r="BG182" s="238">
        <f>IF(N182="zákl. přenesená",J182,0)</f>
        <v>0</v>
      </c>
      <c r="BH182" s="238">
        <f>IF(N182="sníž. přenesená",J182,0)</f>
        <v>0</v>
      </c>
      <c r="BI182" s="238">
        <f>IF(N182="nulová",J182,0)</f>
        <v>0</v>
      </c>
      <c r="BJ182" s="17" t="s">
        <v>82</v>
      </c>
      <c r="BK182" s="238">
        <f>ROUND(I182*H182,2)</f>
        <v>0</v>
      </c>
      <c r="BL182" s="17" t="s">
        <v>131</v>
      </c>
      <c r="BM182" s="237" t="s">
        <v>346</v>
      </c>
    </row>
    <row r="183" s="13" customFormat="1">
      <c r="A183" s="13"/>
      <c r="B183" s="239"/>
      <c r="C183" s="240"/>
      <c r="D183" s="241" t="s">
        <v>133</v>
      </c>
      <c r="E183" s="242" t="s">
        <v>1</v>
      </c>
      <c r="F183" s="243" t="s">
        <v>347</v>
      </c>
      <c r="G183" s="240"/>
      <c r="H183" s="242" t="s">
        <v>1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133</v>
      </c>
      <c r="AU183" s="249" t="s">
        <v>82</v>
      </c>
      <c r="AV183" s="13" t="s">
        <v>82</v>
      </c>
      <c r="AW183" s="13" t="s">
        <v>34</v>
      </c>
      <c r="AX183" s="13" t="s">
        <v>78</v>
      </c>
      <c r="AY183" s="249" t="s">
        <v>124</v>
      </c>
    </row>
    <row r="184" s="13" customFormat="1">
      <c r="A184" s="13"/>
      <c r="B184" s="239"/>
      <c r="C184" s="240"/>
      <c r="D184" s="241" t="s">
        <v>133</v>
      </c>
      <c r="E184" s="242" t="s">
        <v>1</v>
      </c>
      <c r="F184" s="243" t="s">
        <v>348</v>
      </c>
      <c r="G184" s="240"/>
      <c r="H184" s="242" t="s">
        <v>1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133</v>
      </c>
      <c r="AU184" s="249" t="s">
        <v>82</v>
      </c>
      <c r="AV184" s="13" t="s">
        <v>82</v>
      </c>
      <c r="AW184" s="13" t="s">
        <v>34</v>
      </c>
      <c r="AX184" s="13" t="s">
        <v>78</v>
      </c>
      <c r="AY184" s="249" t="s">
        <v>124</v>
      </c>
    </row>
    <row r="185" s="13" customFormat="1">
      <c r="A185" s="13"/>
      <c r="B185" s="239"/>
      <c r="C185" s="240"/>
      <c r="D185" s="241" t="s">
        <v>133</v>
      </c>
      <c r="E185" s="242" t="s">
        <v>1</v>
      </c>
      <c r="F185" s="243" t="s">
        <v>349</v>
      </c>
      <c r="G185" s="240"/>
      <c r="H185" s="242" t="s">
        <v>1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9" t="s">
        <v>133</v>
      </c>
      <c r="AU185" s="249" t="s">
        <v>82</v>
      </c>
      <c r="AV185" s="13" t="s">
        <v>82</v>
      </c>
      <c r="AW185" s="13" t="s">
        <v>34</v>
      </c>
      <c r="AX185" s="13" t="s">
        <v>78</v>
      </c>
      <c r="AY185" s="249" t="s">
        <v>124</v>
      </c>
    </row>
    <row r="186" s="14" customFormat="1">
      <c r="A186" s="14"/>
      <c r="B186" s="250"/>
      <c r="C186" s="251"/>
      <c r="D186" s="241" t="s">
        <v>133</v>
      </c>
      <c r="E186" s="252" t="s">
        <v>1</v>
      </c>
      <c r="F186" s="253" t="s">
        <v>82</v>
      </c>
      <c r="G186" s="251"/>
      <c r="H186" s="254">
        <v>1</v>
      </c>
      <c r="I186" s="255"/>
      <c r="J186" s="251"/>
      <c r="K186" s="251"/>
      <c r="L186" s="256"/>
      <c r="M186" s="257"/>
      <c r="N186" s="258"/>
      <c r="O186" s="258"/>
      <c r="P186" s="258"/>
      <c r="Q186" s="258"/>
      <c r="R186" s="258"/>
      <c r="S186" s="258"/>
      <c r="T186" s="25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0" t="s">
        <v>133</v>
      </c>
      <c r="AU186" s="260" t="s">
        <v>82</v>
      </c>
      <c r="AV186" s="14" t="s">
        <v>86</v>
      </c>
      <c r="AW186" s="14" t="s">
        <v>34</v>
      </c>
      <c r="AX186" s="14" t="s">
        <v>82</v>
      </c>
      <c r="AY186" s="260" t="s">
        <v>124</v>
      </c>
    </row>
    <row r="187" s="2" customFormat="1" ht="16.5" customHeight="1">
      <c r="A187" s="38"/>
      <c r="B187" s="39"/>
      <c r="C187" s="226" t="s">
        <v>350</v>
      </c>
      <c r="D187" s="226" t="s">
        <v>126</v>
      </c>
      <c r="E187" s="227" t="s">
        <v>351</v>
      </c>
      <c r="F187" s="228" t="s">
        <v>352</v>
      </c>
      <c r="G187" s="229" t="s">
        <v>205</v>
      </c>
      <c r="H187" s="230">
        <v>1</v>
      </c>
      <c r="I187" s="231"/>
      <c r="J187" s="232">
        <f>ROUND(I187*H187,2)</f>
        <v>0</v>
      </c>
      <c r="K187" s="228" t="s">
        <v>1</v>
      </c>
      <c r="L187" s="44"/>
      <c r="M187" s="233" t="s">
        <v>1</v>
      </c>
      <c r="N187" s="234" t="s">
        <v>43</v>
      </c>
      <c r="O187" s="91"/>
      <c r="P187" s="235">
        <f>O187*H187</f>
        <v>0</v>
      </c>
      <c r="Q187" s="235">
        <v>0</v>
      </c>
      <c r="R187" s="235">
        <f>Q187*H187</f>
        <v>0</v>
      </c>
      <c r="S187" s="235">
        <v>0</v>
      </c>
      <c r="T187" s="23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7" t="s">
        <v>131</v>
      </c>
      <c r="AT187" s="237" t="s">
        <v>126</v>
      </c>
      <c r="AU187" s="237" t="s">
        <v>82</v>
      </c>
      <c r="AY187" s="17" t="s">
        <v>124</v>
      </c>
      <c r="BE187" s="238">
        <f>IF(N187="základní",J187,0)</f>
        <v>0</v>
      </c>
      <c r="BF187" s="238">
        <f>IF(N187="snížená",J187,0)</f>
        <v>0</v>
      </c>
      <c r="BG187" s="238">
        <f>IF(N187="zákl. přenesená",J187,0)</f>
        <v>0</v>
      </c>
      <c r="BH187" s="238">
        <f>IF(N187="sníž. přenesená",J187,0)</f>
        <v>0</v>
      </c>
      <c r="BI187" s="238">
        <f>IF(N187="nulová",J187,0)</f>
        <v>0</v>
      </c>
      <c r="BJ187" s="17" t="s">
        <v>82</v>
      </c>
      <c r="BK187" s="238">
        <f>ROUND(I187*H187,2)</f>
        <v>0</v>
      </c>
      <c r="BL187" s="17" t="s">
        <v>131</v>
      </c>
      <c r="BM187" s="237" t="s">
        <v>353</v>
      </c>
    </row>
    <row r="188" s="14" customFormat="1">
      <c r="A188" s="14"/>
      <c r="B188" s="250"/>
      <c r="C188" s="251"/>
      <c r="D188" s="241" t="s">
        <v>133</v>
      </c>
      <c r="E188" s="252" t="s">
        <v>1</v>
      </c>
      <c r="F188" s="253" t="s">
        <v>82</v>
      </c>
      <c r="G188" s="251"/>
      <c r="H188" s="254">
        <v>1</v>
      </c>
      <c r="I188" s="255"/>
      <c r="J188" s="251"/>
      <c r="K188" s="251"/>
      <c r="L188" s="256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0" t="s">
        <v>133</v>
      </c>
      <c r="AU188" s="260" t="s">
        <v>82</v>
      </c>
      <c r="AV188" s="14" t="s">
        <v>86</v>
      </c>
      <c r="AW188" s="14" t="s">
        <v>34</v>
      </c>
      <c r="AX188" s="14" t="s">
        <v>82</v>
      </c>
      <c r="AY188" s="260" t="s">
        <v>124</v>
      </c>
    </row>
    <row r="189" s="2" customFormat="1" ht="6.96" customHeight="1">
      <c r="A189" s="38"/>
      <c r="B189" s="66"/>
      <c r="C189" s="67"/>
      <c r="D189" s="67"/>
      <c r="E189" s="67"/>
      <c r="F189" s="67"/>
      <c r="G189" s="67"/>
      <c r="H189" s="67"/>
      <c r="I189" s="67"/>
      <c r="J189" s="67"/>
      <c r="K189" s="67"/>
      <c r="L189" s="44"/>
      <c r="M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</sheetData>
  <sheetProtection sheet="1" autoFilter="0" formatColumns="0" formatRows="0" objects="1" scenarios="1" spinCount="100000" saltValue="aDnEF/mWDh9EhJmRfmUgEBraC1L7hlk1hhXec5gs0bSUSQXK5n0XXJEu95uLU1TXW9EgQkSaCy0LtE0fry1Lrg==" hashValue="/y2UwFB0zhLz08DLloKwIo36ziMCsa8W6cTu1dLfci4KrfE4W2CwAEOoD6nJYqk255Crx7SYcsqFSMP/JNQwkA==" algorithmName="SHA-512" password="CC35"/>
  <autoFilter ref="C116:K188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Vavrdová Bohumila</dc:creator>
  <cp:lastModifiedBy>Vavrdová Bohumila</cp:lastModifiedBy>
  <dcterms:created xsi:type="dcterms:W3CDTF">2021-09-20T07:29:16Z</dcterms:created>
  <dcterms:modified xsi:type="dcterms:W3CDTF">2021-09-20T07:29:21Z</dcterms:modified>
</cp:coreProperties>
</file>