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55" windowWidth="14055" windowHeight="7110" activeTab="0"/>
  </bookViews>
  <sheets>
    <sheet name="Rekapitulace stavby" sheetId="1" r:id="rId1"/>
    <sheet name="VON - Vedlejší a ostatní ..." sheetId="2" r:id="rId2"/>
    <sheet name="SO 01 - Svahování koryta ..." sheetId="3" r:id="rId3"/>
    <sheet name="SO 02 - Zeď alpského typu" sheetId="4" r:id="rId4"/>
    <sheet name="SO 03 - Kamenná rovnanina..." sheetId="5" r:id="rId5"/>
    <sheet name="SO 04 - Betonová opěrná zeď" sheetId="6" r:id="rId6"/>
    <sheet name="SO 05 - Očištění a oprava..." sheetId="7" r:id="rId7"/>
    <sheet name="SO 06.1 - Kamenný práh" sheetId="8" r:id="rId8"/>
    <sheet name="SO 06.2 - Betonový práh s..." sheetId="9" r:id="rId9"/>
    <sheet name="SO 06.3 - Stávající příčn..." sheetId="10" r:id="rId10"/>
    <sheet name="SO 06.4 - Úpravy stupně v..." sheetId="11" r:id="rId11"/>
    <sheet name="SO 07.1 - Přístupy ke kor..." sheetId="12" r:id="rId12"/>
    <sheet name="SO 07.2 - Přístupy ke korytu" sheetId="13" r:id="rId13"/>
  </sheets>
  <definedNames>
    <definedName name="_xlnm._FilterDatabase" localSheetId="2" hidden="1">'SO 01 - Svahování koryta ...'!$C$122:$K$180</definedName>
    <definedName name="_xlnm._FilterDatabase" localSheetId="3" hidden="1">'SO 02 - Zeď alpského typu'!$C$123:$K$204</definedName>
    <definedName name="_xlnm._FilterDatabase" localSheetId="4" hidden="1">'SO 03 - Kamenná rovnanina...'!$C$119:$K$156</definedName>
    <definedName name="_xlnm._FilterDatabase" localSheetId="5" hidden="1">'SO 04 - Betonová opěrná zeď'!$C$127:$K$237</definedName>
    <definedName name="_xlnm._FilterDatabase" localSheetId="6" hidden="1">'SO 05 - Očištění a oprava...'!$C$122:$K$163</definedName>
    <definedName name="_xlnm._FilterDatabase" localSheetId="7" hidden="1">'SO 06.1 - Kamenný práh'!$C$121:$K$150</definedName>
    <definedName name="_xlnm._FilterDatabase" localSheetId="8" hidden="1">'SO 06.2 - Betonový práh s...'!$C$119:$K$148</definedName>
    <definedName name="_xlnm._FilterDatabase" localSheetId="9" hidden="1">'SO 06.3 - Stávající příčn...'!$C$123:$K$174</definedName>
    <definedName name="_xlnm._FilterDatabase" localSheetId="10" hidden="1">'SO 06.4 - Úpravy stupně v...'!$C$122:$K$163</definedName>
    <definedName name="_xlnm._FilterDatabase" localSheetId="11" hidden="1">'SO 07.1 - Přístupy ke kor...'!$C$120:$K$141</definedName>
    <definedName name="_xlnm._FilterDatabase" localSheetId="12" hidden="1">'SO 07.2 - Přístupy ke korytu'!$C$119:$K$149</definedName>
    <definedName name="_xlnm._FilterDatabase" localSheetId="1" hidden="1">'VON - Vedlejší a ostatní ...'!$C$120:$K$189</definedName>
    <definedName name="_xlnm.Print_Area" localSheetId="0">'Rekapitulace stavby'!$D$4:$AO$76,'Rekapitulace stavby'!$C$82:$AQ$107</definedName>
    <definedName name="_xlnm.Print_Area" localSheetId="2">'SO 01 - Svahování koryta ...'!$C$110:$J$180</definedName>
    <definedName name="_xlnm.Print_Area" localSheetId="3">'SO 02 - Zeď alpského typu'!$C$111:$J$204</definedName>
    <definedName name="_xlnm.Print_Area" localSheetId="4">'SO 03 - Kamenná rovnanina...'!$C$107:$J$156</definedName>
    <definedName name="_xlnm.Print_Area" localSheetId="5">'SO 04 - Betonová opěrná zeď'!$C$115:$J$237</definedName>
    <definedName name="_xlnm.Print_Area" localSheetId="6">'SO 05 - Očištění a oprava...'!$C$110:$J$163</definedName>
    <definedName name="_xlnm.Print_Area" localSheetId="7">'SO 06.1 - Kamenný práh'!$C$109:$J$150</definedName>
    <definedName name="_xlnm.Print_Area" localSheetId="8">'SO 06.2 - Betonový práh s...'!$C$107:$J$148</definedName>
    <definedName name="_xlnm.Print_Area" localSheetId="9">'SO 06.3 - Stávající příčn...'!$C$111:$J$174</definedName>
    <definedName name="_xlnm.Print_Area" localSheetId="10">'SO 06.4 - Úpravy stupně v...'!$C$110:$J$163</definedName>
    <definedName name="_xlnm.Print_Area" localSheetId="11">'SO 07.1 - Přístupy ke kor...'!$C$108:$J$141</definedName>
    <definedName name="_xlnm.Print_Area" localSheetId="12">'SO 07.2 - Přístupy ke korytu'!$C$107:$J$149</definedName>
    <definedName name="_xlnm.Print_Area" localSheetId="1">'VON - Vedlejší a ostatní ...'!$C$108:$J$189</definedName>
    <definedName name="_xlnm.Print_Titles" localSheetId="0">'Rekapitulace stavby'!$92:$92</definedName>
    <definedName name="_xlnm.Print_Titles" localSheetId="1">'VON - Vedlejší a ostatní ...'!$120:$120</definedName>
    <definedName name="_xlnm.Print_Titles" localSheetId="2">'SO 01 - Svahování koryta ...'!$122:$122</definedName>
    <definedName name="_xlnm.Print_Titles" localSheetId="3">'SO 02 - Zeď alpského typu'!$123:$123</definedName>
    <definedName name="_xlnm.Print_Titles" localSheetId="4">'SO 03 - Kamenná rovnanina...'!$119:$119</definedName>
    <definedName name="_xlnm.Print_Titles" localSheetId="5">'SO 04 - Betonová opěrná zeď'!$127:$127</definedName>
    <definedName name="_xlnm.Print_Titles" localSheetId="6">'SO 05 - Očištění a oprava...'!$122:$122</definedName>
    <definedName name="_xlnm.Print_Titles" localSheetId="7">'SO 06.1 - Kamenný práh'!$121:$121</definedName>
    <definedName name="_xlnm.Print_Titles" localSheetId="8">'SO 06.2 - Betonový práh s...'!$119:$119</definedName>
    <definedName name="_xlnm.Print_Titles" localSheetId="9">'SO 06.3 - Stávající příčn...'!$123:$123</definedName>
    <definedName name="_xlnm.Print_Titles" localSheetId="10">'SO 06.4 - Úpravy stupně v...'!$122:$122</definedName>
    <definedName name="_xlnm.Print_Titles" localSheetId="11">'SO 07.1 - Přístupy ke kor...'!$120:$120</definedName>
    <definedName name="_xlnm.Print_Titles" localSheetId="12">'SO 07.2 - Přístupy ke korytu'!$119:$119</definedName>
  </definedNames>
  <calcPr calcId="125725"/>
</workbook>
</file>

<file path=xl/sharedStrings.xml><?xml version="1.0" encoding="utf-8"?>
<sst xmlns="http://schemas.openxmlformats.org/spreadsheetml/2006/main" count="7422" uniqueCount="911">
  <si>
    <t>Export Komplet</t>
  </si>
  <si>
    <t/>
  </si>
  <si>
    <t>2.0</t>
  </si>
  <si>
    <t>ZAMOK</t>
  </si>
  <si>
    <t>False</t>
  </si>
  <si>
    <t>{596fb8a6-ef1b-4ef6-8169-6bfbcae46433}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</si>
  <si>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</si>
  <si>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</si>
  <si>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</si>
  <si>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</si>
  <si>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</si>
  <si>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</si>
  <si>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</si>
  <si>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</si>
  <si>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202_348_aktualizace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</si>
  <si>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</si>
  <si>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</si>
  <si>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Gručovka v Lukavci, km 4,375 - 6,195</t>
  </si>
  <si>
    <t>KSO:</t>
  </si>
  <si>
    <t>CC-CZ:</t>
  </si>
  <si>
    <t>Místo:</t>
  </si>
  <si>
    <t xml:space="preserve"> </t>
  </si>
  <si>
    <t>Datum:</t>
  </si>
  <si>
    <t>28. 3. 2022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</si>
  <si>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</si>
  <si>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</si>
  <si>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</si>
  <si>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</si>
  <si>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</si>
  <si>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</si>
  <si>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</si>
  <si>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</si>
  <si>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HydroIdea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</si>
  <si>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</si>
  <si>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</si>
  <si>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</si>
  <si>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</si>
  <si>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</si>
  <si>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</si>
  <si>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</si>
  <si>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</si>
  <si>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</si>
  <si>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</si>
  <si>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</si>
  <si>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</si>
  <si>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</si>
  <si>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</si>
  <si>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</si>
  <si>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</si>
  <si>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</si>
  <si>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</si>
  <si>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</si>
  <si>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</si>
  <si>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</si>
  <si>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</si>
  <si>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</si>
  <si>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</si>
  <si>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</si>
  <si>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</si>
  <si>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</si>
  <si>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</si>
  <si>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</si>
  <si>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</si>
  <si>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</si>
  <si>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</si>
  <si>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</si>
  <si>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</si>
  <si>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</si>
  <si>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</si>
  <si>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</si>
  <si>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</si>
  <si>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</si>
  <si>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</si>
  <si>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</si>
  <si>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</si>
  <si>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</si>
  <si>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</si>
  <si>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</si>
  <si>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</si>
  <si>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</si>
  <si>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</t>
  </si>
  <si>
    <t>1</t>
  </si>
  <si>
    <t>{00889ba9-59da-4141-a43d-d919b2483241}</t>
  </si>
  <si>
    <t>2</t>
  </si>
  <si>
    <t>SO 01</t>
  </si>
  <si>
    <t>Svahování koryta (otevření)</t>
  </si>
  <si>
    <t>STA</t>
  </si>
  <si>
    <t>{59238662-cf47-4cbb-b163-88d281392318}</t>
  </si>
  <si>
    <t>SO 02</t>
  </si>
  <si>
    <t>Zeď alpského typu</t>
  </si>
  <si>
    <t>{b5462f67-38eb-4267-a704-98fb602ccb5a}</t>
  </si>
  <si>
    <t>SO 03</t>
  </si>
  <si>
    <t>Kamenná rovnanina (udržovací práce)</t>
  </si>
  <si>
    <t>{f276b1d6-bce4-411d-a954-ae366e68ead3}</t>
  </si>
  <si>
    <t>SO 04</t>
  </si>
  <si>
    <t>Betonová opěrná zeď</t>
  </si>
  <si>
    <t>{d7a1a83d-ce31-4cf1-92f4-cb8764216c19}</t>
  </si>
  <si>
    <t>SO 05</t>
  </si>
  <si>
    <t>Očištění a oprava zdí, dlažeb (udržovací práce)</t>
  </si>
  <si>
    <t>{ee685162-2db7-443e-830e-43be062c00d4}</t>
  </si>
  <si>
    <t>SO 06.1</t>
  </si>
  <si>
    <t>Kamenný práh</t>
  </si>
  <si>
    <t>{4e04bee3-9420-4bdd-9d2e-48f3ea39ca29}</t>
  </si>
  <si>
    <t>SO 06.2</t>
  </si>
  <si>
    <t>Betonový práh s kamenným obkladem</t>
  </si>
  <si>
    <t>{6a48aca2-9c6a-4c33-a9b6-20429533af9f}</t>
  </si>
  <si>
    <t>SO 06.3</t>
  </si>
  <si>
    <t>Stávající příčné objekty (udržovací práce)</t>
  </si>
  <si>
    <t>{a67e2ddb-8ae2-4b90-a6c2-e865659780ef}</t>
  </si>
  <si>
    <t>SO 06.4</t>
  </si>
  <si>
    <t>Úpravy stupně v km 5,600</t>
  </si>
  <si>
    <t>{65e7f10c-29cd-454d-ba17-19a660efcec8}</t>
  </si>
  <si>
    <t>SO 07.1</t>
  </si>
  <si>
    <t>Přístupy ke korytu (udržovací práce)</t>
  </si>
  <si>
    <t>{5040c6e6-d98d-4ca4-bcce-4b22451a1536}</t>
  </si>
  <si>
    <t>SO 07.2</t>
  </si>
  <si>
    <t>Přístupy ke korytu</t>
  </si>
  <si>
    <t>{112e4ad1-e569-45b8-b36c-be680e1fe33d}</t>
  </si>
  <si>
    <t>KRYCÍ LIST SOUPISU PRACÍ</t>
  </si>
  <si>
    <t>Objekt:</t>
  </si>
  <si>
    <t>VON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</si>
  <si>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</si>
  <si>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</si>
  <si>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</si>
  <si>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</si>
  <si>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</si>
  <si>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</si>
  <si>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</si>
  <si>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</si>
  <si>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</si>
  <si>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</si>
  <si>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</si>
  <si>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</si>
  <si>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</si>
  <si>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</si>
  <si>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</si>
  <si>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</si>
  <si>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</si>
  <si>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</si>
  <si>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</si>
  <si>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</si>
  <si>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</si>
  <si>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</si>
  <si>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</si>
  <si>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</si>
  <si>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</si>
  <si>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</si>
  <si>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</si>
  <si>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</si>
  <si>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11_R_01</t>
  </si>
  <si>
    <t>Odstranění stávajících dřevěných lávek přes vodní tok</t>
  </si>
  <si>
    <t>kus</t>
  </si>
  <si>
    <t>4</t>
  </si>
  <si>
    <t>-250697957</t>
  </si>
  <si>
    <t>P</t>
  </si>
  <si>
    <t xml:space="preserve">Poznámka k položce:
Jedná se o 2 jednoduché dřevěné lávky přes koryto vodního toku o délce cca 4+7 m. 
Položka zahrnuje i likvidace dřevní hmoty lávek (odvoz na skádku a poplatek). </t>
  </si>
  <si>
    <t>11_R_02</t>
  </si>
  <si>
    <t>Odstranění stávající ocelové lávky přes vodní tok</t>
  </si>
  <si>
    <t>90418498</t>
  </si>
  <si>
    <t xml:space="preserve">Poznámka k položce:
Lávka s ocelovými nosníky a zábradlím + dřevěná pochozí výplň o délce cca 7 m. 
Položka zahrnuje i likvidaci odstraněné lávky. </t>
  </si>
  <si>
    <t>3</t>
  </si>
  <si>
    <t>11_R_03</t>
  </si>
  <si>
    <t>Doplnění ocelového zábradlí</t>
  </si>
  <si>
    <t>m</t>
  </si>
  <si>
    <t>1909319292</t>
  </si>
  <si>
    <t xml:space="preserve">Poznámka k položce:
V místě odstraněné lávky bude doplněno ocelové zábradlí o délce cca 1,2 m. Jedná se o zábradlí z ocelových trubek DN 50, se třemi vodorovnými řadami. Tyče budou navařeny na stávající zábradlí z obou stran a natřeny stejnou barvou. </t>
  </si>
  <si>
    <t>111211204</t>
  </si>
  <si>
    <t>Odstranění křovin a stromů průměru kmene do 100 mm i s kořeny při LTM jednotlivé plochy přes 30 m2 ručně</t>
  </si>
  <si>
    <t>m2</t>
  </si>
  <si>
    <t>2109049915</t>
  </si>
  <si>
    <t>VV</t>
  </si>
  <si>
    <t>870  "dle inventarizace zeleně"</t>
  </si>
  <si>
    <t>5</t>
  </si>
  <si>
    <t>11_R_04</t>
  </si>
  <si>
    <t>Snesení křovin na hromady, štěpkování a likvidace štěpky</t>
  </si>
  <si>
    <t>547318749</t>
  </si>
  <si>
    <t>Poznámka k položce:
Likvidace štěpky dle dohody s investorem (rozprostření na rekultivovaných plochách, odvoz na místo určené investorem apod.).</t>
  </si>
  <si>
    <t>6</t>
  </si>
  <si>
    <t>112101101</t>
  </si>
  <si>
    <t>Odstranění stromů listnatých průměru kmene do 300 mm</t>
  </si>
  <si>
    <t>-274047273</t>
  </si>
  <si>
    <t>50  "dle inventarizace zeleně"</t>
  </si>
  <si>
    <t>7</t>
  </si>
  <si>
    <t>112101102</t>
  </si>
  <si>
    <t>Odstranění stromů listnatých průměru kmene do 500 mm</t>
  </si>
  <si>
    <t>-1282695777</t>
  </si>
  <si>
    <t>1  "dle inventarizace zeleně"</t>
  </si>
  <si>
    <t>8</t>
  </si>
  <si>
    <t>11_R_05</t>
  </si>
  <si>
    <t>Snesení větví pokácených stromů (prům. do 30 cm) na hromady, štěpkování  a likvidace štěpky</t>
  </si>
  <si>
    <t>857482165</t>
  </si>
  <si>
    <t>50+1  "dle inventarizace zeleně"</t>
  </si>
  <si>
    <t>9</t>
  </si>
  <si>
    <t>112251101</t>
  </si>
  <si>
    <t>Odstranění pařezů D do 300 mm</t>
  </si>
  <si>
    <t>-1213852603</t>
  </si>
  <si>
    <t>10</t>
  </si>
  <si>
    <t>112251102</t>
  </si>
  <si>
    <t>Odstranění pařezů D do 500 mm</t>
  </si>
  <si>
    <t>-277937246</t>
  </si>
  <si>
    <t>3  "dle výpočtu výměr - stávající pařezy v korytě"</t>
  </si>
  <si>
    <t>Součet</t>
  </si>
  <si>
    <t>11</t>
  </si>
  <si>
    <t>112251104</t>
  </si>
  <si>
    <t>Odstranění pařezů D do 900 mm</t>
  </si>
  <si>
    <t>-23314138</t>
  </si>
  <si>
    <t>2  "dle inventarizace zeleně"</t>
  </si>
  <si>
    <t>12</t>
  </si>
  <si>
    <t>112251105</t>
  </si>
  <si>
    <t>Odstranění pařezů D do 1100 mm</t>
  </si>
  <si>
    <t>1175322834</t>
  </si>
  <si>
    <t>1  "dle výpočtu výměr - stávající pařezy v korytě"</t>
  </si>
  <si>
    <t>13</t>
  </si>
  <si>
    <t>16_R_01</t>
  </si>
  <si>
    <t>Odvoz a likvidace pařezů</t>
  </si>
  <si>
    <t>1466337206</t>
  </si>
  <si>
    <t xml:space="preserve">Poznámka k položce:
Odvoz odstraněných pařezů na skládku, vč. poplatku za uložení. </t>
  </si>
  <si>
    <t>50+4+5+1  "dle položek Odstranění pařezů"</t>
  </si>
  <si>
    <t>14</t>
  </si>
  <si>
    <t>17_R_01</t>
  </si>
  <si>
    <t>Zřízení a odstranění dočasných sjezdů do koryta</t>
  </si>
  <si>
    <t>ks</t>
  </si>
  <si>
    <t>-540379333</t>
  </si>
  <si>
    <t xml:space="preserve">Poznámka k položce:
Položka zahrnuje veškeré zemní práce související se zřízením a odstraněním sjezdů do koryta (výkopy, násypy, přemístění potřebné zeminy na a z meziskládky, rozprostření kulturní zeminy, zatravnění apod.), dále zahrnuje zpevnění těchto sjezdů (kamenivem nebo panely) a kompletní uvedení terénu do původního stavu. </t>
  </si>
  <si>
    <t>Ostatní konstrukce a práce, bourání</t>
  </si>
  <si>
    <t>96_R_01</t>
  </si>
  <si>
    <t>Demontáž a zpětná montáž oplocení</t>
  </si>
  <si>
    <t>-39312480</t>
  </si>
  <si>
    <t xml:space="preserve">Poznámka k položce:
Šetrná demontáž a zpětná montáž dřevěného oplocení na ocelových sloupcích. V km 4,630 se nachází i betonový prefabrikovaný sokl o délce cca 3 m. 
Zahrnuje veškeré činnosti a materiál spojené s uvedením oplocení do původního stavu. 
</t>
  </si>
  <si>
    <t>2+8  "oplocení v km 4,630 a 4,870_dle výpočtu výměr"</t>
  </si>
  <si>
    <t>VRN</t>
  </si>
  <si>
    <t>Vedlejší rozpočtové náklady</t>
  </si>
  <si>
    <t>VRN3</t>
  </si>
  <si>
    <t>Zařízení staveniště</t>
  </si>
  <si>
    <t>16</t>
  </si>
  <si>
    <t>R_01</t>
  </si>
  <si>
    <t xml:space="preserve">Zařízení staveniště - zabezpečení, příprava ploch, objekty pro pracovníky atd., vč. likvidace   </t>
  </si>
  <si>
    <t>…</t>
  </si>
  <si>
    <t>1024</t>
  </si>
  <si>
    <t>1442783739</t>
  </si>
  <si>
    <t xml:space="preserve">Poznámka k položce:
Zajištění a zabezpečení staveniště, zřízení a likvidace zařízení staveniště, včetně případných přípojek, přístupů, skládek, deponií, oplocení apod.   </t>
  </si>
  <si>
    <t>17</t>
  </si>
  <si>
    <t>R_02</t>
  </si>
  <si>
    <t>Projednání a zajištění dopravního značení</t>
  </si>
  <si>
    <t>928158545</t>
  </si>
  <si>
    <t>Poznámka k položce:
Poznámka k položce: Projednání a zajištění dopravního značení v rozsahu nezbytném pro řádné a bezpečné provádění stavby. Předpokládaný rozsah dopravního značení je uveden v TZ.</t>
  </si>
  <si>
    <t>18</t>
  </si>
  <si>
    <t>R_03</t>
  </si>
  <si>
    <t xml:space="preserve">Zřízení a odstranění ochrany kmenů stromů a kořenových náběhů bedněním   </t>
  </si>
  <si>
    <t>-283118498</t>
  </si>
  <si>
    <t xml:space="preserve">Poznámka k položce:
Způsob ochrany kemnů stromů bedněním je popsán v TZ.   </t>
  </si>
  <si>
    <t>19</t>
  </si>
  <si>
    <t>R_04</t>
  </si>
  <si>
    <t xml:space="preserve">Zajištění slovení rybí obsádky, obojživelníků, raků a plazů   </t>
  </si>
  <si>
    <t>-2039765912</t>
  </si>
  <si>
    <t xml:space="preserve">Poznámka k položce:
Zajištění slovení rybí obsádky, obojživelníků, raků a plazů a jejich záchranný přenos k tomu oprávněnou osobou, včetně pořízení protokolu a zajištění oznámení zahájení prací na vodním toku příslušnému uživateli rybářského revíru.   </t>
  </si>
  <si>
    <t>20</t>
  </si>
  <si>
    <t>R_05</t>
  </si>
  <si>
    <t>Zajištění biologického dozoru po dobu stavby odborně způsobilou osobou</t>
  </si>
  <si>
    <t>-1750117122</t>
  </si>
  <si>
    <t>R_06</t>
  </si>
  <si>
    <t xml:space="preserve">Uvedení komunikací a pozemků dotčených stavbou do původního stavu a protokolární předání zpět k užívání jejich vlastníkům, včetně případných oprav komunikací  </t>
  </si>
  <si>
    <t>1209375920</t>
  </si>
  <si>
    <t xml:space="preserve">Poznámka k položce:
Uvedení do původního stavu (terénní úpravy, osetí, provedení oprav komunikací dle rozsahu poškození) včetně protokolárního převzetí a zpětného předání stavbou dotčených pozemků a komunikací.   </t>
  </si>
  <si>
    <t>22</t>
  </si>
  <si>
    <t>R_07</t>
  </si>
  <si>
    <t xml:space="preserve">Čištění dočasně dotčených povrchů komunikací   </t>
  </si>
  <si>
    <t>-1584672961</t>
  </si>
  <si>
    <t xml:space="preserve">Poznámka k položce:
Uvažováno průběžné čištění příjezdových komunikací používaných při provádění stavby. </t>
  </si>
  <si>
    <t>23</t>
  </si>
  <si>
    <t>R_08</t>
  </si>
  <si>
    <t xml:space="preserve">Provedení opatření vyplývajících z povodňového a havarijního plánu  </t>
  </si>
  <si>
    <t>1440255905</t>
  </si>
  <si>
    <t xml:space="preserve">Poznámka k položce:
Aktualizace (doplnění) a projednání povodňového a havarijního plánu stavby, včetně provedení a zajištění opatření z nich vyplývajících.   </t>
  </si>
  <si>
    <t>24</t>
  </si>
  <si>
    <t>R_09</t>
  </si>
  <si>
    <t xml:space="preserve">Zpracování a předání  dokumentace skutečného provedení stavby (3 paré) objednateli v rozsahu odpovídajícím příslušným právním předpisům. Pořízení fotodokumentace stavby.   </t>
  </si>
  <si>
    <t>-805762523</t>
  </si>
  <si>
    <t xml:space="preserve">Poznámka k položce:
Zpracování a předání  dokumentace skutečného provedení stavby (3 paré +1 v elektronické formě) objednateli a zaměření skutečného provedení stavby - geodetická část dokumentace (3 paré + 1 v elektronické formě) v rozsahu odpovídajícím příslušným právním předpisům. Pořízení fotodokumentace stavby.  </t>
  </si>
  <si>
    <t>25</t>
  </si>
  <si>
    <t>R_10</t>
  </si>
  <si>
    <t xml:space="preserve">Vytýčení stavby a dočasných záborů v rozsahu staveniště   </t>
  </si>
  <si>
    <t>1489522319</t>
  </si>
  <si>
    <t xml:space="preserve">Poznámka k položce:
Vytýčení stavby a záborů odborně způsobilou osobou v oboru zeměměřictví, příp. zpracování souvisejících protokolů.  </t>
  </si>
  <si>
    <t>26</t>
  </si>
  <si>
    <t>R_12</t>
  </si>
  <si>
    <t xml:space="preserve">Geodetické práce - zaměření skutečného provedení stavby   </t>
  </si>
  <si>
    <t>1894518553</t>
  </si>
  <si>
    <t xml:space="preserve">Poznámka k položce:
Zajišění veškerých geodetických prací a potřebných geodetických podkladů odborně způsobilou osobou v oboru zeměměřictví pro účely zpracování dokumentace skutečného provedení a pro kolaudaci stavby.   </t>
  </si>
  <si>
    <t>27</t>
  </si>
  <si>
    <t>R_13</t>
  </si>
  <si>
    <t>Zajištění dočasných záborů a zvláštního užívání komunikací</t>
  </si>
  <si>
    <t>459944117</t>
  </si>
  <si>
    <t>Poznámka k položce:
Zajištění veškerých dočasných záborů potřebných pro realizaci stavby, povolení k zásahům do komunikací a veřejných ploch včetně úhrady vyměřených poplatků, souhlasu (rozhodnutí) ke zvláštnímu užívání veřejného prostranství a komunikací dle platných předpisů, přístupových komunikací ke staveništi včetně jejich údržby po dobu stavby, zřízení a projednání potřebných ploch pro zařízení staveniště, skládky materiálu, mezideponie, apod.</t>
  </si>
  <si>
    <t>28</t>
  </si>
  <si>
    <t>R_14</t>
  </si>
  <si>
    <t>Kompenzační poplatek za dočasný zábor pozemků využívaných pro pastvu hospodářských zvířat</t>
  </si>
  <si>
    <t>-1002239327</t>
  </si>
  <si>
    <t xml:space="preserve">Poznámka k položce:
Dočasný zábor pozemků na trvalých travnatých plochách využívaných pro pastvu hospodářských zvířat po dobu realizace stavby: 
 parcely určené k dočasnému záboru ve vlastnictví MVDr.Pavla Sokolová a Jiří Sokol ( pč.2549/1, p.č.2550, p.č.2546/1, p.č.2400/97, p.č.2400/98, p.č.2400/99) - úhrada kompenzační částky ve výši 45 tis. Kč. 
</t>
  </si>
  <si>
    <t>SO 01 - Svahování koryta (otevření)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</si>
  <si>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</si>
  <si>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</si>
  <si>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</si>
  <si>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</si>
  <si>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1_R_01</t>
  </si>
  <si>
    <t>Převádění vody pomocí zemních hrázek a čerpání průsaků</t>
  </si>
  <si>
    <t>2126983250</t>
  </si>
  <si>
    <t xml:space="preserve">Poznámka k položce:
Položka zahrnuje veškeré činností spojené se zajímkováním aktuálně prováděného pracovního úseku a s následným odstraněním jímek. Navrženo je postupné provádění zemních hrázek z materiálu získaného při odtěžování nánosů a čerpání prosáklé vody (zpět do toku).  
Dodavatel stavby může podle aktuálních podmínek přistoupit i k jiným způsobům převádění vody a organizaci práce. 
Uvedená délka je součtem délek pracovních úseků, nikoli délkou dočasných zemních hrází. </t>
  </si>
  <si>
    <t>124153102</t>
  </si>
  <si>
    <t>Vykopávky pro koryta vodotečí v hornině třídy těžitelnosti I, skupiny 1 a 2 objem do 5000 m3 strojně</t>
  </si>
  <si>
    <t>m3</t>
  </si>
  <si>
    <t>1436611286</t>
  </si>
  <si>
    <t>1012  "dle výpočtu výměr"</t>
  </si>
  <si>
    <t>129153101</t>
  </si>
  <si>
    <t>Čištění otevřených koryt vodotečí šíře dna do 5 m hl do 2,5 m v hornině třídy těžitelnosti I skupiny 1 a 2 strojně</t>
  </si>
  <si>
    <t>-1822021255</t>
  </si>
  <si>
    <t>224  "dle výpočtu výměr (odtěžení nánosů)"</t>
  </si>
  <si>
    <t>132151104</t>
  </si>
  <si>
    <t>Hloubení rýh nezapažených  š do 800 mm v hornině třídy těžitelnosti I, skupiny 1 a 2 objem přes 100 m3 strojně</t>
  </si>
  <si>
    <t>-398785010</t>
  </si>
  <si>
    <t>117  "dle výpočtu výměr"</t>
  </si>
  <si>
    <t>162306112</t>
  </si>
  <si>
    <t>Vodorovné přemístění do 1000 m bez naložení výkopku ze zemin schopných zúrodnění</t>
  </si>
  <si>
    <t>-1404691915</t>
  </si>
  <si>
    <t>1030*0,1  "přemístění zeminy z meziskládky_celková plocha pro zatravnění dle výpočtu výměr*tl. vrstvy"</t>
  </si>
  <si>
    <t>162351104</t>
  </si>
  <si>
    <t>Vodorovné přemístění do 1000 m výkopku/sypaniny z horniny třídy těžitelnosti I, skupiny 1 až 3</t>
  </si>
  <si>
    <t>249469383</t>
  </si>
  <si>
    <t xml:space="preserve">Poznámka k položce:
Část vykopané zeminy bude odvezena do vzd. 1 km na meziskládku pro pozdější využití (zásypy a kulturní zemina pro zatravnění), zbývající část bude odvezena do vzd. 24 km a uložena na skládku. </t>
  </si>
  <si>
    <t>1012+224+117  "přemístění vykopané zeminy (výkopy vodotečí, čištění koryta a výkop rýhy)"</t>
  </si>
  <si>
    <t>669  "přemístění zeminy pro zásypy_z meziskládky_dle výpočtu výměr"</t>
  </si>
  <si>
    <t>162751119</t>
  </si>
  <si>
    <t>Příplatek k vodorovnému přemístění výkopku/sypaniny z horniny třídy těžitelnosti I, skupiny 1 až 3 ZKD 1000 m přes 10000 m</t>
  </si>
  <si>
    <t>39395462</t>
  </si>
  <si>
    <t>(1353-669-103)*23  "odvoz vykopané zeminy do vzd. 24 km na skládku_celkový objem mínus zásypy mínus kulturní zemina pro zatravnění"</t>
  </si>
  <si>
    <t>167103101</t>
  </si>
  <si>
    <t>Nakládání výkopku ze zemin schopných zúrodnění</t>
  </si>
  <si>
    <t>-449503037</t>
  </si>
  <si>
    <t>1030*0,1  "naložení vytříděné zeminy na meziskládce_celková plocha pro zatravnění dle výpočtu výměr*tl. vrstvy"</t>
  </si>
  <si>
    <t>167151111</t>
  </si>
  <si>
    <t>Nakládání výkopku z hornin třídy těžitelnosti I, skupiny 1 až 3 přes 100 m3</t>
  </si>
  <si>
    <t>-908372440</t>
  </si>
  <si>
    <t>669  "naložení zeminy pro zásypy na meziskládce_dle výpočtu výměr"</t>
  </si>
  <si>
    <t xml:space="preserve">Poplatek za uložení přebytečné výkopové zeminy na skládce (skládkovné) </t>
  </si>
  <si>
    <t>t</t>
  </si>
  <si>
    <t>1445213104</t>
  </si>
  <si>
    <t>(1353-669-103)*2  "uložení přebytečné zeminy na skládku_(celkový objem výkopku mínus zásypy mínus kulturní zemina pro zatravnění)*měrná hmotnost"</t>
  </si>
  <si>
    <t>174151101</t>
  </si>
  <si>
    <t>Zásyp jam, šachet rýh nebo kolem objektů sypaninou se zhutněním</t>
  </si>
  <si>
    <t>1787236557</t>
  </si>
  <si>
    <t>669 "dle výpočtu výměr"</t>
  </si>
  <si>
    <t>181006121</t>
  </si>
  <si>
    <t>Rozprostření zemin tl vrstvy do 0,1 m schopných zúrodnění ve sklonu přes 1:5</t>
  </si>
  <si>
    <t>-1076607421</t>
  </si>
  <si>
    <t>1030  "dle výpočtu výměr"</t>
  </si>
  <si>
    <t>181451123</t>
  </si>
  <si>
    <t>Založení lučního trávníku výsevem plochy přes 1000 m2 ve svahu do 1:1</t>
  </si>
  <si>
    <t>814136994</t>
  </si>
  <si>
    <t>M</t>
  </si>
  <si>
    <t>00572470</t>
  </si>
  <si>
    <t>osivo směs travní univerzál</t>
  </si>
  <si>
    <t>kg</t>
  </si>
  <si>
    <t>1681028720</t>
  </si>
  <si>
    <t>1030/10000*30  "vmnožství 30 kg/ha"</t>
  </si>
  <si>
    <t>181951112</t>
  </si>
  <si>
    <t>Úprava pláně v hornině třídy těžitelnosti I, skupiny 1 až 3 se zhutněním strojně</t>
  </si>
  <si>
    <t>1445830847</t>
  </si>
  <si>
    <t>1184  "dle výpočtu výměr"</t>
  </si>
  <si>
    <t>182251101</t>
  </si>
  <si>
    <t>Svahování násypů strojně</t>
  </si>
  <si>
    <t>165084313</t>
  </si>
  <si>
    <t>967  "dle výpočtu výměr"</t>
  </si>
  <si>
    <t>Vodorovné konstrukce</t>
  </si>
  <si>
    <t>463211153</t>
  </si>
  <si>
    <t>Rovnanina objemu přes 3 m3 z lomového kamene tříděného hmotnosti do 500 kg s urovnáním líce</t>
  </si>
  <si>
    <t>-311102643</t>
  </si>
  <si>
    <t>1295  "dle výpočtu výměr"</t>
  </si>
  <si>
    <t>Trubní vedení</t>
  </si>
  <si>
    <t>83_R_01</t>
  </si>
  <si>
    <t>Zkrácení kanalizačních vyústění do toku DN 100 - DN 250</t>
  </si>
  <si>
    <t>597798242</t>
  </si>
  <si>
    <t xml:space="preserve">Poznámka k položce:
Zkrácení stávajících trubních vyústění do toku DN 100 - DN 250, bez rozlišení materiálu potrubí (PVC, PE, beton, ocel, kamenina). Úprava potrubí bude provedena tak, aby lícovala s upraveným svahem nebo opevněním koryta.
Položka zahrnuje zahrnuje rovněž likvidaci odstraněné části vyústění (odvoz na skládku). </t>
  </si>
  <si>
    <t>83_R_02</t>
  </si>
  <si>
    <t>Zkrácení kanalizačních vyústění do toku DN 800 - DN 1000</t>
  </si>
  <si>
    <t>-1059170565</t>
  </si>
  <si>
    <t xml:space="preserve">Poznámka k položce:
Zkrácení stávajících betonových vyústění do toku DN 800 - DN 1000. Úprava (odříznutí) potrubí bude provedena tak, aby lícovalo s upraveným svahem nebo opevněním koryta.
Položka zahrnuje zahrnuje rovněž likvidaci odstraněné části vyústění (odvoz na skládku). </t>
  </si>
  <si>
    <t>981513118</t>
  </si>
  <si>
    <t>Demolice konstrukcí objektů drátokamenných (gabionů) těžkou mechanizací</t>
  </si>
  <si>
    <t>1829243051</t>
  </si>
  <si>
    <t>1470  "dle výpočtu výměr"</t>
  </si>
  <si>
    <t>997</t>
  </si>
  <si>
    <t>Přesun sutě</t>
  </si>
  <si>
    <t>997002511</t>
  </si>
  <si>
    <t>Vodorovné přemístění suti a vybouraných hmot bez naložení ale se složením a urovnáním do 1 km</t>
  </si>
  <si>
    <t>-210764335</t>
  </si>
  <si>
    <t>Poznámka k položce:
Kamenivo z odstraňovaných gabionů. Bude odvezeno do vzdálenosti 20 km na místo určené investorem stavby.</t>
  </si>
  <si>
    <t>1470*2,3  "objem vybouraných gabionů*měrná hmotnost"</t>
  </si>
  <si>
    <t>997002519</t>
  </si>
  <si>
    <t>Příplatek ZKD 1 km přemístění suti a vybouraných hmot</t>
  </si>
  <si>
    <t>-119289358</t>
  </si>
  <si>
    <t>3381*19  "odvoz do celkem 20 km"</t>
  </si>
  <si>
    <t>997002611</t>
  </si>
  <si>
    <t>Nakládání suti a vybouraných hmot</t>
  </si>
  <si>
    <t>155176097</t>
  </si>
  <si>
    <t xml:space="preserve">Poznámka k položce:
Kamenivo z odstraňovaných gabionů. 
Hmotnost automaticky vypočtena. </t>
  </si>
  <si>
    <t>998</t>
  </si>
  <si>
    <t>Přesun hmot</t>
  </si>
  <si>
    <t>998332011</t>
  </si>
  <si>
    <t>Přesun hmot pro úpravy vodních toků a kanály</t>
  </si>
  <si>
    <t>1281062201</t>
  </si>
  <si>
    <t>SO 02 - Zeď alpského typu</t>
  </si>
  <si>
    <t xml:space="preserve">    3 - Svislé a kompletní konstrukce</t>
  </si>
  <si>
    <t>1126947326</t>
  </si>
  <si>
    <t>-138768934</t>
  </si>
  <si>
    <t>433  "dle výpočtu výměr"</t>
  </si>
  <si>
    <t>-504927053</t>
  </si>
  <si>
    <t>125  "dle výpočtu výměr (odtěžení nánosů)"</t>
  </si>
  <si>
    <t>1318469778</t>
  </si>
  <si>
    <t>149  "dle výpočtu výměr"</t>
  </si>
  <si>
    <t>-1005856360</t>
  </si>
  <si>
    <t>91  "přemístění zeminy z meziskládky na stavbu_v množství dle Nakládání výkopku ze zemin schopných zúrodnění"</t>
  </si>
  <si>
    <t>1167579807</t>
  </si>
  <si>
    <t>433+125+149  "přemístění vykopané zeminy (výkopy vodotečí, čištění koryta a výkop rýhy)"</t>
  </si>
  <si>
    <t>351  "přemístění zeminy pro zásypy z meziskládky"</t>
  </si>
  <si>
    <t>1520750479</t>
  </si>
  <si>
    <t>(707-351-91-16-100)*23  "odvoz vykopané zeminy do vzd. 24 km na sskládku_celk. objem - zásypy - zemina sch. zúrodnění - zemina pro SO 03 a SO 05"</t>
  </si>
  <si>
    <t>-1597265142</t>
  </si>
  <si>
    <t>645*0,1  "naložení vytříděné zeminy na mezideponii_celková plocha pro zatravnění dle výpočtu výměr*tl. vrstvy"</t>
  </si>
  <si>
    <t>522,6*0,05 "naložení vytříděné zeminy a travních drnů na mezideponii pro vyplnění mezer mezi balvany na lící zdi_plocha*předpkl. množství na 1m2"</t>
  </si>
  <si>
    <t>0,37  "zaokrouhlení"</t>
  </si>
  <si>
    <t>1741185594</t>
  </si>
  <si>
    <t>351 "naložení zeminy pro zásypy na meziskládce_dle výpočtu výměr"</t>
  </si>
  <si>
    <t>822898132</t>
  </si>
  <si>
    <t>(707-351-91-16-100)*2  "uložení přeb. zem. na skládku_(celkový obj. výkopku - zásypy  - kult. zem. pro zatravnění - zem. pro SO 03 a SO 05)*měrná hm."</t>
  </si>
  <si>
    <t>820881258</t>
  </si>
  <si>
    <t>351 "dle výpočtu výměr (zaokrouheno)"</t>
  </si>
  <si>
    <t>-31890774</t>
  </si>
  <si>
    <t xml:space="preserve">645  "dle výpočtu výměr (zaokrouhleno)" </t>
  </si>
  <si>
    <t>-176758614</t>
  </si>
  <si>
    <t>1217020147</t>
  </si>
  <si>
    <t>645/10000*30  "vmnožství 30 kg/ha"</t>
  </si>
  <si>
    <t>1535235443</t>
  </si>
  <si>
    <t>480  "dle výpočtu výměr"</t>
  </si>
  <si>
    <t>257447586</t>
  </si>
  <si>
    <t>645  "dle výpočtu výměr"</t>
  </si>
  <si>
    <t>Svislé a kompletní konstrukce</t>
  </si>
  <si>
    <t>R_321321116</t>
  </si>
  <si>
    <t>Konstrukce vodních staveb ze ŽB mrazuvzdorného tř. C 30/37</t>
  </si>
  <si>
    <t>685466137</t>
  </si>
  <si>
    <t xml:space="preserve">Poznámka k položce:
Betonová podkladní deska a zálivka na rubu zdi alpského typu. Betonování bude probíhat postupně ve vrstvách. Bednění není uvažováno, prostor pro betonáž je nutné předem připravit a vymezit. Větší mezery mezi balvany budou na rubu utěsněny kameny. </t>
  </si>
  <si>
    <t>260*1,3  "dle výpočtu výměr+navýšení o 30% na zatečení betonu do mezer mezi balvany"</t>
  </si>
  <si>
    <t>321368211</t>
  </si>
  <si>
    <t>Výztuž železobetonových konstrukcí vodních staveb ze svařovaných sítí</t>
  </si>
  <si>
    <t>-938334171</t>
  </si>
  <si>
    <t>666*0,00079*1,2  "plocha kari sítě dle výpočtu výměr* hmotnost 1m2 + 20% rezerva na přesahy"</t>
  </si>
  <si>
    <t>32_R_01</t>
  </si>
  <si>
    <t>Vyplnění spár mezi balvany travními drny</t>
  </si>
  <si>
    <t>383135854</t>
  </si>
  <si>
    <t xml:space="preserve">Poznámka k položce:
Vyplnění mezer mezi balvany jílovitou zeminou a travními drny na lícové straně zdi alpského typu. Uvažováno je množství 0,05 m3 zeminy na 1m2 lícové plochy. 
Lze provádět již při výstavbě, tj. při ukládání balvanů. </t>
  </si>
  <si>
    <t>402*1,3  "délka zdí alpského typu*prům. výška zdí nad vodní hladinou"</t>
  </si>
  <si>
    <t>45_R_01</t>
  </si>
  <si>
    <t>Filtrační vrstva z kameniva na rubu zdí alpského typu, bez dodávky materiálu</t>
  </si>
  <si>
    <t>1370627426</t>
  </si>
  <si>
    <t>Poznámka k položce:
Zřízení zásypu z kameniva (drenážního filtru) z rozebraných gabionových k-cí na rubu zdí alpského typu. Zásyp bude prováděn po vrstvách aby bylo možné do něj zabudovat drenážní potrubí DN 100.</t>
  </si>
  <si>
    <t>162  "dle výpočtu výměr (kamenivo z rozebraných gabionů - zaokrouhleno)"</t>
  </si>
  <si>
    <t>45_R_02</t>
  </si>
  <si>
    <t>Drenáž DN 100 na rubu zdí alpského typu</t>
  </si>
  <si>
    <t>-885664571</t>
  </si>
  <si>
    <t xml:space="preserve">Poznámka k položce:
Dodávka a montáž flexibilního drenážního potrubí DN 100, které bude umístěno na rubu zdí alpského typu. Každých 10 mb bude vyústěno do toku v mezerách mezi balvany. </t>
  </si>
  <si>
    <t>428  "dle výpočtu výměr - délka zdí + 1m na vývod každých 10 mb"</t>
  </si>
  <si>
    <t>-923856256</t>
  </si>
  <si>
    <t>571  "dle výpočtu výměr"</t>
  </si>
  <si>
    <t>-1776316550</t>
  </si>
  <si>
    <t>Ošetření stávajícího vodovodu při přechodu skrze základ zdi</t>
  </si>
  <si>
    <t>kpl.</t>
  </si>
  <si>
    <t>-1966215572</t>
  </si>
  <si>
    <t xml:space="preserve">Poznámka k položce:
Umístění stávajícího vodovodu DN 50 v km 4,833 do ocelové chráničky při průchodu základem alpské zdi. Vodovodní potrubí bude odkopáno, v místě kolize s betonovým základem zdi opatřeno ocelovou chráničkou (půlenou) a obetonováno. Následně bude provedena betonáž základového bloku zdi. 
Položka obsahuje veškeré činnosti a dodávku materiálu spojené s průchodem vodovodu skze novou zeď. </t>
  </si>
  <si>
    <t>-1114036989</t>
  </si>
  <si>
    <t>740  "dle výpočtu výměr"</t>
  </si>
  <si>
    <t>-766401593</t>
  </si>
  <si>
    <t>Poznámka k položce:
Kamenivo z odstraňovaných gabionů.
Část kameniva bude odvezena na meziskládku do vzdálenosti 1 km pro zpětné využití v rámci SO 02, zbývající část bude odvezeno do vzdálenosti 20 km na místo určené investorem stavby. .</t>
  </si>
  <si>
    <t>740*2,3  "objem vybouraných gabionů*měrná hmotnost"</t>
  </si>
  <si>
    <t>162*2,3  "objem kameniva*měrná hmotnost pro zpětné použití_dovoz z meziskládky na místo zabudování"</t>
  </si>
  <si>
    <t>387368906</t>
  </si>
  <si>
    <t>(740-162)*2,3*19  "celkový objem kamene z gabionů mínus objem pro zpětné využití (dle výpočtu výměr)*měrná hmostnost* 19km (odvoz do celkem 20 km)"</t>
  </si>
  <si>
    <t>-1052299238</t>
  </si>
  <si>
    <t xml:space="preserve">Poznámka k položce:
Kamenivo z odstraňovaných gabionů. </t>
  </si>
  <si>
    <t>162*2,3  "naložení kamenů z meziskládky pro zpětné využití_objem dle výpočtu výměr*měrná hmotnost"</t>
  </si>
  <si>
    <t>29</t>
  </si>
  <si>
    <t>1127998916</t>
  </si>
  <si>
    <t>SO 03 - Kamenná rovnanina (udržovací práce)</t>
  </si>
  <si>
    <t>2046625315</t>
  </si>
  <si>
    <t>5403-5091 "ř. km zájmového úseku_1"</t>
  </si>
  <si>
    <t>6145-6037  "ř. km zájmového úseku_2"</t>
  </si>
  <si>
    <t>114203104</t>
  </si>
  <si>
    <t>Rozebrání záhozů a rovnanin na sucho</t>
  </si>
  <si>
    <t>-156772561</t>
  </si>
  <si>
    <t>180*0,5  "plocha dle výpočtu výměr*předpokl. tl."</t>
  </si>
  <si>
    <t>114203201</t>
  </si>
  <si>
    <t>Očištění lomového kamene nebo betonových tvárnic od hlíny nebo písku</t>
  </si>
  <si>
    <t>-2005641669</t>
  </si>
  <si>
    <t>90  "v rozsahu Rozebrání záhozů a rovnanin"</t>
  </si>
  <si>
    <t>-789418707</t>
  </si>
  <si>
    <t>60  "odtěžení nánosů_dle výpočtu výměr"</t>
  </si>
  <si>
    <t>2007247515</t>
  </si>
  <si>
    <t xml:space="preserve">Poznámka k položce:
Část vykopané zeminy bude odvezena do vzd. 1 km na meziskládku pro pozdější využití (zásypy a kulturní zemina pro zatravnění), zbývající část bude odvezena do vzd. 10 km a uložena na trvalou deponii. </t>
  </si>
  <si>
    <t>60 "přemístění odtěžených nánosů na meziskládku_dle výpočtu výměr"</t>
  </si>
  <si>
    <t>76 "přemístění zeminy pro zásypy z meziskládky_dle výpočtu výměr"</t>
  </si>
  <si>
    <t>-1441398855</t>
  </si>
  <si>
    <t>76  "naložení zeminy pro zásypy na meziskládce_dle výpočtu výměr"</t>
  </si>
  <si>
    <t>-1662354703</t>
  </si>
  <si>
    <t xml:space="preserve">Poznámka k položce:
Rozprostření zeminy ve dně koryta, urovnání do předepsané nivelety dna, vytvarování miskovitého profilu koryta. </t>
  </si>
  <si>
    <t>76  "dle výpočtu výměr"</t>
  </si>
  <si>
    <t>12_R_01</t>
  </si>
  <si>
    <t>Očištění stávající rovnaniny</t>
  </si>
  <si>
    <t>696685846</t>
  </si>
  <si>
    <t>Poznámka k položce:
Mechanické očištění stávající rovnaniny od vegetace, mechu apod.</t>
  </si>
  <si>
    <t>901  "dle výpočtu výměr"</t>
  </si>
  <si>
    <t>1176622654</t>
  </si>
  <si>
    <t>180*0,5  "nová rovnanina dle výpočtu výměr_plocha*tl."</t>
  </si>
  <si>
    <t>180*0,5  "doplnění rovnaniny dle výpočtu výměr_plocha*tl."</t>
  </si>
  <si>
    <t>46_R_01</t>
  </si>
  <si>
    <t>Rovnanina bez dodávky lomového kamene  - do 500 kg s urovnáním líce</t>
  </si>
  <si>
    <t>644098941</t>
  </si>
  <si>
    <t>Poznámka k položce:
Přeskládání stávající rovnaniny bez dodávky kamene. 
Rozebrání stávající rovnaniny a očištění balvanů je řešeno v samostatných položkách.</t>
  </si>
  <si>
    <t>180*0,5  "přeskládaná rovnanina dle výpočtu výměr_plocha*tl."</t>
  </si>
  <si>
    <t>-543205215</t>
  </si>
  <si>
    <t>SO 04 - Betonová opěrná zeď</t>
  </si>
  <si>
    <t xml:space="preserve">    2 - Zakládání</t>
  </si>
  <si>
    <t xml:space="preserve">    6 - Úpravy povrchů, podlahy a osazování výplní</t>
  </si>
  <si>
    <t>PSV - Práce a dodávky PSV</t>
  </si>
  <si>
    <t xml:space="preserve">    767 - Konstrukce zámečnické</t>
  </si>
  <si>
    <t>-786486428</t>
  </si>
  <si>
    <t>-1177835049</t>
  </si>
  <si>
    <t>51  "dle výpočtu výměr_v úseku km5,120-5,155"</t>
  </si>
  <si>
    <t>-1190641639</t>
  </si>
  <si>
    <t>319  "dle výpočtu výměr"</t>
  </si>
  <si>
    <t>1911813519</t>
  </si>
  <si>
    <t>24  "dle výpočtu výměr (odtěžení nánosů) - zaokrouhleno"</t>
  </si>
  <si>
    <t>-1969064620</t>
  </si>
  <si>
    <t>208  "dle výpočtu výměr (zaokrouhleno)"</t>
  </si>
  <si>
    <t>1635977557</t>
  </si>
  <si>
    <t>27,3  "přemístění zeminy z meziskládky na stavbu_v množství dle Nakládání výkopku ze zemin schopných zúrodnění"</t>
  </si>
  <si>
    <t>2146828772</t>
  </si>
  <si>
    <t>Poznámka k položce:
Část vykopané zeminy bude odvezena do vzd. 1 km na meziskládku pro pozdější využití (zásypy a kulturní zemina pro zatravnění), zbývající část bude odvezena do vzd. 24 km a uložena na skládku.</t>
  </si>
  <si>
    <t>319+24+208  "přemístění vykopané zeminy (výkopy vodotečí, čištění koryta a výkop rýhy)"</t>
  </si>
  <si>
    <t>390  "přemístění zeminy pro zásypy z meziskládky_dle položky Nakládání výkopku z hornin"</t>
  </si>
  <si>
    <t>-956710612</t>
  </si>
  <si>
    <t>(319+24+208-27,3-390)*23  "odvoz vykopané zeminy do vzd. 24 km na skládku_celkový objem výkopů - zemina sch. zúrodnění - zásypy"</t>
  </si>
  <si>
    <t>1298666397</t>
  </si>
  <si>
    <t>273*0,1  "naložení vytříděné zeminy na mezideponii_celková plocha pro zatravnění dle výpočtu výměr*tl. vrstvy"</t>
  </si>
  <si>
    <t>-625036451</t>
  </si>
  <si>
    <t>283+107 "naložení zeminy pro zásyp vytříděnou zeminou a zásyp jílovitou zeminou na meziskládce_dle výpočtu výměr (zaokrouhleno)"</t>
  </si>
  <si>
    <t>-296938757</t>
  </si>
  <si>
    <t>(319+24+208-27,3-390)*2  "uložení přebytečné zeminy na skládku_(celkový objem výkopku - zemina sch. zúrodnění - zásypy)*měrná hmotnost"</t>
  </si>
  <si>
    <t>-550115473</t>
  </si>
  <si>
    <t>283  "zásyp vytříděnou zeminou_dle výpočtu výměr (zaokrouhleno)"</t>
  </si>
  <si>
    <t>181006111</t>
  </si>
  <si>
    <t>Rozprostření zemin tl vrstvy do 0,1 m schopných zúrodnění v rovině a sklonu do 1:5</t>
  </si>
  <si>
    <t>1186951839</t>
  </si>
  <si>
    <t>273  "dle výpočtu výměr (zaokrouhleno)"</t>
  </si>
  <si>
    <t>181411121</t>
  </si>
  <si>
    <t>Založení lučního trávníku výsevem plochy do 1000 m2 v rovině a ve svahu do 1:5</t>
  </si>
  <si>
    <t>-1809570081</t>
  </si>
  <si>
    <t>-1284695943</t>
  </si>
  <si>
    <t>275/10000*30  "vmnožství 30 kg/ha"</t>
  </si>
  <si>
    <t>1339067197</t>
  </si>
  <si>
    <t>311+273  "úprava pláně v zářezu (pro založení zdí) + úprava pláně na násypu (podél koruny zdí)_dle výpočtu výměr (zaokrouhleno)"</t>
  </si>
  <si>
    <t>Zakládání</t>
  </si>
  <si>
    <t>211971121</t>
  </si>
  <si>
    <t>Zřízení opláštění žeber nebo trativodů geotextilií v rýze nebo zářezu sklonu přes 1:2 š do 2,5 m</t>
  </si>
  <si>
    <t>-908615052</t>
  </si>
  <si>
    <t>320  "dle výpočtu výměr (zaokrouhleno)"</t>
  </si>
  <si>
    <t>69311089</t>
  </si>
  <si>
    <t>geotextilie netkaná separační, ochranná, filtrační, drenážní PES 600g/m2</t>
  </si>
  <si>
    <t>36084191</t>
  </si>
  <si>
    <t>320*1,2  "dle výpočtu výměr + rezerva 20% na přesahy a prostřihy"</t>
  </si>
  <si>
    <t>212792211</t>
  </si>
  <si>
    <t>Odvodnění mostní opěry - drenážní flexibilní plastové potrubí DN 100</t>
  </si>
  <si>
    <t>-1133229838</t>
  </si>
  <si>
    <t>148 "dle výpočtu výměr"</t>
  </si>
  <si>
    <t>21_R_01</t>
  </si>
  <si>
    <t>Příčné odvodnění opěrné zdi -  PVC trubky DN 100 + T-kusy</t>
  </si>
  <si>
    <t>1731819706</t>
  </si>
  <si>
    <t>Poznámka k položce:
Vývody drenážního potrubí skrze opěrnou zeď. Zahrnuje dodávku neperforovaných PVC trubek (17 ks po 1,0 m) a montáž do bednění před betonáží. Pro snadné napojení na drenážní potrubí se použijí T-kusy.</t>
  </si>
  <si>
    <t>17 "dle výpočtu výměr"</t>
  </si>
  <si>
    <t>28_R_01</t>
  </si>
  <si>
    <t>Injektování vrtů vysokotlaké</t>
  </si>
  <si>
    <t>1223885597</t>
  </si>
  <si>
    <t xml:space="preserve">Poznámka k položce:
Položka obsahuje veškeré činností a materiály spojené s proinjektováním podloží RD v těsné blízkosti vodního toku, na  LB v úrovni km 5,500. 
Předpokládá se injektáž cementovou směsí v soudržných zeminách za účelem zajištění stability domu po  odbourání  stávající opěrné zdi a zakládání nové zdi. 
Předběžně je odhadováno cca 20 vrtů o délce 5 m.  </t>
  </si>
  <si>
    <t>321321116</t>
  </si>
  <si>
    <t>-1156814373</t>
  </si>
  <si>
    <t>413,4 "dle výpočtu výměr"</t>
  </si>
  <si>
    <t>321351010</t>
  </si>
  <si>
    <t>Bednění konstrukcí vodních staveb rovinné - zřízení</t>
  </si>
  <si>
    <t>1194706949</t>
  </si>
  <si>
    <t>0,8*148*2  "boky zákl. bloku_výška*celk. délka*počet stran"</t>
  </si>
  <si>
    <t>(0,8*1,8)*(6+16)  "čela zákl. bloku_(v.*š.)*počet čel_dle počtu dilatačních úseků +1_pro dva úseky zdi"</t>
  </si>
  <si>
    <t>(1,5+1,51)*35+(1,7+1,71)*104+(2,65+2,66)*8  "boční plocha dříků_(v. rubu + výška líce)*dl. daného úseku zdi"</t>
  </si>
  <si>
    <t>(0,8+0,6)/2*1,5*6+(0,8+0,6)/2*1,7*14+(0,8+0,6)/2*2,65*2 "čela dříků_(prům. š.)*v.*počet čel_dle počtu dilatačních úseků"</t>
  </si>
  <si>
    <t>(0,15+0,15+0,1)*148  "římsa_(v. na rubu+v. na líci+spodní přečnívající část)*dl. zdi"</t>
  </si>
  <si>
    <t>0,15*0,7*(6+16) "čela římsy_v.*š.*počet čel_dle počtu dilatačních úseků"</t>
  </si>
  <si>
    <t>321352010</t>
  </si>
  <si>
    <t>Bednění konstrukcí vodních staveb rovinné - odstranění</t>
  </si>
  <si>
    <t>355869459</t>
  </si>
  <si>
    <t>Zřízení pohledového betonu pomocí polyuretanových matic</t>
  </si>
  <si>
    <t>-1461480228</t>
  </si>
  <si>
    <t xml:space="preserve">Poznámka k položce:
Položka zahrnuje dodávky a činnosti spojené s vytvořením pohledového betonu pomocí polyuretanových matric. 
Součástí položky je zejména: 
- Dodávka matric, jejich montáž a demontáž. 
- Podkladní OSB desky. 
- Lepida pro připevnění. 
- Odbedňovací prostředky (olej apod.). 
- Amortizace. 
- Dořešení styčných ploch v lomových bodech. </t>
  </si>
  <si>
    <t>254,6  "dle výpočtu výměr"</t>
  </si>
  <si>
    <t>459010302</t>
  </si>
  <si>
    <t>442,2*0,00079*1,2  "KARI 8*100*100_plocha dle výpočtu výměr* hmotnost 1m2 + 20% rezerva na přesahy"</t>
  </si>
  <si>
    <t>327361006</t>
  </si>
  <si>
    <t>Výztuž opěrných zdí a valů D 12 mm z betonářské oceli 10 505</t>
  </si>
  <si>
    <t>-1032577865</t>
  </si>
  <si>
    <t>0,092  "smykový trn R10_hmotnost dle výpočtu výměr"</t>
  </si>
  <si>
    <t>327361016</t>
  </si>
  <si>
    <t>Výztuž opěrných zdí a valů D nad 12 mm z betonářské oceli 10 505</t>
  </si>
  <si>
    <t>-1449942421</t>
  </si>
  <si>
    <t>0,375  "smykový trn R16_hmotnost dle výpočtu výměr"</t>
  </si>
  <si>
    <t>327501111</t>
  </si>
  <si>
    <t>Výplň za opěrami a protimrazové klíny z kameniva drceného nebo těženého</t>
  </si>
  <si>
    <t>2143701232</t>
  </si>
  <si>
    <t>75,5  "obsyp a zásyp drenáže na rubu zdí štěrkem fr. 8-16 mm_dle výpočtu výměr"</t>
  </si>
  <si>
    <t>30</t>
  </si>
  <si>
    <t>327591111</t>
  </si>
  <si>
    <t>Zřízení výplně za opěrami a protimrazové klíny z jílu</t>
  </si>
  <si>
    <t>447382020</t>
  </si>
  <si>
    <t>107  "dle výpočtu výměr (zaokrouhleno)"</t>
  </si>
  <si>
    <t>31</t>
  </si>
  <si>
    <t>Podkladní vrstvy z betonu tř. C 8/10, vč. bednění</t>
  </si>
  <si>
    <t>-195635229</t>
  </si>
  <si>
    <t xml:space="preserve">Poznámka k položce:
Položka je včetně zřízení a odstranění potřebného bednění.  </t>
  </si>
  <si>
    <t>29,6  "dle výpočtu výměr"</t>
  </si>
  <si>
    <t>Úpravy povrchů, podlahy a osazování výplní</t>
  </si>
  <si>
    <t>32</t>
  </si>
  <si>
    <t>624631412</t>
  </si>
  <si>
    <t>Vyplnění spár prefabrikovaných dílců těsnicím provazcem z polyetylénu tl do 30 mm</t>
  </si>
  <si>
    <t>1728574557</t>
  </si>
  <si>
    <t>14+56  "dle výpočtu výměr"</t>
  </si>
  <si>
    <t>33</t>
  </si>
  <si>
    <t>83_R_03</t>
  </si>
  <si>
    <t>Prodloužení kanalizačních vyústění do toku DN 100 - DN 250</t>
  </si>
  <si>
    <t>-1306142359</t>
  </si>
  <si>
    <t xml:space="preserve">Poznámka k položce:
Prodloužení stávajících trubních vyústění do toku DN 100 - DN 250,  bez rozlišení materiálu potrubí (PVC, PE, beton, ocel, kamenina). 
Prodloužení bude u každého vyústění provedeno ze stejného materiálu a stejné dimenze, jako je stávající,  a to pomocí vhodné spojky nebo hrdla. Prodloužení bude protaženo skrze zeď a je nutné je provést již před bedněním zdi. Variantně lze připustit i dodatečné provrtání zdi a protažení potrubí s utěsněním průchodu. 
Konec potrubí bude proveden tak, aby přesahoval  líc zdi o cca 5 cm. 
Dle viditelných vyústění se jedná především o potrubí z kameniny a betonu DN 150 a DN 200. 
Položka zahrnuje veškeré činnosti a dodávky materiálů potřebných k popsanému prodloužení vyústění. </t>
  </si>
  <si>
    <t>34</t>
  </si>
  <si>
    <t>931992122</t>
  </si>
  <si>
    <t>Výplň dilatačních spár z extrudovaného polystyrénu tl 30 mm</t>
  </si>
  <si>
    <t>563744161</t>
  </si>
  <si>
    <t>10,4+39,2  "dle výpočtu výměr"</t>
  </si>
  <si>
    <t>35</t>
  </si>
  <si>
    <t>931994142</t>
  </si>
  <si>
    <t>Těsnění dilatační spáry betonové konstrukce polyuretanovým tmelem do pl 4,0 cm2</t>
  </si>
  <si>
    <t>-13864511</t>
  </si>
  <si>
    <t>36</t>
  </si>
  <si>
    <t>953333321</t>
  </si>
  <si>
    <t>PVC těsnící pás do dilatačních spar betonových kcí vnitřní š 240 mm</t>
  </si>
  <si>
    <t>-680581542</t>
  </si>
  <si>
    <t>10+37,8  "dle výpočtu výměr"</t>
  </si>
  <si>
    <t>37</t>
  </si>
  <si>
    <t>953334121</t>
  </si>
  <si>
    <t>Bobtnavý pásek do pracovních spar betonových kcí bentonitový 20 x 25 mm</t>
  </si>
  <si>
    <t>1380953344</t>
  </si>
  <si>
    <t>592  "dle výpočtu výměr"</t>
  </si>
  <si>
    <t>38</t>
  </si>
  <si>
    <t>-18291686</t>
  </si>
  <si>
    <t>318  "dle výpočtu výměr (zaokrouhleno)"</t>
  </si>
  <si>
    <t>39</t>
  </si>
  <si>
    <t>-1997628510</t>
  </si>
  <si>
    <t>Poznámka k položce:
Kamenivo z odstraňovaných gabionů.
Bude odvezeno do vzdálenosti 20 km na místo určené investorem stavby.
Hmotnost automaticky vypočtena.</t>
  </si>
  <si>
    <t>40</t>
  </si>
  <si>
    <t>984421056</t>
  </si>
  <si>
    <t>824,22*19 'Přepočtené koeficientem množství</t>
  </si>
  <si>
    <t>41</t>
  </si>
  <si>
    <t>401075072</t>
  </si>
  <si>
    <t xml:space="preserve">Poznámka k položce:
Kamenivo z odstraňovaných gabionů a rozebrané rovnaniny.
Hmotnost automaticky vypočtena. </t>
  </si>
  <si>
    <t>42</t>
  </si>
  <si>
    <t>-638971410</t>
  </si>
  <si>
    <t>PSV</t>
  </si>
  <si>
    <t>Práce a dodávky PSV</t>
  </si>
  <si>
    <t>767</t>
  </si>
  <si>
    <t>Konstrukce zámečnické</t>
  </si>
  <si>
    <t>43</t>
  </si>
  <si>
    <t>767221003</t>
  </si>
  <si>
    <t>Montáž zábradlí z kompozitů kotvených do železobetonu</t>
  </si>
  <si>
    <t>1487239237</t>
  </si>
  <si>
    <t>148  "dle výpočtu výměr"</t>
  </si>
  <si>
    <t>44</t>
  </si>
  <si>
    <t>63126081</t>
  </si>
  <si>
    <t>zábradlí kompozitní - madlo, dvě vodorovné výplně, výška 1,1m</t>
  </si>
  <si>
    <t>-1665767025</t>
  </si>
  <si>
    <t>SO 05 - Očištění a oprava zdí, dlažeb (udržovací práce)</t>
  </si>
  <si>
    <t>1793188177</t>
  </si>
  <si>
    <t>745  "délka opravovaných úseků zdí_dle výpočtu výměr (součet vzdálenosti mezi profily v tabulce)"</t>
  </si>
  <si>
    <t>2104372713</t>
  </si>
  <si>
    <t>1396459363</t>
  </si>
  <si>
    <t>125  "přemístění vykopané zeminy (čištění koryta)"</t>
  </si>
  <si>
    <t>225 "přemístění zeminy pro zásypy z meziskládky_dle položky Nakládání výkopku z hornin"</t>
  </si>
  <si>
    <t>-1891228989</t>
  </si>
  <si>
    <t>225  "naložení zeminy pro zásyp vytříděnou zeminou _dle výpočtu výměr (rozdíl mezi výkopy a zásypy 100 m3 je odečten v SO 02)"</t>
  </si>
  <si>
    <t>1265726347</t>
  </si>
  <si>
    <t>225  "zásypy vytříděnou zeminou_dle výpočtu výměr"</t>
  </si>
  <si>
    <t>321312113</t>
  </si>
  <si>
    <t>Oprava konstrukce vodních staveb z betonu prostého mrazuvzdorného tř. C 30/37 do 3 m3</t>
  </si>
  <si>
    <t>703347382</t>
  </si>
  <si>
    <t>194  "dle výpočtu výměr"</t>
  </si>
  <si>
    <t>-316553104</t>
  </si>
  <si>
    <t>1676120587</t>
  </si>
  <si>
    <t>628195001</t>
  </si>
  <si>
    <t>Očištění zdiva nebo betonu zdí a valů před započetím oprav ručně</t>
  </si>
  <si>
    <t>-218222523</t>
  </si>
  <si>
    <t>2150  "dle výpočtu výměr"</t>
  </si>
  <si>
    <t>938903113</t>
  </si>
  <si>
    <t>Vysekání spár hl do 70 mm ve zdivu z lomového kamene</t>
  </si>
  <si>
    <t>-1293915766</t>
  </si>
  <si>
    <t>860  "v rozsahu přespárování kamenného obkladu_dle výpočtu výměr"</t>
  </si>
  <si>
    <t>985232111</t>
  </si>
  <si>
    <t>Hloubkové spárování zdiva aktivovanou maltou spára hl do 80 mm dl do 6 m/m2</t>
  </si>
  <si>
    <t>939278897</t>
  </si>
  <si>
    <t>985232192</t>
  </si>
  <si>
    <t>Příplatek k hloubkovému spárování za plochu do 10 m2 jednotlivě</t>
  </si>
  <si>
    <t>1946915228</t>
  </si>
  <si>
    <t>-1234840177</t>
  </si>
  <si>
    <t xml:space="preserve">Poznámka k položce:
Suť z opravovaných zdí, hmotnost vypočtena automaticky. 
Bude odvezena do vzdálenosti 20 km na skládku. </t>
  </si>
  <si>
    <t>1588248274</t>
  </si>
  <si>
    <t>67,218*19 'Přepočtené koeficientem množství</t>
  </si>
  <si>
    <t>1828720925</t>
  </si>
  <si>
    <t xml:space="preserve">Poznámka k položce:
Suť z opravovaných zdí.
Hmotnost automaticky vypočtena. </t>
  </si>
  <si>
    <t>997013601</t>
  </si>
  <si>
    <t>Poplatek za uložení na skládce (skládkovné) stavebního odpadu betonového kód odpadu 17 01 01</t>
  </si>
  <si>
    <t>-1227256578</t>
  </si>
  <si>
    <t>320341314</t>
  </si>
  <si>
    <t>SO 06.1 - Kamenný práh</t>
  </si>
  <si>
    <t>2100537481</t>
  </si>
  <si>
    <t xml:space="preserve">Poznámka k položce:
Položka zahrnuje veškeré činností spojené se zajímkováním aktuálně prováděného pracovního úseku a s následným odstraněním jímek. Navrženo je postupné provádění zemních hrázek z materiálu získaného při odtěžování nánosů a případné čerpání prosáklé vody (zpět do toku).  
Dodavatel stavby může podle aktuálních podmínek přistoupit i k jiným způsobům převádění vody a organizaci práce. </t>
  </si>
  <si>
    <t>15*5  "předpokládaná délka hrázky*počet prahů"</t>
  </si>
  <si>
    <t>332238785</t>
  </si>
  <si>
    <t>18  "dle výpočtu výměr (zaokrouhleno)"</t>
  </si>
  <si>
    <t>-1394913902</t>
  </si>
  <si>
    <t>Poznámka k položce:
Vykopaná (přebytečná) zemina bude odvezena do vzd. 24 km a uložena na skládku.</t>
  </si>
  <si>
    <t>18  "přemístění vykopané zeminy (výkop rýhy)"</t>
  </si>
  <si>
    <t>-887484337</t>
  </si>
  <si>
    <t>18*23  "odvoz vykopané zeminy do vzd. 24 km na skládku"</t>
  </si>
  <si>
    <t>193711630</t>
  </si>
  <si>
    <t>18*2  "uložení přebytečné zeminy na skládku_celkový objem výkopku*měrná hmotnost"</t>
  </si>
  <si>
    <t>452218010</t>
  </si>
  <si>
    <t>Zajišťovací práh z upraveného lomového kamene na sucho</t>
  </si>
  <si>
    <t>37059277</t>
  </si>
  <si>
    <t>21,5  "dle výpočtu výměr (zaokrouhleno)"</t>
  </si>
  <si>
    <t>Bourání stávajících prahů z prefabrikovaných bet. dílců, s naložením</t>
  </si>
  <si>
    <t>1696059119</t>
  </si>
  <si>
    <t>3,58  "dle výpočtu výměr"</t>
  </si>
  <si>
    <t>-1068412590</t>
  </si>
  <si>
    <t xml:space="preserve">Poznámka k položce:
Suť z vybouraných bet. prahů, hmotnost vypočtena automaticky. 
Bude odvezena do vzdálenosti 20 km na skládku. </t>
  </si>
  <si>
    <t>899952232</t>
  </si>
  <si>
    <t>8,76*19 'Přepočtené koeficientem množství</t>
  </si>
  <si>
    <t>-1705598450</t>
  </si>
  <si>
    <t>1647056367</t>
  </si>
  <si>
    <t>SO 06.2 - Betonový práh s kamenným obkladem</t>
  </si>
  <si>
    <t>-1238289117</t>
  </si>
  <si>
    <t>10*9  "předpokládaná délka hrázky*počet prahů"</t>
  </si>
  <si>
    <t>1354655641</t>
  </si>
  <si>
    <t>20  "dle výpočtu výměr (zaokrouhleno)"</t>
  </si>
  <si>
    <t>-477628265</t>
  </si>
  <si>
    <t>20  "přemístění vykopané zeminy (výkop rýhy)"</t>
  </si>
  <si>
    <t>1446414033</t>
  </si>
  <si>
    <t>20*23  "odvoz vykopané zeminy do vzd. 24 km na skládku"</t>
  </si>
  <si>
    <t>-641844557</t>
  </si>
  <si>
    <t>20*2  "uložení přebytečné zeminy na skládku_celkový objem výkopku*měrná hmotnost"</t>
  </si>
  <si>
    <t>321213345</t>
  </si>
  <si>
    <t>Zdivo nadzákladové z lomového kamene vodních staveb obkladní s vyspárováním</t>
  </si>
  <si>
    <t>800031462</t>
  </si>
  <si>
    <t>7,2  "dle výpočtu výměr"</t>
  </si>
  <si>
    <t>-807639095</t>
  </si>
  <si>
    <t>12  "dle výpočtu výměr"</t>
  </si>
  <si>
    <t>1299333446</t>
  </si>
  <si>
    <t>0,5*2*40  "boky prahů_v.*počet boků*celk. délka prahů (součet délek dle tabulky ve výpočtu výměr"</t>
  </si>
  <si>
    <t>0,3*2*9  "plocha čela*počet čel na 1 práh*počet prahů"</t>
  </si>
  <si>
    <t>286019515</t>
  </si>
  <si>
    <t>-1751978624</t>
  </si>
  <si>
    <t>(0,4+0,5+0,4+0,5)*40*0,00079*1,2 "KARI 8*100*100_rozvinutá délka sítě v řezu* celk. délka prahů*hmotnost 1m2 + 20% rezerva na přesahy"</t>
  </si>
  <si>
    <t>1585229208</t>
  </si>
  <si>
    <t>SO 06.3 - Stávající příčné objekty (udržovací práce)</t>
  </si>
  <si>
    <t>2121710605</t>
  </si>
  <si>
    <t>15*19  "předpokládaná délka hrázky*počet prahů"</t>
  </si>
  <si>
    <t>-142241436</t>
  </si>
  <si>
    <t>81  "dle výpočtu výměr (odtěžení nánosů)"</t>
  </si>
  <si>
    <t>-267832968</t>
  </si>
  <si>
    <t>15 "dle výpočtu výměr"</t>
  </si>
  <si>
    <t>1074167410</t>
  </si>
  <si>
    <t>81+15 "přemístění vykopané zeminy (čištění koryta a výkop rýhy)"</t>
  </si>
  <si>
    <t>1344021823</t>
  </si>
  <si>
    <t>(81+15)*23  "odvoz vykopané zeminy do vzd. 24 km na skládku"</t>
  </si>
  <si>
    <t>-479996497</t>
  </si>
  <si>
    <t>(81+15)*2  "uložení přebytečné zeminy na skládku_celkový objem výkopku*měrná hmotnost"</t>
  </si>
  <si>
    <t>1778994995</t>
  </si>
  <si>
    <t>1  "odhad pro doplnění dlažby v místech vypadaných kamenů"</t>
  </si>
  <si>
    <t>854389209</t>
  </si>
  <si>
    <t>11  "dle výpočtu výměr (zaokrouhleno)"</t>
  </si>
  <si>
    <t>706676283</t>
  </si>
  <si>
    <t>37  "dle výpočtu výměr (zaokrouhleno)"</t>
  </si>
  <si>
    <t>1339300481</t>
  </si>
  <si>
    <t>Odstranění stávajících prahů z dřevěné kulatiny, vč. likvidace dřevní hmoty</t>
  </si>
  <si>
    <t>-140350831</t>
  </si>
  <si>
    <t xml:space="preserve">Poznámka k položce:
Zahrnuje odstranění stávajících dřevěných příčných prahů ze dna koryta, rozřezání a likvidaci dřevní hmoty (např. odvoz na skládku nebo využití jako palivové dřevo). </t>
  </si>
  <si>
    <t>22  "v rozsahu nově vybudovaných prahů"</t>
  </si>
  <si>
    <t>46_R_02</t>
  </si>
  <si>
    <t>Práh dřevěný z kulatiny prům. 20 cm</t>
  </si>
  <si>
    <t>-1019470724</t>
  </si>
  <si>
    <t xml:space="preserve">Poznámka k položce:
Zřízení dřevěného prahu z kulatiny o prům. 20 cm, vč. dodávky materiálu, dle popisu v TZ. 
Práh je tvořen pilotami zaraženými do dna, za které se vodorovně vyskládá kulatina. </t>
  </si>
  <si>
    <t>60*(3,14*0,1*0,1)  "objem dřevěné kulatiny_celk. délka dle výpočtu výměr*plocha v příčném řezu"</t>
  </si>
  <si>
    <t>-1957827866</t>
  </si>
  <si>
    <t>121  "dle výpočtu výměr"</t>
  </si>
  <si>
    <t>-685357875</t>
  </si>
  <si>
    <t>49  "přespárování kamenného obkladu_dle výpočtu výměr"</t>
  </si>
  <si>
    <t>1211970842</t>
  </si>
  <si>
    <t>-1395440391</t>
  </si>
  <si>
    <t>98_R_01</t>
  </si>
  <si>
    <t>Vykopání a nové osazení betonoého prahu v km 5,896</t>
  </si>
  <si>
    <t>-1657269240</t>
  </si>
  <si>
    <t>-1063733620</t>
  </si>
  <si>
    <t xml:space="preserve">Poznámka k položce:
Suť z opravované kamenné dlažby, hmotnost vypočtena automaticky. 
Bude odvezena do vzdálenosti 20 km na skládku. </t>
  </si>
  <si>
    <t>376889337</t>
  </si>
  <si>
    <t>3,83*19 'Přepočtené koeficientem množství</t>
  </si>
  <si>
    <t>135317475</t>
  </si>
  <si>
    <t xml:space="preserve">Poznámka k položce:
Suť z opravované kamenné dlažby.
Hmotnost automaticky vypočtena. </t>
  </si>
  <si>
    <t>977486709</t>
  </si>
  <si>
    <t>-814512949</t>
  </si>
  <si>
    <t>SO 06.4 - Úpravy stupně v km 5,600</t>
  </si>
  <si>
    <t>Převádění vody pomocí zemních hrázek a čerpání průsaků, příp. převádění potrubím</t>
  </si>
  <si>
    <t>-2063639433</t>
  </si>
  <si>
    <t xml:space="preserve">Poznámka k položce:
Položka zahrnuje veškeré činností spojené s převáděním vody po dobu prací na daném stavebním objektu a s následnou likvidací zařízení. Navrženo je postupné provádění zemních hrázek z materiálu získaného při odtěžování nánosů a případné čerpání prosáklé vody (zpět do toku). V případě nízkého průtoku je možné použít i převedení vody potrubím.   
Dodavatel stavby může podle aktuálních podmínek přistoupit i k jiným způsobům převádění vody a organizaci práce. </t>
  </si>
  <si>
    <t>-2024440857</t>
  </si>
  <si>
    <t>14  "dle výpočtu výměr (odtěžení nánosů)"</t>
  </si>
  <si>
    <t>7201487</t>
  </si>
  <si>
    <t>7  "dle výpočtu výměr"</t>
  </si>
  <si>
    <t>638453769</t>
  </si>
  <si>
    <t>14+7  "přemístění vykopané zeminy (odtěžené nánosy + hloubení rýh)"</t>
  </si>
  <si>
    <t>1972550030</t>
  </si>
  <si>
    <t>(14+7)*23 "odvoz vykopané zeminy do vzd. 24 km na skládku"</t>
  </si>
  <si>
    <t>-996936875</t>
  </si>
  <si>
    <t>(14+7)*2  "uložení přebytečné zeminy na skládku_celkový objem výkopku*měrná hmotnost"</t>
  </si>
  <si>
    <t>-2013087969</t>
  </si>
  <si>
    <t>0,8  "dle výpočtu výměr"</t>
  </si>
  <si>
    <t>1022909043</t>
  </si>
  <si>
    <t>17  "dle výpočtu výměr"</t>
  </si>
  <si>
    <t>-395602179</t>
  </si>
  <si>
    <t>8,4   "dle výpočtu výměr"</t>
  </si>
  <si>
    <t>652900027</t>
  </si>
  <si>
    <t>2026588560</t>
  </si>
  <si>
    <t>Bourání vodních konstrukcí z kamenného zdiva a železobetonu, s naložením suti</t>
  </si>
  <si>
    <t>-1021111364</t>
  </si>
  <si>
    <t xml:space="preserve">Poznámka k položce:
Odbourání části stávajícího stupně do požadovaného tvaru (vytvoření kynety). 
Položka zahrnuje rovněž úpravu (srovnání) vzniklé plochy, na kterou bude uložen nový kamenný obklad. </t>
  </si>
  <si>
    <t>1,35  "dle výpočtu výměr"</t>
  </si>
  <si>
    <t>-312399400</t>
  </si>
  <si>
    <t xml:space="preserve">Poznámka k položce:
Suť z vybourané části stupně a z opravovaného kamenného obkladu, hmotnost vypočtena automaticky. 
Bude odvezena do vzdálenosti 20 km na skládku. </t>
  </si>
  <si>
    <t>-1523621673</t>
  </si>
  <si>
    <t>3,96*19 'Přepočtené koeficientem množství</t>
  </si>
  <si>
    <t>-1548972133</t>
  </si>
  <si>
    <t xml:space="preserve">Poznámka k položce:
Suť z opravovaného kamenného obkladu.
Hmotnost automaticky vypočtena. </t>
  </si>
  <si>
    <t>0,657  "suť z opravovaného kamenného obkladu_hmotnost suti dle položky Vysekání spár..."</t>
  </si>
  <si>
    <t>-282666648</t>
  </si>
  <si>
    <t>-1978333129</t>
  </si>
  <si>
    <t>SO 07.1 - Přístupy ke korytu (udržovací práce)</t>
  </si>
  <si>
    <t>124153100</t>
  </si>
  <si>
    <t>Vykopávky pro koryta vodotečí v hornině třídy těžitelnosti I, skupiny 1 a 2 objem do 100 m3 strojně</t>
  </si>
  <si>
    <t>-648952780</t>
  </si>
  <si>
    <t>6  "skrývka zeminy na stávajících sjezdech_dle výpočtu výměr"</t>
  </si>
  <si>
    <t>-1525513108</t>
  </si>
  <si>
    <t>6  "přemístění vykopané zeminy"</t>
  </si>
  <si>
    <t>-1499964593</t>
  </si>
  <si>
    <t>6*23  "odvoz vykopané zeminy do vzd. 24 km na skládku"</t>
  </si>
  <si>
    <t>707382474</t>
  </si>
  <si>
    <t>6*2  "uložení přebytečné zeminy na skládku_celkový objem výkopku*měrná hmotnost"</t>
  </si>
  <si>
    <t>464531111</t>
  </si>
  <si>
    <t>Pohoz z hrubého drceného kamenivo zrno 32 až 63 mm z terénu</t>
  </si>
  <si>
    <t>268486855</t>
  </si>
  <si>
    <t>6  "opevnění sjezdů_dle výpočtu výměr"</t>
  </si>
  <si>
    <t>62_R_01</t>
  </si>
  <si>
    <t>Očištění a opravy betonových konstrukcí schodů do koryta</t>
  </si>
  <si>
    <t>-1429294480</t>
  </si>
  <si>
    <t xml:space="preserve">Poznámka k položce:
Ruční čištění a drobné opravy betonových schodů do koryta. Bude odstraněna vegetace (vytrhána ze spár), očištěn betonový povrch od mechu, zeminy apod. Dále budou podle potřeby provedeny opravy cementovou maltou.
Položka zahrnuje i dodávku potřebných stavebních hmot a likvidaci odstraněného materiálu.    </t>
  </si>
  <si>
    <t>28  "dle výpočtu výměr"</t>
  </si>
  <si>
    <t>367527042</t>
  </si>
  <si>
    <t>SO 07.2 - Přístupy ke korytu</t>
  </si>
  <si>
    <t>354254223</t>
  </si>
  <si>
    <t>20+45  "skrývka kult. vrstvy zeminy a navazující výkopy_dle výpočtu výměr"</t>
  </si>
  <si>
    <t>253136676</t>
  </si>
  <si>
    <t>50*0,1  "přemístění zeminy z meziskládky_celková plocha pro zatravnění dle výpočtu výměr*tl. vrstvy"</t>
  </si>
  <si>
    <t>-1791868821</t>
  </si>
  <si>
    <t>20+45  "přemístění vykopané zeminy"</t>
  </si>
  <si>
    <t>1391065317</t>
  </si>
  <si>
    <t>(65-5)*23  "odvoz vykopané zeminy do vzd. 24 km na skládku_celkové výkopy mínus zemina sch. zúrodnění pro zpětné využití"</t>
  </si>
  <si>
    <t>1760919289</t>
  </si>
  <si>
    <t>50*0,1  "naložení vytříděné zeminy na meziskládce_celková plocha pro zatravnění dle výpočtu výměr*tl. vrstvy"</t>
  </si>
  <si>
    <t>-1256636300</t>
  </si>
  <si>
    <t>(65-5)*2  "uložení přebytečné zeminy na skládku_(celkový objem výkopku mínus kulturní zemina pro zatravnění)*měrná hmotnost"</t>
  </si>
  <si>
    <t>-1717488162</t>
  </si>
  <si>
    <t>50  "dle výpočtu výměr"</t>
  </si>
  <si>
    <t>181411123</t>
  </si>
  <si>
    <t>Založení lučního trávníku výsevem plochy do 1000 m2 ve svahu do 1:1</t>
  </si>
  <si>
    <t>540569191</t>
  </si>
  <si>
    <t>-44507146</t>
  </si>
  <si>
    <t>50/10000*30  "vmnožství 30 kg/ha"</t>
  </si>
  <si>
    <t>182151111</t>
  </si>
  <si>
    <t>Svahování v zářezech v hornině třídy těžitelnosti I, skupiny 1 až 3 strojně</t>
  </si>
  <si>
    <t>525282874</t>
  </si>
  <si>
    <t>50  "svahování svahů pro zatravnění_dle výpočtu výměr"</t>
  </si>
  <si>
    <t>11,4/0,2  "svahování povrchu sjezdů před provedením zpevnění pohozem_objem pohozu/tl._dle výpočtu výměr"</t>
  </si>
  <si>
    <t>1747982689</t>
  </si>
  <si>
    <t>11,4  "opevnění sjezdů_dle výpočtu výměr"</t>
  </si>
  <si>
    <t>-1705633298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</si>
</sst>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19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1"/>
      <c r="AQ5" s="21"/>
      <c r="AR5" s="19"/>
      <c r="BE5" s="270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1"/>
      <c r="AQ6" s="21"/>
      <c r="AR6" s="19"/>
      <c r="BE6" s="271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71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71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1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71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71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1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71"/>
      <c r="BS13" s="16" t="s">
        <v>6</v>
      </c>
    </row>
    <row r="14" spans="2:71" ht="12.75">
      <c r="B14" s="20"/>
      <c r="C14" s="21"/>
      <c r="D14" s="21"/>
      <c r="E14" s="276" t="s">
        <v>28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71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1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71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71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1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71"/>
      <c r="BS19" s="16" t="s">
        <v>6</v>
      </c>
    </row>
    <row r="20" spans="2:71" s="1" customFormat="1" ht="18.4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71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1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1"/>
    </row>
    <row r="23" spans="2:57" s="1" customFormat="1" ht="16.5" customHeight="1">
      <c r="B23" s="20"/>
      <c r="C23" s="21"/>
      <c r="D23" s="21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1"/>
      <c r="AP23" s="21"/>
      <c r="AQ23" s="21"/>
      <c r="AR23" s="19"/>
      <c r="BE23" s="271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1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1"/>
    </row>
    <row r="26" spans="1:57" s="2" customFormat="1" ht="25.9" customHeight="1">
      <c r="A26" s="33"/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9">
        <f>ROUND(AG94,2)</f>
        <v>0</v>
      </c>
      <c r="AL26" s="280"/>
      <c r="AM26" s="280"/>
      <c r="AN26" s="280"/>
      <c r="AO26" s="280"/>
      <c r="AP26" s="35"/>
      <c r="AQ26" s="35"/>
      <c r="AR26" s="38"/>
      <c r="BE26" s="271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1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1" t="s">
        <v>35</v>
      </c>
      <c r="M28" s="281"/>
      <c r="N28" s="281"/>
      <c r="O28" s="281"/>
      <c r="P28" s="281"/>
      <c r="Q28" s="35"/>
      <c r="R28" s="35"/>
      <c r="S28" s="35"/>
      <c r="T28" s="35"/>
      <c r="U28" s="35"/>
      <c r="V28" s="35"/>
      <c r="W28" s="281" t="s">
        <v>36</v>
      </c>
      <c r="X28" s="281"/>
      <c r="Y28" s="281"/>
      <c r="Z28" s="281"/>
      <c r="AA28" s="281"/>
      <c r="AB28" s="281"/>
      <c r="AC28" s="281"/>
      <c r="AD28" s="281"/>
      <c r="AE28" s="281"/>
      <c r="AF28" s="35"/>
      <c r="AG28" s="35"/>
      <c r="AH28" s="35"/>
      <c r="AI28" s="35"/>
      <c r="AJ28" s="35"/>
      <c r="AK28" s="281" t="s">
        <v>37</v>
      </c>
      <c r="AL28" s="281"/>
      <c r="AM28" s="281"/>
      <c r="AN28" s="281"/>
      <c r="AO28" s="281"/>
      <c r="AP28" s="35"/>
      <c r="AQ28" s="35"/>
      <c r="AR28" s="38"/>
      <c r="BE28" s="271"/>
    </row>
    <row r="29" spans="2:57" s="3" customFormat="1" ht="14.45" customHeight="1">
      <c r="B29" s="39"/>
      <c r="C29" s="40"/>
      <c r="D29" s="28" t="s">
        <v>38</v>
      </c>
      <c r="E29" s="40"/>
      <c r="F29" s="28" t="s">
        <v>39</v>
      </c>
      <c r="G29" s="40"/>
      <c r="H29" s="40"/>
      <c r="I29" s="40"/>
      <c r="J29" s="40"/>
      <c r="K29" s="40"/>
      <c r="L29" s="265">
        <v>0.21</v>
      </c>
      <c r="M29" s="264"/>
      <c r="N29" s="264"/>
      <c r="O29" s="264"/>
      <c r="P29" s="264"/>
      <c r="Q29" s="40"/>
      <c r="R29" s="40"/>
      <c r="S29" s="40"/>
      <c r="T29" s="40"/>
      <c r="U29" s="40"/>
      <c r="V29" s="40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0"/>
      <c r="AG29" s="40"/>
      <c r="AH29" s="40"/>
      <c r="AI29" s="40"/>
      <c r="AJ29" s="40"/>
      <c r="AK29" s="263">
        <f>ROUND(AV94,2)</f>
        <v>0</v>
      </c>
      <c r="AL29" s="264"/>
      <c r="AM29" s="264"/>
      <c r="AN29" s="264"/>
      <c r="AO29" s="264"/>
      <c r="AP29" s="40"/>
      <c r="AQ29" s="40"/>
      <c r="AR29" s="41"/>
      <c r="BE29" s="272"/>
    </row>
    <row r="30" spans="2:57" s="3" customFormat="1" ht="14.45" customHeight="1">
      <c r="B30" s="39"/>
      <c r="C30" s="40"/>
      <c r="D30" s="40"/>
      <c r="E30" s="40"/>
      <c r="F30" s="28" t="s">
        <v>40</v>
      </c>
      <c r="G30" s="40"/>
      <c r="H30" s="40"/>
      <c r="I30" s="40"/>
      <c r="J30" s="40"/>
      <c r="K30" s="40"/>
      <c r="L30" s="265">
        <v>0.15</v>
      </c>
      <c r="M30" s="264"/>
      <c r="N30" s="264"/>
      <c r="O30" s="264"/>
      <c r="P30" s="264"/>
      <c r="Q30" s="40"/>
      <c r="R30" s="40"/>
      <c r="S30" s="40"/>
      <c r="T30" s="40"/>
      <c r="U30" s="40"/>
      <c r="V30" s="40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0"/>
      <c r="AG30" s="40"/>
      <c r="AH30" s="40"/>
      <c r="AI30" s="40"/>
      <c r="AJ30" s="40"/>
      <c r="AK30" s="263">
        <f>ROUND(AW94,2)</f>
        <v>0</v>
      </c>
      <c r="AL30" s="264"/>
      <c r="AM30" s="264"/>
      <c r="AN30" s="264"/>
      <c r="AO30" s="264"/>
      <c r="AP30" s="40"/>
      <c r="AQ30" s="40"/>
      <c r="AR30" s="41"/>
      <c r="BE30" s="272"/>
    </row>
    <row r="31" spans="2:57" s="3" customFormat="1" ht="14.45" customHeight="1" hidden="1">
      <c r="B31" s="39"/>
      <c r="C31" s="40"/>
      <c r="D31" s="40"/>
      <c r="E31" s="40"/>
      <c r="F31" s="28" t="s">
        <v>41</v>
      </c>
      <c r="G31" s="40"/>
      <c r="H31" s="40"/>
      <c r="I31" s="40"/>
      <c r="J31" s="40"/>
      <c r="K31" s="40"/>
      <c r="L31" s="265">
        <v>0.21</v>
      </c>
      <c r="M31" s="264"/>
      <c r="N31" s="264"/>
      <c r="O31" s="264"/>
      <c r="P31" s="264"/>
      <c r="Q31" s="40"/>
      <c r="R31" s="40"/>
      <c r="S31" s="40"/>
      <c r="T31" s="40"/>
      <c r="U31" s="40"/>
      <c r="V31" s="40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0"/>
      <c r="AG31" s="40"/>
      <c r="AH31" s="40"/>
      <c r="AI31" s="40"/>
      <c r="AJ31" s="40"/>
      <c r="AK31" s="263">
        <v>0</v>
      </c>
      <c r="AL31" s="264"/>
      <c r="AM31" s="264"/>
      <c r="AN31" s="264"/>
      <c r="AO31" s="264"/>
      <c r="AP31" s="40"/>
      <c r="AQ31" s="40"/>
      <c r="AR31" s="41"/>
      <c r="BE31" s="272"/>
    </row>
    <row r="32" spans="2:57" s="3" customFormat="1" ht="14.45" customHeight="1" hidden="1">
      <c r="B32" s="39"/>
      <c r="C32" s="40"/>
      <c r="D32" s="40"/>
      <c r="E32" s="40"/>
      <c r="F32" s="28" t="s">
        <v>42</v>
      </c>
      <c r="G32" s="40"/>
      <c r="H32" s="40"/>
      <c r="I32" s="40"/>
      <c r="J32" s="40"/>
      <c r="K32" s="40"/>
      <c r="L32" s="265">
        <v>0.15</v>
      </c>
      <c r="M32" s="264"/>
      <c r="N32" s="264"/>
      <c r="O32" s="264"/>
      <c r="P32" s="264"/>
      <c r="Q32" s="40"/>
      <c r="R32" s="40"/>
      <c r="S32" s="40"/>
      <c r="T32" s="40"/>
      <c r="U32" s="40"/>
      <c r="V32" s="40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0"/>
      <c r="AG32" s="40"/>
      <c r="AH32" s="40"/>
      <c r="AI32" s="40"/>
      <c r="AJ32" s="40"/>
      <c r="AK32" s="263">
        <v>0</v>
      </c>
      <c r="AL32" s="264"/>
      <c r="AM32" s="264"/>
      <c r="AN32" s="264"/>
      <c r="AO32" s="264"/>
      <c r="AP32" s="40"/>
      <c r="AQ32" s="40"/>
      <c r="AR32" s="41"/>
      <c r="BE32" s="272"/>
    </row>
    <row r="33" spans="2:57" s="3" customFormat="1" ht="14.45" customHeight="1" hidden="1">
      <c r="B33" s="39"/>
      <c r="C33" s="40"/>
      <c r="D33" s="40"/>
      <c r="E33" s="40"/>
      <c r="F33" s="28" t="s">
        <v>43</v>
      </c>
      <c r="G33" s="40"/>
      <c r="H33" s="40"/>
      <c r="I33" s="40"/>
      <c r="J33" s="40"/>
      <c r="K33" s="40"/>
      <c r="L33" s="265">
        <v>0</v>
      </c>
      <c r="M33" s="264"/>
      <c r="N33" s="264"/>
      <c r="O33" s="264"/>
      <c r="P33" s="264"/>
      <c r="Q33" s="40"/>
      <c r="R33" s="40"/>
      <c r="S33" s="40"/>
      <c r="T33" s="40"/>
      <c r="U33" s="40"/>
      <c r="V33" s="40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0"/>
      <c r="AG33" s="40"/>
      <c r="AH33" s="40"/>
      <c r="AI33" s="40"/>
      <c r="AJ33" s="40"/>
      <c r="AK33" s="263">
        <v>0</v>
      </c>
      <c r="AL33" s="264"/>
      <c r="AM33" s="264"/>
      <c r="AN33" s="264"/>
      <c r="AO33" s="264"/>
      <c r="AP33" s="40"/>
      <c r="AQ33" s="40"/>
      <c r="AR33" s="41"/>
      <c r="BE33" s="272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1"/>
    </row>
    <row r="35" spans="1:57" s="2" customFormat="1" ht="25.9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69" t="s">
        <v>46</v>
      </c>
      <c r="Y35" s="267"/>
      <c r="Z35" s="267"/>
      <c r="AA35" s="267"/>
      <c r="AB35" s="267"/>
      <c r="AC35" s="44"/>
      <c r="AD35" s="44"/>
      <c r="AE35" s="44"/>
      <c r="AF35" s="44"/>
      <c r="AG35" s="44"/>
      <c r="AH35" s="44"/>
      <c r="AI35" s="44"/>
      <c r="AJ35" s="44"/>
      <c r="AK35" s="266">
        <f>SUM(AK26:AK33)</f>
        <v>0</v>
      </c>
      <c r="AL35" s="267"/>
      <c r="AM35" s="267"/>
      <c r="AN35" s="267"/>
      <c r="AO35" s="268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48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49</v>
      </c>
      <c r="AI60" s="37"/>
      <c r="AJ60" s="37"/>
      <c r="AK60" s="37"/>
      <c r="AL60" s="37"/>
      <c r="AM60" s="51" t="s">
        <v>50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52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49</v>
      </c>
      <c r="AI75" s="37"/>
      <c r="AJ75" s="37"/>
      <c r="AK75" s="37"/>
      <c r="AL75" s="37"/>
      <c r="AM75" s="51" t="s">
        <v>50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202_348_aktualizace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82" t="str">
        <f>K6</f>
        <v>Gručovka v Lukavci, km 4,375 - 6,195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0" t="str">
        <f>IF(AN8="","",AN8)</f>
        <v>28. 3. 2022</v>
      </c>
      <c r="AN87" s="260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61" t="str">
        <f>IF(E17="","",E17)</f>
        <v xml:space="preserve"> </v>
      </c>
      <c r="AN89" s="262"/>
      <c r="AO89" s="262"/>
      <c r="AP89" s="262"/>
      <c r="AQ89" s="35"/>
      <c r="AR89" s="38"/>
      <c r="AS89" s="248" t="s">
        <v>54</v>
      </c>
      <c r="AT89" s="249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61" t="str">
        <f>IF(E20="","",E20)</f>
        <v>HydroIdea s.r.o.</v>
      </c>
      <c r="AN90" s="262"/>
      <c r="AO90" s="262"/>
      <c r="AP90" s="262"/>
      <c r="AQ90" s="35"/>
      <c r="AR90" s="38"/>
      <c r="AS90" s="250"/>
      <c r="AT90" s="251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2"/>
      <c r="AT91" s="253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88" t="s">
        <v>55</v>
      </c>
      <c r="D92" s="259"/>
      <c r="E92" s="259"/>
      <c r="F92" s="259"/>
      <c r="G92" s="259"/>
      <c r="H92" s="72"/>
      <c r="I92" s="286" t="s">
        <v>56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8" t="s">
        <v>57</v>
      </c>
      <c r="AH92" s="259"/>
      <c r="AI92" s="259"/>
      <c r="AJ92" s="259"/>
      <c r="AK92" s="259"/>
      <c r="AL92" s="259"/>
      <c r="AM92" s="259"/>
      <c r="AN92" s="286" t="s">
        <v>58</v>
      </c>
      <c r="AO92" s="259"/>
      <c r="AP92" s="287"/>
      <c r="AQ92" s="73" t="s">
        <v>59</v>
      </c>
      <c r="AR92" s="38"/>
      <c r="AS92" s="74" t="s">
        <v>60</v>
      </c>
      <c r="AT92" s="75" t="s">
        <v>61</v>
      </c>
      <c r="AU92" s="75" t="s">
        <v>62</v>
      </c>
      <c r="AV92" s="75" t="s">
        <v>63</v>
      </c>
      <c r="AW92" s="75" t="s">
        <v>64</v>
      </c>
      <c r="AX92" s="75" t="s">
        <v>65</v>
      </c>
      <c r="AY92" s="75" t="s">
        <v>66</v>
      </c>
      <c r="AZ92" s="75" t="s">
        <v>67</v>
      </c>
      <c r="BA92" s="75" t="s">
        <v>68</v>
      </c>
      <c r="BB92" s="75" t="s">
        <v>69</v>
      </c>
      <c r="BC92" s="75" t="s">
        <v>70</v>
      </c>
      <c r="BD92" s="76" t="s">
        <v>71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72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85">
        <f>ROUND(SUM(AG95:AG106),2)</f>
        <v>0</v>
      </c>
      <c r="AH94" s="285"/>
      <c r="AI94" s="285"/>
      <c r="AJ94" s="285"/>
      <c r="AK94" s="285"/>
      <c r="AL94" s="285"/>
      <c r="AM94" s="285"/>
      <c r="AN94" s="256">
        <f aca="true" t="shared" si="0" ref="AN94:AN106">SUM(AG94,AT94)</f>
        <v>0</v>
      </c>
      <c r="AO94" s="256"/>
      <c r="AP94" s="256"/>
      <c r="AQ94" s="84" t="s">
        <v>1</v>
      </c>
      <c r="AR94" s="85"/>
      <c r="AS94" s="86">
        <f>ROUND(SUM(AS95:AS106),2)</f>
        <v>0</v>
      </c>
      <c r="AT94" s="87">
        <f aca="true" t="shared" si="1" ref="AT94:AT106">ROUND(SUM(AV94:AW94),2)</f>
        <v>0</v>
      </c>
      <c r="AU94" s="88">
        <f>ROUND(SUM(AU95:AU106),5)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ROUND(SUM(AZ95:AZ106),2)</f>
        <v>0</v>
      </c>
      <c r="BA94" s="87">
        <f>ROUND(SUM(BA95:BA106),2)</f>
        <v>0</v>
      </c>
      <c r="BB94" s="87">
        <f>ROUND(SUM(BB95:BB106),2)</f>
        <v>0</v>
      </c>
      <c r="BC94" s="87">
        <f>ROUND(SUM(BC95:BC106),2)</f>
        <v>0</v>
      </c>
      <c r="BD94" s="89">
        <f>ROUND(SUM(BD95:BD106),2)</f>
        <v>0</v>
      </c>
      <c r="BS94" s="90" t="s">
        <v>73</v>
      </c>
      <c r="BT94" s="90" t="s">
        <v>74</v>
      </c>
      <c r="BU94" s="91" t="s">
        <v>75</v>
      </c>
      <c r="BV94" s="90" t="s">
        <v>76</v>
      </c>
      <c r="BW94" s="90" t="s">
        <v>5</v>
      </c>
      <c r="BX94" s="90" t="s">
        <v>77</v>
      </c>
      <c r="CL94" s="90" t="s">
        <v>1</v>
      </c>
    </row>
    <row r="95" spans="1:91" s="7" customFormat="1" ht="16.5" customHeight="1">
      <c r="A95" s="92" t="s">
        <v>78</v>
      </c>
      <c r="B95" s="93"/>
      <c r="C95" s="94"/>
      <c r="D95" s="284" t="s">
        <v>79</v>
      </c>
      <c r="E95" s="284"/>
      <c r="F95" s="284"/>
      <c r="G95" s="284"/>
      <c r="H95" s="284"/>
      <c r="I95" s="95"/>
      <c r="J95" s="284" t="s">
        <v>80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54">
        <f>'VON - Vedlejší a ostatní ...'!J30</f>
        <v>0</v>
      </c>
      <c r="AH95" s="255"/>
      <c r="AI95" s="255"/>
      <c r="AJ95" s="255"/>
      <c r="AK95" s="255"/>
      <c r="AL95" s="255"/>
      <c r="AM95" s="255"/>
      <c r="AN95" s="254">
        <f t="shared" si="0"/>
        <v>0</v>
      </c>
      <c r="AO95" s="255"/>
      <c r="AP95" s="255"/>
      <c r="AQ95" s="96" t="s">
        <v>79</v>
      </c>
      <c r="AR95" s="97"/>
      <c r="AS95" s="98">
        <v>0</v>
      </c>
      <c r="AT95" s="99">
        <f t="shared" si="1"/>
        <v>0</v>
      </c>
      <c r="AU95" s="100">
        <f>'VON - Vedlejší a ostatní ...'!P121</f>
        <v>0</v>
      </c>
      <c r="AV95" s="99">
        <f>'VON - Vedlejší a ostatní ...'!J33</f>
        <v>0</v>
      </c>
      <c r="AW95" s="99">
        <f>'VON - Vedlejší a ostatní ...'!J34</f>
        <v>0</v>
      </c>
      <c r="AX95" s="99">
        <f>'VON - Vedlejší a ostatní ...'!J35</f>
        <v>0</v>
      </c>
      <c r="AY95" s="99">
        <f>'VON - Vedlejší a ostatní ...'!J36</f>
        <v>0</v>
      </c>
      <c r="AZ95" s="99">
        <f>'VON - Vedlejší a ostatní ...'!F33</f>
        <v>0</v>
      </c>
      <c r="BA95" s="99">
        <f>'VON - Vedlejší a ostatní ...'!F34</f>
        <v>0</v>
      </c>
      <c r="BB95" s="99">
        <f>'VON - Vedlejší a ostatní ...'!F35</f>
        <v>0</v>
      </c>
      <c r="BC95" s="99">
        <f>'VON - Vedlejší a ostatní ...'!F36</f>
        <v>0</v>
      </c>
      <c r="BD95" s="101">
        <f>'VON - Vedlejší a ostatní ...'!F37</f>
        <v>0</v>
      </c>
      <c r="BT95" s="102" t="s">
        <v>81</v>
      </c>
      <c r="BV95" s="102" t="s">
        <v>76</v>
      </c>
      <c r="BW95" s="102" t="s">
        <v>82</v>
      </c>
      <c r="BX95" s="102" t="s">
        <v>5</v>
      </c>
      <c r="CL95" s="102" t="s">
        <v>1</v>
      </c>
      <c r="CM95" s="102" t="s">
        <v>83</v>
      </c>
    </row>
    <row r="96" spans="1:91" s="7" customFormat="1" ht="16.5" customHeight="1">
      <c r="A96" s="92" t="s">
        <v>78</v>
      </c>
      <c r="B96" s="93"/>
      <c r="C96" s="94"/>
      <c r="D96" s="284" t="s">
        <v>84</v>
      </c>
      <c r="E96" s="284"/>
      <c r="F96" s="284"/>
      <c r="G96" s="284"/>
      <c r="H96" s="284"/>
      <c r="I96" s="95"/>
      <c r="J96" s="284" t="s">
        <v>85</v>
      </c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54">
        <f>'SO 01 - Svahování koryta ...'!J30</f>
        <v>0</v>
      </c>
      <c r="AH96" s="255"/>
      <c r="AI96" s="255"/>
      <c r="AJ96" s="255"/>
      <c r="AK96" s="255"/>
      <c r="AL96" s="255"/>
      <c r="AM96" s="255"/>
      <c r="AN96" s="254">
        <f t="shared" si="0"/>
        <v>0</v>
      </c>
      <c r="AO96" s="255"/>
      <c r="AP96" s="255"/>
      <c r="AQ96" s="96" t="s">
        <v>86</v>
      </c>
      <c r="AR96" s="97"/>
      <c r="AS96" s="98">
        <v>0</v>
      </c>
      <c r="AT96" s="99">
        <f t="shared" si="1"/>
        <v>0</v>
      </c>
      <c r="AU96" s="100">
        <f>'SO 01 - Svahování koryta ...'!P123</f>
        <v>0</v>
      </c>
      <c r="AV96" s="99">
        <f>'SO 01 - Svahování koryta ...'!J33</f>
        <v>0</v>
      </c>
      <c r="AW96" s="99">
        <f>'SO 01 - Svahování koryta ...'!J34</f>
        <v>0</v>
      </c>
      <c r="AX96" s="99">
        <f>'SO 01 - Svahování koryta ...'!J35</f>
        <v>0</v>
      </c>
      <c r="AY96" s="99">
        <f>'SO 01 - Svahování koryta ...'!J36</f>
        <v>0</v>
      </c>
      <c r="AZ96" s="99">
        <f>'SO 01 - Svahování koryta ...'!F33</f>
        <v>0</v>
      </c>
      <c r="BA96" s="99">
        <f>'SO 01 - Svahování koryta ...'!F34</f>
        <v>0</v>
      </c>
      <c r="BB96" s="99">
        <f>'SO 01 - Svahování koryta ...'!F35</f>
        <v>0</v>
      </c>
      <c r="BC96" s="99">
        <f>'SO 01 - Svahování koryta ...'!F36</f>
        <v>0</v>
      </c>
      <c r="BD96" s="101">
        <f>'SO 01 - Svahování koryta ...'!F37</f>
        <v>0</v>
      </c>
      <c r="BT96" s="102" t="s">
        <v>81</v>
      </c>
      <c r="BV96" s="102" t="s">
        <v>76</v>
      </c>
      <c r="BW96" s="102" t="s">
        <v>87</v>
      </c>
      <c r="BX96" s="102" t="s">
        <v>5</v>
      </c>
      <c r="CL96" s="102" t="s">
        <v>1</v>
      </c>
      <c r="CM96" s="102" t="s">
        <v>83</v>
      </c>
    </row>
    <row r="97" spans="1:91" s="7" customFormat="1" ht="16.5" customHeight="1">
      <c r="A97" s="92" t="s">
        <v>78</v>
      </c>
      <c r="B97" s="93"/>
      <c r="C97" s="94"/>
      <c r="D97" s="284" t="s">
        <v>88</v>
      </c>
      <c r="E97" s="284"/>
      <c r="F97" s="284"/>
      <c r="G97" s="284"/>
      <c r="H97" s="284"/>
      <c r="I97" s="95"/>
      <c r="J97" s="284" t="s">
        <v>89</v>
      </c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54">
        <f>'SO 02 - Zeď alpského typu'!J30</f>
        <v>0</v>
      </c>
      <c r="AH97" s="255"/>
      <c r="AI97" s="255"/>
      <c r="AJ97" s="255"/>
      <c r="AK97" s="255"/>
      <c r="AL97" s="255"/>
      <c r="AM97" s="255"/>
      <c r="AN97" s="254">
        <f t="shared" si="0"/>
        <v>0</v>
      </c>
      <c r="AO97" s="255"/>
      <c r="AP97" s="255"/>
      <c r="AQ97" s="96" t="s">
        <v>86</v>
      </c>
      <c r="AR97" s="97"/>
      <c r="AS97" s="98">
        <v>0</v>
      </c>
      <c r="AT97" s="99">
        <f t="shared" si="1"/>
        <v>0</v>
      </c>
      <c r="AU97" s="100">
        <f>'SO 02 - Zeď alpského typu'!P124</f>
        <v>0</v>
      </c>
      <c r="AV97" s="99">
        <f>'SO 02 - Zeď alpského typu'!J33</f>
        <v>0</v>
      </c>
      <c r="AW97" s="99">
        <f>'SO 02 - Zeď alpského typu'!J34</f>
        <v>0</v>
      </c>
      <c r="AX97" s="99">
        <f>'SO 02 - Zeď alpského typu'!J35</f>
        <v>0</v>
      </c>
      <c r="AY97" s="99">
        <f>'SO 02 - Zeď alpského typu'!J36</f>
        <v>0</v>
      </c>
      <c r="AZ97" s="99">
        <f>'SO 02 - Zeď alpského typu'!F33</f>
        <v>0</v>
      </c>
      <c r="BA97" s="99">
        <f>'SO 02 - Zeď alpského typu'!F34</f>
        <v>0</v>
      </c>
      <c r="BB97" s="99">
        <f>'SO 02 - Zeď alpského typu'!F35</f>
        <v>0</v>
      </c>
      <c r="BC97" s="99">
        <f>'SO 02 - Zeď alpského typu'!F36</f>
        <v>0</v>
      </c>
      <c r="BD97" s="101">
        <f>'SO 02 - Zeď alpského typu'!F37</f>
        <v>0</v>
      </c>
      <c r="BT97" s="102" t="s">
        <v>81</v>
      </c>
      <c r="BV97" s="102" t="s">
        <v>76</v>
      </c>
      <c r="BW97" s="102" t="s">
        <v>90</v>
      </c>
      <c r="BX97" s="102" t="s">
        <v>5</v>
      </c>
      <c r="CL97" s="102" t="s">
        <v>1</v>
      </c>
      <c r="CM97" s="102" t="s">
        <v>83</v>
      </c>
    </row>
    <row r="98" spans="1:91" s="7" customFormat="1" ht="16.5" customHeight="1">
      <c r="A98" s="92" t="s">
        <v>78</v>
      </c>
      <c r="B98" s="93"/>
      <c r="C98" s="94"/>
      <c r="D98" s="284" t="s">
        <v>91</v>
      </c>
      <c r="E98" s="284"/>
      <c r="F98" s="284"/>
      <c r="G98" s="284"/>
      <c r="H98" s="284"/>
      <c r="I98" s="95"/>
      <c r="J98" s="284" t="s">
        <v>92</v>
      </c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54">
        <f>'SO 03 - Kamenná rovnanina...'!J30</f>
        <v>0</v>
      </c>
      <c r="AH98" s="255"/>
      <c r="AI98" s="255"/>
      <c r="AJ98" s="255"/>
      <c r="AK98" s="255"/>
      <c r="AL98" s="255"/>
      <c r="AM98" s="255"/>
      <c r="AN98" s="254">
        <f t="shared" si="0"/>
        <v>0</v>
      </c>
      <c r="AO98" s="255"/>
      <c r="AP98" s="255"/>
      <c r="AQ98" s="96" t="s">
        <v>86</v>
      </c>
      <c r="AR98" s="97"/>
      <c r="AS98" s="98">
        <v>0</v>
      </c>
      <c r="AT98" s="99">
        <f t="shared" si="1"/>
        <v>0</v>
      </c>
      <c r="AU98" s="100">
        <f>'SO 03 - Kamenná rovnanina...'!P120</f>
        <v>0</v>
      </c>
      <c r="AV98" s="99">
        <f>'SO 03 - Kamenná rovnanina...'!J33</f>
        <v>0</v>
      </c>
      <c r="AW98" s="99">
        <f>'SO 03 - Kamenná rovnanina...'!J34</f>
        <v>0</v>
      </c>
      <c r="AX98" s="99">
        <f>'SO 03 - Kamenná rovnanina...'!J35</f>
        <v>0</v>
      </c>
      <c r="AY98" s="99">
        <f>'SO 03 - Kamenná rovnanina...'!J36</f>
        <v>0</v>
      </c>
      <c r="AZ98" s="99">
        <f>'SO 03 - Kamenná rovnanina...'!F33</f>
        <v>0</v>
      </c>
      <c r="BA98" s="99">
        <f>'SO 03 - Kamenná rovnanina...'!F34</f>
        <v>0</v>
      </c>
      <c r="BB98" s="99">
        <f>'SO 03 - Kamenná rovnanina...'!F35</f>
        <v>0</v>
      </c>
      <c r="BC98" s="99">
        <f>'SO 03 - Kamenná rovnanina...'!F36</f>
        <v>0</v>
      </c>
      <c r="BD98" s="101">
        <f>'SO 03 - Kamenná rovnanina...'!F37</f>
        <v>0</v>
      </c>
      <c r="BT98" s="102" t="s">
        <v>81</v>
      </c>
      <c r="BV98" s="102" t="s">
        <v>76</v>
      </c>
      <c r="BW98" s="102" t="s">
        <v>93</v>
      </c>
      <c r="BX98" s="102" t="s">
        <v>5</v>
      </c>
      <c r="CL98" s="102" t="s">
        <v>1</v>
      </c>
      <c r="CM98" s="102" t="s">
        <v>83</v>
      </c>
    </row>
    <row r="99" spans="1:91" s="7" customFormat="1" ht="16.5" customHeight="1">
      <c r="A99" s="92" t="s">
        <v>78</v>
      </c>
      <c r="B99" s="93"/>
      <c r="C99" s="94"/>
      <c r="D99" s="284" t="s">
        <v>94</v>
      </c>
      <c r="E99" s="284"/>
      <c r="F99" s="284"/>
      <c r="G99" s="284"/>
      <c r="H99" s="284"/>
      <c r="I99" s="95"/>
      <c r="J99" s="284" t="s">
        <v>95</v>
      </c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54">
        <f>'SO 04 - Betonová opěrná zeď'!J30</f>
        <v>0</v>
      </c>
      <c r="AH99" s="255"/>
      <c r="AI99" s="255"/>
      <c r="AJ99" s="255"/>
      <c r="AK99" s="255"/>
      <c r="AL99" s="255"/>
      <c r="AM99" s="255"/>
      <c r="AN99" s="254">
        <f t="shared" si="0"/>
        <v>0</v>
      </c>
      <c r="AO99" s="255"/>
      <c r="AP99" s="255"/>
      <c r="AQ99" s="96" t="s">
        <v>86</v>
      </c>
      <c r="AR99" s="97"/>
      <c r="AS99" s="98">
        <v>0</v>
      </c>
      <c r="AT99" s="99">
        <f t="shared" si="1"/>
        <v>0</v>
      </c>
      <c r="AU99" s="100">
        <f>'SO 04 - Betonová opěrná zeď'!P128</f>
        <v>0</v>
      </c>
      <c r="AV99" s="99">
        <f>'SO 04 - Betonová opěrná zeď'!J33</f>
        <v>0</v>
      </c>
      <c r="AW99" s="99">
        <f>'SO 04 - Betonová opěrná zeď'!J34</f>
        <v>0</v>
      </c>
      <c r="AX99" s="99">
        <f>'SO 04 - Betonová opěrná zeď'!J35</f>
        <v>0</v>
      </c>
      <c r="AY99" s="99">
        <f>'SO 04 - Betonová opěrná zeď'!J36</f>
        <v>0</v>
      </c>
      <c r="AZ99" s="99">
        <f>'SO 04 - Betonová opěrná zeď'!F33</f>
        <v>0</v>
      </c>
      <c r="BA99" s="99">
        <f>'SO 04 - Betonová opěrná zeď'!F34</f>
        <v>0</v>
      </c>
      <c r="BB99" s="99">
        <f>'SO 04 - Betonová opěrná zeď'!F35</f>
        <v>0</v>
      </c>
      <c r="BC99" s="99">
        <f>'SO 04 - Betonová opěrná zeď'!F36</f>
        <v>0</v>
      </c>
      <c r="BD99" s="101">
        <f>'SO 04 - Betonová opěrná zeď'!F37</f>
        <v>0</v>
      </c>
      <c r="BT99" s="102" t="s">
        <v>81</v>
      </c>
      <c r="BV99" s="102" t="s">
        <v>76</v>
      </c>
      <c r="BW99" s="102" t="s">
        <v>96</v>
      </c>
      <c r="BX99" s="102" t="s">
        <v>5</v>
      </c>
      <c r="CL99" s="102" t="s">
        <v>1</v>
      </c>
      <c r="CM99" s="102" t="s">
        <v>83</v>
      </c>
    </row>
    <row r="100" spans="1:91" s="7" customFormat="1" ht="24.75" customHeight="1">
      <c r="A100" s="92" t="s">
        <v>78</v>
      </c>
      <c r="B100" s="93"/>
      <c r="C100" s="94"/>
      <c r="D100" s="284" t="s">
        <v>97</v>
      </c>
      <c r="E100" s="284"/>
      <c r="F100" s="284"/>
      <c r="G100" s="284"/>
      <c r="H100" s="284"/>
      <c r="I100" s="95"/>
      <c r="J100" s="284" t="s">
        <v>98</v>
      </c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54">
        <f>'SO 05 - Očištění a oprava...'!J30</f>
        <v>0</v>
      </c>
      <c r="AH100" s="255"/>
      <c r="AI100" s="255"/>
      <c r="AJ100" s="255"/>
      <c r="AK100" s="255"/>
      <c r="AL100" s="255"/>
      <c r="AM100" s="255"/>
      <c r="AN100" s="254">
        <f t="shared" si="0"/>
        <v>0</v>
      </c>
      <c r="AO100" s="255"/>
      <c r="AP100" s="255"/>
      <c r="AQ100" s="96" t="s">
        <v>86</v>
      </c>
      <c r="AR100" s="97"/>
      <c r="AS100" s="98">
        <v>0</v>
      </c>
      <c r="AT100" s="99">
        <f t="shared" si="1"/>
        <v>0</v>
      </c>
      <c r="AU100" s="100">
        <f>'SO 05 - Očištění a oprava...'!P123</f>
        <v>0</v>
      </c>
      <c r="AV100" s="99">
        <f>'SO 05 - Očištění a oprava...'!J33</f>
        <v>0</v>
      </c>
      <c r="AW100" s="99">
        <f>'SO 05 - Očištění a oprava...'!J34</f>
        <v>0</v>
      </c>
      <c r="AX100" s="99">
        <f>'SO 05 - Očištění a oprava...'!J35</f>
        <v>0</v>
      </c>
      <c r="AY100" s="99">
        <f>'SO 05 - Očištění a oprava...'!J36</f>
        <v>0</v>
      </c>
      <c r="AZ100" s="99">
        <f>'SO 05 - Očištění a oprava...'!F33</f>
        <v>0</v>
      </c>
      <c r="BA100" s="99">
        <f>'SO 05 - Očištění a oprava...'!F34</f>
        <v>0</v>
      </c>
      <c r="BB100" s="99">
        <f>'SO 05 - Očištění a oprava...'!F35</f>
        <v>0</v>
      </c>
      <c r="BC100" s="99">
        <f>'SO 05 - Očištění a oprava...'!F36</f>
        <v>0</v>
      </c>
      <c r="BD100" s="101">
        <f>'SO 05 - Očištění a oprava...'!F37</f>
        <v>0</v>
      </c>
      <c r="BT100" s="102" t="s">
        <v>81</v>
      </c>
      <c r="BV100" s="102" t="s">
        <v>76</v>
      </c>
      <c r="BW100" s="102" t="s">
        <v>99</v>
      </c>
      <c r="BX100" s="102" t="s">
        <v>5</v>
      </c>
      <c r="CL100" s="102" t="s">
        <v>1</v>
      </c>
      <c r="CM100" s="102" t="s">
        <v>83</v>
      </c>
    </row>
    <row r="101" spans="1:91" s="7" customFormat="1" ht="24.75" customHeight="1">
      <c r="A101" s="92" t="s">
        <v>78</v>
      </c>
      <c r="B101" s="93"/>
      <c r="C101" s="94"/>
      <c r="D101" s="284" t="s">
        <v>100</v>
      </c>
      <c r="E101" s="284"/>
      <c r="F101" s="284"/>
      <c r="G101" s="284"/>
      <c r="H101" s="284"/>
      <c r="I101" s="95"/>
      <c r="J101" s="284" t="s">
        <v>101</v>
      </c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54">
        <f>'SO 06.1 - Kamenný práh'!J30</f>
        <v>0</v>
      </c>
      <c r="AH101" s="255"/>
      <c r="AI101" s="255"/>
      <c r="AJ101" s="255"/>
      <c r="AK101" s="255"/>
      <c r="AL101" s="255"/>
      <c r="AM101" s="255"/>
      <c r="AN101" s="254">
        <f t="shared" si="0"/>
        <v>0</v>
      </c>
      <c r="AO101" s="255"/>
      <c r="AP101" s="255"/>
      <c r="AQ101" s="96" t="s">
        <v>86</v>
      </c>
      <c r="AR101" s="97"/>
      <c r="AS101" s="98">
        <v>0</v>
      </c>
      <c r="AT101" s="99">
        <f t="shared" si="1"/>
        <v>0</v>
      </c>
      <c r="AU101" s="100">
        <f>'SO 06.1 - Kamenný práh'!P122</f>
        <v>0</v>
      </c>
      <c r="AV101" s="99">
        <f>'SO 06.1 - Kamenný práh'!J33</f>
        <v>0</v>
      </c>
      <c r="AW101" s="99">
        <f>'SO 06.1 - Kamenný práh'!J34</f>
        <v>0</v>
      </c>
      <c r="AX101" s="99">
        <f>'SO 06.1 - Kamenný práh'!J35</f>
        <v>0</v>
      </c>
      <c r="AY101" s="99">
        <f>'SO 06.1 - Kamenný práh'!J36</f>
        <v>0</v>
      </c>
      <c r="AZ101" s="99">
        <f>'SO 06.1 - Kamenný práh'!F33</f>
        <v>0</v>
      </c>
      <c r="BA101" s="99">
        <f>'SO 06.1 - Kamenný práh'!F34</f>
        <v>0</v>
      </c>
      <c r="BB101" s="99">
        <f>'SO 06.1 - Kamenný práh'!F35</f>
        <v>0</v>
      </c>
      <c r="BC101" s="99">
        <f>'SO 06.1 - Kamenný práh'!F36</f>
        <v>0</v>
      </c>
      <c r="BD101" s="101">
        <f>'SO 06.1 - Kamenný práh'!F37</f>
        <v>0</v>
      </c>
      <c r="BT101" s="102" t="s">
        <v>81</v>
      </c>
      <c r="BV101" s="102" t="s">
        <v>76</v>
      </c>
      <c r="BW101" s="102" t="s">
        <v>102</v>
      </c>
      <c r="BX101" s="102" t="s">
        <v>5</v>
      </c>
      <c r="CL101" s="102" t="s">
        <v>1</v>
      </c>
      <c r="CM101" s="102" t="s">
        <v>83</v>
      </c>
    </row>
    <row r="102" spans="1:91" s="7" customFormat="1" ht="24.75" customHeight="1">
      <c r="A102" s="92" t="s">
        <v>78</v>
      </c>
      <c r="B102" s="93"/>
      <c r="C102" s="94"/>
      <c r="D102" s="284" t="s">
        <v>103</v>
      </c>
      <c r="E102" s="284"/>
      <c r="F102" s="284"/>
      <c r="G102" s="284"/>
      <c r="H102" s="284"/>
      <c r="I102" s="95"/>
      <c r="J102" s="284" t="s">
        <v>104</v>
      </c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54">
        <f>'SO 06.2 - Betonový práh s...'!J30</f>
        <v>0</v>
      </c>
      <c r="AH102" s="255"/>
      <c r="AI102" s="255"/>
      <c r="AJ102" s="255"/>
      <c r="AK102" s="255"/>
      <c r="AL102" s="255"/>
      <c r="AM102" s="255"/>
      <c r="AN102" s="254">
        <f t="shared" si="0"/>
        <v>0</v>
      </c>
      <c r="AO102" s="255"/>
      <c r="AP102" s="255"/>
      <c r="AQ102" s="96" t="s">
        <v>86</v>
      </c>
      <c r="AR102" s="97"/>
      <c r="AS102" s="98">
        <v>0</v>
      </c>
      <c r="AT102" s="99">
        <f t="shared" si="1"/>
        <v>0</v>
      </c>
      <c r="AU102" s="100">
        <f>'SO 06.2 - Betonový práh s...'!P120</f>
        <v>0</v>
      </c>
      <c r="AV102" s="99">
        <f>'SO 06.2 - Betonový práh s...'!J33</f>
        <v>0</v>
      </c>
      <c r="AW102" s="99">
        <f>'SO 06.2 - Betonový práh s...'!J34</f>
        <v>0</v>
      </c>
      <c r="AX102" s="99">
        <f>'SO 06.2 - Betonový práh s...'!J35</f>
        <v>0</v>
      </c>
      <c r="AY102" s="99">
        <f>'SO 06.2 - Betonový práh s...'!J36</f>
        <v>0</v>
      </c>
      <c r="AZ102" s="99">
        <f>'SO 06.2 - Betonový práh s...'!F33</f>
        <v>0</v>
      </c>
      <c r="BA102" s="99">
        <f>'SO 06.2 - Betonový práh s...'!F34</f>
        <v>0</v>
      </c>
      <c r="BB102" s="99">
        <f>'SO 06.2 - Betonový práh s...'!F35</f>
        <v>0</v>
      </c>
      <c r="BC102" s="99">
        <f>'SO 06.2 - Betonový práh s...'!F36</f>
        <v>0</v>
      </c>
      <c r="BD102" s="101">
        <f>'SO 06.2 - Betonový práh s...'!F37</f>
        <v>0</v>
      </c>
      <c r="BT102" s="102" t="s">
        <v>81</v>
      </c>
      <c r="BV102" s="102" t="s">
        <v>76</v>
      </c>
      <c r="BW102" s="102" t="s">
        <v>105</v>
      </c>
      <c r="BX102" s="102" t="s">
        <v>5</v>
      </c>
      <c r="CL102" s="102" t="s">
        <v>1</v>
      </c>
      <c r="CM102" s="102" t="s">
        <v>83</v>
      </c>
    </row>
    <row r="103" spans="1:91" s="7" customFormat="1" ht="24.75" customHeight="1">
      <c r="A103" s="92" t="s">
        <v>78</v>
      </c>
      <c r="B103" s="93"/>
      <c r="C103" s="94"/>
      <c r="D103" s="284" t="s">
        <v>106</v>
      </c>
      <c r="E103" s="284"/>
      <c r="F103" s="284"/>
      <c r="G103" s="284"/>
      <c r="H103" s="284"/>
      <c r="I103" s="95"/>
      <c r="J103" s="284" t="s">
        <v>107</v>
      </c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54">
        <f>'SO 06.3 - Stávající příčn...'!J30</f>
        <v>0</v>
      </c>
      <c r="AH103" s="255"/>
      <c r="AI103" s="255"/>
      <c r="AJ103" s="255"/>
      <c r="AK103" s="255"/>
      <c r="AL103" s="255"/>
      <c r="AM103" s="255"/>
      <c r="AN103" s="254">
        <f t="shared" si="0"/>
        <v>0</v>
      </c>
      <c r="AO103" s="255"/>
      <c r="AP103" s="255"/>
      <c r="AQ103" s="96" t="s">
        <v>86</v>
      </c>
      <c r="AR103" s="97"/>
      <c r="AS103" s="98">
        <v>0</v>
      </c>
      <c r="AT103" s="99">
        <f t="shared" si="1"/>
        <v>0</v>
      </c>
      <c r="AU103" s="100">
        <f>'SO 06.3 - Stávající příčn...'!P124</f>
        <v>0</v>
      </c>
      <c r="AV103" s="99">
        <f>'SO 06.3 - Stávající příčn...'!J33</f>
        <v>0</v>
      </c>
      <c r="AW103" s="99">
        <f>'SO 06.3 - Stávající příčn...'!J34</f>
        <v>0</v>
      </c>
      <c r="AX103" s="99">
        <f>'SO 06.3 - Stávající příčn...'!J35</f>
        <v>0</v>
      </c>
      <c r="AY103" s="99">
        <f>'SO 06.3 - Stávající příčn...'!J36</f>
        <v>0</v>
      </c>
      <c r="AZ103" s="99">
        <f>'SO 06.3 - Stávající příčn...'!F33</f>
        <v>0</v>
      </c>
      <c r="BA103" s="99">
        <f>'SO 06.3 - Stávající příčn...'!F34</f>
        <v>0</v>
      </c>
      <c r="BB103" s="99">
        <f>'SO 06.3 - Stávající příčn...'!F35</f>
        <v>0</v>
      </c>
      <c r="BC103" s="99">
        <f>'SO 06.3 - Stávající příčn...'!F36</f>
        <v>0</v>
      </c>
      <c r="BD103" s="101">
        <f>'SO 06.3 - Stávající příčn...'!F37</f>
        <v>0</v>
      </c>
      <c r="BT103" s="102" t="s">
        <v>81</v>
      </c>
      <c r="BV103" s="102" t="s">
        <v>76</v>
      </c>
      <c r="BW103" s="102" t="s">
        <v>108</v>
      </c>
      <c r="BX103" s="102" t="s">
        <v>5</v>
      </c>
      <c r="CL103" s="102" t="s">
        <v>1</v>
      </c>
      <c r="CM103" s="102" t="s">
        <v>83</v>
      </c>
    </row>
    <row r="104" spans="1:91" s="7" customFormat="1" ht="24.75" customHeight="1">
      <c r="A104" s="92" t="s">
        <v>78</v>
      </c>
      <c r="B104" s="93"/>
      <c r="C104" s="94"/>
      <c r="D104" s="284" t="s">
        <v>109</v>
      </c>
      <c r="E104" s="284"/>
      <c r="F104" s="284"/>
      <c r="G104" s="284"/>
      <c r="H104" s="284"/>
      <c r="I104" s="95"/>
      <c r="J104" s="284" t="s">
        <v>110</v>
      </c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54">
        <f>'SO 06.4 - Úpravy stupně v...'!J30</f>
        <v>0</v>
      </c>
      <c r="AH104" s="255"/>
      <c r="AI104" s="255"/>
      <c r="AJ104" s="255"/>
      <c r="AK104" s="255"/>
      <c r="AL104" s="255"/>
      <c r="AM104" s="255"/>
      <c r="AN104" s="254">
        <f t="shared" si="0"/>
        <v>0</v>
      </c>
      <c r="AO104" s="255"/>
      <c r="AP104" s="255"/>
      <c r="AQ104" s="96" t="s">
        <v>86</v>
      </c>
      <c r="AR104" s="97"/>
      <c r="AS104" s="98">
        <v>0</v>
      </c>
      <c r="AT104" s="99">
        <f t="shared" si="1"/>
        <v>0</v>
      </c>
      <c r="AU104" s="100">
        <f>'SO 06.4 - Úpravy stupně v...'!P123</f>
        <v>0</v>
      </c>
      <c r="AV104" s="99">
        <f>'SO 06.4 - Úpravy stupně v...'!J33</f>
        <v>0</v>
      </c>
      <c r="AW104" s="99">
        <f>'SO 06.4 - Úpravy stupně v...'!J34</f>
        <v>0</v>
      </c>
      <c r="AX104" s="99">
        <f>'SO 06.4 - Úpravy stupně v...'!J35</f>
        <v>0</v>
      </c>
      <c r="AY104" s="99">
        <f>'SO 06.4 - Úpravy stupně v...'!J36</f>
        <v>0</v>
      </c>
      <c r="AZ104" s="99">
        <f>'SO 06.4 - Úpravy stupně v...'!F33</f>
        <v>0</v>
      </c>
      <c r="BA104" s="99">
        <f>'SO 06.4 - Úpravy stupně v...'!F34</f>
        <v>0</v>
      </c>
      <c r="BB104" s="99">
        <f>'SO 06.4 - Úpravy stupně v...'!F35</f>
        <v>0</v>
      </c>
      <c r="BC104" s="99">
        <f>'SO 06.4 - Úpravy stupně v...'!F36</f>
        <v>0</v>
      </c>
      <c r="BD104" s="101">
        <f>'SO 06.4 - Úpravy stupně v...'!F37</f>
        <v>0</v>
      </c>
      <c r="BT104" s="102" t="s">
        <v>81</v>
      </c>
      <c r="BV104" s="102" t="s">
        <v>76</v>
      </c>
      <c r="BW104" s="102" t="s">
        <v>111</v>
      </c>
      <c r="BX104" s="102" t="s">
        <v>5</v>
      </c>
      <c r="CL104" s="102" t="s">
        <v>1</v>
      </c>
      <c r="CM104" s="102" t="s">
        <v>83</v>
      </c>
    </row>
    <row r="105" spans="1:91" s="7" customFormat="1" ht="24.75" customHeight="1">
      <c r="A105" s="92" t="s">
        <v>78</v>
      </c>
      <c r="B105" s="93"/>
      <c r="C105" s="94"/>
      <c r="D105" s="284" t="s">
        <v>112</v>
      </c>
      <c r="E105" s="284"/>
      <c r="F105" s="284"/>
      <c r="G105" s="284"/>
      <c r="H105" s="284"/>
      <c r="I105" s="95"/>
      <c r="J105" s="284" t="s">
        <v>113</v>
      </c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54">
        <f>'SO 07.1 - Přístupy ke kor...'!J30</f>
        <v>0</v>
      </c>
      <c r="AH105" s="255"/>
      <c r="AI105" s="255"/>
      <c r="AJ105" s="255"/>
      <c r="AK105" s="255"/>
      <c r="AL105" s="255"/>
      <c r="AM105" s="255"/>
      <c r="AN105" s="254">
        <f t="shared" si="0"/>
        <v>0</v>
      </c>
      <c r="AO105" s="255"/>
      <c r="AP105" s="255"/>
      <c r="AQ105" s="96" t="s">
        <v>86</v>
      </c>
      <c r="AR105" s="97"/>
      <c r="AS105" s="98">
        <v>0</v>
      </c>
      <c r="AT105" s="99">
        <f t="shared" si="1"/>
        <v>0</v>
      </c>
      <c r="AU105" s="100">
        <f>'SO 07.1 - Přístupy ke kor...'!P121</f>
        <v>0</v>
      </c>
      <c r="AV105" s="99">
        <f>'SO 07.1 - Přístupy ke kor...'!J33</f>
        <v>0</v>
      </c>
      <c r="AW105" s="99">
        <f>'SO 07.1 - Přístupy ke kor...'!J34</f>
        <v>0</v>
      </c>
      <c r="AX105" s="99">
        <f>'SO 07.1 - Přístupy ke kor...'!J35</f>
        <v>0</v>
      </c>
      <c r="AY105" s="99">
        <f>'SO 07.1 - Přístupy ke kor...'!J36</f>
        <v>0</v>
      </c>
      <c r="AZ105" s="99">
        <f>'SO 07.1 - Přístupy ke kor...'!F33</f>
        <v>0</v>
      </c>
      <c r="BA105" s="99">
        <f>'SO 07.1 - Přístupy ke kor...'!F34</f>
        <v>0</v>
      </c>
      <c r="BB105" s="99">
        <f>'SO 07.1 - Přístupy ke kor...'!F35</f>
        <v>0</v>
      </c>
      <c r="BC105" s="99">
        <f>'SO 07.1 - Přístupy ke kor...'!F36</f>
        <v>0</v>
      </c>
      <c r="BD105" s="101">
        <f>'SO 07.1 - Přístupy ke kor...'!F37</f>
        <v>0</v>
      </c>
      <c r="BT105" s="102" t="s">
        <v>81</v>
      </c>
      <c r="BV105" s="102" t="s">
        <v>76</v>
      </c>
      <c r="BW105" s="102" t="s">
        <v>114</v>
      </c>
      <c r="BX105" s="102" t="s">
        <v>5</v>
      </c>
      <c r="CL105" s="102" t="s">
        <v>1</v>
      </c>
      <c r="CM105" s="102" t="s">
        <v>83</v>
      </c>
    </row>
    <row r="106" spans="1:91" s="7" customFormat="1" ht="24.75" customHeight="1">
      <c r="A106" s="92" t="s">
        <v>78</v>
      </c>
      <c r="B106" s="93"/>
      <c r="C106" s="94"/>
      <c r="D106" s="284" t="s">
        <v>115</v>
      </c>
      <c r="E106" s="284"/>
      <c r="F106" s="284"/>
      <c r="G106" s="284"/>
      <c r="H106" s="284"/>
      <c r="I106" s="95"/>
      <c r="J106" s="284" t="s">
        <v>116</v>
      </c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54">
        <f>'SO 07.2 - Přístupy ke korytu'!J30</f>
        <v>0</v>
      </c>
      <c r="AH106" s="255"/>
      <c r="AI106" s="255"/>
      <c r="AJ106" s="255"/>
      <c r="AK106" s="255"/>
      <c r="AL106" s="255"/>
      <c r="AM106" s="255"/>
      <c r="AN106" s="254">
        <f t="shared" si="0"/>
        <v>0</v>
      </c>
      <c r="AO106" s="255"/>
      <c r="AP106" s="255"/>
      <c r="AQ106" s="96" t="s">
        <v>86</v>
      </c>
      <c r="AR106" s="97"/>
      <c r="AS106" s="103">
        <v>0</v>
      </c>
      <c r="AT106" s="104">
        <f t="shared" si="1"/>
        <v>0</v>
      </c>
      <c r="AU106" s="105">
        <f>'SO 07.2 - Přístupy ke korytu'!P120</f>
        <v>0</v>
      </c>
      <c r="AV106" s="104">
        <f>'SO 07.2 - Přístupy ke korytu'!J33</f>
        <v>0</v>
      </c>
      <c r="AW106" s="104">
        <f>'SO 07.2 - Přístupy ke korytu'!J34</f>
        <v>0</v>
      </c>
      <c r="AX106" s="104">
        <f>'SO 07.2 - Přístupy ke korytu'!J35</f>
        <v>0</v>
      </c>
      <c r="AY106" s="104">
        <f>'SO 07.2 - Přístupy ke korytu'!J36</f>
        <v>0</v>
      </c>
      <c r="AZ106" s="104">
        <f>'SO 07.2 - Přístupy ke korytu'!F33</f>
        <v>0</v>
      </c>
      <c r="BA106" s="104">
        <f>'SO 07.2 - Přístupy ke korytu'!F34</f>
        <v>0</v>
      </c>
      <c r="BB106" s="104">
        <f>'SO 07.2 - Přístupy ke korytu'!F35</f>
        <v>0</v>
      </c>
      <c r="BC106" s="104">
        <f>'SO 07.2 - Přístupy ke korytu'!F36</f>
        <v>0</v>
      </c>
      <c r="BD106" s="106">
        <f>'SO 07.2 - Přístupy ke korytu'!F37</f>
        <v>0</v>
      </c>
      <c r="BT106" s="102" t="s">
        <v>81</v>
      </c>
      <c r="BV106" s="102" t="s">
        <v>76</v>
      </c>
      <c r="BW106" s="102" t="s">
        <v>117</v>
      </c>
      <c r="BX106" s="102" t="s">
        <v>5</v>
      </c>
      <c r="CL106" s="102" t="s">
        <v>1</v>
      </c>
      <c r="CM106" s="102" t="s">
        <v>83</v>
      </c>
    </row>
    <row r="107" spans="1:57" s="2" customFormat="1" ht="30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8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38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</sheetData>
  <sheetProtection algorithmName="SHA-512" hashValue="WhnZS6gZsXIdX97sDG/yI9v/f2FzhuqaBREHCHn16le3lCVdcybg/OG5iROtkOsPz0M0t0kSDNyOvoQDlQ6jYw==" saltValue="M2rZUI0r8piC/tR2G8u5CMCHl3O2Mjo6dYKnj6X1OFR6x27ZQ22nfJo8pqyoiEAfnGgZKVFuNuJavClmnv3QeQ==" spinCount="100000" sheet="1" objects="1" scenarios="1" formatColumns="0" formatRows="0"/>
  <mergeCells count="86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94:AP94"/>
  </mergeCells>
  <hyperlinks>
    <hyperlink ref="A95" location="'VON - Vedlejší a ostatní ...'!C2" display="/"/>
    <hyperlink ref="A96" location="'SO 01 - Svahování koryta ...'!C2" display="/"/>
    <hyperlink ref="A97" location="'SO 02 - Zeď alpského typu'!C2" display="/"/>
    <hyperlink ref="A98" location="'SO 03 - Kamenná rovnanina...'!C2" display="/"/>
    <hyperlink ref="A99" location="'SO 04 - Betonová opěrná zeď'!C2" display="/"/>
    <hyperlink ref="A100" location="'SO 05 - Očištění a oprava...'!C2" display="/"/>
    <hyperlink ref="A101" location="'SO 06.1 - Kamenný práh'!C2" display="/"/>
    <hyperlink ref="A102" location="'SO 06.2 - Betonový práh s...'!C2" display="/"/>
    <hyperlink ref="A103" location="'SO 06.3 - Stávající příčn...'!C2" display="/"/>
    <hyperlink ref="A104" location="'SO 06.4 - Úpravy stupně v...'!C2" display="/"/>
    <hyperlink ref="A105" location="'SO 07.1 - Přístupy ke kor...'!C2" display="/"/>
    <hyperlink ref="A106" location="'SO 07.2 - Přístupy ke korytu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108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781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ROUND(J124,2)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ROUND((SUM(BE124:BE174)),2)</f>
        <v>0</v>
      </c>
      <c r="G33" s="33"/>
      <c r="H33" s="33"/>
      <c r="I33" s="123">
        <v>0.21</v>
      </c>
      <c r="J33" s="122">
        <f>ROUND(((SUM(BE124:BE174))*I33),2)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ROUND((SUM(BF124:BF174)),2)</f>
        <v>0</v>
      </c>
      <c r="G34" s="33"/>
      <c r="H34" s="33"/>
      <c r="I34" s="123">
        <v>0.15</v>
      </c>
      <c r="J34" s="122">
        <f>ROUND(((SUM(BF124:BF174))*I34),2)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ROUND((SUM(BG124:BG174)),2)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ROUND((SUM(BH124:BH174)),2)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ROUND((SUM(BI124:BI174)),2)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06.3 - Stávající příčné objekty (udržovací práce)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J125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J126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411</v>
      </c>
      <c r="E99" s="155"/>
      <c r="F99" s="155"/>
      <c r="G99" s="155"/>
      <c r="H99" s="155"/>
      <c r="I99" s="155"/>
      <c r="J99" s="156">
        <f>J141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300</v>
      </c>
      <c r="E100" s="155"/>
      <c r="F100" s="155"/>
      <c r="G100" s="155"/>
      <c r="H100" s="155"/>
      <c r="I100" s="155"/>
      <c r="J100" s="156">
        <f>J149</f>
        <v>0</v>
      </c>
      <c r="K100" s="153"/>
      <c r="L100" s="157"/>
    </row>
    <row r="101" spans="2:12" s="10" customFormat="1" ht="19.9" customHeight="1" hidden="1">
      <c r="B101" s="152"/>
      <c r="C101" s="153"/>
      <c r="D101" s="154" t="s">
        <v>529</v>
      </c>
      <c r="E101" s="155"/>
      <c r="F101" s="155"/>
      <c r="G101" s="155"/>
      <c r="H101" s="155"/>
      <c r="I101" s="155"/>
      <c r="J101" s="156">
        <f>J156</f>
        <v>0</v>
      </c>
      <c r="K101" s="153"/>
      <c r="L101" s="157"/>
    </row>
    <row r="102" spans="2:12" s="10" customFormat="1" ht="19.9" customHeight="1" hidden="1">
      <c r="B102" s="152"/>
      <c r="C102" s="153"/>
      <c r="D102" s="154" t="s">
        <v>128</v>
      </c>
      <c r="E102" s="155"/>
      <c r="F102" s="155"/>
      <c r="G102" s="155"/>
      <c r="H102" s="155"/>
      <c r="I102" s="155"/>
      <c r="J102" s="156">
        <f>J159</f>
        <v>0</v>
      </c>
      <c r="K102" s="153"/>
      <c r="L102" s="157"/>
    </row>
    <row r="103" spans="2:12" s="10" customFormat="1" ht="19.9" customHeight="1" hidden="1">
      <c r="B103" s="152"/>
      <c r="C103" s="153"/>
      <c r="D103" s="154" t="s">
        <v>302</v>
      </c>
      <c r="E103" s="155"/>
      <c r="F103" s="155"/>
      <c r="G103" s="155"/>
      <c r="H103" s="155"/>
      <c r="I103" s="155"/>
      <c r="J103" s="156">
        <f>J165</f>
        <v>0</v>
      </c>
      <c r="K103" s="153"/>
      <c r="L103" s="157"/>
    </row>
    <row r="104" spans="2:12" s="10" customFormat="1" ht="19.9" customHeight="1" hidden="1">
      <c r="B104" s="152"/>
      <c r="C104" s="153"/>
      <c r="D104" s="154" t="s">
        <v>303</v>
      </c>
      <c r="E104" s="155"/>
      <c r="F104" s="155"/>
      <c r="G104" s="155"/>
      <c r="H104" s="155"/>
      <c r="I104" s="155"/>
      <c r="J104" s="156">
        <f>J173</f>
        <v>0</v>
      </c>
      <c r="K104" s="153"/>
      <c r="L104" s="157"/>
    </row>
    <row r="105" spans="1:31" s="2" customFormat="1" ht="21.75" customHeight="1" hidden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 hidden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ht="12" hidden="1"/>
    <row r="108" ht="12" hidden="1"/>
    <row r="109" ht="12" hidden="1"/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131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90" t="str">
        <f>E7</f>
        <v>Gručovka v Lukavci, km 4,375 - 6,195</v>
      </c>
      <c r="F114" s="291"/>
      <c r="G114" s="291"/>
      <c r="H114" s="29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119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82" t="str">
        <f>E9</f>
        <v>SO 06.3 - Stávající příčné objekty (udržovací práce)</v>
      </c>
      <c r="F116" s="289"/>
      <c r="G116" s="289"/>
      <c r="H116" s="28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5"/>
      <c r="E118" s="35"/>
      <c r="F118" s="26" t="str">
        <f>F12</f>
        <v xml:space="preserve"> </v>
      </c>
      <c r="G118" s="35"/>
      <c r="H118" s="35"/>
      <c r="I118" s="28" t="s">
        <v>22</v>
      </c>
      <c r="J118" s="65" t="str">
        <f>IF(J12="","",J12)</f>
        <v>28. 3. 2022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24</v>
      </c>
      <c r="D120" s="35"/>
      <c r="E120" s="35"/>
      <c r="F120" s="26" t="str">
        <f>E15</f>
        <v xml:space="preserve"> </v>
      </c>
      <c r="G120" s="35"/>
      <c r="H120" s="35"/>
      <c r="I120" s="28" t="s">
        <v>29</v>
      </c>
      <c r="J120" s="31" t="str">
        <f>E21</f>
        <v xml:space="preserve"> 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27</v>
      </c>
      <c r="D121" s="35"/>
      <c r="E121" s="35"/>
      <c r="F121" s="26" t="str">
        <f>IF(E18="","",E18)</f>
        <v>Vyplň údaj</v>
      </c>
      <c r="G121" s="35"/>
      <c r="H121" s="35"/>
      <c r="I121" s="28" t="s">
        <v>31</v>
      </c>
      <c r="J121" s="31" t="str">
        <f>E24</f>
        <v>HydroIdea s.r.o.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58"/>
      <c r="B123" s="159"/>
      <c r="C123" s="160" t="s">
        <v>132</v>
      </c>
      <c r="D123" s="161" t="s">
        <v>59</v>
      </c>
      <c r="E123" s="161" t="s">
        <v>55</v>
      </c>
      <c r="F123" s="161" t="s">
        <v>56</v>
      </c>
      <c r="G123" s="161" t="s">
        <v>133</v>
      </c>
      <c r="H123" s="161" t="s">
        <v>134</v>
      </c>
      <c r="I123" s="161" t="s">
        <v>135</v>
      </c>
      <c r="J123" s="162" t="s">
        <v>123</v>
      </c>
      <c r="K123" s="163" t="s">
        <v>136</v>
      </c>
      <c r="L123" s="164"/>
      <c r="M123" s="74" t="s">
        <v>1</v>
      </c>
      <c r="N123" s="75" t="s">
        <v>38</v>
      </c>
      <c r="O123" s="75" t="s">
        <v>137</v>
      </c>
      <c r="P123" s="75" t="s">
        <v>138</v>
      </c>
      <c r="Q123" s="75" t="s">
        <v>139</v>
      </c>
      <c r="R123" s="75" t="s">
        <v>140</v>
      </c>
      <c r="S123" s="75" t="s">
        <v>141</v>
      </c>
      <c r="T123" s="76" t="s">
        <v>142</v>
      </c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</row>
    <row r="124" spans="1:63" s="2" customFormat="1" ht="22.9" customHeight="1">
      <c r="A124" s="33"/>
      <c r="B124" s="34"/>
      <c r="C124" s="81" t="s">
        <v>143</v>
      </c>
      <c r="D124" s="35"/>
      <c r="E124" s="35"/>
      <c r="F124" s="35"/>
      <c r="G124" s="35"/>
      <c r="H124" s="35"/>
      <c r="I124" s="35"/>
      <c r="J124" s="165">
        <f>BK124</f>
        <v>0</v>
      </c>
      <c r="K124" s="35"/>
      <c r="L124" s="38"/>
      <c r="M124" s="77"/>
      <c r="N124" s="166"/>
      <c r="O124" s="78"/>
      <c r="P124" s="167">
        <f>P125</f>
        <v>0</v>
      </c>
      <c r="Q124" s="78"/>
      <c r="R124" s="167">
        <f>R125</f>
        <v>5.3292399999999995</v>
      </c>
      <c r="S124" s="78"/>
      <c r="T124" s="168">
        <f>T125</f>
        <v>3.8298399999999995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73</v>
      </c>
      <c r="AU124" s="16" t="s">
        <v>125</v>
      </c>
      <c r="BK124" s="169">
        <f>BK125</f>
        <v>0</v>
      </c>
    </row>
    <row r="125" spans="2:63" s="12" customFormat="1" ht="25.9" customHeight="1">
      <c r="B125" s="170"/>
      <c r="C125" s="171"/>
      <c r="D125" s="172" t="s">
        <v>73</v>
      </c>
      <c r="E125" s="173" t="s">
        <v>144</v>
      </c>
      <c r="F125" s="173" t="s">
        <v>145</v>
      </c>
      <c r="G125" s="171"/>
      <c r="H125" s="171"/>
      <c r="I125" s="174"/>
      <c r="J125" s="175">
        <f>BK125</f>
        <v>0</v>
      </c>
      <c r="K125" s="171"/>
      <c r="L125" s="176"/>
      <c r="M125" s="177"/>
      <c r="N125" s="178"/>
      <c r="O125" s="178"/>
      <c r="P125" s="179">
        <f>P126+P141+P149+P156+P159+P165+P173</f>
        <v>0</v>
      </c>
      <c r="Q125" s="178"/>
      <c r="R125" s="179">
        <f>R126+R141+R149+R156+R159+R165+R173</f>
        <v>5.3292399999999995</v>
      </c>
      <c r="S125" s="178"/>
      <c r="T125" s="180">
        <f>T126+T141+T149+T156+T159+T165+T173</f>
        <v>3.8298399999999995</v>
      </c>
      <c r="AR125" s="181" t="s">
        <v>81</v>
      </c>
      <c r="AT125" s="182" t="s">
        <v>73</v>
      </c>
      <c r="AU125" s="182" t="s">
        <v>74</v>
      </c>
      <c r="AY125" s="181" t="s">
        <v>146</v>
      </c>
      <c r="BK125" s="183">
        <f>BK126+BK141+BK149+BK156+BK159+BK165+BK173</f>
        <v>0</v>
      </c>
    </row>
    <row r="126" spans="2:63" s="12" customFormat="1" ht="22.9" customHeight="1">
      <c r="B126" s="170"/>
      <c r="C126" s="171"/>
      <c r="D126" s="172" t="s">
        <v>73</v>
      </c>
      <c r="E126" s="184" t="s">
        <v>81</v>
      </c>
      <c r="F126" s="184" t="s">
        <v>147</v>
      </c>
      <c r="G126" s="171"/>
      <c r="H126" s="171"/>
      <c r="I126" s="174"/>
      <c r="J126" s="185">
        <f>BK126</f>
        <v>0</v>
      </c>
      <c r="K126" s="171"/>
      <c r="L126" s="176"/>
      <c r="M126" s="177"/>
      <c r="N126" s="178"/>
      <c r="O126" s="178"/>
      <c r="P126" s="179">
        <f>SUM(P127:P140)</f>
        <v>0</v>
      </c>
      <c r="Q126" s="178"/>
      <c r="R126" s="179">
        <f>SUM(R127:R140)</f>
        <v>0</v>
      </c>
      <c r="S126" s="178"/>
      <c r="T126" s="180">
        <f>SUM(T127:T140)</f>
        <v>0</v>
      </c>
      <c r="AR126" s="181" t="s">
        <v>81</v>
      </c>
      <c r="AT126" s="182" t="s">
        <v>73</v>
      </c>
      <c r="AU126" s="182" t="s">
        <v>81</v>
      </c>
      <c r="AY126" s="181" t="s">
        <v>146</v>
      </c>
      <c r="BK126" s="183">
        <f>SUM(BK127:BK140)</f>
        <v>0</v>
      </c>
    </row>
    <row r="127" spans="1:65" s="2" customFormat="1" ht="16.5" customHeight="1">
      <c r="A127" s="33"/>
      <c r="B127" s="34"/>
      <c r="C127" s="186" t="s">
        <v>81</v>
      </c>
      <c r="D127" s="186" t="s">
        <v>148</v>
      </c>
      <c r="E127" s="187" t="s">
        <v>304</v>
      </c>
      <c r="F127" s="188" t="s">
        <v>305</v>
      </c>
      <c r="G127" s="189" t="s">
        <v>163</v>
      </c>
      <c r="H127" s="190">
        <v>285</v>
      </c>
      <c r="I127" s="191"/>
      <c r="J127" s="192">
        <f>ROUND(I127*H127,2)</f>
        <v>0</v>
      </c>
      <c r="K127" s="193"/>
      <c r="L127" s="38"/>
      <c r="M127" s="194" t="s">
        <v>1</v>
      </c>
      <c r="N127" s="195" t="s">
        <v>39</v>
      </c>
      <c r="O127" s="70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8" t="s">
        <v>152</v>
      </c>
      <c r="AT127" s="198" t="s">
        <v>148</v>
      </c>
      <c r="AU127" s="198" t="s">
        <v>83</v>
      </c>
      <c r="AY127" s="16" t="s">
        <v>146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6" t="s">
        <v>81</v>
      </c>
      <c r="BK127" s="199">
        <f>ROUND(I127*H127,2)</f>
        <v>0</v>
      </c>
      <c r="BL127" s="16" t="s">
        <v>152</v>
      </c>
      <c r="BM127" s="198" t="s">
        <v>782</v>
      </c>
    </row>
    <row r="128" spans="1:47" s="2" customFormat="1" ht="48.75">
      <c r="A128" s="33"/>
      <c r="B128" s="34"/>
      <c r="C128" s="35"/>
      <c r="D128" s="200" t="s">
        <v>154</v>
      </c>
      <c r="E128" s="35"/>
      <c r="F128" s="201" t="s">
        <v>733</v>
      </c>
      <c r="G128" s="35"/>
      <c r="H128" s="35"/>
      <c r="I128" s="202"/>
      <c r="J128" s="35"/>
      <c r="K128" s="35"/>
      <c r="L128" s="38"/>
      <c r="M128" s="203"/>
      <c r="N128" s="204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154</v>
      </c>
      <c r="AU128" s="16" t="s">
        <v>83</v>
      </c>
    </row>
    <row r="129" spans="2:51" s="13" customFormat="1" ht="12">
      <c r="B129" s="205"/>
      <c r="C129" s="206"/>
      <c r="D129" s="200" t="s">
        <v>170</v>
      </c>
      <c r="E129" s="207" t="s">
        <v>1</v>
      </c>
      <c r="F129" s="208" t="s">
        <v>783</v>
      </c>
      <c r="G129" s="206"/>
      <c r="H129" s="209">
        <v>285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170</v>
      </c>
      <c r="AU129" s="215" t="s">
        <v>83</v>
      </c>
      <c r="AV129" s="13" t="s">
        <v>83</v>
      </c>
      <c r="AW129" s="13" t="s">
        <v>30</v>
      </c>
      <c r="AX129" s="13" t="s">
        <v>81</v>
      </c>
      <c r="AY129" s="215" t="s">
        <v>146</v>
      </c>
    </row>
    <row r="130" spans="1:65" s="2" customFormat="1" ht="21.75" customHeight="1">
      <c r="A130" s="33"/>
      <c r="B130" s="34"/>
      <c r="C130" s="186" t="s">
        <v>83</v>
      </c>
      <c r="D130" s="186" t="s">
        <v>148</v>
      </c>
      <c r="E130" s="187" t="s">
        <v>313</v>
      </c>
      <c r="F130" s="188" t="s">
        <v>314</v>
      </c>
      <c r="G130" s="189" t="s">
        <v>310</v>
      </c>
      <c r="H130" s="190">
        <v>81</v>
      </c>
      <c r="I130" s="191"/>
      <c r="J130" s="192">
        <f>ROUND(I130*H130,2)</f>
        <v>0</v>
      </c>
      <c r="K130" s="193"/>
      <c r="L130" s="38"/>
      <c r="M130" s="194" t="s">
        <v>1</v>
      </c>
      <c r="N130" s="195" t="s">
        <v>39</v>
      </c>
      <c r="O130" s="70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152</v>
      </c>
      <c r="AT130" s="198" t="s">
        <v>148</v>
      </c>
      <c r="AU130" s="198" t="s">
        <v>83</v>
      </c>
      <c r="AY130" s="16" t="s">
        <v>146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81</v>
      </c>
      <c r="BK130" s="199">
        <f>ROUND(I130*H130,2)</f>
        <v>0</v>
      </c>
      <c r="BL130" s="16" t="s">
        <v>152</v>
      </c>
      <c r="BM130" s="198" t="s">
        <v>784</v>
      </c>
    </row>
    <row r="131" spans="2:51" s="13" customFormat="1" ht="12">
      <c r="B131" s="205"/>
      <c r="C131" s="206"/>
      <c r="D131" s="200" t="s">
        <v>170</v>
      </c>
      <c r="E131" s="207" t="s">
        <v>1</v>
      </c>
      <c r="F131" s="208" t="s">
        <v>785</v>
      </c>
      <c r="G131" s="206"/>
      <c r="H131" s="209">
        <v>81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170</v>
      </c>
      <c r="AU131" s="215" t="s">
        <v>83</v>
      </c>
      <c r="AV131" s="13" t="s">
        <v>83</v>
      </c>
      <c r="AW131" s="13" t="s">
        <v>30</v>
      </c>
      <c r="AX131" s="13" t="s">
        <v>81</v>
      </c>
      <c r="AY131" s="215" t="s">
        <v>146</v>
      </c>
    </row>
    <row r="132" spans="1:65" s="2" customFormat="1" ht="21.75" customHeight="1">
      <c r="A132" s="33"/>
      <c r="B132" s="34"/>
      <c r="C132" s="186" t="s">
        <v>160</v>
      </c>
      <c r="D132" s="186" t="s">
        <v>148</v>
      </c>
      <c r="E132" s="187" t="s">
        <v>317</v>
      </c>
      <c r="F132" s="188" t="s">
        <v>318</v>
      </c>
      <c r="G132" s="189" t="s">
        <v>310</v>
      </c>
      <c r="H132" s="190">
        <v>15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152</v>
      </c>
      <c r="AT132" s="198" t="s">
        <v>148</v>
      </c>
      <c r="AU132" s="198" t="s">
        <v>83</v>
      </c>
      <c r="AY132" s="16" t="s">
        <v>146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81</v>
      </c>
      <c r="BK132" s="199">
        <f>ROUND(I132*H132,2)</f>
        <v>0</v>
      </c>
      <c r="BL132" s="16" t="s">
        <v>152</v>
      </c>
      <c r="BM132" s="198" t="s">
        <v>786</v>
      </c>
    </row>
    <row r="133" spans="2:51" s="13" customFormat="1" ht="12">
      <c r="B133" s="205"/>
      <c r="C133" s="206"/>
      <c r="D133" s="200" t="s">
        <v>170</v>
      </c>
      <c r="E133" s="207" t="s">
        <v>1</v>
      </c>
      <c r="F133" s="208" t="s">
        <v>787</v>
      </c>
      <c r="G133" s="206"/>
      <c r="H133" s="209">
        <v>15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170</v>
      </c>
      <c r="AU133" s="215" t="s">
        <v>83</v>
      </c>
      <c r="AV133" s="13" t="s">
        <v>83</v>
      </c>
      <c r="AW133" s="13" t="s">
        <v>30</v>
      </c>
      <c r="AX133" s="13" t="s">
        <v>81</v>
      </c>
      <c r="AY133" s="215" t="s">
        <v>146</v>
      </c>
    </row>
    <row r="134" spans="1:65" s="2" customFormat="1" ht="16.5" customHeight="1">
      <c r="A134" s="33"/>
      <c r="B134" s="34"/>
      <c r="C134" s="186" t="s">
        <v>152</v>
      </c>
      <c r="D134" s="186" t="s">
        <v>148</v>
      </c>
      <c r="E134" s="187" t="s">
        <v>325</v>
      </c>
      <c r="F134" s="188" t="s">
        <v>326</v>
      </c>
      <c r="G134" s="189" t="s">
        <v>310</v>
      </c>
      <c r="H134" s="190">
        <v>96</v>
      </c>
      <c r="I134" s="191"/>
      <c r="J134" s="192">
        <f>ROUND(I134*H134,2)</f>
        <v>0</v>
      </c>
      <c r="K134" s="193"/>
      <c r="L134" s="38"/>
      <c r="M134" s="194" t="s">
        <v>1</v>
      </c>
      <c r="N134" s="195" t="s">
        <v>39</v>
      </c>
      <c r="O134" s="70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152</v>
      </c>
      <c r="AT134" s="198" t="s">
        <v>148</v>
      </c>
      <c r="AU134" s="198" t="s">
        <v>83</v>
      </c>
      <c r="AY134" s="16" t="s">
        <v>146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6" t="s">
        <v>81</v>
      </c>
      <c r="BK134" s="199">
        <f>ROUND(I134*H134,2)</f>
        <v>0</v>
      </c>
      <c r="BL134" s="16" t="s">
        <v>152</v>
      </c>
      <c r="BM134" s="198" t="s">
        <v>788</v>
      </c>
    </row>
    <row r="135" spans="1:47" s="2" customFormat="1" ht="19.5">
      <c r="A135" s="33"/>
      <c r="B135" s="34"/>
      <c r="C135" s="35"/>
      <c r="D135" s="200" t="s">
        <v>154</v>
      </c>
      <c r="E135" s="35"/>
      <c r="F135" s="201" t="s">
        <v>738</v>
      </c>
      <c r="G135" s="35"/>
      <c r="H135" s="35"/>
      <c r="I135" s="202"/>
      <c r="J135" s="35"/>
      <c r="K135" s="35"/>
      <c r="L135" s="38"/>
      <c r="M135" s="203"/>
      <c r="N135" s="204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154</v>
      </c>
      <c r="AU135" s="16" t="s">
        <v>83</v>
      </c>
    </row>
    <row r="136" spans="2:51" s="13" customFormat="1" ht="12">
      <c r="B136" s="205"/>
      <c r="C136" s="206"/>
      <c r="D136" s="200" t="s">
        <v>170</v>
      </c>
      <c r="E136" s="207" t="s">
        <v>1</v>
      </c>
      <c r="F136" s="208" t="s">
        <v>789</v>
      </c>
      <c r="G136" s="206"/>
      <c r="H136" s="209">
        <v>96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170</v>
      </c>
      <c r="AU136" s="215" t="s">
        <v>83</v>
      </c>
      <c r="AV136" s="13" t="s">
        <v>83</v>
      </c>
      <c r="AW136" s="13" t="s">
        <v>30</v>
      </c>
      <c r="AX136" s="13" t="s">
        <v>81</v>
      </c>
      <c r="AY136" s="215" t="s">
        <v>146</v>
      </c>
    </row>
    <row r="137" spans="1:65" s="2" customFormat="1" ht="24.2" customHeight="1">
      <c r="A137" s="33"/>
      <c r="B137" s="34"/>
      <c r="C137" s="186" t="s">
        <v>172</v>
      </c>
      <c r="D137" s="186" t="s">
        <v>148</v>
      </c>
      <c r="E137" s="187" t="s">
        <v>331</v>
      </c>
      <c r="F137" s="188" t="s">
        <v>332</v>
      </c>
      <c r="G137" s="189" t="s">
        <v>310</v>
      </c>
      <c r="H137" s="190">
        <v>2208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152</v>
      </c>
      <c r="AT137" s="198" t="s">
        <v>148</v>
      </c>
      <c r="AU137" s="198" t="s">
        <v>83</v>
      </c>
      <c r="AY137" s="16" t="s">
        <v>146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81</v>
      </c>
      <c r="BK137" s="199">
        <f>ROUND(I137*H137,2)</f>
        <v>0</v>
      </c>
      <c r="BL137" s="16" t="s">
        <v>152</v>
      </c>
      <c r="BM137" s="198" t="s">
        <v>790</v>
      </c>
    </row>
    <row r="138" spans="2:51" s="13" customFormat="1" ht="12">
      <c r="B138" s="205"/>
      <c r="C138" s="206"/>
      <c r="D138" s="200" t="s">
        <v>170</v>
      </c>
      <c r="E138" s="207" t="s">
        <v>1</v>
      </c>
      <c r="F138" s="208" t="s">
        <v>791</v>
      </c>
      <c r="G138" s="206"/>
      <c r="H138" s="209">
        <v>2208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170</v>
      </c>
      <c r="AU138" s="215" t="s">
        <v>83</v>
      </c>
      <c r="AV138" s="13" t="s">
        <v>83</v>
      </c>
      <c r="AW138" s="13" t="s">
        <v>30</v>
      </c>
      <c r="AX138" s="13" t="s">
        <v>81</v>
      </c>
      <c r="AY138" s="215" t="s">
        <v>146</v>
      </c>
    </row>
    <row r="139" spans="1:65" s="2" customFormat="1" ht="16.5" customHeight="1">
      <c r="A139" s="33"/>
      <c r="B139" s="34"/>
      <c r="C139" s="186" t="s">
        <v>177</v>
      </c>
      <c r="D139" s="186" t="s">
        <v>148</v>
      </c>
      <c r="E139" s="187" t="s">
        <v>219</v>
      </c>
      <c r="F139" s="188" t="s">
        <v>343</v>
      </c>
      <c r="G139" s="189" t="s">
        <v>344</v>
      </c>
      <c r="H139" s="190">
        <v>192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152</v>
      </c>
      <c r="AT139" s="198" t="s">
        <v>148</v>
      </c>
      <c r="AU139" s="198" t="s">
        <v>83</v>
      </c>
      <c r="AY139" s="16" t="s">
        <v>146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81</v>
      </c>
      <c r="BK139" s="199">
        <f>ROUND(I139*H139,2)</f>
        <v>0</v>
      </c>
      <c r="BL139" s="16" t="s">
        <v>152</v>
      </c>
      <c r="BM139" s="198" t="s">
        <v>792</v>
      </c>
    </row>
    <row r="140" spans="2:51" s="13" customFormat="1" ht="12">
      <c r="B140" s="205"/>
      <c r="C140" s="206"/>
      <c r="D140" s="200" t="s">
        <v>170</v>
      </c>
      <c r="E140" s="207" t="s">
        <v>1</v>
      </c>
      <c r="F140" s="208" t="s">
        <v>793</v>
      </c>
      <c r="G140" s="206"/>
      <c r="H140" s="209">
        <v>192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170</v>
      </c>
      <c r="AU140" s="215" t="s">
        <v>83</v>
      </c>
      <c r="AV140" s="13" t="s">
        <v>83</v>
      </c>
      <c r="AW140" s="13" t="s">
        <v>30</v>
      </c>
      <c r="AX140" s="13" t="s">
        <v>81</v>
      </c>
      <c r="AY140" s="215" t="s">
        <v>146</v>
      </c>
    </row>
    <row r="141" spans="2:63" s="12" customFormat="1" ht="22.9" customHeight="1">
      <c r="B141" s="170"/>
      <c r="C141" s="171"/>
      <c r="D141" s="172" t="s">
        <v>73</v>
      </c>
      <c r="E141" s="184" t="s">
        <v>160</v>
      </c>
      <c r="F141" s="184" t="s">
        <v>445</v>
      </c>
      <c r="G141" s="171"/>
      <c r="H141" s="171"/>
      <c r="I141" s="174"/>
      <c r="J141" s="185">
        <f>BK141</f>
        <v>0</v>
      </c>
      <c r="K141" s="171"/>
      <c r="L141" s="176"/>
      <c r="M141" s="177"/>
      <c r="N141" s="178"/>
      <c r="O141" s="178"/>
      <c r="P141" s="179">
        <f>SUM(P142:P148)</f>
        <v>0</v>
      </c>
      <c r="Q141" s="178"/>
      <c r="R141" s="179">
        <f>SUM(R142:R148)</f>
        <v>3.41432</v>
      </c>
      <c r="S141" s="178"/>
      <c r="T141" s="180">
        <f>SUM(T142:T148)</f>
        <v>0</v>
      </c>
      <c r="AR141" s="181" t="s">
        <v>81</v>
      </c>
      <c r="AT141" s="182" t="s">
        <v>73</v>
      </c>
      <c r="AU141" s="182" t="s">
        <v>81</v>
      </c>
      <c r="AY141" s="181" t="s">
        <v>146</v>
      </c>
      <c r="BK141" s="183">
        <f>SUM(BK142:BK148)</f>
        <v>0</v>
      </c>
    </row>
    <row r="142" spans="1:65" s="2" customFormat="1" ht="16.5" customHeight="1">
      <c r="A142" s="33"/>
      <c r="B142" s="34"/>
      <c r="C142" s="186" t="s">
        <v>182</v>
      </c>
      <c r="D142" s="186" t="s">
        <v>148</v>
      </c>
      <c r="E142" s="187" t="s">
        <v>768</v>
      </c>
      <c r="F142" s="188" t="s">
        <v>769</v>
      </c>
      <c r="G142" s="189" t="s">
        <v>310</v>
      </c>
      <c r="H142" s="190">
        <v>1</v>
      </c>
      <c r="I142" s="191"/>
      <c r="J142" s="192">
        <f>ROUND(I142*H142,2)</f>
        <v>0</v>
      </c>
      <c r="K142" s="193"/>
      <c r="L142" s="38"/>
      <c r="M142" s="194" t="s">
        <v>1</v>
      </c>
      <c r="N142" s="195" t="s">
        <v>39</v>
      </c>
      <c r="O142" s="70"/>
      <c r="P142" s="196">
        <f>O142*H142</f>
        <v>0</v>
      </c>
      <c r="Q142" s="196">
        <v>3.11388</v>
      </c>
      <c r="R142" s="196">
        <f>Q142*H142</f>
        <v>3.11388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152</v>
      </c>
      <c r="AT142" s="198" t="s">
        <v>148</v>
      </c>
      <c r="AU142" s="198" t="s">
        <v>83</v>
      </c>
      <c r="AY142" s="16" t="s">
        <v>146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81</v>
      </c>
      <c r="BK142" s="199">
        <f>ROUND(I142*H142,2)</f>
        <v>0</v>
      </c>
      <c r="BL142" s="16" t="s">
        <v>152</v>
      </c>
      <c r="BM142" s="198" t="s">
        <v>794</v>
      </c>
    </row>
    <row r="143" spans="2:51" s="13" customFormat="1" ht="12">
      <c r="B143" s="205"/>
      <c r="C143" s="206"/>
      <c r="D143" s="200" t="s">
        <v>170</v>
      </c>
      <c r="E143" s="207" t="s">
        <v>1</v>
      </c>
      <c r="F143" s="208" t="s">
        <v>795</v>
      </c>
      <c r="G143" s="206"/>
      <c r="H143" s="209">
        <v>1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170</v>
      </c>
      <c r="AU143" s="215" t="s">
        <v>83</v>
      </c>
      <c r="AV143" s="13" t="s">
        <v>83</v>
      </c>
      <c r="AW143" s="13" t="s">
        <v>30</v>
      </c>
      <c r="AX143" s="13" t="s">
        <v>81</v>
      </c>
      <c r="AY143" s="215" t="s">
        <v>146</v>
      </c>
    </row>
    <row r="144" spans="1:65" s="2" customFormat="1" ht="16.5" customHeight="1">
      <c r="A144" s="33"/>
      <c r="B144" s="34"/>
      <c r="C144" s="186" t="s">
        <v>187</v>
      </c>
      <c r="D144" s="186" t="s">
        <v>148</v>
      </c>
      <c r="E144" s="187" t="s">
        <v>701</v>
      </c>
      <c r="F144" s="188" t="s">
        <v>702</v>
      </c>
      <c r="G144" s="189" t="s">
        <v>310</v>
      </c>
      <c r="H144" s="190">
        <v>11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39</v>
      </c>
      <c r="O144" s="70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152</v>
      </c>
      <c r="AT144" s="198" t="s">
        <v>148</v>
      </c>
      <c r="AU144" s="198" t="s">
        <v>83</v>
      </c>
      <c r="AY144" s="16" t="s">
        <v>146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152</v>
      </c>
      <c r="BM144" s="198" t="s">
        <v>796</v>
      </c>
    </row>
    <row r="145" spans="2:51" s="13" customFormat="1" ht="12">
      <c r="B145" s="205"/>
      <c r="C145" s="206"/>
      <c r="D145" s="200" t="s">
        <v>170</v>
      </c>
      <c r="E145" s="207" t="s">
        <v>1</v>
      </c>
      <c r="F145" s="208" t="s">
        <v>797</v>
      </c>
      <c r="G145" s="206"/>
      <c r="H145" s="209">
        <v>11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170</v>
      </c>
      <c r="AU145" s="215" t="s">
        <v>83</v>
      </c>
      <c r="AV145" s="13" t="s">
        <v>83</v>
      </c>
      <c r="AW145" s="13" t="s">
        <v>30</v>
      </c>
      <c r="AX145" s="13" t="s">
        <v>81</v>
      </c>
      <c r="AY145" s="215" t="s">
        <v>146</v>
      </c>
    </row>
    <row r="146" spans="1:65" s="2" customFormat="1" ht="16.5" customHeight="1">
      <c r="A146" s="33"/>
      <c r="B146" s="34"/>
      <c r="C146" s="186" t="s">
        <v>192</v>
      </c>
      <c r="D146" s="186" t="s">
        <v>148</v>
      </c>
      <c r="E146" s="187" t="s">
        <v>593</v>
      </c>
      <c r="F146" s="188" t="s">
        <v>594</v>
      </c>
      <c r="G146" s="189" t="s">
        <v>168</v>
      </c>
      <c r="H146" s="190">
        <v>37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39</v>
      </c>
      <c r="O146" s="70"/>
      <c r="P146" s="196">
        <f>O146*H146</f>
        <v>0</v>
      </c>
      <c r="Q146" s="196">
        <v>0.00726</v>
      </c>
      <c r="R146" s="196">
        <f>Q146*H146</f>
        <v>0.26862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152</v>
      </c>
      <c r="AT146" s="198" t="s">
        <v>148</v>
      </c>
      <c r="AU146" s="198" t="s">
        <v>83</v>
      </c>
      <c r="AY146" s="16" t="s">
        <v>146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81</v>
      </c>
      <c r="BK146" s="199">
        <f>ROUND(I146*H146,2)</f>
        <v>0</v>
      </c>
      <c r="BL146" s="16" t="s">
        <v>152</v>
      </c>
      <c r="BM146" s="198" t="s">
        <v>798</v>
      </c>
    </row>
    <row r="147" spans="2:51" s="13" customFormat="1" ht="12">
      <c r="B147" s="205"/>
      <c r="C147" s="206"/>
      <c r="D147" s="200" t="s">
        <v>170</v>
      </c>
      <c r="E147" s="207" t="s">
        <v>1</v>
      </c>
      <c r="F147" s="208" t="s">
        <v>799</v>
      </c>
      <c r="G147" s="206"/>
      <c r="H147" s="209">
        <v>37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170</v>
      </c>
      <c r="AU147" s="215" t="s">
        <v>83</v>
      </c>
      <c r="AV147" s="13" t="s">
        <v>83</v>
      </c>
      <c r="AW147" s="13" t="s">
        <v>30</v>
      </c>
      <c r="AX147" s="13" t="s">
        <v>81</v>
      </c>
      <c r="AY147" s="215" t="s">
        <v>146</v>
      </c>
    </row>
    <row r="148" spans="1:65" s="2" customFormat="1" ht="16.5" customHeight="1">
      <c r="A148" s="33"/>
      <c r="B148" s="34"/>
      <c r="C148" s="186" t="s">
        <v>196</v>
      </c>
      <c r="D148" s="186" t="s">
        <v>148</v>
      </c>
      <c r="E148" s="187" t="s">
        <v>602</v>
      </c>
      <c r="F148" s="188" t="s">
        <v>603</v>
      </c>
      <c r="G148" s="189" t="s">
        <v>168</v>
      </c>
      <c r="H148" s="190">
        <v>37</v>
      </c>
      <c r="I148" s="191"/>
      <c r="J148" s="192">
        <f>ROUND(I148*H148,2)</f>
        <v>0</v>
      </c>
      <c r="K148" s="193"/>
      <c r="L148" s="38"/>
      <c r="M148" s="194" t="s">
        <v>1</v>
      </c>
      <c r="N148" s="195" t="s">
        <v>39</v>
      </c>
      <c r="O148" s="70"/>
      <c r="P148" s="196">
        <f>O148*H148</f>
        <v>0</v>
      </c>
      <c r="Q148" s="196">
        <v>0.00086</v>
      </c>
      <c r="R148" s="196">
        <f>Q148*H148</f>
        <v>0.03182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152</v>
      </c>
      <c r="AT148" s="198" t="s">
        <v>148</v>
      </c>
      <c r="AU148" s="198" t="s">
        <v>83</v>
      </c>
      <c r="AY148" s="16" t="s">
        <v>146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81</v>
      </c>
      <c r="BK148" s="199">
        <f>ROUND(I148*H148,2)</f>
        <v>0</v>
      </c>
      <c r="BL148" s="16" t="s">
        <v>152</v>
      </c>
      <c r="BM148" s="198" t="s">
        <v>800</v>
      </c>
    </row>
    <row r="149" spans="2:63" s="12" customFormat="1" ht="22.9" customHeight="1">
      <c r="B149" s="170"/>
      <c r="C149" s="171"/>
      <c r="D149" s="172" t="s">
        <v>73</v>
      </c>
      <c r="E149" s="184" t="s">
        <v>152</v>
      </c>
      <c r="F149" s="184" t="s">
        <v>372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SUM(P150:P155)</f>
        <v>0</v>
      </c>
      <c r="Q149" s="178"/>
      <c r="R149" s="179">
        <f>SUM(R150:R155)</f>
        <v>0</v>
      </c>
      <c r="S149" s="178"/>
      <c r="T149" s="180">
        <f>SUM(T150:T155)</f>
        <v>0</v>
      </c>
      <c r="AR149" s="181" t="s">
        <v>81</v>
      </c>
      <c r="AT149" s="182" t="s">
        <v>73</v>
      </c>
      <c r="AU149" s="182" t="s">
        <v>81</v>
      </c>
      <c r="AY149" s="181" t="s">
        <v>146</v>
      </c>
      <c r="BK149" s="183">
        <f>SUM(BK150:BK155)</f>
        <v>0</v>
      </c>
    </row>
    <row r="150" spans="1:65" s="2" customFormat="1" ht="16.5" customHeight="1">
      <c r="A150" s="33"/>
      <c r="B150" s="34"/>
      <c r="C150" s="186" t="s">
        <v>202</v>
      </c>
      <c r="D150" s="186" t="s">
        <v>148</v>
      </c>
      <c r="E150" s="187" t="s">
        <v>521</v>
      </c>
      <c r="F150" s="188" t="s">
        <v>801</v>
      </c>
      <c r="G150" s="189" t="s">
        <v>163</v>
      </c>
      <c r="H150" s="190">
        <v>22</v>
      </c>
      <c r="I150" s="191"/>
      <c r="J150" s="192">
        <f>ROUND(I150*H150,2)</f>
        <v>0</v>
      </c>
      <c r="K150" s="193"/>
      <c r="L150" s="38"/>
      <c r="M150" s="194" t="s">
        <v>1</v>
      </c>
      <c r="N150" s="195" t="s">
        <v>39</v>
      </c>
      <c r="O150" s="70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152</v>
      </c>
      <c r="AT150" s="198" t="s">
        <v>148</v>
      </c>
      <c r="AU150" s="198" t="s">
        <v>83</v>
      </c>
      <c r="AY150" s="16" t="s">
        <v>146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152</v>
      </c>
      <c r="BM150" s="198" t="s">
        <v>802</v>
      </c>
    </row>
    <row r="151" spans="1:47" s="2" customFormat="1" ht="29.25">
      <c r="A151" s="33"/>
      <c r="B151" s="34"/>
      <c r="C151" s="35"/>
      <c r="D151" s="200" t="s">
        <v>154</v>
      </c>
      <c r="E151" s="35"/>
      <c r="F151" s="201" t="s">
        <v>803</v>
      </c>
      <c r="G151" s="35"/>
      <c r="H151" s="35"/>
      <c r="I151" s="202"/>
      <c r="J151" s="35"/>
      <c r="K151" s="35"/>
      <c r="L151" s="38"/>
      <c r="M151" s="203"/>
      <c r="N151" s="204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154</v>
      </c>
      <c r="AU151" s="16" t="s">
        <v>83</v>
      </c>
    </row>
    <row r="152" spans="2:51" s="13" customFormat="1" ht="12">
      <c r="B152" s="205"/>
      <c r="C152" s="206"/>
      <c r="D152" s="200" t="s">
        <v>170</v>
      </c>
      <c r="E152" s="207" t="s">
        <v>1</v>
      </c>
      <c r="F152" s="208" t="s">
        <v>804</v>
      </c>
      <c r="G152" s="206"/>
      <c r="H152" s="209">
        <v>22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170</v>
      </c>
      <c r="AU152" s="215" t="s">
        <v>83</v>
      </c>
      <c r="AV152" s="13" t="s">
        <v>83</v>
      </c>
      <c r="AW152" s="13" t="s">
        <v>30</v>
      </c>
      <c r="AX152" s="13" t="s">
        <v>81</v>
      </c>
      <c r="AY152" s="215" t="s">
        <v>146</v>
      </c>
    </row>
    <row r="153" spans="1:65" s="2" customFormat="1" ht="16.5" customHeight="1">
      <c r="A153" s="33"/>
      <c r="B153" s="34"/>
      <c r="C153" s="186" t="s">
        <v>207</v>
      </c>
      <c r="D153" s="186" t="s">
        <v>148</v>
      </c>
      <c r="E153" s="187" t="s">
        <v>805</v>
      </c>
      <c r="F153" s="188" t="s">
        <v>806</v>
      </c>
      <c r="G153" s="189" t="s">
        <v>310</v>
      </c>
      <c r="H153" s="190">
        <v>1.884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39</v>
      </c>
      <c r="O153" s="70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152</v>
      </c>
      <c r="AT153" s="198" t="s">
        <v>148</v>
      </c>
      <c r="AU153" s="198" t="s">
        <v>83</v>
      </c>
      <c r="AY153" s="16" t="s">
        <v>146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81</v>
      </c>
      <c r="BK153" s="199">
        <f>ROUND(I153*H153,2)</f>
        <v>0</v>
      </c>
      <c r="BL153" s="16" t="s">
        <v>152</v>
      </c>
      <c r="BM153" s="198" t="s">
        <v>807</v>
      </c>
    </row>
    <row r="154" spans="1:47" s="2" customFormat="1" ht="29.25">
      <c r="A154" s="33"/>
      <c r="B154" s="34"/>
      <c r="C154" s="35"/>
      <c r="D154" s="200" t="s">
        <v>154</v>
      </c>
      <c r="E154" s="35"/>
      <c r="F154" s="201" t="s">
        <v>808</v>
      </c>
      <c r="G154" s="35"/>
      <c r="H154" s="35"/>
      <c r="I154" s="202"/>
      <c r="J154" s="35"/>
      <c r="K154" s="35"/>
      <c r="L154" s="38"/>
      <c r="M154" s="203"/>
      <c r="N154" s="204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154</v>
      </c>
      <c r="AU154" s="16" t="s">
        <v>83</v>
      </c>
    </row>
    <row r="155" spans="2:51" s="13" customFormat="1" ht="12">
      <c r="B155" s="205"/>
      <c r="C155" s="206"/>
      <c r="D155" s="200" t="s">
        <v>170</v>
      </c>
      <c r="E155" s="207" t="s">
        <v>1</v>
      </c>
      <c r="F155" s="208" t="s">
        <v>809</v>
      </c>
      <c r="G155" s="206"/>
      <c r="H155" s="209">
        <v>1.884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170</v>
      </c>
      <c r="AU155" s="215" t="s">
        <v>83</v>
      </c>
      <c r="AV155" s="13" t="s">
        <v>83</v>
      </c>
      <c r="AW155" s="13" t="s">
        <v>30</v>
      </c>
      <c r="AX155" s="13" t="s">
        <v>81</v>
      </c>
      <c r="AY155" s="215" t="s">
        <v>146</v>
      </c>
    </row>
    <row r="156" spans="2:63" s="12" customFormat="1" ht="22.9" customHeight="1">
      <c r="B156" s="170"/>
      <c r="C156" s="171"/>
      <c r="D156" s="172" t="s">
        <v>73</v>
      </c>
      <c r="E156" s="184" t="s">
        <v>177</v>
      </c>
      <c r="F156" s="184" t="s">
        <v>633</v>
      </c>
      <c r="G156" s="171"/>
      <c r="H156" s="171"/>
      <c r="I156" s="174"/>
      <c r="J156" s="185">
        <f>BK156</f>
        <v>0</v>
      </c>
      <c r="K156" s="171"/>
      <c r="L156" s="176"/>
      <c r="M156" s="177"/>
      <c r="N156" s="178"/>
      <c r="O156" s="178"/>
      <c r="P156" s="179">
        <f>SUM(P157:P158)</f>
        <v>0</v>
      </c>
      <c r="Q156" s="178"/>
      <c r="R156" s="179">
        <f>SUM(R157:R158)</f>
        <v>0</v>
      </c>
      <c r="S156" s="178"/>
      <c r="T156" s="180">
        <f>SUM(T157:T158)</f>
        <v>0</v>
      </c>
      <c r="AR156" s="181" t="s">
        <v>81</v>
      </c>
      <c r="AT156" s="182" t="s">
        <v>73</v>
      </c>
      <c r="AU156" s="182" t="s">
        <v>81</v>
      </c>
      <c r="AY156" s="181" t="s">
        <v>146</v>
      </c>
      <c r="BK156" s="183">
        <f>SUM(BK157:BK158)</f>
        <v>0</v>
      </c>
    </row>
    <row r="157" spans="1:65" s="2" customFormat="1" ht="16.5" customHeight="1">
      <c r="A157" s="33"/>
      <c r="B157" s="34"/>
      <c r="C157" s="186" t="s">
        <v>212</v>
      </c>
      <c r="D157" s="186" t="s">
        <v>148</v>
      </c>
      <c r="E157" s="187" t="s">
        <v>707</v>
      </c>
      <c r="F157" s="188" t="s">
        <v>708</v>
      </c>
      <c r="G157" s="189" t="s">
        <v>168</v>
      </c>
      <c r="H157" s="190">
        <v>121</v>
      </c>
      <c r="I157" s="191"/>
      <c r="J157" s="192">
        <f>ROUND(I157*H157,2)</f>
        <v>0</v>
      </c>
      <c r="K157" s="193"/>
      <c r="L157" s="38"/>
      <c r="M157" s="194" t="s">
        <v>1</v>
      </c>
      <c r="N157" s="195" t="s">
        <v>39</v>
      </c>
      <c r="O157" s="70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152</v>
      </c>
      <c r="AT157" s="198" t="s">
        <v>148</v>
      </c>
      <c r="AU157" s="198" t="s">
        <v>83</v>
      </c>
      <c r="AY157" s="16" t="s">
        <v>146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81</v>
      </c>
      <c r="BK157" s="199">
        <f>ROUND(I157*H157,2)</f>
        <v>0</v>
      </c>
      <c r="BL157" s="16" t="s">
        <v>152</v>
      </c>
      <c r="BM157" s="198" t="s">
        <v>810</v>
      </c>
    </row>
    <row r="158" spans="2:51" s="13" customFormat="1" ht="12">
      <c r="B158" s="205"/>
      <c r="C158" s="206"/>
      <c r="D158" s="200" t="s">
        <v>170</v>
      </c>
      <c r="E158" s="207" t="s">
        <v>1</v>
      </c>
      <c r="F158" s="208" t="s">
        <v>811</v>
      </c>
      <c r="G158" s="206"/>
      <c r="H158" s="209">
        <v>121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170</v>
      </c>
      <c r="AU158" s="215" t="s">
        <v>83</v>
      </c>
      <c r="AV158" s="13" t="s">
        <v>83</v>
      </c>
      <c r="AW158" s="13" t="s">
        <v>30</v>
      </c>
      <c r="AX158" s="13" t="s">
        <v>81</v>
      </c>
      <c r="AY158" s="215" t="s">
        <v>146</v>
      </c>
    </row>
    <row r="159" spans="2:63" s="12" customFormat="1" ht="22.9" customHeight="1">
      <c r="B159" s="170"/>
      <c r="C159" s="171"/>
      <c r="D159" s="172" t="s">
        <v>73</v>
      </c>
      <c r="E159" s="184" t="s">
        <v>192</v>
      </c>
      <c r="F159" s="184" t="s">
        <v>224</v>
      </c>
      <c r="G159" s="171"/>
      <c r="H159" s="171"/>
      <c r="I159" s="174"/>
      <c r="J159" s="185">
        <f>BK159</f>
        <v>0</v>
      </c>
      <c r="K159" s="171"/>
      <c r="L159" s="176"/>
      <c r="M159" s="177"/>
      <c r="N159" s="178"/>
      <c r="O159" s="178"/>
      <c r="P159" s="179">
        <f>SUM(P160:P164)</f>
        <v>0</v>
      </c>
      <c r="Q159" s="178"/>
      <c r="R159" s="179">
        <f>SUM(R160:R164)</f>
        <v>1.9149199999999997</v>
      </c>
      <c r="S159" s="178"/>
      <c r="T159" s="180">
        <f>SUM(T160:T164)</f>
        <v>3.8298399999999995</v>
      </c>
      <c r="AR159" s="181" t="s">
        <v>81</v>
      </c>
      <c r="AT159" s="182" t="s">
        <v>73</v>
      </c>
      <c r="AU159" s="182" t="s">
        <v>81</v>
      </c>
      <c r="AY159" s="181" t="s">
        <v>146</v>
      </c>
      <c r="BK159" s="183">
        <f>SUM(BK160:BK164)</f>
        <v>0</v>
      </c>
    </row>
    <row r="160" spans="1:65" s="2" customFormat="1" ht="16.5" customHeight="1">
      <c r="A160" s="33"/>
      <c r="B160" s="34"/>
      <c r="C160" s="186" t="s">
        <v>218</v>
      </c>
      <c r="D160" s="186" t="s">
        <v>148</v>
      </c>
      <c r="E160" s="187" t="s">
        <v>711</v>
      </c>
      <c r="F160" s="188" t="s">
        <v>712</v>
      </c>
      <c r="G160" s="189" t="s">
        <v>168</v>
      </c>
      <c r="H160" s="190">
        <v>49</v>
      </c>
      <c r="I160" s="191"/>
      <c r="J160" s="192">
        <f>ROUND(I160*H160,2)</f>
        <v>0</v>
      </c>
      <c r="K160" s="193"/>
      <c r="L160" s="38"/>
      <c r="M160" s="194" t="s">
        <v>1</v>
      </c>
      <c r="N160" s="195" t="s">
        <v>39</v>
      </c>
      <c r="O160" s="70"/>
      <c r="P160" s="196">
        <f>O160*H160</f>
        <v>0</v>
      </c>
      <c r="Q160" s="196">
        <v>0</v>
      </c>
      <c r="R160" s="196">
        <f>Q160*H160</f>
        <v>0</v>
      </c>
      <c r="S160" s="196">
        <v>0.07816</v>
      </c>
      <c r="T160" s="197">
        <f>S160*H160</f>
        <v>3.8298399999999995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152</v>
      </c>
      <c r="AT160" s="198" t="s">
        <v>148</v>
      </c>
      <c r="AU160" s="198" t="s">
        <v>83</v>
      </c>
      <c r="AY160" s="16" t="s">
        <v>146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6" t="s">
        <v>81</v>
      </c>
      <c r="BK160" s="199">
        <f>ROUND(I160*H160,2)</f>
        <v>0</v>
      </c>
      <c r="BL160" s="16" t="s">
        <v>152</v>
      </c>
      <c r="BM160" s="198" t="s">
        <v>812</v>
      </c>
    </row>
    <row r="161" spans="2:51" s="13" customFormat="1" ht="12">
      <c r="B161" s="205"/>
      <c r="C161" s="206"/>
      <c r="D161" s="200" t="s">
        <v>170</v>
      </c>
      <c r="E161" s="207" t="s">
        <v>1</v>
      </c>
      <c r="F161" s="208" t="s">
        <v>813</v>
      </c>
      <c r="G161" s="206"/>
      <c r="H161" s="209">
        <v>49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170</v>
      </c>
      <c r="AU161" s="215" t="s">
        <v>83</v>
      </c>
      <c r="AV161" s="13" t="s">
        <v>83</v>
      </c>
      <c r="AW161" s="13" t="s">
        <v>30</v>
      </c>
      <c r="AX161" s="13" t="s">
        <v>81</v>
      </c>
      <c r="AY161" s="215" t="s">
        <v>146</v>
      </c>
    </row>
    <row r="162" spans="1:65" s="2" customFormat="1" ht="16.5" customHeight="1">
      <c r="A162" s="33"/>
      <c r="B162" s="34"/>
      <c r="C162" s="186" t="s">
        <v>8</v>
      </c>
      <c r="D162" s="186" t="s">
        <v>148</v>
      </c>
      <c r="E162" s="187" t="s">
        <v>715</v>
      </c>
      <c r="F162" s="188" t="s">
        <v>716</v>
      </c>
      <c r="G162" s="189" t="s">
        <v>168</v>
      </c>
      <c r="H162" s="190">
        <v>49</v>
      </c>
      <c r="I162" s="191"/>
      <c r="J162" s="192">
        <f>ROUND(I162*H162,2)</f>
        <v>0</v>
      </c>
      <c r="K162" s="193"/>
      <c r="L162" s="38"/>
      <c r="M162" s="194" t="s">
        <v>1</v>
      </c>
      <c r="N162" s="195" t="s">
        <v>39</v>
      </c>
      <c r="O162" s="70"/>
      <c r="P162" s="196">
        <f>O162*H162</f>
        <v>0</v>
      </c>
      <c r="Q162" s="196">
        <v>0.03908</v>
      </c>
      <c r="R162" s="196">
        <f>Q162*H162</f>
        <v>1.9149199999999997</v>
      </c>
      <c r="S162" s="196">
        <v>0</v>
      </c>
      <c r="T162" s="19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152</v>
      </c>
      <c r="AT162" s="198" t="s">
        <v>148</v>
      </c>
      <c r="AU162" s="198" t="s">
        <v>83</v>
      </c>
      <c r="AY162" s="16" t="s">
        <v>146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6" t="s">
        <v>81</v>
      </c>
      <c r="BK162" s="199">
        <f>ROUND(I162*H162,2)</f>
        <v>0</v>
      </c>
      <c r="BL162" s="16" t="s">
        <v>152</v>
      </c>
      <c r="BM162" s="198" t="s">
        <v>814</v>
      </c>
    </row>
    <row r="163" spans="1:65" s="2" customFormat="1" ht="16.5" customHeight="1">
      <c r="A163" s="33"/>
      <c r="B163" s="34"/>
      <c r="C163" s="186" t="s">
        <v>234</v>
      </c>
      <c r="D163" s="186" t="s">
        <v>148</v>
      </c>
      <c r="E163" s="187" t="s">
        <v>718</v>
      </c>
      <c r="F163" s="188" t="s">
        <v>719</v>
      </c>
      <c r="G163" s="189" t="s">
        <v>168</v>
      </c>
      <c r="H163" s="190">
        <v>49</v>
      </c>
      <c r="I163" s="191"/>
      <c r="J163" s="192">
        <f>ROUND(I163*H163,2)</f>
        <v>0</v>
      </c>
      <c r="K163" s="193"/>
      <c r="L163" s="38"/>
      <c r="M163" s="194" t="s">
        <v>1</v>
      </c>
      <c r="N163" s="195" t="s">
        <v>39</v>
      </c>
      <c r="O163" s="70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152</v>
      </c>
      <c r="AT163" s="198" t="s">
        <v>148</v>
      </c>
      <c r="AU163" s="198" t="s">
        <v>83</v>
      </c>
      <c r="AY163" s="16" t="s">
        <v>146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6" t="s">
        <v>81</v>
      </c>
      <c r="BK163" s="199">
        <f>ROUND(I163*H163,2)</f>
        <v>0</v>
      </c>
      <c r="BL163" s="16" t="s">
        <v>152</v>
      </c>
      <c r="BM163" s="198" t="s">
        <v>815</v>
      </c>
    </row>
    <row r="164" spans="1:65" s="2" customFormat="1" ht="16.5" customHeight="1">
      <c r="A164" s="33"/>
      <c r="B164" s="34"/>
      <c r="C164" s="186" t="s">
        <v>241</v>
      </c>
      <c r="D164" s="186" t="s">
        <v>148</v>
      </c>
      <c r="E164" s="187" t="s">
        <v>816</v>
      </c>
      <c r="F164" s="188" t="s">
        <v>817</v>
      </c>
      <c r="G164" s="189" t="s">
        <v>221</v>
      </c>
      <c r="H164" s="190">
        <v>1</v>
      </c>
      <c r="I164" s="191"/>
      <c r="J164" s="192">
        <f>ROUND(I164*H164,2)</f>
        <v>0</v>
      </c>
      <c r="K164" s="193"/>
      <c r="L164" s="38"/>
      <c r="M164" s="194" t="s">
        <v>1</v>
      </c>
      <c r="N164" s="195" t="s">
        <v>39</v>
      </c>
      <c r="O164" s="70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152</v>
      </c>
      <c r="AT164" s="198" t="s">
        <v>148</v>
      </c>
      <c r="AU164" s="198" t="s">
        <v>83</v>
      </c>
      <c r="AY164" s="16" t="s">
        <v>146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6" t="s">
        <v>81</v>
      </c>
      <c r="BK164" s="199">
        <f>ROUND(I164*H164,2)</f>
        <v>0</v>
      </c>
      <c r="BL164" s="16" t="s">
        <v>152</v>
      </c>
      <c r="BM164" s="198" t="s">
        <v>818</v>
      </c>
    </row>
    <row r="165" spans="2:63" s="12" customFormat="1" ht="22.9" customHeight="1">
      <c r="B165" s="170"/>
      <c r="C165" s="171"/>
      <c r="D165" s="172" t="s">
        <v>73</v>
      </c>
      <c r="E165" s="184" t="s">
        <v>390</v>
      </c>
      <c r="F165" s="184" t="s">
        <v>391</v>
      </c>
      <c r="G165" s="171"/>
      <c r="H165" s="171"/>
      <c r="I165" s="174"/>
      <c r="J165" s="185">
        <f>BK165</f>
        <v>0</v>
      </c>
      <c r="K165" s="171"/>
      <c r="L165" s="176"/>
      <c r="M165" s="177"/>
      <c r="N165" s="178"/>
      <c r="O165" s="178"/>
      <c r="P165" s="179">
        <f>SUM(P166:P172)</f>
        <v>0</v>
      </c>
      <c r="Q165" s="178"/>
      <c r="R165" s="179">
        <f>SUM(R166:R172)</f>
        <v>0</v>
      </c>
      <c r="S165" s="178"/>
      <c r="T165" s="180">
        <f>SUM(T166:T172)</f>
        <v>0</v>
      </c>
      <c r="AR165" s="181" t="s">
        <v>81</v>
      </c>
      <c r="AT165" s="182" t="s">
        <v>73</v>
      </c>
      <c r="AU165" s="182" t="s">
        <v>81</v>
      </c>
      <c r="AY165" s="181" t="s">
        <v>146</v>
      </c>
      <c r="BK165" s="183">
        <f>SUM(BK166:BK172)</f>
        <v>0</v>
      </c>
    </row>
    <row r="166" spans="1:65" s="2" customFormat="1" ht="21.75" customHeight="1">
      <c r="A166" s="33"/>
      <c r="B166" s="34"/>
      <c r="C166" s="186" t="s">
        <v>246</v>
      </c>
      <c r="D166" s="186" t="s">
        <v>148</v>
      </c>
      <c r="E166" s="187" t="s">
        <v>392</v>
      </c>
      <c r="F166" s="188" t="s">
        <v>393</v>
      </c>
      <c r="G166" s="189" t="s">
        <v>344</v>
      </c>
      <c r="H166" s="190">
        <v>3.83</v>
      </c>
      <c r="I166" s="191"/>
      <c r="J166" s="192">
        <f>ROUND(I166*H166,2)</f>
        <v>0</v>
      </c>
      <c r="K166" s="193"/>
      <c r="L166" s="38"/>
      <c r="M166" s="194" t="s">
        <v>1</v>
      </c>
      <c r="N166" s="195" t="s">
        <v>39</v>
      </c>
      <c r="O166" s="70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152</v>
      </c>
      <c r="AT166" s="198" t="s">
        <v>148</v>
      </c>
      <c r="AU166" s="198" t="s">
        <v>83</v>
      </c>
      <c r="AY166" s="16" t="s">
        <v>146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81</v>
      </c>
      <c r="BK166" s="199">
        <f>ROUND(I166*H166,2)</f>
        <v>0</v>
      </c>
      <c r="BL166" s="16" t="s">
        <v>152</v>
      </c>
      <c r="BM166" s="198" t="s">
        <v>819</v>
      </c>
    </row>
    <row r="167" spans="1:47" s="2" customFormat="1" ht="29.25">
      <c r="A167" s="33"/>
      <c r="B167" s="34"/>
      <c r="C167" s="35"/>
      <c r="D167" s="200" t="s">
        <v>154</v>
      </c>
      <c r="E167" s="35"/>
      <c r="F167" s="201" t="s">
        <v>820</v>
      </c>
      <c r="G167" s="35"/>
      <c r="H167" s="35"/>
      <c r="I167" s="202"/>
      <c r="J167" s="35"/>
      <c r="K167" s="35"/>
      <c r="L167" s="38"/>
      <c r="M167" s="203"/>
      <c r="N167" s="204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154</v>
      </c>
      <c r="AU167" s="16" t="s">
        <v>83</v>
      </c>
    </row>
    <row r="168" spans="1:65" s="2" customFormat="1" ht="16.5" customHeight="1">
      <c r="A168" s="33"/>
      <c r="B168" s="34"/>
      <c r="C168" s="186" t="s">
        <v>251</v>
      </c>
      <c r="D168" s="186" t="s">
        <v>148</v>
      </c>
      <c r="E168" s="187" t="s">
        <v>397</v>
      </c>
      <c r="F168" s="188" t="s">
        <v>398</v>
      </c>
      <c r="G168" s="189" t="s">
        <v>344</v>
      </c>
      <c r="H168" s="190">
        <v>72.77</v>
      </c>
      <c r="I168" s="191"/>
      <c r="J168" s="192">
        <f>ROUND(I168*H168,2)</f>
        <v>0</v>
      </c>
      <c r="K168" s="193"/>
      <c r="L168" s="38"/>
      <c r="M168" s="194" t="s">
        <v>1</v>
      </c>
      <c r="N168" s="195" t="s">
        <v>39</v>
      </c>
      <c r="O168" s="70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152</v>
      </c>
      <c r="AT168" s="198" t="s">
        <v>148</v>
      </c>
      <c r="AU168" s="198" t="s">
        <v>83</v>
      </c>
      <c r="AY168" s="16" t="s">
        <v>146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6" t="s">
        <v>81</v>
      </c>
      <c r="BK168" s="199">
        <f>ROUND(I168*H168,2)</f>
        <v>0</v>
      </c>
      <c r="BL168" s="16" t="s">
        <v>152</v>
      </c>
      <c r="BM168" s="198" t="s">
        <v>821</v>
      </c>
    </row>
    <row r="169" spans="2:51" s="13" customFormat="1" ht="12">
      <c r="B169" s="205"/>
      <c r="C169" s="206"/>
      <c r="D169" s="200" t="s">
        <v>170</v>
      </c>
      <c r="E169" s="206"/>
      <c r="F169" s="208" t="s">
        <v>822</v>
      </c>
      <c r="G169" s="206"/>
      <c r="H169" s="209">
        <v>72.77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170</v>
      </c>
      <c r="AU169" s="215" t="s">
        <v>83</v>
      </c>
      <c r="AV169" s="13" t="s">
        <v>83</v>
      </c>
      <c r="AW169" s="13" t="s">
        <v>4</v>
      </c>
      <c r="AX169" s="13" t="s">
        <v>81</v>
      </c>
      <c r="AY169" s="215" t="s">
        <v>146</v>
      </c>
    </row>
    <row r="170" spans="1:65" s="2" customFormat="1" ht="16.5" customHeight="1">
      <c r="A170" s="33"/>
      <c r="B170" s="34"/>
      <c r="C170" s="186" t="s">
        <v>256</v>
      </c>
      <c r="D170" s="186" t="s">
        <v>148</v>
      </c>
      <c r="E170" s="187" t="s">
        <v>401</v>
      </c>
      <c r="F170" s="188" t="s">
        <v>402</v>
      </c>
      <c r="G170" s="189" t="s">
        <v>344</v>
      </c>
      <c r="H170" s="190">
        <v>3.83</v>
      </c>
      <c r="I170" s="191"/>
      <c r="J170" s="192">
        <f>ROUND(I170*H170,2)</f>
        <v>0</v>
      </c>
      <c r="K170" s="193"/>
      <c r="L170" s="38"/>
      <c r="M170" s="194" t="s">
        <v>1</v>
      </c>
      <c r="N170" s="195" t="s">
        <v>39</v>
      </c>
      <c r="O170" s="70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152</v>
      </c>
      <c r="AT170" s="198" t="s">
        <v>148</v>
      </c>
      <c r="AU170" s="198" t="s">
        <v>83</v>
      </c>
      <c r="AY170" s="16" t="s">
        <v>146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6" t="s">
        <v>81</v>
      </c>
      <c r="BK170" s="199">
        <f>ROUND(I170*H170,2)</f>
        <v>0</v>
      </c>
      <c r="BL170" s="16" t="s">
        <v>152</v>
      </c>
      <c r="BM170" s="198" t="s">
        <v>823</v>
      </c>
    </row>
    <row r="171" spans="1:47" s="2" customFormat="1" ht="29.25">
      <c r="A171" s="33"/>
      <c r="B171" s="34"/>
      <c r="C171" s="35"/>
      <c r="D171" s="200" t="s">
        <v>154</v>
      </c>
      <c r="E171" s="35"/>
      <c r="F171" s="201" t="s">
        <v>824</v>
      </c>
      <c r="G171" s="35"/>
      <c r="H171" s="35"/>
      <c r="I171" s="202"/>
      <c r="J171" s="35"/>
      <c r="K171" s="35"/>
      <c r="L171" s="38"/>
      <c r="M171" s="203"/>
      <c r="N171" s="204"/>
      <c r="O171" s="70"/>
      <c r="P171" s="70"/>
      <c r="Q171" s="70"/>
      <c r="R171" s="70"/>
      <c r="S171" s="70"/>
      <c r="T171" s="71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154</v>
      </c>
      <c r="AU171" s="16" t="s">
        <v>83</v>
      </c>
    </row>
    <row r="172" spans="1:65" s="2" customFormat="1" ht="21.75" customHeight="1">
      <c r="A172" s="33"/>
      <c r="B172" s="34"/>
      <c r="C172" s="186" t="s">
        <v>7</v>
      </c>
      <c r="D172" s="186" t="s">
        <v>148</v>
      </c>
      <c r="E172" s="187" t="s">
        <v>727</v>
      </c>
      <c r="F172" s="188" t="s">
        <v>728</v>
      </c>
      <c r="G172" s="189" t="s">
        <v>344</v>
      </c>
      <c r="H172" s="190">
        <v>3.83</v>
      </c>
      <c r="I172" s="191"/>
      <c r="J172" s="192">
        <f>ROUND(I172*H172,2)</f>
        <v>0</v>
      </c>
      <c r="K172" s="193"/>
      <c r="L172" s="38"/>
      <c r="M172" s="194" t="s">
        <v>1</v>
      </c>
      <c r="N172" s="195" t="s">
        <v>39</v>
      </c>
      <c r="O172" s="70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152</v>
      </c>
      <c r="AT172" s="198" t="s">
        <v>148</v>
      </c>
      <c r="AU172" s="198" t="s">
        <v>83</v>
      </c>
      <c r="AY172" s="16" t="s">
        <v>146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81</v>
      </c>
      <c r="BK172" s="199">
        <f>ROUND(I172*H172,2)</f>
        <v>0</v>
      </c>
      <c r="BL172" s="16" t="s">
        <v>152</v>
      </c>
      <c r="BM172" s="198" t="s">
        <v>825</v>
      </c>
    </row>
    <row r="173" spans="2:63" s="12" customFormat="1" ht="22.9" customHeight="1">
      <c r="B173" s="170"/>
      <c r="C173" s="171"/>
      <c r="D173" s="172" t="s">
        <v>73</v>
      </c>
      <c r="E173" s="184" t="s">
        <v>405</v>
      </c>
      <c r="F173" s="184" t="s">
        <v>406</v>
      </c>
      <c r="G173" s="171"/>
      <c r="H173" s="171"/>
      <c r="I173" s="174"/>
      <c r="J173" s="185">
        <f>BK173</f>
        <v>0</v>
      </c>
      <c r="K173" s="171"/>
      <c r="L173" s="176"/>
      <c r="M173" s="177"/>
      <c r="N173" s="178"/>
      <c r="O173" s="178"/>
      <c r="P173" s="179">
        <f>P174</f>
        <v>0</v>
      </c>
      <c r="Q173" s="178"/>
      <c r="R173" s="179">
        <f>R174</f>
        <v>0</v>
      </c>
      <c r="S173" s="178"/>
      <c r="T173" s="180">
        <f>T174</f>
        <v>0</v>
      </c>
      <c r="AR173" s="181" t="s">
        <v>81</v>
      </c>
      <c r="AT173" s="182" t="s">
        <v>73</v>
      </c>
      <c r="AU173" s="182" t="s">
        <v>81</v>
      </c>
      <c r="AY173" s="181" t="s">
        <v>146</v>
      </c>
      <c r="BK173" s="183">
        <f>BK174</f>
        <v>0</v>
      </c>
    </row>
    <row r="174" spans="1:65" s="2" customFormat="1" ht="16.5" customHeight="1">
      <c r="A174" s="33"/>
      <c r="B174" s="34"/>
      <c r="C174" s="186" t="s">
        <v>264</v>
      </c>
      <c r="D174" s="186" t="s">
        <v>148</v>
      </c>
      <c r="E174" s="187" t="s">
        <v>407</v>
      </c>
      <c r="F174" s="188" t="s">
        <v>408</v>
      </c>
      <c r="G174" s="189" t="s">
        <v>344</v>
      </c>
      <c r="H174" s="190">
        <v>5.329</v>
      </c>
      <c r="I174" s="191"/>
      <c r="J174" s="192">
        <f>ROUND(I174*H174,2)</f>
        <v>0</v>
      </c>
      <c r="K174" s="193"/>
      <c r="L174" s="38"/>
      <c r="M174" s="242" t="s">
        <v>1</v>
      </c>
      <c r="N174" s="243" t="s">
        <v>39</v>
      </c>
      <c r="O174" s="229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152</v>
      </c>
      <c r="AT174" s="198" t="s">
        <v>148</v>
      </c>
      <c r="AU174" s="198" t="s">
        <v>83</v>
      </c>
      <c r="AY174" s="16" t="s">
        <v>146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81</v>
      </c>
      <c r="BK174" s="199">
        <f>ROUND(I174*H174,2)</f>
        <v>0</v>
      </c>
      <c r="BL174" s="16" t="s">
        <v>152</v>
      </c>
      <c r="BM174" s="198" t="s">
        <v>826</v>
      </c>
    </row>
    <row r="175" spans="1:31" s="2" customFormat="1" ht="6.95" customHeight="1">
      <c r="A175" s="33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38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sheetProtection algorithmName="SHA-512" hashValue="503g92cToesoov34XUv9fsq0gT7ViIFT9Y1JZSqtOfSzxpmddt7OR2AsdOGxHY+Oo49wSf6DBhrMylNdDWisow==" saltValue="SzDMu7y26CPa5khOTJU/Y94pgX5MyjgZZ/YluFQu1lq64xDnRO9tGcXT/md05nE2yKj7wSeE0Fmo4Dd4LwSMXQ==" spinCount="100000" sheet="1" objects="1" scenarios="1" formatColumns="0" formatRows="0" autoFilter="0"/>
  <autoFilter ref="C123:K1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111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827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ROUND((SUM(BE123:BE163)),2)</f>
        <v>0</v>
      </c>
      <c r="G33" s="33"/>
      <c r="H33" s="33"/>
      <c r="I33" s="123">
        <v>0.21</v>
      </c>
      <c r="J33" s="122">
        <f>ROUND(((SUM(BE123:BE163))*I33),2)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ROUND((SUM(BF123:BF163)),2)</f>
        <v>0</v>
      </c>
      <c r="G34" s="33"/>
      <c r="H34" s="33"/>
      <c r="I34" s="123">
        <v>0.15</v>
      </c>
      <c r="J34" s="122">
        <f>ROUND(((SUM(BF123:BF163))*I34),2)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ROUND((SUM(BG123:BG163)),2)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ROUND((SUM(BH123:BH163)),2)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ROUND((SUM(BI123:BI163)),2)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06.4 - Úpravy stupně v km 5,600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J124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J125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411</v>
      </c>
      <c r="E99" s="155"/>
      <c r="F99" s="155"/>
      <c r="G99" s="155"/>
      <c r="H99" s="155"/>
      <c r="I99" s="155"/>
      <c r="J99" s="156">
        <f>J139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529</v>
      </c>
      <c r="E100" s="155"/>
      <c r="F100" s="155"/>
      <c r="G100" s="155"/>
      <c r="H100" s="155"/>
      <c r="I100" s="155"/>
      <c r="J100" s="156">
        <f>J142</f>
        <v>0</v>
      </c>
      <c r="K100" s="153"/>
      <c r="L100" s="157"/>
    </row>
    <row r="101" spans="2:12" s="10" customFormat="1" ht="19.9" customHeight="1" hidden="1">
      <c r="B101" s="152"/>
      <c r="C101" s="153"/>
      <c r="D101" s="154" t="s">
        <v>128</v>
      </c>
      <c r="E101" s="155"/>
      <c r="F101" s="155"/>
      <c r="G101" s="155"/>
      <c r="H101" s="155"/>
      <c r="I101" s="155"/>
      <c r="J101" s="156">
        <f>J145</f>
        <v>0</v>
      </c>
      <c r="K101" s="153"/>
      <c r="L101" s="157"/>
    </row>
    <row r="102" spans="2:12" s="10" customFormat="1" ht="19.9" customHeight="1" hidden="1">
      <c r="B102" s="152"/>
      <c r="C102" s="153"/>
      <c r="D102" s="154" t="s">
        <v>302</v>
      </c>
      <c r="E102" s="155"/>
      <c r="F102" s="155"/>
      <c r="G102" s="155"/>
      <c r="H102" s="155"/>
      <c r="I102" s="155"/>
      <c r="J102" s="156">
        <f>J153</f>
        <v>0</v>
      </c>
      <c r="K102" s="153"/>
      <c r="L102" s="157"/>
    </row>
    <row r="103" spans="2:12" s="10" customFormat="1" ht="19.9" customHeight="1" hidden="1">
      <c r="B103" s="152"/>
      <c r="C103" s="153"/>
      <c r="D103" s="154" t="s">
        <v>303</v>
      </c>
      <c r="E103" s="155"/>
      <c r="F103" s="155"/>
      <c r="G103" s="155"/>
      <c r="H103" s="155"/>
      <c r="I103" s="155"/>
      <c r="J103" s="156">
        <f>J162</f>
        <v>0</v>
      </c>
      <c r="K103" s="153"/>
      <c r="L103" s="157"/>
    </row>
    <row r="104" spans="1:31" s="2" customFormat="1" ht="21.75" customHeight="1" hidden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 hidden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ht="12" hidden="1"/>
    <row r="107" ht="12" hidden="1"/>
    <row r="108" ht="12" hidden="1"/>
    <row r="109" spans="1:31" s="2" customFormat="1" ht="6.95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131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90" t="str">
        <f>E7</f>
        <v>Gručovka v Lukavci, km 4,375 - 6,195</v>
      </c>
      <c r="F113" s="291"/>
      <c r="G113" s="291"/>
      <c r="H113" s="291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119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82" t="str">
        <f>E9</f>
        <v>SO 06.4 - Úpravy stupně v km 5,600</v>
      </c>
      <c r="F115" s="289"/>
      <c r="G115" s="289"/>
      <c r="H115" s="289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5"/>
      <c r="E117" s="35"/>
      <c r="F117" s="26" t="str">
        <f>F12</f>
        <v xml:space="preserve"> </v>
      </c>
      <c r="G117" s="35"/>
      <c r="H117" s="35"/>
      <c r="I117" s="28" t="s">
        <v>22</v>
      </c>
      <c r="J117" s="65" t="str">
        <f>IF(J12="","",J12)</f>
        <v>28. 3. 2022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24</v>
      </c>
      <c r="D119" s="35"/>
      <c r="E119" s="35"/>
      <c r="F119" s="26" t="str">
        <f>E15</f>
        <v xml:space="preserve"> </v>
      </c>
      <c r="G119" s="35"/>
      <c r="H119" s="35"/>
      <c r="I119" s="28" t="s">
        <v>29</v>
      </c>
      <c r="J119" s="31" t="str">
        <f>E21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27</v>
      </c>
      <c r="D120" s="35"/>
      <c r="E120" s="35"/>
      <c r="F120" s="26" t="str">
        <f>IF(E18="","",E18)</f>
        <v>Vyplň údaj</v>
      </c>
      <c r="G120" s="35"/>
      <c r="H120" s="35"/>
      <c r="I120" s="28" t="s">
        <v>31</v>
      </c>
      <c r="J120" s="31" t="str">
        <f>E24</f>
        <v>HydroIdea s.r.o.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58"/>
      <c r="B122" s="159"/>
      <c r="C122" s="160" t="s">
        <v>132</v>
      </c>
      <c r="D122" s="161" t="s">
        <v>59</v>
      </c>
      <c r="E122" s="161" t="s">
        <v>55</v>
      </c>
      <c r="F122" s="161" t="s">
        <v>56</v>
      </c>
      <c r="G122" s="161" t="s">
        <v>133</v>
      </c>
      <c r="H122" s="161" t="s">
        <v>134</v>
      </c>
      <c r="I122" s="161" t="s">
        <v>135</v>
      </c>
      <c r="J122" s="162" t="s">
        <v>123</v>
      </c>
      <c r="K122" s="163" t="s">
        <v>136</v>
      </c>
      <c r="L122" s="164"/>
      <c r="M122" s="74" t="s">
        <v>1</v>
      </c>
      <c r="N122" s="75" t="s">
        <v>38</v>
      </c>
      <c r="O122" s="75" t="s">
        <v>137</v>
      </c>
      <c r="P122" s="75" t="s">
        <v>138</v>
      </c>
      <c r="Q122" s="75" t="s">
        <v>139</v>
      </c>
      <c r="R122" s="75" t="s">
        <v>140</v>
      </c>
      <c r="S122" s="75" t="s">
        <v>141</v>
      </c>
      <c r="T122" s="76" t="s">
        <v>142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63" s="2" customFormat="1" ht="22.9" customHeight="1">
      <c r="A123" s="33"/>
      <c r="B123" s="34"/>
      <c r="C123" s="81" t="s">
        <v>143</v>
      </c>
      <c r="D123" s="35"/>
      <c r="E123" s="35"/>
      <c r="F123" s="35"/>
      <c r="G123" s="35"/>
      <c r="H123" s="35"/>
      <c r="I123" s="35"/>
      <c r="J123" s="165">
        <f>BK123</f>
        <v>0</v>
      </c>
      <c r="K123" s="35"/>
      <c r="L123" s="38"/>
      <c r="M123" s="77"/>
      <c r="N123" s="166"/>
      <c r="O123" s="78"/>
      <c r="P123" s="167">
        <f>P124</f>
        <v>0</v>
      </c>
      <c r="Q123" s="78"/>
      <c r="R123" s="167">
        <f>R124</f>
        <v>2.8213605</v>
      </c>
      <c r="S123" s="78"/>
      <c r="T123" s="168">
        <f>T124</f>
        <v>3.959994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73</v>
      </c>
      <c r="AU123" s="16" t="s">
        <v>125</v>
      </c>
      <c r="BK123" s="169">
        <f>BK124</f>
        <v>0</v>
      </c>
    </row>
    <row r="124" spans="2:63" s="12" customFormat="1" ht="25.9" customHeight="1">
      <c r="B124" s="170"/>
      <c r="C124" s="171"/>
      <c r="D124" s="172" t="s">
        <v>73</v>
      </c>
      <c r="E124" s="173" t="s">
        <v>144</v>
      </c>
      <c r="F124" s="173" t="s">
        <v>145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P125+P139+P142+P145+P153+P162</f>
        <v>0</v>
      </c>
      <c r="Q124" s="178"/>
      <c r="R124" s="179">
        <f>R125+R139+R142+R145+R153+R162</f>
        <v>2.8213605</v>
      </c>
      <c r="S124" s="178"/>
      <c r="T124" s="180">
        <f>T125+T139+T142+T145+T153+T162</f>
        <v>3.959994</v>
      </c>
      <c r="AR124" s="181" t="s">
        <v>81</v>
      </c>
      <c r="AT124" s="182" t="s">
        <v>73</v>
      </c>
      <c r="AU124" s="182" t="s">
        <v>74</v>
      </c>
      <c r="AY124" s="181" t="s">
        <v>146</v>
      </c>
      <c r="BK124" s="183">
        <f>BK125+BK139+BK142+BK145+BK153+BK162</f>
        <v>0</v>
      </c>
    </row>
    <row r="125" spans="2:63" s="12" customFormat="1" ht="22.9" customHeight="1">
      <c r="B125" s="170"/>
      <c r="C125" s="171"/>
      <c r="D125" s="172" t="s">
        <v>73</v>
      </c>
      <c r="E125" s="184" t="s">
        <v>81</v>
      </c>
      <c r="F125" s="184" t="s">
        <v>147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SUM(P126:P138)</f>
        <v>0</v>
      </c>
      <c r="Q125" s="178"/>
      <c r="R125" s="179">
        <f>SUM(R126:R138)</f>
        <v>0</v>
      </c>
      <c r="S125" s="178"/>
      <c r="T125" s="180">
        <f>SUM(T126:T138)</f>
        <v>0</v>
      </c>
      <c r="AR125" s="181" t="s">
        <v>81</v>
      </c>
      <c r="AT125" s="182" t="s">
        <v>73</v>
      </c>
      <c r="AU125" s="182" t="s">
        <v>81</v>
      </c>
      <c r="AY125" s="181" t="s">
        <v>146</v>
      </c>
      <c r="BK125" s="183">
        <f>SUM(BK126:BK138)</f>
        <v>0</v>
      </c>
    </row>
    <row r="126" spans="1:65" s="2" customFormat="1" ht="16.5" customHeight="1">
      <c r="A126" s="33"/>
      <c r="B126" s="34"/>
      <c r="C126" s="186" t="s">
        <v>81</v>
      </c>
      <c r="D126" s="186" t="s">
        <v>148</v>
      </c>
      <c r="E126" s="187" t="s">
        <v>304</v>
      </c>
      <c r="F126" s="188" t="s">
        <v>828</v>
      </c>
      <c r="G126" s="189" t="s">
        <v>474</v>
      </c>
      <c r="H126" s="190">
        <v>1</v>
      </c>
      <c r="I126" s="191"/>
      <c r="J126" s="192">
        <f>ROUND(I126*H126,2)</f>
        <v>0</v>
      </c>
      <c r="K126" s="193"/>
      <c r="L126" s="38"/>
      <c r="M126" s="194" t="s">
        <v>1</v>
      </c>
      <c r="N126" s="195" t="s">
        <v>39</v>
      </c>
      <c r="O126" s="70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152</v>
      </c>
      <c r="AT126" s="198" t="s">
        <v>148</v>
      </c>
      <c r="AU126" s="198" t="s">
        <v>83</v>
      </c>
      <c r="AY126" s="16" t="s">
        <v>146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81</v>
      </c>
      <c r="BK126" s="199">
        <f>ROUND(I126*H126,2)</f>
        <v>0</v>
      </c>
      <c r="BL126" s="16" t="s">
        <v>152</v>
      </c>
      <c r="BM126" s="198" t="s">
        <v>829</v>
      </c>
    </row>
    <row r="127" spans="1:47" s="2" customFormat="1" ht="48.75">
      <c r="A127" s="33"/>
      <c r="B127" s="34"/>
      <c r="C127" s="35"/>
      <c r="D127" s="200" t="s">
        <v>154</v>
      </c>
      <c r="E127" s="35"/>
      <c r="F127" s="201" t="s">
        <v>830</v>
      </c>
      <c r="G127" s="35"/>
      <c r="H127" s="35"/>
      <c r="I127" s="202"/>
      <c r="J127" s="35"/>
      <c r="K127" s="35"/>
      <c r="L127" s="38"/>
      <c r="M127" s="203"/>
      <c r="N127" s="204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154</v>
      </c>
      <c r="AU127" s="16" t="s">
        <v>83</v>
      </c>
    </row>
    <row r="128" spans="1:65" s="2" customFormat="1" ht="21.75" customHeight="1">
      <c r="A128" s="33"/>
      <c r="B128" s="34"/>
      <c r="C128" s="186" t="s">
        <v>83</v>
      </c>
      <c r="D128" s="186" t="s">
        <v>148</v>
      </c>
      <c r="E128" s="187" t="s">
        <v>313</v>
      </c>
      <c r="F128" s="188" t="s">
        <v>314</v>
      </c>
      <c r="G128" s="189" t="s">
        <v>310</v>
      </c>
      <c r="H128" s="190">
        <v>14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152</v>
      </c>
      <c r="AT128" s="198" t="s">
        <v>148</v>
      </c>
      <c r="AU128" s="198" t="s">
        <v>83</v>
      </c>
      <c r="AY128" s="16" t="s">
        <v>146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81</v>
      </c>
      <c r="BK128" s="199">
        <f>ROUND(I128*H128,2)</f>
        <v>0</v>
      </c>
      <c r="BL128" s="16" t="s">
        <v>152</v>
      </c>
      <c r="BM128" s="198" t="s">
        <v>831</v>
      </c>
    </row>
    <row r="129" spans="2:51" s="13" customFormat="1" ht="12">
      <c r="B129" s="205"/>
      <c r="C129" s="206"/>
      <c r="D129" s="200" t="s">
        <v>170</v>
      </c>
      <c r="E129" s="207" t="s">
        <v>1</v>
      </c>
      <c r="F129" s="208" t="s">
        <v>832</v>
      </c>
      <c r="G129" s="206"/>
      <c r="H129" s="209">
        <v>14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170</v>
      </c>
      <c r="AU129" s="215" t="s">
        <v>83</v>
      </c>
      <c r="AV129" s="13" t="s">
        <v>83</v>
      </c>
      <c r="AW129" s="13" t="s">
        <v>30</v>
      </c>
      <c r="AX129" s="13" t="s">
        <v>81</v>
      </c>
      <c r="AY129" s="215" t="s">
        <v>146</v>
      </c>
    </row>
    <row r="130" spans="1:65" s="2" customFormat="1" ht="21.75" customHeight="1">
      <c r="A130" s="33"/>
      <c r="B130" s="34"/>
      <c r="C130" s="186" t="s">
        <v>160</v>
      </c>
      <c r="D130" s="186" t="s">
        <v>148</v>
      </c>
      <c r="E130" s="187" t="s">
        <v>317</v>
      </c>
      <c r="F130" s="188" t="s">
        <v>318</v>
      </c>
      <c r="G130" s="189" t="s">
        <v>310</v>
      </c>
      <c r="H130" s="190">
        <v>7</v>
      </c>
      <c r="I130" s="191"/>
      <c r="J130" s="192">
        <f>ROUND(I130*H130,2)</f>
        <v>0</v>
      </c>
      <c r="K130" s="193"/>
      <c r="L130" s="38"/>
      <c r="M130" s="194" t="s">
        <v>1</v>
      </c>
      <c r="N130" s="195" t="s">
        <v>39</v>
      </c>
      <c r="O130" s="70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152</v>
      </c>
      <c r="AT130" s="198" t="s">
        <v>148</v>
      </c>
      <c r="AU130" s="198" t="s">
        <v>83</v>
      </c>
      <c r="AY130" s="16" t="s">
        <v>146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81</v>
      </c>
      <c r="BK130" s="199">
        <f>ROUND(I130*H130,2)</f>
        <v>0</v>
      </c>
      <c r="BL130" s="16" t="s">
        <v>152</v>
      </c>
      <c r="BM130" s="198" t="s">
        <v>833</v>
      </c>
    </row>
    <row r="131" spans="2:51" s="13" customFormat="1" ht="12">
      <c r="B131" s="205"/>
      <c r="C131" s="206"/>
      <c r="D131" s="200" t="s">
        <v>170</v>
      </c>
      <c r="E131" s="207" t="s">
        <v>1</v>
      </c>
      <c r="F131" s="208" t="s">
        <v>834</v>
      </c>
      <c r="G131" s="206"/>
      <c r="H131" s="209">
        <v>7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170</v>
      </c>
      <c r="AU131" s="215" t="s">
        <v>83</v>
      </c>
      <c r="AV131" s="13" t="s">
        <v>83</v>
      </c>
      <c r="AW131" s="13" t="s">
        <v>30</v>
      </c>
      <c r="AX131" s="13" t="s">
        <v>81</v>
      </c>
      <c r="AY131" s="215" t="s">
        <v>146</v>
      </c>
    </row>
    <row r="132" spans="1:65" s="2" customFormat="1" ht="16.5" customHeight="1">
      <c r="A132" s="33"/>
      <c r="B132" s="34"/>
      <c r="C132" s="186" t="s">
        <v>152</v>
      </c>
      <c r="D132" s="186" t="s">
        <v>148</v>
      </c>
      <c r="E132" s="187" t="s">
        <v>325</v>
      </c>
      <c r="F132" s="188" t="s">
        <v>326</v>
      </c>
      <c r="G132" s="189" t="s">
        <v>310</v>
      </c>
      <c r="H132" s="190">
        <v>21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152</v>
      </c>
      <c r="AT132" s="198" t="s">
        <v>148</v>
      </c>
      <c r="AU132" s="198" t="s">
        <v>83</v>
      </c>
      <c r="AY132" s="16" t="s">
        <v>146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81</v>
      </c>
      <c r="BK132" s="199">
        <f>ROUND(I132*H132,2)</f>
        <v>0</v>
      </c>
      <c r="BL132" s="16" t="s">
        <v>152</v>
      </c>
      <c r="BM132" s="198" t="s">
        <v>835</v>
      </c>
    </row>
    <row r="133" spans="1:47" s="2" customFormat="1" ht="19.5">
      <c r="A133" s="33"/>
      <c r="B133" s="34"/>
      <c r="C133" s="35"/>
      <c r="D133" s="200" t="s">
        <v>154</v>
      </c>
      <c r="E133" s="35"/>
      <c r="F133" s="201" t="s">
        <v>738</v>
      </c>
      <c r="G133" s="35"/>
      <c r="H133" s="35"/>
      <c r="I133" s="202"/>
      <c r="J133" s="35"/>
      <c r="K133" s="35"/>
      <c r="L133" s="38"/>
      <c r="M133" s="203"/>
      <c r="N133" s="204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154</v>
      </c>
      <c r="AU133" s="16" t="s">
        <v>83</v>
      </c>
    </row>
    <row r="134" spans="2:51" s="13" customFormat="1" ht="12">
      <c r="B134" s="205"/>
      <c r="C134" s="206"/>
      <c r="D134" s="200" t="s">
        <v>170</v>
      </c>
      <c r="E134" s="207" t="s">
        <v>1</v>
      </c>
      <c r="F134" s="208" t="s">
        <v>836</v>
      </c>
      <c r="G134" s="206"/>
      <c r="H134" s="209">
        <v>21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170</v>
      </c>
      <c r="AU134" s="215" t="s">
        <v>83</v>
      </c>
      <c r="AV134" s="13" t="s">
        <v>83</v>
      </c>
      <c r="AW134" s="13" t="s">
        <v>30</v>
      </c>
      <c r="AX134" s="13" t="s">
        <v>81</v>
      </c>
      <c r="AY134" s="215" t="s">
        <v>146</v>
      </c>
    </row>
    <row r="135" spans="1:65" s="2" customFormat="1" ht="24.2" customHeight="1">
      <c r="A135" s="33"/>
      <c r="B135" s="34"/>
      <c r="C135" s="186" t="s">
        <v>172</v>
      </c>
      <c r="D135" s="186" t="s">
        <v>148</v>
      </c>
      <c r="E135" s="187" t="s">
        <v>331</v>
      </c>
      <c r="F135" s="188" t="s">
        <v>332</v>
      </c>
      <c r="G135" s="189" t="s">
        <v>310</v>
      </c>
      <c r="H135" s="190">
        <v>483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152</v>
      </c>
      <c r="AT135" s="198" t="s">
        <v>148</v>
      </c>
      <c r="AU135" s="198" t="s">
        <v>83</v>
      </c>
      <c r="AY135" s="16" t="s">
        <v>146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81</v>
      </c>
      <c r="BK135" s="199">
        <f>ROUND(I135*H135,2)</f>
        <v>0</v>
      </c>
      <c r="BL135" s="16" t="s">
        <v>152</v>
      </c>
      <c r="BM135" s="198" t="s">
        <v>837</v>
      </c>
    </row>
    <row r="136" spans="2:51" s="13" customFormat="1" ht="12">
      <c r="B136" s="205"/>
      <c r="C136" s="206"/>
      <c r="D136" s="200" t="s">
        <v>170</v>
      </c>
      <c r="E136" s="207" t="s">
        <v>1</v>
      </c>
      <c r="F136" s="208" t="s">
        <v>838</v>
      </c>
      <c r="G136" s="206"/>
      <c r="H136" s="209">
        <v>483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170</v>
      </c>
      <c r="AU136" s="215" t="s">
        <v>83</v>
      </c>
      <c r="AV136" s="13" t="s">
        <v>83</v>
      </c>
      <c r="AW136" s="13" t="s">
        <v>30</v>
      </c>
      <c r="AX136" s="13" t="s">
        <v>81</v>
      </c>
      <c r="AY136" s="215" t="s">
        <v>146</v>
      </c>
    </row>
    <row r="137" spans="1:65" s="2" customFormat="1" ht="16.5" customHeight="1">
      <c r="A137" s="33"/>
      <c r="B137" s="34"/>
      <c r="C137" s="186" t="s">
        <v>177</v>
      </c>
      <c r="D137" s="186" t="s">
        <v>148</v>
      </c>
      <c r="E137" s="187" t="s">
        <v>219</v>
      </c>
      <c r="F137" s="188" t="s">
        <v>343</v>
      </c>
      <c r="G137" s="189" t="s">
        <v>344</v>
      </c>
      <c r="H137" s="190">
        <v>42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152</v>
      </c>
      <c r="AT137" s="198" t="s">
        <v>148</v>
      </c>
      <c r="AU137" s="198" t="s">
        <v>83</v>
      </c>
      <c r="AY137" s="16" t="s">
        <v>146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81</v>
      </c>
      <c r="BK137" s="199">
        <f>ROUND(I137*H137,2)</f>
        <v>0</v>
      </c>
      <c r="BL137" s="16" t="s">
        <v>152</v>
      </c>
      <c r="BM137" s="198" t="s">
        <v>839</v>
      </c>
    </row>
    <row r="138" spans="2:51" s="13" customFormat="1" ht="12">
      <c r="B138" s="205"/>
      <c r="C138" s="206"/>
      <c r="D138" s="200" t="s">
        <v>170</v>
      </c>
      <c r="E138" s="207" t="s">
        <v>1</v>
      </c>
      <c r="F138" s="208" t="s">
        <v>840</v>
      </c>
      <c r="G138" s="206"/>
      <c r="H138" s="209">
        <v>42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170</v>
      </c>
      <c r="AU138" s="215" t="s">
        <v>83</v>
      </c>
      <c r="AV138" s="13" t="s">
        <v>83</v>
      </c>
      <c r="AW138" s="13" t="s">
        <v>30</v>
      </c>
      <c r="AX138" s="13" t="s">
        <v>81</v>
      </c>
      <c r="AY138" s="215" t="s">
        <v>146</v>
      </c>
    </row>
    <row r="139" spans="2:63" s="12" customFormat="1" ht="22.9" customHeight="1">
      <c r="B139" s="170"/>
      <c r="C139" s="171"/>
      <c r="D139" s="172" t="s">
        <v>73</v>
      </c>
      <c r="E139" s="184" t="s">
        <v>160</v>
      </c>
      <c r="F139" s="184" t="s">
        <v>445</v>
      </c>
      <c r="G139" s="171"/>
      <c r="H139" s="171"/>
      <c r="I139" s="174"/>
      <c r="J139" s="185">
        <f>BK139</f>
        <v>0</v>
      </c>
      <c r="K139" s="171"/>
      <c r="L139" s="176"/>
      <c r="M139" s="177"/>
      <c r="N139" s="178"/>
      <c r="O139" s="178"/>
      <c r="P139" s="179">
        <f>SUM(P140:P141)</f>
        <v>0</v>
      </c>
      <c r="Q139" s="178"/>
      <c r="R139" s="179">
        <f>SUM(R140:R141)</f>
        <v>2.491104</v>
      </c>
      <c r="S139" s="178"/>
      <c r="T139" s="180">
        <f>SUM(T140:T141)</f>
        <v>0</v>
      </c>
      <c r="AR139" s="181" t="s">
        <v>81</v>
      </c>
      <c r="AT139" s="182" t="s">
        <v>73</v>
      </c>
      <c r="AU139" s="182" t="s">
        <v>81</v>
      </c>
      <c r="AY139" s="181" t="s">
        <v>146</v>
      </c>
      <c r="BK139" s="183">
        <f>SUM(BK140:BK141)</f>
        <v>0</v>
      </c>
    </row>
    <row r="140" spans="1:65" s="2" customFormat="1" ht="16.5" customHeight="1">
      <c r="A140" s="33"/>
      <c r="B140" s="34"/>
      <c r="C140" s="186" t="s">
        <v>182</v>
      </c>
      <c r="D140" s="186" t="s">
        <v>148</v>
      </c>
      <c r="E140" s="187" t="s">
        <v>768</v>
      </c>
      <c r="F140" s="188" t="s">
        <v>769</v>
      </c>
      <c r="G140" s="189" t="s">
        <v>310</v>
      </c>
      <c r="H140" s="190">
        <v>0.8</v>
      </c>
      <c r="I140" s="191"/>
      <c r="J140" s="192">
        <f>ROUND(I140*H140,2)</f>
        <v>0</v>
      </c>
      <c r="K140" s="193"/>
      <c r="L140" s="38"/>
      <c r="M140" s="194" t="s">
        <v>1</v>
      </c>
      <c r="N140" s="195" t="s">
        <v>39</v>
      </c>
      <c r="O140" s="70"/>
      <c r="P140" s="196">
        <f>O140*H140</f>
        <v>0</v>
      </c>
      <c r="Q140" s="196">
        <v>3.11388</v>
      </c>
      <c r="R140" s="196">
        <f>Q140*H140</f>
        <v>2.491104</v>
      </c>
      <c r="S140" s="196">
        <v>0</v>
      </c>
      <c r="T140" s="19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152</v>
      </c>
      <c r="AT140" s="198" t="s">
        <v>148</v>
      </c>
      <c r="AU140" s="198" t="s">
        <v>83</v>
      </c>
      <c r="AY140" s="16" t="s">
        <v>146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6" t="s">
        <v>81</v>
      </c>
      <c r="BK140" s="199">
        <f>ROUND(I140*H140,2)</f>
        <v>0</v>
      </c>
      <c r="BL140" s="16" t="s">
        <v>152</v>
      </c>
      <c r="BM140" s="198" t="s">
        <v>841</v>
      </c>
    </row>
    <row r="141" spans="2:51" s="13" customFormat="1" ht="12">
      <c r="B141" s="205"/>
      <c r="C141" s="206"/>
      <c r="D141" s="200" t="s">
        <v>170</v>
      </c>
      <c r="E141" s="207" t="s">
        <v>1</v>
      </c>
      <c r="F141" s="208" t="s">
        <v>842</v>
      </c>
      <c r="G141" s="206"/>
      <c r="H141" s="209">
        <v>0.8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170</v>
      </c>
      <c r="AU141" s="215" t="s">
        <v>83</v>
      </c>
      <c r="AV141" s="13" t="s">
        <v>83</v>
      </c>
      <c r="AW141" s="13" t="s">
        <v>30</v>
      </c>
      <c r="AX141" s="13" t="s">
        <v>81</v>
      </c>
      <c r="AY141" s="215" t="s">
        <v>146</v>
      </c>
    </row>
    <row r="142" spans="2:63" s="12" customFormat="1" ht="22.9" customHeight="1">
      <c r="B142" s="170"/>
      <c r="C142" s="171"/>
      <c r="D142" s="172" t="s">
        <v>73</v>
      </c>
      <c r="E142" s="184" t="s">
        <v>177</v>
      </c>
      <c r="F142" s="184" t="s">
        <v>633</v>
      </c>
      <c r="G142" s="171"/>
      <c r="H142" s="171"/>
      <c r="I142" s="174"/>
      <c r="J142" s="185">
        <f>BK142</f>
        <v>0</v>
      </c>
      <c r="K142" s="171"/>
      <c r="L142" s="176"/>
      <c r="M142" s="177"/>
      <c r="N142" s="178"/>
      <c r="O142" s="178"/>
      <c r="P142" s="179">
        <f>SUM(P143:P144)</f>
        <v>0</v>
      </c>
      <c r="Q142" s="178"/>
      <c r="R142" s="179">
        <f>SUM(R143:R144)</f>
        <v>0</v>
      </c>
      <c r="S142" s="178"/>
      <c r="T142" s="180">
        <f>SUM(T143:T144)</f>
        <v>0</v>
      </c>
      <c r="AR142" s="181" t="s">
        <v>81</v>
      </c>
      <c r="AT142" s="182" t="s">
        <v>73</v>
      </c>
      <c r="AU142" s="182" t="s">
        <v>81</v>
      </c>
      <c r="AY142" s="181" t="s">
        <v>146</v>
      </c>
      <c r="BK142" s="183">
        <f>SUM(BK143:BK144)</f>
        <v>0</v>
      </c>
    </row>
    <row r="143" spans="1:65" s="2" customFormat="1" ht="16.5" customHeight="1">
      <c r="A143" s="33"/>
      <c r="B143" s="34"/>
      <c r="C143" s="186" t="s">
        <v>187</v>
      </c>
      <c r="D143" s="186" t="s">
        <v>148</v>
      </c>
      <c r="E143" s="187" t="s">
        <v>707</v>
      </c>
      <c r="F143" s="188" t="s">
        <v>708</v>
      </c>
      <c r="G143" s="189" t="s">
        <v>168</v>
      </c>
      <c r="H143" s="190">
        <v>17</v>
      </c>
      <c r="I143" s="191"/>
      <c r="J143" s="192">
        <f>ROUND(I143*H143,2)</f>
        <v>0</v>
      </c>
      <c r="K143" s="193"/>
      <c r="L143" s="38"/>
      <c r="M143" s="194" t="s">
        <v>1</v>
      </c>
      <c r="N143" s="195" t="s">
        <v>39</v>
      </c>
      <c r="O143" s="70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152</v>
      </c>
      <c r="AT143" s="198" t="s">
        <v>148</v>
      </c>
      <c r="AU143" s="198" t="s">
        <v>83</v>
      </c>
      <c r="AY143" s="16" t="s">
        <v>146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6" t="s">
        <v>81</v>
      </c>
      <c r="BK143" s="199">
        <f>ROUND(I143*H143,2)</f>
        <v>0</v>
      </c>
      <c r="BL143" s="16" t="s">
        <v>152</v>
      </c>
      <c r="BM143" s="198" t="s">
        <v>843</v>
      </c>
    </row>
    <row r="144" spans="2:51" s="13" customFormat="1" ht="12">
      <c r="B144" s="205"/>
      <c r="C144" s="206"/>
      <c r="D144" s="200" t="s">
        <v>170</v>
      </c>
      <c r="E144" s="207" t="s">
        <v>1</v>
      </c>
      <c r="F144" s="208" t="s">
        <v>844</v>
      </c>
      <c r="G144" s="206"/>
      <c r="H144" s="209">
        <v>17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170</v>
      </c>
      <c r="AU144" s="215" t="s">
        <v>83</v>
      </c>
      <c r="AV144" s="13" t="s">
        <v>83</v>
      </c>
      <c r="AW144" s="13" t="s">
        <v>30</v>
      </c>
      <c r="AX144" s="13" t="s">
        <v>81</v>
      </c>
      <c r="AY144" s="215" t="s">
        <v>146</v>
      </c>
    </row>
    <row r="145" spans="2:63" s="12" customFormat="1" ht="22.9" customHeight="1">
      <c r="B145" s="170"/>
      <c r="C145" s="171"/>
      <c r="D145" s="172" t="s">
        <v>73</v>
      </c>
      <c r="E145" s="184" t="s">
        <v>192</v>
      </c>
      <c r="F145" s="184" t="s">
        <v>224</v>
      </c>
      <c r="G145" s="171"/>
      <c r="H145" s="171"/>
      <c r="I145" s="174"/>
      <c r="J145" s="185">
        <f>BK145</f>
        <v>0</v>
      </c>
      <c r="K145" s="171"/>
      <c r="L145" s="176"/>
      <c r="M145" s="177"/>
      <c r="N145" s="178"/>
      <c r="O145" s="178"/>
      <c r="P145" s="179">
        <f>SUM(P146:P152)</f>
        <v>0</v>
      </c>
      <c r="Q145" s="178"/>
      <c r="R145" s="179">
        <f>SUM(R146:R152)</f>
        <v>0.3302565</v>
      </c>
      <c r="S145" s="178"/>
      <c r="T145" s="180">
        <f>SUM(T146:T152)</f>
        <v>3.959994</v>
      </c>
      <c r="AR145" s="181" t="s">
        <v>81</v>
      </c>
      <c r="AT145" s="182" t="s">
        <v>73</v>
      </c>
      <c r="AU145" s="182" t="s">
        <v>81</v>
      </c>
      <c r="AY145" s="181" t="s">
        <v>146</v>
      </c>
      <c r="BK145" s="183">
        <f>SUM(BK146:BK152)</f>
        <v>0</v>
      </c>
    </row>
    <row r="146" spans="1:65" s="2" customFormat="1" ht="16.5" customHeight="1">
      <c r="A146" s="33"/>
      <c r="B146" s="34"/>
      <c r="C146" s="186" t="s">
        <v>192</v>
      </c>
      <c r="D146" s="186" t="s">
        <v>148</v>
      </c>
      <c r="E146" s="187" t="s">
        <v>711</v>
      </c>
      <c r="F146" s="188" t="s">
        <v>712</v>
      </c>
      <c r="G146" s="189" t="s">
        <v>168</v>
      </c>
      <c r="H146" s="190">
        <v>8.4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39</v>
      </c>
      <c r="O146" s="70"/>
      <c r="P146" s="196">
        <f>O146*H146</f>
        <v>0</v>
      </c>
      <c r="Q146" s="196">
        <v>0</v>
      </c>
      <c r="R146" s="196">
        <f>Q146*H146</f>
        <v>0</v>
      </c>
      <c r="S146" s="196">
        <v>0.07816</v>
      </c>
      <c r="T146" s="197">
        <f>S146*H146</f>
        <v>0.656544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152</v>
      </c>
      <c r="AT146" s="198" t="s">
        <v>148</v>
      </c>
      <c r="AU146" s="198" t="s">
        <v>83</v>
      </c>
      <c r="AY146" s="16" t="s">
        <v>146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81</v>
      </c>
      <c r="BK146" s="199">
        <f>ROUND(I146*H146,2)</f>
        <v>0</v>
      </c>
      <c r="BL146" s="16" t="s">
        <v>152</v>
      </c>
      <c r="BM146" s="198" t="s">
        <v>845</v>
      </c>
    </row>
    <row r="147" spans="2:51" s="13" customFormat="1" ht="12">
      <c r="B147" s="205"/>
      <c r="C147" s="206"/>
      <c r="D147" s="200" t="s">
        <v>170</v>
      </c>
      <c r="E147" s="207" t="s">
        <v>1</v>
      </c>
      <c r="F147" s="208" t="s">
        <v>846</v>
      </c>
      <c r="G147" s="206"/>
      <c r="H147" s="209">
        <v>8.4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170</v>
      </c>
      <c r="AU147" s="215" t="s">
        <v>83</v>
      </c>
      <c r="AV147" s="13" t="s">
        <v>83</v>
      </c>
      <c r="AW147" s="13" t="s">
        <v>30</v>
      </c>
      <c r="AX147" s="13" t="s">
        <v>81</v>
      </c>
      <c r="AY147" s="215" t="s">
        <v>146</v>
      </c>
    </row>
    <row r="148" spans="1:65" s="2" customFormat="1" ht="16.5" customHeight="1">
      <c r="A148" s="33"/>
      <c r="B148" s="34"/>
      <c r="C148" s="186" t="s">
        <v>196</v>
      </c>
      <c r="D148" s="186" t="s">
        <v>148</v>
      </c>
      <c r="E148" s="187" t="s">
        <v>715</v>
      </c>
      <c r="F148" s="188" t="s">
        <v>716</v>
      </c>
      <c r="G148" s="189" t="s">
        <v>168</v>
      </c>
      <c r="H148" s="190">
        <v>8.4</v>
      </c>
      <c r="I148" s="191"/>
      <c r="J148" s="192">
        <f>ROUND(I148*H148,2)</f>
        <v>0</v>
      </c>
      <c r="K148" s="193"/>
      <c r="L148" s="38"/>
      <c r="M148" s="194" t="s">
        <v>1</v>
      </c>
      <c r="N148" s="195" t="s">
        <v>39</v>
      </c>
      <c r="O148" s="70"/>
      <c r="P148" s="196">
        <f>O148*H148</f>
        <v>0</v>
      </c>
      <c r="Q148" s="196">
        <v>0.03908</v>
      </c>
      <c r="R148" s="196">
        <f>Q148*H148</f>
        <v>0.328272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152</v>
      </c>
      <c r="AT148" s="198" t="s">
        <v>148</v>
      </c>
      <c r="AU148" s="198" t="s">
        <v>83</v>
      </c>
      <c r="AY148" s="16" t="s">
        <v>146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81</v>
      </c>
      <c r="BK148" s="199">
        <f>ROUND(I148*H148,2)</f>
        <v>0</v>
      </c>
      <c r="BL148" s="16" t="s">
        <v>152</v>
      </c>
      <c r="BM148" s="198" t="s">
        <v>847</v>
      </c>
    </row>
    <row r="149" spans="1:65" s="2" customFormat="1" ht="16.5" customHeight="1">
      <c r="A149" s="33"/>
      <c r="B149" s="34"/>
      <c r="C149" s="186" t="s">
        <v>202</v>
      </c>
      <c r="D149" s="186" t="s">
        <v>148</v>
      </c>
      <c r="E149" s="187" t="s">
        <v>718</v>
      </c>
      <c r="F149" s="188" t="s">
        <v>719</v>
      </c>
      <c r="G149" s="189" t="s">
        <v>168</v>
      </c>
      <c r="H149" s="190">
        <v>8.4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39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152</v>
      </c>
      <c r="AT149" s="198" t="s">
        <v>148</v>
      </c>
      <c r="AU149" s="198" t="s">
        <v>83</v>
      </c>
      <c r="AY149" s="16" t="s">
        <v>146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81</v>
      </c>
      <c r="BK149" s="199">
        <f>ROUND(I149*H149,2)</f>
        <v>0</v>
      </c>
      <c r="BL149" s="16" t="s">
        <v>152</v>
      </c>
      <c r="BM149" s="198" t="s">
        <v>848</v>
      </c>
    </row>
    <row r="150" spans="1:65" s="2" customFormat="1" ht="16.5" customHeight="1">
      <c r="A150" s="33"/>
      <c r="B150" s="34"/>
      <c r="C150" s="186" t="s">
        <v>207</v>
      </c>
      <c r="D150" s="186" t="s">
        <v>148</v>
      </c>
      <c r="E150" s="187" t="s">
        <v>816</v>
      </c>
      <c r="F150" s="188" t="s">
        <v>849</v>
      </c>
      <c r="G150" s="189" t="s">
        <v>310</v>
      </c>
      <c r="H150" s="190">
        <v>1.35</v>
      </c>
      <c r="I150" s="191"/>
      <c r="J150" s="192">
        <f>ROUND(I150*H150,2)</f>
        <v>0</v>
      </c>
      <c r="K150" s="193"/>
      <c r="L150" s="38"/>
      <c r="M150" s="194" t="s">
        <v>1</v>
      </c>
      <c r="N150" s="195" t="s">
        <v>39</v>
      </c>
      <c r="O150" s="70"/>
      <c r="P150" s="196">
        <f>O150*H150</f>
        <v>0</v>
      </c>
      <c r="Q150" s="196">
        <v>0.00147</v>
      </c>
      <c r="R150" s="196">
        <f>Q150*H150</f>
        <v>0.0019845</v>
      </c>
      <c r="S150" s="196">
        <v>2.447</v>
      </c>
      <c r="T150" s="197">
        <f>S150*H150</f>
        <v>3.30345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152</v>
      </c>
      <c r="AT150" s="198" t="s">
        <v>148</v>
      </c>
      <c r="AU150" s="198" t="s">
        <v>83</v>
      </c>
      <c r="AY150" s="16" t="s">
        <v>146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152</v>
      </c>
      <c r="BM150" s="198" t="s">
        <v>850</v>
      </c>
    </row>
    <row r="151" spans="1:47" s="2" customFormat="1" ht="29.25">
      <c r="A151" s="33"/>
      <c r="B151" s="34"/>
      <c r="C151" s="35"/>
      <c r="D151" s="200" t="s">
        <v>154</v>
      </c>
      <c r="E151" s="35"/>
      <c r="F151" s="201" t="s">
        <v>851</v>
      </c>
      <c r="G151" s="35"/>
      <c r="H151" s="35"/>
      <c r="I151" s="202"/>
      <c r="J151" s="35"/>
      <c r="K151" s="35"/>
      <c r="L151" s="38"/>
      <c r="M151" s="203"/>
      <c r="N151" s="204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154</v>
      </c>
      <c r="AU151" s="16" t="s">
        <v>83</v>
      </c>
    </row>
    <row r="152" spans="2:51" s="13" customFormat="1" ht="12">
      <c r="B152" s="205"/>
      <c r="C152" s="206"/>
      <c r="D152" s="200" t="s">
        <v>170</v>
      </c>
      <c r="E152" s="207" t="s">
        <v>1</v>
      </c>
      <c r="F152" s="208" t="s">
        <v>852</v>
      </c>
      <c r="G152" s="206"/>
      <c r="H152" s="209">
        <v>1.35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170</v>
      </c>
      <c r="AU152" s="215" t="s">
        <v>83</v>
      </c>
      <c r="AV152" s="13" t="s">
        <v>83</v>
      </c>
      <c r="AW152" s="13" t="s">
        <v>30</v>
      </c>
      <c r="AX152" s="13" t="s">
        <v>81</v>
      </c>
      <c r="AY152" s="215" t="s">
        <v>146</v>
      </c>
    </row>
    <row r="153" spans="2:63" s="12" customFormat="1" ht="22.9" customHeight="1">
      <c r="B153" s="170"/>
      <c r="C153" s="171"/>
      <c r="D153" s="172" t="s">
        <v>73</v>
      </c>
      <c r="E153" s="184" t="s">
        <v>390</v>
      </c>
      <c r="F153" s="184" t="s">
        <v>391</v>
      </c>
      <c r="G153" s="171"/>
      <c r="H153" s="171"/>
      <c r="I153" s="174"/>
      <c r="J153" s="185">
        <f>BK153</f>
        <v>0</v>
      </c>
      <c r="K153" s="171"/>
      <c r="L153" s="176"/>
      <c r="M153" s="177"/>
      <c r="N153" s="178"/>
      <c r="O153" s="178"/>
      <c r="P153" s="179">
        <f>SUM(P154:P161)</f>
        <v>0</v>
      </c>
      <c r="Q153" s="178"/>
      <c r="R153" s="179">
        <f>SUM(R154:R161)</f>
        <v>0</v>
      </c>
      <c r="S153" s="178"/>
      <c r="T153" s="180">
        <f>SUM(T154:T161)</f>
        <v>0</v>
      </c>
      <c r="AR153" s="181" t="s">
        <v>81</v>
      </c>
      <c r="AT153" s="182" t="s">
        <v>73</v>
      </c>
      <c r="AU153" s="182" t="s">
        <v>81</v>
      </c>
      <c r="AY153" s="181" t="s">
        <v>146</v>
      </c>
      <c r="BK153" s="183">
        <f>SUM(BK154:BK161)</f>
        <v>0</v>
      </c>
    </row>
    <row r="154" spans="1:65" s="2" customFormat="1" ht="21.75" customHeight="1">
      <c r="A154" s="33"/>
      <c r="B154" s="34"/>
      <c r="C154" s="186" t="s">
        <v>212</v>
      </c>
      <c r="D154" s="186" t="s">
        <v>148</v>
      </c>
      <c r="E154" s="187" t="s">
        <v>392</v>
      </c>
      <c r="F154" s="188" t="s">
        <v>393</v>
      </c>
      <c r="G154" s="189" t="s">
        <v>344</v>
      </c>
      <c r="H154" s="190">
        <v>3.96</v>
      </c>
      <c r="I154" s="191"/>
      <c r="J154" s="192">
        <f>ROUND(I154*H154,2)</f>
        <v>0</v>
      </c>
      <c r="K154" s="193"/>
      <c r="L154" s="38"/>
      <c r="M154" s="194" t="s">
        <v>1</v>
      </c>
      <c r="N154" s="195" t="s">
        <v>39</v>
      </c>
      <c r="O154" s="70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152</v>
      </c>
      <c r="AT154" s="198" t="s">
        <v>148</v>
      </c>
      <c r="AU154" s="198" t="s">
        <v>83</v>
      </c>
      <c r="AY154" s="16" t="s">
        <v>146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6" t="s">
        <v>81</v>
      </c>
      <c r="BK154" s="199">
        <f>ROUND(I154*H154,2)</f>
        <v>0</v>
      </c>
      <c r="BL154" s="16" t="s">
        <v>152</v>
      </c>
      <c r="BM154" s="198" t="s">
        <v>853</v>
      </c>
    </row>
    <row r="155" spans="1:47" s="2" customFormat="1" ht="29.25">
      <c r="A155" s="33"/>
      <c r="B155" s="34"/>
      <c r="C155" s="35"/>
      <c r="D155" s="200" t="s">
        <v>154</v>
      </c>
      <c r="E155" s="35"/>
      <c r="F155" s="201" t="s">
        <v>854</v>
      </c>
      <c r="G155" s="35"/>
      <c r="H155" s="35"/>
      <c r="I155" s="202"/>
      <c r="J155" s="35"/>
      <c r="K155" s="35"/>
      <c r="L155" s="38"/>
      <c r="M155" s="203"/>
      <c r="N155" s="204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154</v>
      </c>
      <c r="AU155" s="16" t="s">
        <v>83</v>
      </c>
    </row>
    <row r="156" spans="1:65" s="2" customFormat="1" ht="16.5" customHeight="1">
      <c r="A156" s="33"/>
      <c r="B156" s="34"/>
      <c r="C156" s="186" t="s">
        <v>218</v>
      </c>
      <c r="D156" s="186" t="s">
        <v>148</v>
      </c>
      <c r="E156" s="187" t="s">
        <v>397</v>
      </c>
      <c r="F156" s="188" t="s">
        <v>398</v>
      </c>
      <c r="G156" s="189" t="s">
        <v>344</v>
      </c>
      <c r="H156" s="190">
        <v>75.24</v>
      </c>
      <c r="I156" s="191"/>
      <c r="J156" s="192">
        <f>ROUND(I156*H156,2)</f>
        <v>0</v>
      </c>
      <c r="K156" s="193"/>
      <c r="L156" s="38"/>
      <c r="M156" s="194" t="s">
        <v>1</v>
      </c>
      <c r="N156" s="195" t="s">
        <v>39</v>
      </c>
      <c r="O156" s="70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152</v>
      </c>
      <c r="AT156" s="198" t="s">
        <v>148</v>
      </c>
      <c r="AU156" s="198" t="s">
        <v>83</v>
      </c>
      <c r="AY156" s="16" t="s">
        <v>146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81</v>
      </c>
      <c r="BK156" s="199">
        <f>ROUND(I156*H156,2)</f>
        <v>0</v>
      </c>
      <c r="BL156" s="16" t="s">
        <v>152</v>
      </c>
      <c r="BM156" s="198" t="s">
        <v>855</v>
      </c>
    </row>
    <row r="157" spans="2:51" s="13" customFormat="1" ht="12">
      <c r="B157" s="205"/>
      <c r="C157" s="206"/>
      <c r="D157" s="200" t="s">
        <v>170</v>
      </c>
      <c r="E157" s="206"/>
      <c r="F157" s="208" t="s">
        <v>856</v>
      </c>
      <c r="G157" s="206"/>
      <c r="H157" s="209">
        <v>75.24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170</v>
      </c>
      <c r="AU157" s="215" t="s">
        <v>83</v>
      </c>
      <c r="AV157" s="13" t="s">
        <v>83</v>
      </c>
      <c r="AW157" s="13" t="s">
        <v>4</v>
      </c>
      <c r="AX157" s="13" t="s">
        <v>81</v>
      </c>
      <c r="AY157" s="215" t="s">
        <v>146</v>
      </c>
    </row>
    <row r="158" spans="1:65" s="2" customFormat="1" ht="16.5" customHeight="1">
      <c r="A158" s="33"/>
      <c r="B158" s="34"/>
      <c r="C158" s="186" t="s">
        <v>8</v>
      </c>
      <c r="D158" s="186" t="s">
        <v>148</v>
      </c>
      <c r="E158" s="187" t="s">
        <v>401</v>
      </c>
      <c r="F158" s="188" t="s">
        <v>402</v>
      </c>
      <c r="G158" s="189" t="s">
        <v>344</v>
      </c>
      <c r="H158" s="190">
        <v>0.657</v>
      </c>
      <c r="I158" s="191"/>
      <c r="J158" s="192">
        <f>ROUND(I158*H158,2)</f>
        <v>0</v>
      </c>
      <c r="K158" s="193"/>
      <c r="L158" s="38"/>
      <c r="M158" s="194" t="s">
        <v>1</v>
      </c>
      <c r="N158" s="195" t="s">
        <v>39</v>
      </c>
      <c r="O158" s="70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152</v>
      </c>
      <c r="AT158" s="198" t="s">
        <v>148</v>
      </c>
      <c r="AU158" s="198" t="s">
        <v>83</v>
      </c>
      <c r="AY158" s="16" t="s">
        <v>146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81</v>
      </c>
      <c r="BK158" s="199">
        <f>ROUND(I158*H158,2)</f>
        <v>0</v>
      </c>
      <c r="BL158" s="16" t="s">
        <v>152</v>
      </c>
      <c r="BM158" s="198" t="s">
        <v>857</v>
      </c>
    </row>
    <row r="159" spans="1:47" s="2" customFormat="1" ht="29.25">
      <c r="A159" s="33"/>
      <c r="B159" s="34"/>
      <c r="C159" s="35"/>
      <c r="D159" s="200" t="s">
        <v>154</v>
      </c>
      <c r="E159" s="35"/>
      <c r="F159" s="201" t="s">
        <v>858</v>
      </c>
      <c r="G159" s="35"/>
      <c r="H159" s="35"/>
      <c r="I159" s="202"/>
      <c r="J159" s="35"/>
      <c r="K159" s="35"/>
      <c r="L159" s="38"/>
      <c r="M159" s="203"/>
      <c r="N159" s="204"/>
      <c r="O159" s="70"/>
      <c r="P159" s="70"/>
      <c r="Q159" s="70"/>
      <c r="R159" s="70"/>
      <c r="S159" s="70"/>
      <c r="T159" s="71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154</v>
      </c>
      <c r="AU159" s="16" t="s">
        <v>83</v>
      </c>
    </row>
    <row r="160" spans="2:51" s="13" customFormat="1" ht="12">
      <c r="B160" s="205"/>
      <c r="C160" s="206"/>
      <c r="D160" s="200" t="s">
        <v>170</v>
      </c>
      <c r="E160" s="207" t="s">
        <v>1</v>
      </c>
      <c r="F160" s="208" t="s">
        <v>859</v>
      </c>
      <c r="G160" s="206"/>
      <c r="H160" s="209">
        <v>0.657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170</v>
      </c>
      <c r="AU160" s="215" t="s">
        <v>83</v>
      </c>
      <c r="AV160" s="13" t="s">
        <v>83</v>
      </c>
      <c r="AW160" s="13" t="s">
        <v>30</v>
      </c>
      <c r="AX160" s="13" t="s">
        <v>81</v>
      </c>
      <c r="AY160" s="215" t="s">
        <v>146</v>
      </c>
    </row>
    <row r="161" spans="1:65" s="2" customFormat="1" ht="21.75" customHeight="1">
      <c r="A161" s="33"/>
      <c r="B161" s="34"/>
      <c r="C161" s="186" t="s">
        <v>234</v>
      </c>
      <c r="D161" s="186" t="s">
        <v>148</v>
      </c>
      <c r="E161" s="187" t="s">
        <v>727</v>
      </c>
      <c r="F161" s="188" t="s">
        <v>728</v>
      </c>
      <c r="G161" s="189" t="s">
        <v>344</v>
      </c>
      <c r="H161" s="190">
        <v>3.96</v>
      </c>
      <c r="I161" s="191"/>
      <c r="J161" s="192">
        <f>ROUND(I161*H161,2)</f>
        <v>0</v>
      </c>
      <c r="K161" s="193"/>
      <c r="L161" s="38"/>
      <c r="M161" s="194" t="s">
        <v>1</v>
      </c>
      <c r="N161" s="195" t="s">
        <v>39</v>
      </c>
      <c r="O161" s="70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152</v>
      </c>
      <c r="AT161" s="198" t="s">
        <v>148</v>
      </c>
      <c r="AU161" s="198" t="s">
        <v>83</v>
      </c>
      <c r="AY161" s="16" t="s">
        <v>146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6" t="s">
        <v>81</v>
      </c>
      <c r="BK161" s="199">
        <f>ROUND(I161*H161,2)</f>
        <v>0</v>
      </c>
      <c r="BL161" s="16" t="s">
        <v>152</v>
      </c>
      <c r="BM161" s="198" t="s">
        <v>860</v>
      </c>
    </row>
    <row r="162" spans="2:63" s="12" customFormat="1" ht="22.9" customHeight="1">
      <c r="B162" s="170"/>
      <c r="C162" s="171"/>
      <c r="D162" s="172" t="s">
        <v>73</v>
      </c>
      <c r="E162" s="184" t="s">
        <v>405</v>
      </c>
      <c r="F162" s="184" t="s">
        <v>406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P163</f>
        <v>0</v>
      </c>
      <c r="Q162" s="178"/>
      <c r="R162" s="179">
        <f>R163</f>
        <v>0</v>
      </c>
      <c r="S162" s="178"/>
      <c r="T162" s="180">
        <f>T163</f>
        <v>0</v>
      </c>
      <c r="AR162" s="181" t="s">
        <v>81</v>
      </c>
      <c r="AT162" s="182" t="s">
        <v>73</v>
      </c>
      <c r="AU162" s="182" t="s">
        <v>81</v>
      </c>
      <c r="AY162" s="181" t="s">
        <v>146</v>
      </c>
      <c r="BK162" s="183">
        <f>BK163</f>
        <v>0</v>
      </c>
    </row>
    <row r="163" spans="1:65" s="2" customFormat="1" ht="16.5" customHeight="1">
      <c r="A163" s="33"/>
      <c r="B163" s="34"/>
      <c r="C163" s="186" t="s">
        <v>241</v>
      </c>
      <c r="D163" s="186" t="s">
        <v>148</v>
      </c>
      <c r="E163" s="187" t="s">
        <v>407</v>
      </c>
      <c r="F163" s="188" t="s">
        <v>408</v>
      </c>
      <c r="G163" s="189" t="s">
        <v>344</v>
      </c>
      <c r="H163" s="190">
        <v>2.821</v>
      </c>
      <c r="I163" s="191"/>
      <c r="J163" s="192">
        <f>ROUND(I163*H163,2)</f>
        <v>0</v>
      </c>
      <c r="K163" s="193"/>
      <c r="L163" s="38"/>
      <c r="M163" s="242" t="s">
        <v>1</v>
      </c>
      <c r="N163" s="243" t="s">
        <v>39</v>
      </c>
      <c r="O163" s="229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152</v>
      </c>
      <c r="AT163" s="198" t="s">
        <v>148</v>
      </c>
      <c r="AU163" s="198" t="s">
        <v>83</v>
      </c>
      <c r="AY163" s="16" t="s">
        <v>146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6" t="s">
        <v>81</v>
      </c>
      <c r="BK163" s="199">
        <f>ROUND(I163*H163,2)</f>
        <v>0</v>
      </c>
      <c r="BL163" s="16" t="s">
        <v>152</v>
      </c>
      <c r="BM163" s="198" t="s">
        <v>861</v>
      </c>
    </row>
    <row r="164" spans="1:31" s="2" customFormat="1" ht="6.95" customHeight="1">
      <c r="A164" s="33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38"/>
      <c r="M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</sheetData>
  <sheetProtection algorithmName="SHA-512" hashValue="7QnKvEbEYguZwlrTgzZ/h6wgelZ8VdGb4xCxCcjFtq/iTqxHaVXfBm6r+OcpWPpbr6+qsUyVuoxrSS9Mnp71Bw==" saltValue="ZBsLQ3jINqxDp1IHkXhJ8YlQPSCNnwIvkQSN6CwsUCMUjqOjh4NJzvGijovw8mjmvfnSZULSliBfcgUd3B1Lwg==" spinCount="100000" sheet="1" objects="1" scenarios="1" formatColumns="0" formatRows="0" autoFilter="0"/>
  <autoFilter ref="C122:K16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114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862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ROUND((SUM(BE121:BE141)),2)</f>
        <v>0</v>
      </c>
      <c r="G33" s="33"/>
      <c r="H33" s="33"/>
      <c r="I33" s="123">
        <v>0.21</v>
      </c>
      <c r="J33" s="122">
        <f>ROUND(((SUM(BE121:BE141))*I33),2)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ROUND((SUM(BF121:BF141)),2)</f>
        <v>0</v>
      </c>
      <c r="G34" s="33"/>
      <c r="H34" s="33"/>
      <c r="I34" s="123">
        <v>0.15</v>
      </c>
      <c r="J34" s="122">
        <f>ROUND(((SUM(BF121:BF141))*I34),2)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ROUND((SUM(BG121:BG141)),2)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ROUND((SUM(BH121:BH141)),2)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ROUND((SUM(BI121:BI141)),2)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07.1 - Přístupy ke korytu (udržovací práce)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J123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300</v>
      </c>
      <c r="E99" s="155"/>
      <c r="F99" s="155"/>
      <c r="G99" s="155"/>
      <c r="H99" s="155"/>
      <c r="I99" s="155"/>
      <c r="J99" s="156">
        <f>J133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529</v>
      </c>
      <c r="E100" s="155"/>
      <c r="F100" s="155"/>
      <c r="G100" s="155"/>
      <c r="H100" s="155"/>
      <c r="I100" s="155"/>
      <c r="J100" s="156">
        <f>J136</f>
        <v>0</v>
      </c>
      <c r="K100" s="153"/>
      <c r="L100" s="157"/>
    </row>
    <row r="101" spans="2:12" s="10" customFormat="1" ht="19.9" customHeight="1" hidden="1">
      <c r="B101" s="152"/>
      <c r="C101" s="153"/>
      <c r="D101" s="154" t="s">
        <v>303</v>
      </c>
      <c r="E101" s="155"/>
      <c r="F101" s="155"/>
      <c r="G101" s="155"/>
      <c r="H101" s="155"/>
      <c r="I101" s="155"/>
      <c r="J101" s="156">
        <f>J140</f>
        <v>0</v>
      </c>
      <c r="K101" s="153"/>
      <c r="L101" s="157"/>
    </row>
    <row r="102" spans="1:31" s="2" customFormat="1" ht="21.75" customHeight="1" hidden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 hidden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ht="12" hidden="1"/>
    <row r="105" ht="12" hidden="1"/>
    <row r="106" ht="12" hidden="1"/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131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90" t="str">
        <f>E7</f>
        <v>Gručovka v Lukavci, km 4,375 - 6,195</v>
      </c>
      <c r="F111" s="291"/>
      <c r="G111" s="291"/>
      <c r="H111" s="291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119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82" t="str">
        <f>E9</f>
        <v>SO 07.1 - Přístupy ke korytu (udržovací práce)</v>
      </c>
      <c r="F113" s="289"/>
      <c r="G113" s="289"/>
      <c r="H113" s="289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 xml:space="preserve"> </v>
      </c>
      <c r="G115" s="35"/>
      <c r="H115" s="35"/>
      <c r="I115" s="28" t="s">
        <v>22</v>
      </c>
      <c r="J115" s="65" t="str">
        <f>IF(J12="","",J12)</f>
        <v>28. 3. 2022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24</v>
      </c>
      <c r="D117" s="35"/>
      <c r="E117" s="35"/>
      <c r="F117" s="26" t="str">
        <f>E15</f>
        <v xml:space="preserve"> </v>
      </c>
      <c r="G117" s="35"/>
      <c r="H117" s="35"/>
      <c r="I117" s="28" t="s">
        <v>29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27</v>
      </c>
      <c r="D118" s="35"/>
      <c r="E118" s="35"/>
      <c r="F118" s="26" t="str">
        <f>IF(E18="","",E18)</f>
        <v>Vyplň údaj</v>
      </c>
      <c r="G118" s="35"/>
      <c r="H118" s="35"/>
      <c r="I118" s="28" t="s">
        <v>31</v>
      </c>
      <c r="J118" s="31" t="str">
        <f>E24</f>
        <v>HydroIdea s.r.o.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8"/>
      <c r="B120" s="159"/>
      <c r="C120" s="160" t="s">
        <v>132</v>
      </c>
      <c r="D120" s="161" t="s">
        <v>59</v>
      </c>
      <c r="E120" s="161" t="s">
        <v>55</v>
      </c>
      <c r="F120" s="161" t="s">
        <v>56</v>
      </c>
      <c r="G120" s="161" t="s">
        <v>133</v>
      </c>
      <c r="H120" s="161" t="s">
        <v>134</v>
      </c>
      <c r="I120" s="161" t="s">
        <v>135</v>
      </c>
      <c r="J120" s="162" t="s">
        <v>123</v>
      </c>
      <c r="K120" s="163" t="s">
        <v>136</v>
      </c>
      <c r="L120" s="164"/>
      <c r="M120" s="74" t="s">
        <v>1</v>
      </c>
      <c r="N120" s="75" t="s">
        <v>38</v>
      </c>
      <c r="O120" s="75" t="s">
        <v>137</v>
      </c>
      <c r="P120" s="75" t="s">
        <v>138</v>
      </c>
      <c r="Q120" s="75" t="s">
        <v>139</v>
      </c>
      <c r="R120" s="75" t="s">
        <v>140</v>
      </c>
      <c r="S120" s="75" t="s">
        <v>141</v>
      </c>
      <c r="T120" s="76" t="s">
        <v>142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3"/>
      <c r="B121" s="34"/>
      <c r="C121" s="81" t="s">
        <v>143</v>
      </c>
      <c r="D121" s="35"/>
      <c r="E121" s="35"/>
      <c r="F121" s="35"/>
      <c r="G121" s="35"/>
      <c r="H121" s="35"/>
      <c r="I121" s="35"/>
      <c r="J121" s="165">
        <f>BK121</f>
        <v>0</v>
      </c>
      <c r="K121" s="35"/>
      <c r="L121" s="38"/>
      <c r="M121" s="77"/>
      <c r="N121" s="166"/>
      <c r="O121" s="78"/>
      <c r="P121" s="167">
        <f>P122</f>
        <v>0</v>
      </c>
      <c r="Q121" s="78"/>
      <c r="R121" s="167">
        <f>R122</f>
        <v>12.96</v>
      </c>
      <c r="S121" s="78"/>
      <c r="T121" s="168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73</v>
      </c>
      <c r="AU121" s="16" t="s">
        <v>125</v>
      </c>
      <c r="BK121" s="169">
        <f>BK122</f>
        <v>0</v>
      </c>
    </row>
    <row r="122" spans="2:63" s="12" customFormat="1" ht="25.9" customHeight="1">
      <c r="B122" s="170"/>
      <c r="C122" s="171"/>
      <c r="D122" s="172" t="s">
        <v>73</v>
      </c>
      <c r="E122" s="173" t="s">
        <v>144</v>
      </c>
      <c r="F122" s="173" t="s">
        <v>145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P123+P133+P136+P140</f>
        <v>0</v>
      </c>
      <c r="Q122" s="178"/>
      <c r="R122" s="179">
        <f>R123+R133+R136+R140</f>
        <v>12.96</v>
      </c>
      <c r="S122" s="178"/>
      <c r="T122" s="180">
        <f>T123+T133+T136+T140</f>
        <v>0</v>
      </c>
      <c r="AR122" s="181" t="s">
        <v>81</v>
      </c>
      <c r="AT122" s="182" t="s">
        <v>73</v>
      </c>
      <c r="AU122" s="182" t="s">
        <v>74</v>
      </c>
      <c r="AY122" s="181" t="s">
        <v>146</v>
      </c>
      <c r="BK122" s="183">
        <f>BK123+BK133+BK136+BK140</f>
        <v>0</v>
      </c>
    </row>
    <row r="123" spans="2:63" s="12" customFormat="1" ht="22.9" customHeight="1">
      <c r="B123" s="170"/>
      <c r="C123" s="171"/>
      <c r="D123" s="172" t="s">
        <v>73</v>
      </c>
      <c r="E123" s="184" t="s">
        <v>81</v>
      </c>
      <c r="F123" s="184" t="s">
        <v>147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SUM(P124:P132)</f>
        <v>0</v>
      </c>
      <c r="Q123" s="178"/>
      <c r="R123" s="179">
        <f>SUM(R124:R132)</f>
        <v>0</v>
      </c>
      <c r="S123" s="178"/>
      <c r="T123" s="180">
        <f>SUM(T124:T132)</f>
        <v>0</v>
      </c>
      <c r="AR123" s="181" t="s">
        <v>81</v>
      </c>
      <c r="AT123" s="182" t="s">
        <v>73</v>
      </c>
      <c r="AU123" s="182" t="s">
        <v>81</v>
      </c>
      <c r="AY123" s="181" t="s">
        <v>146</v>
      </c>
      <c r="BK123" s="183">
        <f>SUM(BK124:BK132)</f>
        <v>0</v>
      </c>
    </row>
    <row r="124" spans="1:65" s="2" customFormat="1" ht="21.75" customHeight="1">
      <c r="A124" s="33"/>
      <c r="B124" s="34"/>
      <c r="C124" s="186" t="s">
        <v>81</v>
      </c>
      <c r="D124" s="186" t="s">
        <v>148</v>
      </c>
      <c r="E124" s="187" t="s">
        <v>863</v>
      </c>
      <c r="F124" s="188" t="s">
        <v>864</v>
      </c>
      <c r="G124" s="189" t="s">
        <v>310</v>
      </c>
      <c r="H124" s="190">
        <v>6</v>
      </c>
      <c r="I124" s="191"/>
      <c r="J124" s="192">
        <f>ROUND(I124*H124,2)</f>
        <v>0</v>
      </c>
      <c r="K124" s="193"/>
      <c r="L124" s="38"/>
      <c r="M124" s="194" t="s">
        <v>1</v>
      </c>
      <c r="N124" s="195" t="s">
        <v>39</v>
      </c>
      <c r="O124" s="70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8" t="s">
        <v>152</v>
      </c>
      <c r="AT124" s="198" t="s">
        <v>148</v>
      </c>
      <c r="AU124" s="198" t="s">
        <v>83</v>
      </c>
      <c r="AY124" s="16" t="s">
        <v>146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6" t="s">
        <v>81</v>
      </c>
      <c r="BK124" s="199">
        <f>ROUND(I124*H124,2)</f>
        <v>0</v>
      </c>
      <c r="BL124" s="16" t="s">
        <v>152</v>
      </c>
      <c r="BM124" s="198" t="s">
        <v>865</v>
      </c>
    </row>
    <row r="125" spans="2:51" s="13" customFormat="1" ht="12">
      <c r="B125" s="205"/>
      <c r="C125" s="206"/>
      <c r="D125" s="200" t="s">
        <v>170</v>
      </c>
      <c r="E125" s="207" t="s">
        <v>1</v>
      </c>
      <c r="F125" s="208" t="s">
        <v>866</v>
      </c>
      <c r="G125" s="206"/>
      <c r="H125" s="209">
        <v>6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170</v>
      </c>
      <c r="AU125" s="215" t="s">
        <v>83</v>
      </c>
      <c r="AV125" s="13" t="s">
        <v>83</v>
      </c>
      <c r="AW125" s="13" t="s">
        <v>30</v>
      </c>
      <c r="AX125" s="13" t="s">
        <v>81</v>
      </c>
      <c r="AY125" s="215" t="s">
        <v>146</v>
      </c>
    </row>
    <row r="126" spans="1:65" s="2" customFormat="1" ht="16.5" customHeight="1">
      <c r="A126" s="33"/>
      <c r="B126" s="34"/>
      <c r="C126" s="186" t="s">
        <v>83</v>
      </c>
      <c r="D126" s="186" t="s">
        <v>148</v>
      </c>
      <c r="E126" s="187" t="s">
        <v>325</v>
      </c>
      <c r="F126" s="188" t="s">
        <v>326</v>
      </c>
      <c r="G126" s="189" t="s">
        <v>310</v>
      </c>
      <c r="H126" s="190">
        <v>6</v>
      </c>
      <c r="I126" s="191"/>
      <c r="J126" s="192">
        <f>ROUND(I126*H126,2)</f>
        <v>0</v>
      </c>
      <c r="K126" s="193"/>
      <c r="L126" s="38"/>
      <c r="M126" s="194" t="s">
        <v>1</v>
      </c>
      <c r="N126" s="195" t="s">
        <v>39</v>
      </c>
      <c r="O126" s="70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152</v>
      </c>
      <c r="AT126" s="198" t="s">
        <v>148</v>
      </c>
      <c r="AU126" s="198" t="s">
        <v>83</v>
      </c>
      <c r="AY126" s="16" t="s">
        <v>146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81</v>
      </c>
      <c r="BK126" s="199">
        <f>ROUND(I126*H126,2)</f>
        <v>0</v>
      </c>
      <c r="BL126" s="16" t="s">
        <v>152</v>
      </c>
      <c r="BM126" s="198" t="s">
        <v>867</v>
      </c>
    </row>
    <row r="127" spans="1:47" s="2" customFormat="1" ht="19.5">
      <c r="A127" s="33"/>
      <c r="B127" s="34"/>
      <c r="C127" s="35"/>
      <c r="D127" s="200" t="s">
        <v>154</v>
      </c>
      <c r="E127" s="35"/>
      <c r="F127" s="201" t="s">
        <v>738</v>
      </c>
      <c r="G127" s="35"/>
      <c r="H127" s="35"/>
      <c r="I127" s="202"/>
      <c r="J127" s="35"/>
      <c r="K127" s="35"/>
      <c r="L127" s="38"/>
      <c r="M127" s="203"/>
      <c r="N127" s="204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154</v>
      </c>
      <c r="AU127" s="16" t="s">
        <v>83</v>
      </c>
    </row>
    <row r="128" spans="2:51" s="13" customFormat="1" ht="12">
      <c r="B128" s="205"/>
      <c r="C128" s="206"/>
      <c r="D128" s="200" t="s">
        <v>170</v>
      </c>
      <c r="E128" s="207" t="s">
        <v>1</v>
      </c>
      <c r="F128" s="208" t="s">
        <v>868</v>
      </c>
      <c r="G128" s="206"/>
      <c r="H128" s="209">
        <v>6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170</v>
      </c>
      <c r="AU128" s="215" t="s">
        <v>83</v>
      </c>
      <c r="AV128" s="13" t="s">
        <v>83</v>
      </c>
      <c r="AW128" s="13" t="s">
        <v>30</v>
      </c>
      <c r="AX128" s="13" t="s">
        <v>81</v>
      </c>
      <c r="AY128" s="215" t="s">
        <v>146</v>
      </c>
    </row>
    <row r="129" spans="1:65" s="2" customFormat="1" ht="24.2" customHeight="1">
      <c r="A129" s="33"/>
      <c r="B129" s="34"/>
      <c r="C129" s="186" t="s">
        <v>160</v>
      </c>
      <c r="D129" s="186" t="s">
        <v>148</v>
      </c>
      <c r="E129" s="187" t="s">
        <v>331</v>
      </c>
      <c r="F129" s="188" t="s">
        <v>332</v>
      </c>
      <c r="G129" s="189" t="s">
        <v>310</v>
      </c>
      <c r="H129" s="190">
        <v>138</v>
      </c>
      <c r="I129" s="191"/>
      <c r="J129" s="192">
        <f>ROUND(I129*H129,2)</f>
        <v>0</v>
      </c>
      <c r="K129" s="193"/>
      <c r="L129" s="38"/>
      <c r="M129" s="194" t="s">
        <v>1</v>
      </c>
      <c r="N129" s="195" t="s">
        <v>39</v>
      </c>
      <c r="O129" s="70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152</v>
      </c>
      <c r="AT129" s="198" t="s">
        <v>148</v>
      </c>
      <c r="AU129" s="198" t="s">
        <v>83</v>
      </c>
      <c r="AY129" s="16" t="s">
        <v>146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6" t="s">
        <v>81</v>
      </c>
      <c r="BK129" s="199">
        <f>ROUND(I129*H129,2)</f>
        <v>0</v>
      </c>
      <c r="BL129" s="16" t="s">
        <v>152</v>
      </c>
      <c r="BM129" s="198" t="s">
        <v>869</v>
      </c>
    </row>
    <row r="130" spans="2:51" s="13" customFormat="1" ht="12">
      <c r="B130" s="205"/>
      <c r="C130" s="206"/>
      <c r="D130" s="200" t="s">
        <v>170</v>
      </c>
      <c r="E130" s="207" t="s">
        <v>1</v>
      </c>
      <c r="F130" s="208" t="s">
        <v>870</v>
      </c>
      <c r="G130" s="206"/>
      <c r="H130" s="209">
        <v>138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170</v>
      </c>
      <c r="AU130" s="215" t="s">
        <v>83</v>
      </c>
      <c r="AV130" s="13" t="s">
        <v>83</v>
      </c>
      <c r="AW130" s="13" t="s">
        <v>30</v>
      </c>
      <c r="AX130" s="13" t="s">
        <v>81</v>
      </c>
      <c r="AY130" s="215" t="s">
        <v>146</v>
      </c>
    </row>
    <row r="131" spans="1:65" s="2" customFormat="1" ht="16.5" customHeight="1">
      <c r="A131" s="33"/>
      <c r="B131" s="34"/>
      <c r="C131" s="186" t="s">
        <v>152</v>
      </c>
      <c r="D131" s="186" t="s">
        <v>148</v>
      </c>
      <c r="E131" s="187" t="s">
        <v>219</v>
      </c>
      <c r="F131" s="188" t="s">
        <v>343</v>
      </c>
      <c r="G131" s="189" t="s">
        <v>344</v>
      </c>
      <c r="H131" s="190">
        <v>12</v>
      </c>
      <c r="I131" s="191"/>
      <c r="J131" s="192">
        <f>ROUND(I131*H131,2)</f>
        <v>0</v>
      </c>
      <c r="K131" s="193"/>
      <c r="L131" s="38"/>
      <c r="M131" s="194" t="s">
        <v>1</v>
      </c>
      <c r="N131" s="195" t="s">
        <v>39</v>
      </c>
      <c r="O131" s="70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152</v>
      </c>
      <c r="AT131" s="198" t="s">
        <v>148</v>
      </c>
      <c r="AU131" s="198" t="s">
        <v>83</v>
      </c>
      <c r="AY131" s="16" t="s">
        <v>146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6" t="s">
        <v>81</v>
      </c>
      <c r="BK131" s="199">
        <f>ROUND(I131*H131,2)</f>
        <v>0</v>
      </c>
      <c r="BL131" s="16" t="s">
        <v>152</v>
      </c>
      <c r="BM131" s="198" t="s">
        <v>871</v>
      </c>
    </row>
    <row r="132" spans="2:51" s="13" customFormat="1" ht="12">
      <c r="B132" s="205"/>
      <c r="C132" s="206"/>
      <c r="D132" s="200" t="s">
        <v>170</v>
      </c>
      <c r="E132" s="207" t="s">
        <v>1</v>
      </c>
      <c r="F132" s="208" t="s">
        <v>872</v>
      </c>
      <c r="G132" s="206"/>
      <c r="H132" s="209">
        <v>12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170</v>
      </c>
      <c r="AU132" s="215" t="s">
        <v>83</v>
      </c>
      <c r="AV132" s="13" t="s">
        <v>83</v>
      </c>
      <c r="AW132" s="13" t="s">
        <v>30</v>
      </c>
      <c r="AX132" s="13" t="s">
        <v>81</v>
      </c>
      <c r="AY132" s="215" t="s">
        <v>146</v>
      </c>
    </row>
    <row r="133" spans="2:63" s="12" customFormat="1" ht="22.9" customHeight="1">
      <c r="B133" s="170"/>
      <c r="C133" s="171"/>
      <c r="D133" s="172" t="s">
        <v>73</v>
      </c>
      <c r="E133" s="184" t="s">
        <v>152</v>
      </c>
      <c r="F133" s="184" t="s">
        <v>372</v>
      </c>
      <c r="G133" s="171"/>
      <c r="H133" s="171"/>
      <c r="I133" s="174"/>
      <c r="J133" s="185">
        <f>BK133</f>
        <v>0</v>
      </c>
      <c r="K133" s="171"/>
      <c r="L133" s="176"/>
      <c r="M133" s="177"/>
      <c r="N133" s="178"/>
      <c r="O133" s="178"/>
      <c r="P133" s="179">
        <f>SUM(P134:P135)</f>
        <v>0</v>
      </c>
      <c r="Q133" s="178"/>
      <c r="R133" s="179">
        <f>SUM(R134:R135)</f>
        <v>12.96</v>
      </c>
      <c r="S133" s="178"/>
      <c r="T133" s="180">
        <f>SUM(T134:T135)</f>
        <v>0</v>
      </c>
      <c r="AR133" s="181" t="s">
        <v>81</v>
      </c>
      <c r="AT133" s="182" t="s">
        <v>73</v>
      </c>
      <c r="AU133" s="182" t="s">
        <v>81</v>
      </c>
      <c r="AY133" s="181" t="s">
        <v>146</v>
      </c>
      <c r="BK133" s="183">
        <f>SUM(BK134:BK135)</f>
        <v>0</v>
      </c>
    </row>
    <row r="134" spans="1:65" s="2" customFormat="1" ht="16.5" customHeight="1">
      <c r="A134" s="33"/>
      <c r="B134" s="34"/>
      <c r="C134" s="186" t="s">
        <v>172</v>
      </c>
      <c r="D134" s="186" t="s">
        <v>148</v>
      </c>
      <c r="E134" s="187" t="s">
        <v>873</v>
      </c>
      <c r="F134" s="188" t="s">
        <v>874</v>
      </c>
      <c r="G134" s="189" t="s">
        <v>310</v>
      </c>
      <c r="H134" s="190">
        <v>6</v>
      </c>
      <c r="I134" s="191"/>
      <c r="J134" s="192">
        <f>ROUND(I134*H134,2)</f>
        <v>0</v>
      </c>
      <c r="K134" s="193"/>
      <c r="L134" s="38"/>
      <c r="M134" s="194" t="s">
        <v>1</v>
      </c>
      <c r="N134" s="195" t="s">
        <v>39</v>
      </c>
      <c r="O134" s="70"/>
      <c r="P134" s="196">
        <f>O134*H134</f>
        <v>0</v>
      </c>
      <c r="Q134" s="196">
        <v>2.16</v>
      </c>
      <c r="R134" s="196">
        <f>Q134*H134</f>
        <v>12.96</v>
      </c>
      <c r="S134" s="196">
        <v>0</v>
      </c>
      <c r="T134" s="19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152</v>
      </c>
      <c r="AT134" s="198" t="s">
        <v>148</v>
      </c>
      <c r="AU134" s="198" t="s">
        <v>83</v>
      </c>
      <c r="AY134" s="16" t="s">
        <v>146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6" t="s">
        <v>81</v>
      </c>
      <c r="BK134" s="199">
        <f>ROUND(I134*H134,2)</f>
        <v>0</v>
      </c>
      <c r="BL134" s="16" t="s">
        <v>152</v>
      </c>
      <c r="BM134" s="198" t="s">
        <v>875</v>
      </c>
    </row>
    <row r="135" spans="2:51" s="13" customFormat="1" ht="12">
      <c r="B135" s="205"/>
      <c r="C135" s="206"/>
      <c r="D135" s="200" t="s">
        <v>170</v>
      </c>
      <c r="E135" s="207" t="s">
        <v>1</v>
      </c>
      <c r="F135" s="208" t="s">
        <v>876</v>
      </c>
      <c r="G135" s="206"/>
      <c r="H135" s="209">
        <v>6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170</v>
      </c>
      <c r="AU135" s="215" t="s">
        <v>83</v>
      </c>
      <c r="AV135" s="13" t="s">
        <v>83</v>
      </c>
      <c r="AW135" s="13" t="s">
        <v>30</v>
      </c>
      <c r="AX135" s="13" t="s">
        <v>81</v>
      </c>
      <c r="AY135" s="215" t="s">
        <v>146</v>
      </c>
    </row>
    <row r="136" spans="2:63" s="12" customFormat="1" ht="22.9" customHeight="1">
      <c r="B136" s="170"/>
      <c r="C136" s="171"/>
      <c r="D136" s="172" t="s">
        <v>73</v>
      </c>
      <c r="E136" s="184" t="s">
        <v>177</v>
      </c>
      <c r="F136" s="184" t="s">
        <v>633</v>
      </c>
      <c r="G136" s="171"/>
      <c r="H136" s="171"/>
      <c r="I136" s="174"/>
      <c r="J136" s="185">
        <f>BK136</f>
        <v>0</v>
      </c>
      <c r="K136" s="171"/>
      <c r="L136" s="176"/>
      <c r="M136" s="177"/>
      <c r="N136" s="178"/>
      <c r="O136" s="178"/>
      <c r="P136" s="179">
        <f>SUM(P137:P139)</f>
        <v>0</v>
      </c>
      <c r="Q136" s="178"/>
      <c r="R136" s="179">
        <f>SUM(R137:R139)</f>
        <v>0</v>
      </c>
      <c r="S136" s="178"/>
      <c r="T136" s="180">
        <f>SUM(T137:T139)</f>
        <v>0</v>
      </c>
      <c r="AR136" s="181" t="s">
        <v>81</v>
      </c>
      <c r="AT136" s="182" t="s">
        <v>73</v>
      </c>
      <c r="AU136" s="182" t="s">
        <v>81</v>
      </c>
      <c r="AY136" s="181" t="s">
        <v>146</v>
      </c>
      <c r="BK136" s="183">
        <f>SUM(BK137:BK139)</f>
        <v>0</v>
      </c>
    </row>
    <row r="137" spans="1:65" s="2" customFormat="1" ht="16.5" customHeight="1">
      <c r="A137" s="33"/>
      <c r="B137" s="34"/>
      <c r="C137" s="186" t="s">
        <v>177</v>
      </c>
      <c r="D137" s="186" t="s">
        <v>148</v>
      </c>
      <c r="E137" s="187" t="s">
        <v>877</v>
      </c>
      <c r="F137" s="188" t="s">
        <v>878</v>
      </c>
      <c r="G137" s="189" t="s">
        <v>168</v>
      </c>
      <c r="H137" s="190">
        <v>28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152</v>
      </c>
      <c r="AT137" s="198" t="s">
        <v>148</v>
      </c>
      <c r="AU137" s="198" t="s">
        <v>83</v>
      </c>
      <c r="AY137" s="16" t="s">
        <v>146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81</v>
      </c>
      <c r="BK137" s="199">
        <f>ROUND(I137*H137,2)</f>
        <v>0</v>
      </c>
      <c r="BL137" s="16" t="s">
        <v>152</v>
      </c>
      <c r="BM137" s="198" t="s">
        <v>879</v>
      </c>
    </row>
    <row r="138" spans="1:47" s="2" customFormat="1" ht="39">
      <c r="A138" s="33"/>
      <c r="B138" s="34"/>
      <c r="C138" s="35"/>
      <c r="D138" s="200" t="s">
        <v>154</v>
      </c>
      <c r="E138" s="35"/>
      <c r="F138" s="201" t="s">
        <v>880</v>
      </c>
      <c r="G138" s="35"/>
      <c r="H138" s="35"/>
      <c r="I138" s="202"/>
      <c r="J138" s="35"/>
      <c r="K138" s="35"/>
      <c r="L138" s="38"/>
      <c r="M138" s="203"/>
      <c r="N138" s="204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154</v>
      </c>
      <c r="AU138" s="16" t="s">
        <v>83</v>
      </c>
    </row>
    <row r="139" spans="2:51" s="13" customFormat="1" ht="12">
      <c r="B139" s="205"/>
      <c r="C139" s="206"/>
      <c r="D139" s="200" t="s">
        <v>170</v>
      </c>
      <c r="E139" s="207" t="s">
        <v>1</v>
      </c>
      <c r="F139" s="208" t="s">
        <v>881</v>
      </c>
      <c r="G139" s="206"/>
      <c r="H139" s="209">
        <v>28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170</v>
      </c>
      <c r="AU139" s="215" t="s">
        <v>83</v>
      </c>
      <c r="AV139" s="13" t="s">
        <v>83</v>
      </c>
      <c r="AW139" s="13" t="s">
        <v>30</v>
      </c>
      <c r="AX139" s="13" t="s">
        <v>81</v>
      </c>
      <c r="AY139" s="215" t="s">
        <v>146</v>
      </c>
    </row>
    <row r="140" spans="2:63" s="12" customFormat="1" ht="22.9" customHeight="1">
      <c r="B140" s="170"/>
      <c r="C140" s="171"/>
      <c r="D140" s="172" t="s">
        <v>73</v>
      </c>
      <c r="E140" s="184" t="s">
        <v>405</v>
      </c>
      <c r="F140" s="184" t="s">
        <v>406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P141</f>
        <v>0</v>
      </c>
      <c r="Q140" s="178"/>
      <c r="R140" s="179">
        <f>R141</f>
        <v>0</v>
      </c>
      <c r="S140" s="178"/>
      <c r="T140" s="180">
        <f>T141</f>
        <v>0</v>
      </c>
      <c r="AR140" s="181" t="s">
        <v>81</v>
      </c>
      <c r="AT140" s="182" t="s">
        <v>73</v>
      </c>
      <c r="AU140" s="182" t="s">
        <v>81</v>
      </c>
      <c r="AY140" s="181" t="s">
        <v>146</v>
      </c>
      <c r="BK140" s="183">
        <f>BK141</f>
        <v>0</v>
      </c>
    </row>
    <row r="141" spans="1:65" s="2" customFormat="1" ht="16.5" customHeight="1">
      <c r="A141" s="33"/>
      <c r="B141" s="34"/>
      <c r="C141" s="186" t="s">
        <v>182</v>
      </c>
      <c r="D141" s="186" t="s">
        <v>148</v>
      </c>
      <c r="E141" s="187" t="s">
        <v>407</v>
      </c>
      <c r="F141" s="188" t="s">
        <v>408</v>
      </c>
      <c r="G141" s="189" t="s">
        <v>344</v>
      </c>
      <c r="H141" s="190">
        <v>12.96</v>
      </c>
      <c r="I141" s="191"/>
      <c r="J141" s="192">
        <f>ROUND(I141*H141,2)</f>
        <v>0</v>
      </c>
      <c r="K141" s="193"/>
      <c r="L141" s="38"/>
      <c r="M141" s="242" t="s">
        <v>1</v>
      </c>
      <c r="N141" s="243" t="s">
        <v>39</v>
      </c>
      <c r="O141" s="229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152</v>
      </c>
      <c r="AT141" s="198" t="s">
        <v>148</v>
      </c>
      <c r="AU141" s="198" t="s">
        <v>83</v>
      </c>
      <c r="AY141" s="16" t="s">
        <v>146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152</v>
      </c>
      <c r="BM141" s="198" t="s">
        <v>882</v>
      </c>
    </row>
    <row r="142" spans="1:31" s="2" customFormat="1" ht="6.95" customHeight="1">
      <c r="A142" s="33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38"/>
      <c r="M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</sheetData>
  <sheetProtection algorithmName="SHA-512" hashValue="9W06NbbHjsRt8+lK6rcDT0aFP16aX/ys5meqVyrMA6DZABGn9iVsMTJAReulSNVfj/SFVxt4010P5BJzEduIqg==" saltValue="eKTYYW2jvsEyBSlw9V/6ekvq60GNKP/V4bYlbCksPfiWokyuQSQreMNGUS+Rbg07HxSt9ztKhsCl78kNMJVx5g==" spinCount="100000" sheet="1" objects="1" scenarios="1" formatColumns="0" formatRows="0" autoFilter="0"/>
  <autoFilter ref="C120:K14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117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883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ROUND((SUM(BE120:BE149)),2)</f>
        <v>0</v>
      </c>
      <c r="G33" s="33"/>
      <c r="H33" s="33"/>
      <c r="I33" s="123">
        <v>0.21</v>
      </c>
      <c r="J33" s="122">
        <f>ROUND(((SUM(BE120:BE149))*I33),2)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ROUND((SUM(BF120:BF149)),2)</f>
        <v>0</v>
      </c>
      <c r="G34" s="33"/>
      <c r="H34" s="33"/>
      <c r="I34" s="123">
        <v>0.15</v>
      </c>
      <c r="J34" s="122">
        <f>ROUND(((SUM(BF120:BF149))*I34),2)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ROUND((SUM(BG120:BG149)),2)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ROUND((SUM(BH120:BH149)),2)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ROUND((SUM(BI120:BI149)),2)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07.2 - Přístupy ke korytu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J122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300</v>
      </c>
      <c r="E99" s="155"/>
      <c r="F99" s="155"/>
      <c r="G99" s="155"/>
      <c r="H99" s="155"/>
      <c r="I99" s="155"/>
      <c r="J99" s="156">
        <f>J145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303</v>
      </c>
      <c r="E100" s="155"/>
      <c r="F100" s="155"/>
      <c r="G100" s="155"/>
      <c r="H100" s="155"/>
      <c r="I100" s="155"/>
      <c r="J100" s="156">
        <f>J148</f>
        <v>0</v>
      </c>
      <c r="K100" s="153"/>
      <c r="L100" s="157"/>
    </row>
    <row r="101" spans="1:31" s="2" customFormat="1" ht="21.75" customHeight="1" hidden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 hidden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ht="12" hidden="1"/>
    <row r="104" ht="12" hidden="1"/>
    <row r="105" ht="12" hidden="1"/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131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90" t="str">
        <f>E7</f>
        <v>Gručovka v Lukavci, km 4,375 - 6,195</v>
      </c>
      <c r="F110" s="291"/>
      <c r="G110" s="291"/>
      <c r="H110" s="291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119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82" t="str">
        <f>E9</f>
        <v>SO 07.2 - Přístupy ke korytu</v>
      </c>
      <c r="F112" s="289"/>
      <c r="G112" s="289"/>
      <c r="H112" s="289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 xml:space="preserve"> </v>
      </c>
      <c r="G114" s="35"/>
      <c r="H114" s="35"/>
      <c r="I114" s="28" t="s">
        <v>22</v>
      </c>
      <c r="J114" s="65" t="str">
        <f>IF(J12="","",J12)</f>
        <v>28. 3. 2022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E15</f>
        <v xml:space="preserve"> </v>
      </c>
      <c r="G116" s="35"/>
      <c r="H116" s="35"/>
      <c r="I116" s="28" t="s">
        <v>29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27</v>
      </c>
      <c r="D117" s="35"/>
      <c r="E117" s="35"/>
      <c r="F117" s="26" t="str">
        <f>IF(E18="","",E18)</f>
        <v>Vyplň údaj</v>
      </c>
      <c r="G117" s="35"/>
      <c r="H117" s="35"/>
      <c r="I117" s="28" t="s">
        <v>31</v>
      </c>
      <c r="J117" s="31" t="str">
        <f>E24</f>
        <v>HydroIdea s.r.o.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8"/>
      <c r="B119" s="159"/>
      <c r="C119" s="160" t="s">
        <v>132</v>
      </c>
      <c r="D119" s="161" t="s">
        <v>59</v>
      </c>
      <c r="E119" s="161" t="s">
        <v>55</v>
      </c>
      <c r="F119" s="161" t="s">
        <v>56</v>
      </c>
      <c r="G119" s="161" t="s">
        <v>133</v>
      </c>
      <c r="H119" s="161" t="s">
        <v>134</v>
      </c>
      <c r="I119" s="161" t="s">
        <v>135</v>
      </c>
      <c r="J119" s="162" t="s">
        <v>123</v>
      </c>
      <c r="K119" s="163" t="s">
        <v>136</v>
      </c>
      <c r="L119" s="164"/>
      <c r="M119" s="74" t="s">
        <v>1</v>
      </c>
      <c r="N119" s="75" t="s">
        <v>38</v>
      </c>
      <c r="O119" s="75" t="s">
        <v>137</v>
      </c>
      <c r="P119" s="75" t="s">
        <v>138</v>
      </c>
      <c r="Q119" s="75" t="s">
        <v>139</v>
      </c>
      <c r="R119" s="75" t="s">
        <v>140</v>
      </c>
      <c r="S119" s="75" t="s">
        <v>141</v>
      </c>
      <c r="T119" s="76" t="s">
        <v>142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3" s="2" customFormat="1" ht="22.9" customHeight="1">
      <c r="A120" s="33"/>
      <c r="B120" s="34"/>
      <c r="C120" s="81" t="s">
        <v>143</v>
      </c>
      <c r="D120" s="35"/>
      <c r="E120" s="35"/>
      <c r="F120" s="35"/>
      <c r="G120" s="35"/>
      <c r="H120" s="35"/>
      <c r="I120" s="35"/>
      <c r="J120" s="165">
        <f>BK120</f>
        <v>0</v>
      </c>
      <c r="K120" s="35"/>
      <c r="L120" s="38"/>
      <c r="M120" s="77"/>
      <c r="N120" s="166"/>
      <c r="O120" s="78"/>
      <c r="P120" s="167">
        <f>P121</f>
        <v>0</v>
      </c>
      <c r="Q120" s="78"/>
      <c r="R120" s="167">
        <f>R121</f>
        <v>24.624150000000004</v>
      </c>
      <c r="S120" s="78"/>
      <c r="T120" s="168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73</v>
      </c>
      <c r="AU120" s="16" t="s">
        <v>125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73</v>
      </c>
      <c r="E121" s="173" t="s">
        <v>144</v>
      </c>
      <c r="F121" s="173" t="s">
        <v>145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P122+P145+P148</f>
        <v>0</v>
      </c>
      <c r="Q121" s="178"/>
      <c r="R121" s="179">
        <f>R122+R145+R148</f>
        <v>24.624150000000004</v>
      </c>
      <c r="S121" s="178"/>
      <c r="T121" s="180">
        <f>T122+T145+T148</f>
        <v>0</v>
      </c>
      <c r="AR121" s="181" t="s">
        <v>81</v>
      </c>
      <c r="AT121" s="182" t="s">
        <v>73</v>
      </c>
      <c r="AU121" s="182" t="s">
        <v>74</v>
      </c>
      <c r="AY121" s="181" t="s">
        <v>146</v>
      </c>
      <c r="BK121" s="183">
        <f>BK122+BK145+BK148</f>
        <v>0</v>
      </c>
    </row>
    <row r="122" spans="2:63" s="12" customFormat="1" ht="22.9" customHeight="1">
      <c r="B122" s="170"/>
      <c r="C122" s="171"/>
      <c r="D122" s="172" t="s">
        <v>73</v>
      </c>
      <c r="E122" s="184" t="s">
        <v>81</v>
      </c>
      <c r="F122" s="184" t="s">
        <v>147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SUM(P123:P144)</f>
        <v>0</v>
      </c>
      <c r="Q122" s="178"/>
      <c r="R122" s="179">
        <f>SUM(R123:R144)</f>
        <v>0.00015</v>
      </c>
      <c r="S122" s="178"/>
      <c r="T122" s="180">
        <f>SUM(T123:T144)</f>
        <v>0</v>
      </c>
      <c r="AR122" s="181" t="s">
        <v>81</v>
      </c>
      <c r="AT122" s="182" t="s">
        <v>73</v>
      </c>
      <c r="AU122" s="182" t="s">
        <v>81</v>
      </c>
      <c r="AY122" s="181" t="s">
        <v>146</v>
      </c>
      <c r="BK122" s="183">
        <f>SUM(BK123:BK144)</f>
        <v>0</v>
      </c>
    </row>
    <row r="123" spans="1:65" s="2" customFormat="1" ht="21.75" customHeight="1">
      <c r="A123" s="33"/>
      <c r="B123" s="34"/>
      <c r="C123" s="186" t="s">
        <v>81</v>
      </c>
      <c r="D123" s="186" t="s">
        <v>148</v>
      </c>
      <c r="E123" s="187" t="s">
        <v>863</v>
      </c>
      <c r="F123" s="188" t="s">
        <v>864</v>
      </c>
      <c r="G123" s="189" t="s">
        <v>310</v>
      </c>
      <c r="H123" s="190">
        <v>65</v>
      </c>
      <c r="I123" s="191"/>
      <c r="J123" s="192">
        <f>ROUND(I123*H123,2)</f>
        <v>0</v>
      </c>
      <c r="K123" s="193"/>
      <c r="L123" s="38"/>
      <c r="M123" s="194" t="s">
        <v>1</v>
      </c>
      <c r="N123" s="195" t="s">
        <v>39</v>
      </c>
      <c r="O123" s="70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8" t="s">
        <v>152</v>
      </c>
      <c r="AT123" s="198" t="s">
        <v>148</v>
      </c>
      <c r="AU123" s="198" t="s">
        <v>83</v>
      </c>
      <c r="AY123" s="16" t="s">
        <v>146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6" t="s">
        <v>81</v>
      </c>
      <c r="BK123" s="199">
        <f>ROUND(I123*H123,2)</f>
        <v>0</v>
      </c>
      <c r="BL123" s="16" t="s">
        <v>152</v>
      </c>
      <c r="BM123" s="198" t="s">
        <v>884</v>
      </c>
    </row>
    <row r="124" spans="2:51" s="13" customFormat="1" ht="12">
      <c r="B124" s="205"/>
      <c r="C124" s="206"/>
      <c r="D124" s="200" t="s">
        <v>170</v>
      </c>
      <c r="E124" s="207" t="s">
        <v>1</v>
      </c>
      <c r="F124" s="208" t="s">
        <v>885</v>
      </c>
      <c r="G124" s="206"/>
      <c r="H124" s="209">
        <v>65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170</v>
      </c>
      <c r="AU124" s="215" t="s">
        <v>83</v>
      </c>
      <c r="AV124" s="13" t="s">
        <v>83</v>
      </c>
      <c r="AW124" s="13" t="s">
        <v>30</v>
      </c>
      <c r="AX124" s="13" t="s">
        <v>81</v>
      </c>
      <c r="AY124" s="215" t="s">
        <v>146</v>
      </c>
    </row>
    <row r="125" spans="1:65" s="2" customFormat="1" ht="16.5" customHeight="1">
      <c r="A125" s="33"/>
      <c r="B125" s="34"/>
      <c r="C125" s="186" t="s">
        <v>83</v>
      </c>
      <c r="D125" s="186" t="s">
        <v>148</v>
      </c>
      <c r="E125" s="187" t="s">
        <v>321</v>
      </c>
      <c r="F125" s="188" t="s">
        <v>322</v>
      </c>
      <c r="G125" s="189" t="s">
        <v>310</v>
      </c>
      <c r="H125" s="190">
        <v>5</v>
      </c>
      <c r="I125" s="191"/>
      <c r="J125" s="192">
        <f>ROUND(I125*H125,2)</f>
        <v>0</v>
      </c>
      <c r="K125" s="193"/>
      <c r="L125" s="38"/>
      <c r="M125" s="194" t="s">
        <v>1</v>
      </c>
      <c r="N125" s="195" t="s">
        <v>39</v>
      </c>
      <c r="O125" s="70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152</v>
      </c>
      <c r="AT125" s="198" t="s">
        <v>148</v>
      </c>
      <c r="AU125" s="198" t="s">
        <v>83</v>
      </c>
      <c r="AY125" s="16" t="s">
        <v>146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6" t="s">
        <v>81</v>
      </c>
      <c r="BK125" s="199">
        <f>ROUND(I125*H125,2)</f>
        <v>0</v>
      </c>
      <c r="BL125" s="16" t="s">
        <v>152</v>
      </c>
      <c r="BM125" s="198" t="s">
        <v>886</v>
      </c>
    </row>
    <row r="126" spans="2:51" s="13" customFormat="1" ht="12">
      <c r="B126" s="205"/>
      <c r="C126" s="206"/>
      <c r="D126" s="200" t="s">
        <v>170</v>
      </c>
      <c r="E126" s="207" t="s">
        <v>1</v>
      </c>
      <c r="F126" s="208" t="s">
        <v>887</v>
      </c>
      <c r="G126" s="206"/>
      <c r="H126" s="209">
        <v>5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170</v>
      </c>
      <c r="AU126" s="215" t="s">
        <v>83</v>
      </c>
      <c r="AV126" s="13" t="s">
        <v>83</v>
      </c>
      <c r="AW126" s="13" t="s">
        <v>30</v>
      </c>
      <c r="AX126" s="13" t="s">
        <v>81</v>
      </c>
      <c r="AY126" s="215" t="s">
        <v>146</v>
      </c>
    </row>
    <row r="127" spans="1:65" s="2" customFormat="1" ht="16.5" customHeight="1">
      <c r="A127" s="33"/>
      <c r="B127" s="34"/>
      <c r="C127" s="186" t="s">
        <v>160</v>
      </c>
      <c r="D127" s="186" t="s">
        <v>148</v>
      </c>
      <c r="E127" s="187" t="s">
        <v>325</v>
      </c>
      <c r="F127" s="188" t="s">
        <v>326</v>
      </c>
      <c r="G127" s="189" t="s">
        <v>310</v>
      </c>
      <c r="H127" s="190">
        <v>65</v>
      </c>
      <c r="I127" s="191"/>
      <c r="J127" s="192">
        <f>ROUND(I127*H127,2)</f>
        <v>0</v>
      </c>
      <c r="K127" s="193"/>
      <c r="L127" s="38"/>
      <c r="M127" s="194" t="s">
        <v>1</v>
      </c>
      <c r="N127" s="195" t="s">
        <v>39</v>
      </c>
      <c r="O127" s="70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8" t="s">
        <v>152</v>
      </c>
      <c r="AT127" s="198" t="s">
        <v>148</v>
      </c>
      <c r="AU127" s="198" t="s">
        <v>83</v>
      </c>
      <c r="AY127" s="16" t="s">
        <v>146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6" t="s">
        <v>81</v>
      </c>
      <c r="BK127" s="199">
        <f>ROUND(I127*H127,2)</f>
        <v>0</v>
      </c>
      <c r="BL127" s="16" t="s">
        <v>152</v>
      </c>
      <c r="BM127" s="198" t="s">
        <v>888</v>
      </c>
    </row>
    <row r="128" spans="1:47" s="2" customFormat="1" ht="29.25">
      <c r="A128" s="33"/>
      <c r="B128" s="34"/>
      <c r="C128" s="35"/>
      <c r="D128" s="200" t="s">
        <v>154</v>
      </c>
      <c r="E128" s="35"/>
      <c r="F128" s="201" t="s">
        <v>328</v>
      </c>
      <c r="G128" s="35"/>
      <c r="H128" s="35"/>
      <c r="I128" s="202"/>
      <c r="J128" s="35"/>
      <c r="K128" s="35"/>
      <c r="L128" s="38"/>
      <c r="M128" s="203"/>
      <c r="N128" s="204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154</v>
      </c>
      <c r="AU128" s="16" t="s">
        <v>83</v>
      </c>
    </row>
    <row r="129" spans="2:51" s="13" customFormat="1" ht="12">
      <c r="B129" s="205"/>
      <c r="C129" s="206"/>
      <c r="D129" s="200" t="s">
        <v>170</v>
      </c>
      <c r="E129" s="207" t="s">
        <v>1</v>
      </c>
      <c r="F129" s="208" t="s">
        <v>889</v>
      </c>
      <c r="G129" s="206"/>
      <c r="H129" s="209">
        <v>65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170</v>
      </c>
      <c r="AU129" s="215" t="s">
        <v>83</v>
      </c>
      <c r="AV129" s="13" t="s">
        <v>83</v>
      </c>
      <c r="AW129" s="13" t="s">
        <v>30</v>
      </c>
      <c r="AX129" s="13" t="s">
        <v>81</v>
      </c>
      <c r="AY129" s="215" t="s">
        <v>146</v>
      </c>
    </row>
    <row r="130" spans="1:65" s="2" customFormat="1" ht="24.2" customHeight="1">
      <c r="A130" s="33"/>
      <c r="B130" s="34"/>
      <c r="C130" s="186" t="s">
        <v>152</v>
      </c>
      <c r="D130" s="186" t="s">
        <v>148</v>
      </c>
      <c r="E130" s="187" t="s">
        <v>331</v>
      </c>
      <c r="F130" s="188" t="s">
        <v>332</v>
      </c>
      <c r="G130" s="189" t="s">
        <v>310</v>
      </c>
      <c r="H130" s="190">
        <v>1380</v>
      </c>
      <c r="I130" s="191"/>
      <c r="J130" s="192">
        <f>ROUND(I130*H130,2)</f>
        <v>0</v>
      </c>
      <c r="K130" s="193"/>
      <c r="L130" s="38"/>
      <c r="M130" s="194" t="s">
        <v>1</v>
      </c>
      <c r="N130" s="195" t="s">
        <v>39</v>
      </c>
      <c r="O130" s="70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152</v>
      </c>
      <c r="AT130" s="198" t="s">
        <v>148</v>
      </c>
      <c r="AU130" s="198" t="s">
        <v>83</v>
      </c>
      <c r="AY130" s="16" t="s">
        <v>146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81</v>
      </c>
      <c r="BK130" s="199">
        <f>ROUND(I130*H130,2)</f>
        <v>0</v>
      </c>
      <c r="BL130" s="16" t="s">
        <v>152</v>
      </c>
      <c r="BM130" s="198" t="s">
        <v>890</v>
      </c>
    </row>
    <row r="131" spans="2:51" s="13" customFormat="1" ht="22.5">
      <c r="B131" s="205"/>
      <c r="C131" s="206"/>
      <c r="D131" s="200" t="s">
        <v>170</v>
      </c>
      <c r="E131" s="207" t="s">
        <v>1</v>
      </c>
      <c r="F131" s="208" t="s">
        <v>891</v>
      </c>
      <c r="G131" s="206"/>
      <c r="H131" s="209">
        <v>1380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170</v>
      </c>
      <c r="AU131" s="215" t="s">
        <v>83</v>
      </c>
      <c r="AV131" s="13" t="s">
        <v>83</v>
      </c>
      <c r="AW131" s="13" t="s">
        <v>30</v>
      </c>
      <c r="AX131" s="13" t="s">
        <v>81</v>
      </c>
      <c r="AY131" s="215" t="s">
        <v>146</v>
      </c>
    </row>
    <row r="132" spans="1:65" s="2" customFormat="1" ht="16.5" customHeight="1">
      <c r="A132" s="33"/>
      <c r="B132" s="34"/>
      <c r="C132" s="186" t="s">
        <v>172</v>
      </c>
      <c r="D132" s="186" t="s">
        <v>148</v>
      </c>
      <c r="E132" s="187" t="s">
        <v>335</v>
      </c>
      <c r="F132" s="188" t="s">
        <v>336</v>
      </c>
      <c r="G132" s="189" t="s">
        <v>310</v>
      </c>
      <c r="H132" s="190">
        <v>5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152</v>
      </c>
      <c r="AT132" s="198" t="s">
        <v>148</v>
      </c>
      <c r="AU132" s="198" t="s">
        <v>83</v>
      </c>
      <c r="AY132" s="16" t="s">
        <v>146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81</v>
      </c>
      <c r="BK132" s="199">
        <f>ROUND(I132*H132,2)</f>
        <v>0</v>
      </c>
      <c r="BL132" s="16" t="s">
        <v>152</v>
      </c>
      <c r="BM132" s="198" t="s">
        <v>892</v>
      </c>
    </row>
    <row r="133" spans="2:51" s="13" customFormat="1" ht="12">
      <c r="B133" s="205"/>
      <c r="C133" s="206"/>
      <c r="D133" s="200" t="s">
        <v>170</v>
      </c>
      <c r="E133" s="207" t="s">
        <v>1</v>
      </c>
      <c r="F133" s="208" t="s">
        <v>893</v>
      </c>
      <c r="G133" s="206"/>
      <c r="H133" s="209">
        <v>5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170</v>
      </c>
      <c r="AU133" s="215" t="s">
        <v>83</v>
      </c>
      <c r="AV133" s="13" t="s">
        <v>83</v>
      </c>
      <c r="AW133" s="13" t="s">
        <v>30</v>
      </c>
      <c r="AX133" s="13" t="s">
        <v>81</v>
      </c>
      <c r="AY133" s="215" t="s">
        <v>146</v>
      </c>
    </row>
    <row r="134" spans="1:65" s="2" customFormat="1" ht="16.5" customHeight="1">
      <c r="A134" s="33"/>
      <c r="B134" s="34"/>
      <c r="C134" s="186" t="s">
        <v>177</v>
      </c>
      <c r="D134" s="186" t="s">
        <v>148</v>
      </c>
      <c r="E134" s="187" t="s">
        <v>219</v>
      </c>
      <c r="F134" s="188" t="s">
        <v>343</v>
      </c>
      <c r="G134" s="189" t="s">
        <v>344</v>
      </c>
      <c r="H134" s="190">
        <v>120</v>
      </c>
      <c r="I134" s="191"/>
      <c r="J134" s="192">
        <f>ROUND(I134*H134,2)</f>
        <v>0</v>
      </c>
      <c r="K134" s="193"/>
      <c r="L134" s="38"/>
      <c r="M134" s="194" t="s">
        <v>1</v>
      </c>
      <c r="N134" s="195" t="s">
        <v>39</v>
      </c>
      <c r="O134" s="70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152</v>
      </c>
      <c r="AT134" s="198" t="s">
        <v>148</v>
      </c>
      <c r="AU134" s="198" t="s">
        <v>83</v>
      </c>
      <c r="AY134" s="16" t="s">
        <v>146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6" t="s">
        <v>81</v>
      </c>
      <c r="BK134" s="199">
        <f>ROUND(I134*H134,2)</f>
        <v>0</v>
      </c>
      <c r="BL134" s="16" t="s">
        <v>152</v>
      </c>
      <c r="BM134" s="198" t="s">
        <v>894</v>
      </c>
    </row>
    <row r="135" spans="2:51" s="13" customFormat="1" ht="22.5">
      <c r="B135" s="205"/>
      <c r="C135" s="206"/>
      <c r="D135" s="200" t="s">
        <v>170</v>
      </c>
      <c r="E135" s="207" t="s">
        <v>1</v>
      </c>
      <c r="F135" s="208" t="s">
        <v>895</v>
      </c>
      <c r="G135" s="206"/>
      <c r="H135" s="209">
        <v>120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170</v>
      </c>
      <c r="AU135" s="215" t="s">
        <v>83</v>
      </c>
      <c r="AV135" s="13" t="s">
        <v>83</v>
      </c>
      <c r="AW135" s="13" t="s">
        <v>30</v>
      </c>
      <c r="AX135" s="13" t="s">
        <v>81</v>
      </c>
      <c r="AY135" s="215" t="s">
        <v>146</v>
      </c>
    </row>
    <row r="136" spans="1:65" s="2" customFormat="1" ht="16.5" customHeight="1">
      <c r="A136" s="33"/>
      <c r="B136" s="34"/>
      <c r="C136" s="186" t="s">
        <v>182</v>
      </c>
      <c r="D136" s="186" t="s">
        <v>148</v>
      </c>
      <c r="E136" s="187" t="s">
        <v>351</v>
      </c>
      <c r="F136" s="188" t="s">
        <v>352</v>
      </c>
      <c r="G136" s="189" t="s">
        <v>168</v>
      </c>
      <c r="H136" s="190">
        <v>50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39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152</v>
      </c>
      <c r="AT136" s="198" t="s">
        <v>148</v>
      </c>
      <c r="AU136" s="198" t="s">
        <v>83</v>
      </c>
      <c r="AY136" s="16" t="s">
        <v>146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81</v>
      </c>
      <c r="BK136" s="199">
        <f>ROUND(I136*H136,2)</f>
        <v>0</v>
      </c>
      <c r="BL136" s="16" t="s">
        <v>152</v>
      </c>
      <c r="BM136" s="198" t="s">
        <v>896</v>
      </c>
    </row>
    <row r="137" spans="2:51" s="13" customFormat="1" ht="12">
      <c r="B137" s="205"/>
      <c r="C137" s="206"/>
      <c r="D137" s="200" t="s">
        <v>170</v>
      </c>
      <c r="E137" s="207" t="s">
        <v>1</v>
      </c>
      <c r="F137" s="208" t="s">
        <v>897</v>
      </c>
      <c r="G137" s="206"/>
      <c r="H137" s="209">
        <v>50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170</v>
      </c>
      <c r="AU137" s="215" t="s">
        <v>83</v>
      </c>
      <c r="AV137" s="13" t="s">
        <v>83</v>
      </c>
      <c r="AW137" s="13" t="s">
        <v>30</v>
      </c>
      <c r="AX137" s="13" t="s">
        <v>81</v>
      </c>
      <c r="AY137" s="215" t="s">
        <v>146</v>
      </c>
    </row>
    <row r="138" spans="1:65" s="2" customFormat="1" ht="16.5" customHeight="1">
      <c r="A138" s="33"/>
      <c r="B138" s="34"/>
      <c r="C138" s="186" t="s">
        <v>187</v>
      </c>
      <c r="D138" s="186" t="s">
        <v>148</v>
      </c>
      <c r="E138" s="187" t="s">
        <v>898</v>
      </c>
      <c r="F138" s="188" t="s">
        <v>899</v>
      </c>
      <c r="G138" s="189" t="s">
        <v>168</v>
      </c>
      <c r="H138" s="190">
        <v>50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152</v>
      </c>
      <c r="AT138" s="198" t="s">
        <v>148</v>
      </c>
      <c r="AU138" s="198" t="s">
        <v>83</v>
      </c>
      <c r="AY138" s="16" t="s">
        <v>146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81</v>
      </c>
      <c r="BK138" s="199">
        <f>ROUND(I138*H138,2)</f>
        <v>0</v>
      </c>
      <c r="BL138" s="16" t="s">
        <v>152</v>
      </c>
      <c r="BM138" s="198" t="s">
        <v>900</v>
      </c>
    </row>
    <row r="139" spans="1:65" s="2" customFormat="1" ht="16.5" customHeight="1">
      <c r="A139" s="33"/>
      <c r="B139" s="34"/>
      <c r="C139" s="231" t="s">
        <v>192</v>
      </c>
      <c r="D139" s="231" t="s">
        <v>358</v>
      </c>
      <c r="E139" s="232" t="s">
        <v>359</v>
      </c>
      <c r="F139" s="233" t="s">
        <v>360</v>
      </c>
      <c r="G139" s="234" t="s">
        <v>361</v>
      </c>
      <c r="H139" s="235">
        <v>0.15</v>
      </c>
      <c r="I139" s="236"/>
      <c r="J139" s="237">
        <f>ROUND(I139*H139,2)</f>
        <v>0</v>
      </c>
      <c r="K139" s="238"/>
      <c r="L139" s="239"/>
      <c r="M139" s="240" t="s">
        <v>1</v>
      </c>
      <c r="N139" s="241" t="s">
        <v>39</v>
      </c>
      <c r="O139" s="70"/>
      <c r="P139" s="196">
        <f>O139*H139</f>
        <v>0</v>
      </c>
      <c r="Q139" s="196">
        <v>0.001</v>
      </c>
      <c r="R139" s="196">
        <f>Q139*H139</f>
        <v>0.00015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187</v>
      </c>
      <c r="AT139" s="198" t="s">
        <v>358</v>
      </c>
      <c r="AU139" s="198" t="s">
        <v>83</v>
      </c>
      <c r="AY139" s="16" t="s">
        <v>146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81</v>
      </c>
      <c r="BK139" s="199">
        <f>ROUND(I139*H139,2)</f>
        <v>0</v>
      </c>
      <c r="BL139" s="16" t="s">
        <v>152</v>
      </c>
      <c r="BM139" s="198" t="s">
        <v>901</v>
      </c>
    </row>
    <row r="140" spans="2:51" s="13" customFormat="1" ht="12">
      <c r="B140" s="205"/>
      <c r="C140" s="206"/>
      <c r="D140" s="200" t="s">
        <v>170</v>
      </c>
      <c r="E140" s="207" t="s">
        <v>1</v>
      </c>
      <c r="F140" s="208" t="s">
        <v>902</v>
      </c>
      <c r="G140" s="206"/>
      <c r="H140" s="209">
        <v>0.15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170</v>
      </c>
      <c r="AU140" s="215" t="s">
        <v>83</v>
      </c>
      <c r="AV140" s="13" t="s">
        <v>83</v>
      </c>
      <c r="AW140" s="13" t="s">
        <v>30</v>
      </c>
      <c r="AX140" s="13" t="s">
        <v>81</v>
      </c>
      <c r="AY140" s="215" t="s">
        <v>146</v>
      </c>
    </row>
    <row r="141" spans="1:65" s="2" customFormat="1" ht="16.5" customHeight="1">
      <c r="A141" s="33"/>
      <c r="B141" s="34"/>
      <c r="C141" s="186" t="s">
        <v>196</v>
      </c>
      <c r="D141" s="186" t="s">
        <v>148</v>
      </c>
      <c r="E141" s="187" t="s">
        <v>903</v>
      </c>
      <c r="F141" s="188" t="s">
        <v>904</v>
      </c>
      <c r="G141" s="189" t="s">
        <v>168</v>
      </c>
      <c r="H141" s="190">
        <v>107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39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152</v>
      </c>
      <c r="AT141" s="198" t="s">
        <v>148</v>
      </c>
      <c r="AU141" s="198" t="s">
        <v>83</v>
      </c>
      <c r="AY141" s="16" t="s">
        <v>146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152</v>
      </c>
      <c r="BM141" s="198" t="s">
        <v>905</v>
      </c>
    </row>
    <row r="142" spans="2:51" s="13" customFormat="1" ht="12">
      <c r="B142" s="205"/>
      <c r="C142" s="206"/>
      <c r="D142" s="200" t="s">
        <v>170</v>
      </c>
      <c r="E142" s="207" t="s">
        <v>1</v>
      </c>
      <c r="F142" s="208" t="s">
        <v>906</v>
      </c>
      <c r="G142" s="206"/>
      <c r="H142" s="209">
        <v>50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170</v>
      </c>
      <c r="AU142" s="215" t="s">
        <v>83</v>
      </c>
      <c r="AV142" s="13" t="s">
        <v>83</v>
      </c>
      <c r="AW142" s="13" t="s">
        <v>30</v>
      </c>
      <c r="AX142" s="13" t="s">
        <v>74</v>
      </c>
      <c r="AY142" s="215" t="s">
        <v>146</v>
      </c>
    </row>
    <row r="143" spans="2:51" s="13" customFormat="1" ht="12">
      <c r="B143" s="205"/>
      <c r="C143" s="206"/>
      <c r="D143" s="200" t="s">
        <v>170</v>
      </c>
      <c r="E143" s="207" t="s">
        <v>1</v>
      </c>
      <c r="F143" s="208" t="s">
        <v>907</v>
      </c>
      <c r="G143" s="206"/>
      <c r="H143" s="209">
        <v>57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170</v>
      </c>
      <c r="AU143" s="215" t="s">
        <v>83</v>
      </c>
      <c r="AV143" s="13" t="s">
        <v>83</v>
      </c>
      <c r="AW143" s="13" t="s">
        <v>30</v>
      </c>
      <c r="AX143" s="13" t="s">
        <v>74</v>
      </c>
      <c r="AY143" s="215" t="s">
        <v>146</v>
      </c>
    </row>
    <row r="144" spans="2:51" s="14" customFormat="1" ht="12">
      <c r="B144" s="216"/>
      <c r="C144" s="217"/>
      <c r="D144" s="200" t="s">
        <v>170</v>
      </c>
      <c r="E144" s="218" t="s">
        <v>1</v>
      </c>
      <c r="F144" s="219" t="s">
        <v>201</v>
      </c>
      <c r="G144" s="217"/>
      <c r="H144" s="220">
        <v>107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170</v>
      </c>
      <c r="AU144" s="226" t="s">
        <v>83</v>
      </c>
      <c r="AV144" s="14" t="s">
        <v>152</v>
      </c>
      <c r="AW144" s="14" t="s">
        <v>30</v>
      </c>
      <c r="AX144" s="14" t="s">
        <v>81</v>
      </c>
      <c r="AY144" s="226" t="s">
        <v>146</v>
      </c>
    </row>
    <row r="145" spans="2:63" s="12" customFormat="1" ht="22.9" customHeight="1">
      <c r="B145" s="170"/>
      <c r="C145" s="171"/>
      <c r="D145" s="172" t="s">
        <v>73</v>
      </c>
      <c r="E145" s="184" t="s">
        <v>152</v>
      </c>
      <c r="F145" s="184" t="s">
        <v>372</v>
      </c>
      <c r="G145" s="171"/>
      <c r="H145" s="171"/>
      <c r="I145" s="174"/>
      <c r="J145" s="185">
        <f>BK145</f>
        <v>0</v>
      </c>
      <c r="K145" s="171"/>
      <c r="L145" s="176"/>
      <c r="M145" s="177"/>
      <c r="N145" s="178"/>
      <c r="O145" s="178"/>
      <c r="P145" s="179">
        <f>SUM(P146:P147)</f>
        <v>0</v>
      </c>
      <c r="Q145" s="178"/>
      <c r="R145" s="179">
        <f>SUM(R146:R147)</f>
        <v>24.624000000000002</v>
      </c>
      <c r="S145" s="178"/>
      <c r="T145" s="180">
        <f>SUM(T146:T147)</f>
        <v>0</v>
      </c>
      <c r="AR145" s="181" t="s">
        <v>81</v>
      </c>
      <c r="AT145" s="182" t="s">
        <v>73</v>
      </c>
      <c r="AU145" s="182" t="s">
        <v>81</v>
      </c>
      <c r="AY145" s="181" t="s">
        <v>146</v>
      </c>
      <c r="BK145" s="183">
        <f>SUM(BK146:BK147)</f>
        <v>0</v>
      </c>
    </row>
    <row r="146" spans="1:65" s="2" customFormat="1" ht="16.5" customHeight="1">
      <c r="A146" s="33"/>
      <c r="B146" s="34"/>
      <c r="C146" s="186" t="s">
        <v>202</v>
      </c>
      <c r="D146" s="186" t="s">
        <v>148</v>
      </c>
      <c r="E146" s="187" t="s">
        <v>873</v>
      </c>
      <c r="F146" s="188" t="s">
        <v>874</v>
      </c>
      <c r="G146" s="189" t="s">
        <v>310</v>
      </c>
      <c r="H146" s="190">
        <v>11.4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39</v>
      </c>
      <c r="O146" s="70"/>
      <c r="P146" s="196">
        <f>O146*H146</f>
        <v>0</v>
      </c>
      <c r="Q146" s="196">
        <v>2.16</v>
      </c>
      <c r="R146" s="196">
        <f>Q146*H146</f>
        <v>24.624000000000002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152</v>
      </c>
      <c r="AT146" s="198" t="s">
        <v>148</v>
      </c>
      <c r="AU146" s="198" t="s">
        <v>83</v>
      </c>
      <c r="AY146" s="16" t="s">
        <v>146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81</v>
      </c>
      <c r="BK146" s="199">
        <f>ROUND(I146*H146,2)</f>
        <v>0</v>
      </c>
      <c r="BL146" s="16" t="s">
        <v>152</v>
      </c>
      <c r="BM146" s="198" t="s">
        <v>908</v>
      </c>
    </row>
    <row r="147" spans="2:51" s="13" customFormat="1" ht="12">
      <c r="B147" s="205"/>
      <c r="C147" s="206"/>
      <c r="D147" s="200" t="s">
        <v>170</v>
      </c>
      <c r="E147" s="207" t="s">
        <v>1</v>
      </c>
      <c r="F147" s="208" t="s">
        <v>909</v>
      </c>
      <c r="G147" s="206"/>
      <c r="H147" s="209">
        <v>11.4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170</v>
      </c>
      <c r="AU147" s="215" t="s">
        <v>83</v>
      </c>
      <c r="AV147" s="13" t="s">
        <v>83</v>
      </c>
      <c r="AW147" s="13" t="s">
        <v>30</v>
      </c>
      <c r="AX147" s="13" t="s">
        <v>81</v>
      </c>
      <c r="AY147" s="215" t="s">
        <v>146</v>
      </c>
    </row>
    <row r="148" spans="2:63" s="12" customFormat="1" ht="22.9" customHeight="1">
      <c r="B148" s="170"/>
      <c r="C148" s="171"/>
      <c r="D148" s="172" t="s">
        <v>73</v>
      </c>
      <c r="E148" s="184" t="s">
        <v>405</v>
      </c>
      <c r="F148" s="184" t="s">
        <v>406</v>
      </c>
      <c r="G148" s="171"/>
      <c r="H148" s="171"/>
      <c r="I148" s="174"/>
      <c r="J148" s="185">
        <f>BK148</f>
        <v>0</v>
      </c>
      <c r="K148" s="171"/>
      <c r="L148" s="176"/>
      <c r="M148" s="177"/>
      <c r="N148" s="178"/>
      <c r="O148" s="178"/>
      <c r="P148" s="179">
        <f>P149</f>
        <v>0</v>
      </c>
      <c r="Q148" s="178"/>
      <c r="R148" s="179">
        <f>R149</f>
        <v>0</v>
      </c>
      <c r="S148" s="178"/>
      <c r="T148" s="180">
        <f>T149</f>
        <v>0</v>
      </c>
      <c r="AR148" s="181" t="s">
        <v>81</v>
      </c>
      <c r="AT148" s="182" t="s">
        <v>73</v>
      </c>
      <c r="AU148" s="182" t="s">
        <v>81</v>
      </c>
      <c r="AY148" s="181" t="s">
        <v>146</v>
      </c>
      <c r="BK148" s="183">
        <f>BK149</f>
        <v>0</v>
      </c>
    </row>
    <row r="149" spans="1:65" s="2" customFormat="1" ht="16.5" customHeight="1">
      <c r="A149" s="33"/>
      <c r="B149" s="34"/>
      <c r="C149" s="186" t="s">
        <v>207</v>
      </c>
      <c r="D149" s="186" t="s">
        <v>148</v>
      </c>
      <c r="E149" s="187" t="s">
        <v>407</v>
      </c>
      <c r="F149" s="188" t="s">
        <v>408</v>
      </c>
      <c r="G149" s="189" t="s">
        <v>344</v>
      </c>
      <c r="H149" s="190">
        <v>24.624</v>
      </c>
      <c r="I149" s="191"/>
      <c r="J149" s="192">
        <f>ROUND(I149*H149,2)</f>
        <v>0</v>
      </c>
      <c r="K149" s="193"/>
      <c r="L149" s="38"/>
      <c r="M149" s="242" t="s">
        <v>1</v>
      </c>
      <c r="N149" s="243" t="s">
        <v>39</v>
      </c>
      <c r="O149" s="229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152</v>
      </c>
      <c r="AT149" s="198" t="s">
        <v>148</v>
      </c>
      <c r="AU149" s="198" t="s">
        <v>83</v>
      </c>
      <c r="AY149" s="16" t="s">
        <v>146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81</v>
      </c>
      <c r="BK149" s="199">
        <f>ROUND(I149*H149,2)</f>
        <v>0</v>
      </c>
      <c r="BL149" s="16" t="s">
        <v>152</v>
      </c>
      <c r="BM149" s="198" t="s">
        <v>910</v>
      </c>
    </row>
    <row r="150" spans="1:31" s="2" customFormat="1" ht="6.95" customHeight="1">
      <c r="A150" s="33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38"/>
      <c r="M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</sheetData>
  <sheetProtection algorithmName="SHA-512" hashValue="AuK3ch1vDTLEt58clzC44tExjTMQxiOisgua3K7jomdGbmF4i0e0jM9cX+bZAck4HqD926Ngf0d3avJB9r+1PA==" saltValue="OlikDKtIadI2D2+LPd8+LJUoV0fqkAnJdmAL0mL8huL7vHeLKHQFvtjUHDpkdZaaRFRE9J+u5fvFKVm37Fii7Q==" spinCount="100000" sheet="1" objects="1" scenarios="1" formatColumns="0" formatRows="0" autoFilter="0"/>
  <autoFilter ref="C119:K14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82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120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ROUND((SUM(BE121:BE189)),2)</f>
        <v>0</v>
      </c>
      <c r="G33" s="33"/>
      <c r="H33" s="33"/>
      <c r="I33" s="123">
        <v>0.21</v>
      </c>
      <c r="J33" s="122">
        <f>ROUND(((SUM(BE121:BE189))*I33),2)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ROUND((SUM(BF121:BF189)),2)</f>
        <v>0</v>
      </c>
      <c r="G34" s="33"/>
      <c r="H34" s="33"/>
      <c r="I34" s="123">
        <v>0.15</v>
      </c>
      <c r="J34" s="122">
        <f>ROUND(((SUM(BF121:BF189))*I34),2)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ROUND((SUM(BG121:BG189)),2)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ROUND((SUM(BH121:BH189)),2)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ROUND((SUM(BI121:BI189)),2)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VON - Vedlejší a ostatní náklady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J123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128</v>
      </c>
      <c r="E99" s="155"/>
      <c r="F99" s="155"/>
      <c r="G99" s="155"/>
      <c r="H99" s="155"/>
      <c r="I99" s="155"/>
      <c r="J99" s="156">
        <f>J159</f>
        <v>0</v>
      </c>
      <c r="K99" s="153"/>
      <c r="L99" s="157"/>
    </row>
    <row r="100" spans="2:12" s="9" customFormat="1" ht="24.95" customHeight="1" hidden="1">
      <c r="B100" s="146"/>
      <c r="C100" s="147"/>
      <c r="D100" s="148" t="s">
        <v>129</v>
      </c>
      <c r="E100" s="149"/>
      <c r="F100" s="149"/>
      <c r="G100" s="149"/>
      <c r="H100" s="149"/>
      <c r="I100" s="149"/>
      <c r="J100" s="150">
        <f>J163</f>
        <v>0</v>
      </c>
      <c r="K100" s="147"/>
      <c r="L100" s="151"/>
    </row>
    <row r="101" spans="2:12" s="10" customFormat="1" ht="19.9" customHeight="1" hidden="1">
      <c r="B101" s="152"/>
      <c r="C101" s="153"/>
      <c r="D101" s="154" t="s">
        <v>130</v>
      </c>
      <c r="E101" s="155"/>
      <c r="F101" s="155"/>
      <c r="G101" s="155"/>
      <c r="H101" s="155"/>
      <c r="I101" s="155"/>
      <c r="J101" s="156">
        <f>J164</f>
        <v>0</v>
      </c>
      <c r="K101" s="153"/>
      <c r="L101" s="157"/>
    </row>
    <row r="102" spans="1:31" s="2" customFormat="1" ht="21.75" customHeight="1" hidden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 hidden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ht="12" hidden="1"/>
    <row r="105" ht="12" hidden="1"/>
    <row r="106" ht="12" hidden="1"/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131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90" t="str">
        <f>E7</f>
        <v>Gručovka v Lukavci, km 4,375 - 6,195</v>
      </c>
      <c r="F111" s="291"/>
      <c r="G111" s="291"/>
      <c r="H111" s="291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119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82" t="str">
        <f>E9</f>
        <v>VON - Vedlejší a ostatní náklady</v>
      </c>
      <c r="F113" s="289"/>
      <c r="G113" s="289"/>
      <c r="H113" s="289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 xml:space="preserve"> </v>
      </c>
      <c r="G115" s="35"/>
      <c r="H115" s="35"/>
      <c r="I115" s="28" t="s">
        <v>22</v>
      </c>
      <c r="J115" s="65" t="str">
        <f>IF(J12="","",J12)</f>
        <v>28. 3. 2022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24</v>
      </c>
      <c r="D117" s="35"/>
      <c r="E117" s="35"/>
      <c r="F117" s="26" t="str">
        <f>E15</f>
        <v xml:space="preserve"> </v>
      </c>
      <c r="G117" s="35"/>
      <c r="H117" s="35"/>
      <c r="I117" s="28" t="s">
        <v>29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27</v>
      </c>
      <c r="D118" s="35"/>
      <c r="E118" s="35"/>
      <c r="F118" s="26" t="str">
        <f>IF(E18="","",E18)</f>
        <v>Vyplň údaj</v>
      </c>
      <c r="G118" s="35"/>
      <c r="H118" s="35"/>
      <c r="I118" s="28" t="s">
        <v>31</v>
      </c>
      <c r="J118" s="31" t="str">
        <f>E24</f>
        <v>HydroIdea s.r.o.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8"/>
      <c r="B120" s="159"/>
      <c r="C120" s="160" t="s">
        <v>132</v>
      </c>
      <c r="D120" s="161" t="s">
        <v>59</v>
      </c>
      <c r="E120" s="161" t="s">
        <v>55</v>
      </c>
      <c r="F120" s="161" t="s">
        <v>56</v>
      </c>
      <c r="G120" s="161" t="s">
        <v>133</v>
      </c>
      <c r="H120" s="161" t="s">
        <v>134</v>
      </c>
      <c r="I120" s="161" t="s">
        <v>135</v>
      </c>
      <c r="J120" s="162" t="s">
        <v>123</v>
      </c>
      <c r="K120" s="163" t="s">
        <v>136</v>
      </c>
      <c r="L120" s="164"/>
      <c r="M120" s="74" t="s">
        <v>1</v>
      </c>
      <c r="N120" s="75" t="s">
        <v>38</v>
      </c>
      <c r="O120" s="75" t="s">
        <v>137</v>
      </c>
      <c r="P120" s="75" t="s">
        <v>138</v>
      </c>
      <c r="Q120" s="75" t="s">
        <v>139</v>
      </c>
      <c r="R120" s="75" t="s">
        <v>140</v>
      </c>
      <c r="S120" s="75" t="s">
        <v>141</v>
      </c>
      <c r="T120" s="76" t="s">
        <v>142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3"/>
      <c r="B121" s="34"/>
      <c r="C121" s="81" t="s">
        <v>143</v>
      </c>
      <c r="D121" s="35"/>
      <c r="E121" s="35"/>
      <c r="F121" s="35"/>
      <c r="G121" s="35"/>
      <c r="H121" s="35"/>
      <c r="I121" s="35"/>
      <c r="J121" s="165">
        <f>BK121</f>
        <v>0</v>
      </c>
      <c r="K121" s="35"/>
      <c r="L121" s="38"/>
      <c r="M121" s="77"/>
      <c r="N121" s="166"/>
      <c r="O121" s="78"/>
      <c r="P121" s="167">
        <f>P122+P163</f>
        <v>0</v>
      </c>
      <c r="Q121" s="78"/>
      <c r="R121" s="167">
        <f>R122+R163</f>
        <v>0</v>
      </c>
      <c r="S121" s="78"/>
      <c r="T121" s="168">
        <f>T122+T163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73</v>
      </c>
      <c r="AU121" s="16" t="s">
        <v>125</v>
      </c>
      <c r="BK121" s="169">
        <f>BK122+BK163</f>
        <v>0</v>
      </c>
    </row>
    <row r="122" spans="2:63" s="12" customFormat="1" ht="25.9" customHeight="1">
      <c r="B122" s="170"/>
      <c r="C122" s="171"/>
      <c r="D122" s="172" t="s">
        <v>73</v>
      </c>
      <c r="E122" s="173" t="s">
        <v>144</v>
      </c>
      <c r="F122" s="173" t="s">
        <v>145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P123+P159</f>
        <v>0</v>
      </c>
      <c r="Q122" s="178"/>
      <c r="R122" s="179">
        <f>R123+R159</f>
        <v>0</v>
      </c>
      <c r="S122" s="178"/>
      <c r="T122" s="180">
        <f>T123+T159</f>
        <v>0</v>
      </c>
      <c r="AR122" s="181" t="s">
        <v>81</v>
      </c>
      <c r="AT122" s="182" t="s">
        <v>73</v>
      </c>
      <c r="AU122" s="182" t="s">
        <v>74</v>
      </c>
      <c r="AY122" s="181" t="s">
        <v>146</v>
      </c>
      <c r="BK122" s="183">
        <f>BK123+BK159</f>
        <v>0</v>
      </c>
    </row>
    <row r="123" spans="2:63" s="12" customFormat="1" ht="22.9" customHeight="1">
      <c r="B123" s="170"/>
      <c r="C123" s="171"/>
      <c r="D123" s="172" t="s">
        <v>73</v>
      </c>
      <c r="E123" s="184" t="s">
        <v>81</v>
      </c>
      <c r="F123" s="184" t="s">
        <v>147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SUM(P124:P158)</f>
        <v>0</v>
      </c>
      <c r="Q123" s="178"/>
      <c r="R123" s="179">
        <f>SUM(R124:R158)</f>
        <v>0</v>
      </c>
      <c r="S123" s="178"/>
      <c r="T123" s="180">
        <f>SUM(T124:T158)</f>
        <v>0</v>
      </c>
      <c r="AR123" s="181" t="s">
        <v>81</v>
      </c>
      <c r="AT123" s="182" t="s">
        <v>73</v>
      </c>
      <c r="AU123" s="182" t="s">
        <v>81</v>
      </c>
      <c r="AY123" s="181" t="s">
        <v>146</v>
      </c>
      <c r="BK123" s="183">
        <f>SUM(BK124:BK158)</f>
        <v>0</v>
      </c>
    </row>
    <row r="124" spans="1:65" s="2" customFormat="1" ht="16.5" customHeight="1">
      <c r="A124" s="33"/>
      <c r="B124" s="34"/>
      <c r="C124" s="186" t="s">
        <v>81</v>
      </c>
      <c r="D124" s="186" t="s">
        <v>148</v>
      </c>
      <c r="E124" s="187" t="s">
        <v>149</v>
      </c>
      <c r="F124" s="188" t="s">
        <v>150</v>
      </c>
      <c r="G124" s="189" t="s">
        <v>151</v>
      </c>
      <c r="H124" s="190">
        <v>2</v>
      </c>
      <c r="I124" s="191"/>
      <c r="J124" s="192">
        <f>ROUND(I124*H124,2)</f>
        <v>0</v>
      </c>
      <c r="K124" s="193"/>
      <c r="L124" s="38"/>
      <c r="M124" s="194" t="s">
        <v>1</v>
      </c>
      <c r="N124" s="195" t="s">
        <v>39</v>
      </c>
      <c r="O124" s="70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8" t="s">
        <v>152</v>
      </c>
      <c r="AT124" s="198" t="s">
        <v>148</v>
      </c>
      <c r="AU124" s="198" t="s">
        <v>83</v>
      </c>
      <c r="AY124" s="16" t="s">
        <v>146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6" t="s">
        <v>81</v>
      </c>
      <c r="BK124" s="199">
        <f>ROUND(I124*H124,2)</f>
        <v>0</v>
      </c>
      <c r="BL124" s="16" t="s">
        <v>152</v>
      </c>
      <c r="BM124" s="198" t="s">
        <v>153</v>
      </c>
    </row>
    <row r="125" spans="1:47" s="2" customFormat="1" ht="29.25">
      <c r="A125" s="33"/>
      <c r="B125" s="34"/>
      <c r="C125" s="35"/>
      <c r="D125" s="200" t="s">
        <v>154</v>
      </c>
      <c r="E125" s="35"/>
      <c r="F125" s="201" t="s">
        <v>155</v>
      </c>
      <c r="G125" s="35"/>
      <c r="H125" s="35"/>
      <c r="I125" s="202"/>
      <c r="J125" s="35"/>
      <c r="K125" s="35"/>
      <c r="L125" s="38"/>
      <c r="M125" s="203"/>
      <c r="N125" s="204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154</v>
      </c>
      <c r="AU125" s="16" t="s">
        <v>83</v>
      </c>
    </row>
    <row r="126" spans="1:65" s="2" customFormat="1" ht="16.5" customHeight="1">
      <c r="A126" s="33"/>
      <c r="B126" s="34"/>
      <c r="C126" s="186" t="s">
        <v>83</v>
      </c>
      <c r="D126" s="186" t="s">
        <v>148</v>
      </c>
      <c r="E126" s="187" t="s">
        <v>156</v>
      </c>
      <c r="F126" s="188" t="s">
        <v>157</v>
      </c>
      <c r="G126" s="189" t="s">
        <v>151</v>
      </c>
      <c r="H126" s="190">
        <v>1</v>
      </c>
      <c r="I126" s="191"/>
      <c r="J126" s="192">
        <f>ROUND(I126*H126,2)</f>
        <v>0</v>
      </c>
      <c r="K126" s="193"/>
      <c r="L126" s="38"/>
      <c r="M126" s="194" t="s">
        <v>1</v>
      </c>
      <c r="N126" s="195" t="s">
        <v>39</v>
      </c>
      <c r="O126" s="70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152</v>
      </c>
      <c r="AT126" s="198" t="s">
        <v>148</v>
      </c>
      <c r="AU126" s="198" t="s">
        <v>83</v>
      </c>
      <c r="AY126" s="16" t="s">
        <v>146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81</v>
      </c>
      <c r="BK126" s="199">
        <f>ROUND(I126*H126,2)</f>
        <v>0</v>
      </c>
      <c r="BL126" s="16" t="s">
        <v>152</v>
      </c>
      <c r="BM126" s="198" t="s">
        <v>158</v>
      </c>
    </row>
    <row r="127" spans="1:47" s="2" customFormat="1" ht="29.25">
      <c r="A127" s="33"/>
      <c r="B127" s="34"/>
      <c r="C127" s="35"/>
      <c r="D127" s="200" t="s">
        <v>154</v>
      </c>
      <c r="E127" s="35"/>
      <c r="F127" s="201" t="s">
        <v>159</v>
      </c>
      <c r="G127" s="35"/>
      <c r="H127" s="35"/>
      <c r="I127" s="202"/>
      <c r="J127" s="35"/>
      <c r="K127" s="35"/>
      <c r="L127" s="38"/>
      <c r="M127" s="203"/>
      <c r="N127" s="204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154</v>
      </c>
      <c r="AU127" s="16" t="s">
        <v>83</v>
      </c>
    </row>
    <row r="128" spans="1:65" s="2" customFormat="1" ht="16.5" customHeight="1">
      <c r="A128" s="33"/>
      <c r="B128" s="34"/>
      <c r="C128" s="186" t="s">
        <v>160</v>
      </c>
      <c r="D128" s="186" t="s">
        <v>148</v>
      </c>
      <c r="E128" s="187" t="s">
        <v>161</v>
      </c>
      <c r="F128" s="188" t="s">
        <v>162</v>
      </c>
      <c r="G128" s="189" t="s">
        <v>163</v>
      </c>
      <c r="H128" s="190">
        <v>1.2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152</v>
      </c>
      <c r="AT128" s="198" t="s">
        <v>148</v>
      </c>
      <c r="AU128" s="198" t="s">
        <v>83</v>
      </c>
      <c r="AY128" s="16" t="s">
        <v>146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81</v>
      </c>
      <c r="BK128" s="199">
        <f>ROUND(I128*H128,2)</f>
        <v>0</v>
      </c>
      <c r="BL128" s="16" t="s">
        <v>152</v>
      </c>
      <c r="BM128" s="198" t="s">
        <v>164</v>
      </c>
    </row>
    <row r="129" spans="1:47" s="2" customFormat="1" ht="29.25">
      <c r="A129" s="33"/>
      <c r="B129" s="34"/>
      <c r="C129" s="35"/>
      <c r="D129" s="200" t="s">
        <v>154</v>
      </c>
      <c r="E129" s="35"/>
      <c r="F129" s="201" t="s">
        <v>165</v>
      </c>
      <c r="G129" s="35"/>
      <c r="H129" s="35"/>
      <c r="I129" s="202"/>
      <c r="J129" s="35"/>
      <c r="K129" s="35"/>
      <c r="L129" s="38"/>
      <c r="M129" s="203"/>
      <c r="N129" s="204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154</v>
      </c>
      <c r="AU129" s="16" t="s">
        <v>83</v>
      </c>
    </row>
    <row r="130" spans="1:65" s="2" customFormat="1" ht="21.75" customHeight="1">
      <c r="A130" s="33"/>
      <c r="B130" s="34"/>
      <c r="C130" s="186" t="s">
        <v>152</v>
      </c>
      <c r="D130" s="186" t="s">
        <v>148</v>
      </c>
      <c r="E130" s="187" t="s">
        <v>166</v>
      </c>
      <c r="F130" s="188" t="s">
        <v>167</v>
      </c>
      <c r="G130" s="189" t="s">
        <v>168</v>
      </c>
      <c r="H130" s="190">
        <v>870</v>
      </c>
      <c r="I130" s="191"/>
      <c r="J130" s="192">
        <f>ROUND(I130*H130,2)</f>
        <v>0</v>
      </c>
      <c r="K130" s="193"/>
      <c r="L130" s="38"/>
      <c r="M130" s="194" t="s">
        <v>1</v>
      </c>
      <c r="N130" s="195" t="s">
        <v>39</v>
      </c>
      <c r="O130" s="70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152</v>
      </c>
      <c r="AT130" s="198" t="s">
        <v>148</v>
      </c>
      <c r="AU130" s="198" t="s">
        <v>83</v>
      </c>
      <c r="AY130" s="16" t="s">
        <v>146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81</v>
      </c>
      <c r="BK130" s="199">
        <f>ROUND(I130*H130,2)</f>
        <v>0</v>
      </c>
      <c r="BL130" s="16" t="s">
        <v>152</v>
      </c>
      <c r="BM130" s="198" t="s">
        <v>169</v>
      </c>
    </row>
    <row r="131" spans="2:51" s="13" customFormat="1" ht="12">
      <c r="B131" s="205"/>
      <c r="C131" s="206"/>
      <c r="D131" s="200" t="s">
        <v>170</v>
      </c>
      <c r="E131" s="207" t="s">
        <v>1</v>
      </c>
      <c r="F131" s="208" t="s">
        <v>171</v>
      </c>
      <c r="G131" s="206"/>
      <c r="H131" s="209">
        <v>870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170</v>
      </c>
      <c r="AU131" s="215" t="s">
        <v>83</v>
      </c>
      <c r="AV131" s="13" t="s">
        <v>83</v>
      </c>
      <c r="AW131" s="13" t="s">
        <v>30</v>
      </c>
      <c r="AX131" s="13" t="s">
        <v>81</v>
      </c>
      <c r="AY131" s="215" t="s">
        <v>146</v>
      </c>
    </row>
    <row r="132" spans="1:65" s="2" customFormat="1" ht="16.5" customHeight="1">
      <c r="A132" s="33"/>
      <c r="B132" s="34"/>
      <c r="C132" s="186" t="s">
        <v>172</v>
      </c>
      <c r="D132" s="186" t="s">
        <v>148</v>
      </c>
      <c r="E132" s="187" t="s">
        <v>173</v>
      </c>
      <c r="F132" s="188" t="s">
        <v>174</v>
      </c>
      <c r="G132" s="189" t="s">
        <v>168</v>
      </c>
      <c r="H132" s="190">
        <v>870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152</v>
      </c>
      <c r="AT132" s="198" t="s">
        <v>148</v>
      </c>
      <c r="AU132" s="198" t="s">
        <v>83</v>
      </c>
      <c r="AY132" s="16" t="s">
        <v>146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81</v>
      </c>
      <c r="BK132" s="199">
        <f>ROUND(I132*H132,2)</f>
        <v>0</v>
      </c>
      <c r="BL132" s="16" t="s">
        <v>152</v>
      </c>
      <c r="BM132" s="198" t="s">
        <v>175</v>
      </c>
    </row>
    <row r="133" spans="1:47" s="2" customFormat="1" ht="19.5">
      <c r="A133" s="33"/>
      <c r="B133" s="34"/>
      <c r="C133" s="35"/>
      <c r="D133" s="200" t="s">
        <v>154</v>
      </c>
      <c r="E133" s="35"/>
      <c r="F133" s="201" t="s">
        <v>176</v>
      </c>
      <c r="G133" s="35"/>
      <c r="H133" s="35"/>
      <c r="I133" s="202"/>
      <c r="J133" s="35"/>
      <c r="K133" s="35"/>
      <c r="L133" s="38"/>
      <c r="M133" s="203"/>
      <c r="N133" s="204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154</v>
      </c>
      <c r="AU133" s="16" t="s">
        <v>83</v>
      </c>
    </row>
    <row r="134" spans="2:51" s="13" customFormat="1" ht="12">
      <c r="B134" s="205"/>
      <c r="C134" s="206"/>
      <c r="D134" s="200" t="s">
        <v>170</v>
      </c>
      <c r="E134" s="207" t="s">
        <v>1</v>
      </c>
      <c r="F134" s="208" t="s">
        <v>171</v>
      </c>
      <c r="G134" s="206"/>
      <c r="H134" s="209">
        <v>870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170</v>
      </c>
      <c r="AU134" s="215" t="s">
        <v>83</v>
      </c>
      <c r="AV134" s="13" t="s">
        <v>83</v>
      </c>
      <c r="AW134" s="13" t="s">
        <v>30</v>
      </c>
      <c r="AX134" s="13" t="s">
        <v>81</v>
      </c>
      <c r="AY134" s="215" t="s">
        <v>146</v>
      </c>
    </row>
    <row r="135" spans="1:65" s="2" customFormat="1" ht="16.5" customHeight="1">
      <c r="A135" s="33"/>
      <c r="B135" s="34"/>
      <c r="C135" s="186" t="s">
        <v>177</v>
      </c>
      <c r="D135" s="186" t="s">
        <v>148</v>
      </c>
      <c r="E135" s="187" t="s">
        <v>178</v>
      </c>
      <c r="F135" s="188" t="s">
        <v>179</v>
      </c>
      <c r="G135" s="189" t="s">
        <v>151</v>
      </c>
      <c r="H135" s="190">
        <v>50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152</v>
      </c>
      <c r="AT135" s="198" t="s">
        <v>148</v>
      </c>
      <c r="AU135" s="198" t="s">
        <v>83</v>
      </c>
      <c r="AY135" s="16" t="s">
        <v>146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81</v>
      </c>
      <c r="BK135" s="199">
        <f>ROUND(I135*H135,2)</f>
        <v>0</v>
      </c>
      <c r="BL135" s="16" t="s">
        <v>152</v>
      </c>
      <c r="BM135" s="198" t="s">
        <v>180</v>
      </c>
    </row>
    <row r="136" spans="2:51" s="13" customFormat="1" ht="12">
      <c r="B136" s="205"/>
      <c r="C136" s="206"/>
      <c r="D136" s="200" t="s">
        <v>170</v>
      </c>
      <c r="E136" s="207" t="s">
        <v>1</v>
      </c>
      <c r="F136" s="208" t="s">
        <v>181</v>
      </c>
      <c r="G136" s="206"/>
      <c r="H136" s="209">
        <v>50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170</v>
      </c>
      <c r="AU136" s="215" t="s">
        <v>83</v>
      </c>
      <c r="AV136" s="13" t="s">
        <v>83</v>
      </c>
      <c r="AW136" s="13" t="s">
        <v>30</v>
      </c>
      <c r="AX136" s="13" t="s">
        <v>81</v>
      </c>
      <c r="AY136" s="215" t="s">
        <v>146</v>
      </c>
    </row>
    <row r="137" spans="1:65" s="2" customFormat="1" ht="16.5" customHeight="1">
      <c r="A137" s="33"/>
      <c r="B137" s="34"/>
      <c r="C137" s="186" t="s">
        <v>182</v>
      </c>
      <c r="D137" s="186" t="s">
        <v>148</v>
      </c>
      <c r="E137" s="187" t="s">
        <v>183</v>
      </c>
      <c r="F137" s="188" t="s">
        <v>184</v>
      </c>
      <c r="G137" s="189" t="s">
        <v>151</v>
      </c>
      <c r="H137" s="190">
        <v>1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152</v>
      </c>
      <c r="AT137" s="198" t="s">
        <v>148</v>
      </c>
      <c r="AU137" s="198" t="s">
        <v>83</v>
      </c>
      <c r="AY137" s="16" t="s">
        <v>146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81</v>
      </c>
      <c r="BK137" s="199">
        <f>ROUND(I137*H137,2)</f>
        <v>0</v>
      </c>
      <c r="BL137" s="16" t="s">
        <v>152</v>
      </c>
      <c r="BM137" s="198" t="s">
        <v>185</v>
      </c>
    </row>
    <row r="138" spans="2:51" s="13" customFormat="1" ht="12">
      <c r="B138" s="205"/>
      <c r="C138" s="206"/>
      <c r="D138" s="200" t="s">
        <v>170</v>
      </c>
      <c r="E138" s="207" t="s">
        <v>1</v>
      </c>
      <c r="F138" s="208" t="s">
        <v>186</v>
      </c>
      <c r="G138" s="206"/>
      <c r="H138" s="209">
        <v>1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170</v>
      </c>
      <c r="AU138" s="215" t="s">
        <v>83</v>
      </c>
      <c r="AV138" s="13" t="s">
        <v>83</v>
      </c>
      <c r="AW138" s="13" t="s">
        <v>30</v>
      </c>
      <c r="AX138" s="13" t="s">
        <v>81</v>
      </c>
      <c r="AY138" s="215" t="s">
        <v>146</v>
      </c>
    </row>
    <row r="139" spans="1:65" s="2" customFormat="1" ht="16.5" customHeight="1">
      <c r="A139" s="33"/>
      <c r="B139" s="34"/>
      <c r="C139" s="186" t="s">
        <v>187</v>
      </c>
      <c r="D139" s="186" t="s">
        <v>148</v>
      </c>
      <c r="E139" s="187" t="s">
        <v>188</v>
      </c>
      <c r="F139" s="188" t="s">
        <v>189</v>
      </c>
      <c r="G139" s="189" t="s">
        <v>151</v>
      </c>
      <c r="H139" s="190">
        <v>51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152</v>
      </c>
      <c r="AT139" s="198" t="s">
        <v>148</v>
      </c>
      <c r="AU139" s="198" t="s">
        <v>83</v>
      </c>
      <c r="AY139" s="16" t="s">
        <v>146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81</v>
      </c>
      <c r="BK139" s="199">
        <f>ROUND(I139*H139,2)</f>
        <v>0</v>
      </c>
      <c r="BL139" s="16" t="s">
        <v>152</v>
      </c>
      <c r="BM139" s="198" t="s">
        <v>190</v>
      </c>
    </row>
    <row r="140" spans="1:47" s="2" customFormat="1" ht="19.5">
      <c r="A140" s="33"/>
      <c r="B140" s="34"/>
      <c r="C140" s="35"/>
      <c r="D140" s="200" t="s">
        <v>154</v>
      </c>
      <c r="E140" s="35"/>
      <c r="F140" s="201" t="s">
        <v>176</v>
      </c>
      <c r="G140" s="35"/>
      <c r="H140" s="35"/>
      <c r="I140" s="202"/>
      <c r="J140" s="35"/>
      <c r="K140" s="35"/>
      <c r="L140" s="38"/>
      <c r="M140" s="203"/>
      <c r="N140" s="204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154</v>
      </c>
      <c r="AU140" s="16" t="s">
        <v>83</v>
      </c>
    </row>
    <row r="141" spans="2:51" s="13" customFormat="1" ht="12">
      <c r="B141" s="205"/>
      <c r="C141" s="206"/>
      <c r="D141" s="200" t="s">
        <v>170</v>
      </c>
      <c r="E141" s="207" t="s">
        <v>1</v>
      </c>
      <c r="F141" s="208" t="s">
        <v>191</v>
      </c>
      <c r="G141" s="206"/>
      <c r="H141" s="209">
        <v>51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170</v>
      </c>
      <c r="AU141" s="215" t="s">
        <v>83</v>
      </c>
      <c r="AV141" s="13" t="s">
        <v>83</v>
      </c>
      <c r="AW141" s="13" t="s">
        <v>30</v>
      </c>
      <c r="AX141" s="13" t="s">
        <v>81</v>
      </c>
      <c r="AY141" s="215" t="s">
        <v>146</v>
      </c>
    </row>
    <row r="142" spans="1:65" s="2" customFormat="1" ht="16.5" customHeight="1">
      <c r="A142" s="33"/>
      <c r="B142" s="34"/>
      <c r="C142" s="186" t="s">
        <v>192</v>
      </c>
      <c r="D142" s="186" t="s">
        <v>148</v>
      </c>
      <c r="E142" s="187" t="s">
        <v>193</v>
      </c>
      <c r="F142" s="188" t="s">
        <v>194</v>
      </c>
      <c r="G142" s="189" t="s">
        <v>151</v>
      </c>
      <c r="H142" s="190">
        <v>50</v>
      </c>
      <c r="I142" s="191"/>
      <c r="J142" s="192">
        <f>ROUND(I142*H142,2)</f>
        <v>0</v>
      </c>
      <c r="K142" s="193"/>
      <c r="L142" s="38"/>
      <c r="M142" s="194" t="s">
        <v>1</v>
      </c>
      <c r="N142" s="195" t="s">
        <v>39</v>
      </c>
      <c r="O142" s="70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152</v>
      </c>
      <c r="AT142" s="198" t="s">
        <v>148</v>
      </c>
      <c r="AU142" s="198" t="s">
        <v>83</v>
      </c>
      <c r="AY142" s="16" t="s">
        <v>146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81</v>
      </c>
      <c r="BK142" s="199">
        <f>ROUND(I142*H142,2)</f>
        <v>0</v>
      </c>
      <c r="BL142" s="16" t="s">
        <v>152</v>
      </c>
      <c r="BM142" s="198" t="s">
        <v>195</v>
      </c>
    </row>
    <row r="143" spans="2:51" s="13" customFormat="1" ht="12">
      <c r="B143" s="205"/>
      <c r="C143" s="206"/>
      <c r="D143" s="200" t="s">
        <v>170</v>
      </c>
      <c r="E143" s="207" t="s">
        <v>1</v>
      </c>
      <c r="F143" s="208" t="s">
        <v>181</v>
      </c>
      <c r="G143" s="206"/>
      <c r="H143" s="209">
        <v>50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170</v>
      </c>
      <c r="AU143" s="215" t="s">
        <v>83</v>
      </c>
      <c r="AV143" s="13" t="s">
        <v>83</v>
      </c>
      <c r="AW143" s="13" t="s">
        <v>30</v>
      </c>
      <c r="AX143" s="13" t="s">
        <v>81</v>
      </c>
      <c r="AY143" s="215" t="s">
        <v>146</v>
      </c>
    </row>
    <row r="144" spans="1:65" s="2" customFormat="1" ht="16.5" customHeight="1">
      <c r="A144" s="33"/>
      <c r="B144" s="34"/>
      <c r="C144" s="186" t="s">
        <v>196</v>
      </c>
      <c r="D144" s="186" t="s">
        <v>148</v>
      </c>
      <c r="E144" s="187" t="s">
        <v>197</v>
      </c>
      <c r="F144" s="188" t="s">
        <v>198</v>
      </c>
      <c r="G144" s="189" t="s">
        <v>151</v>
      </c>
      <c r="H144" s="190">
        <v>4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39</v>
      </c>
      <c r="O144" s="70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152</v>
      </c>
      <c r="AT144" s="198" t="s">
        <v>148</v>
      </c>
      <c r="AU144" s="198" t="s">
        <v>83</v>
      </c>
      <c r="AY144" s="16" t="s">
        <v>146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152</v>
      </c>
      <c r="BM144" s="198" t="s">
        <v>199</v>
      </c>
    </row>
    <row r="145" spans="2:51" s="13" customFormat="1" ht="12">
      <c r="B145" s="205"/>
      <c r="C145" s="206"/>
      <c r="D145" s="200" t="s">
        <v>170</v>
      </c>
      <c r="E145" s="207" t="s">
        <v>1</v>
      </c>
      <c r="F145" s="208" t="s">
        <v>186</v>
      </c>
      <c r="G145" s="206"/>
      <c r="H145" s="209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170</v>
      </c>
      <c r="AU145" s="215" t="s">
        <v>83</v>
      </c>
      <c r="AV145" s="13" t="s">
        <v>83</v>
      </c>
      <c r="AW145" s="13" t="s">
        <v>30</v>
      </c>
      <c r="AX145" s="13" t="s">
        <v>74</v>
      </c>
      <c r="AY145" s="215" t="s">
        <v>146</v>
      </c>
    </row>
    <row r="146" spans="2:51" s="13" customFormat="1" ht="12">
      <c r="B146" s="205"/>
      <c r="C146" s="206"/>
      <c r="D146" s="200" t="s">
        <v>170</v>
      </c>
      <c r="E146" s="207" t="s">
        <v>1</v>
      </c>
      <c r="F146" s="208" t="s">
        <v>200</v>
      </c>
      <c r="G146" s="206"/>
      <c r="H146" s="209">
        <v>3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170</v>
      </c>
      <c r="AU146" s="215" t="s">
        <v>83</v>
      </c>
      <c r="AV146" s="13" t="s">
        <v>83</v>
      </c>
      <c r="AW146" s="13" t="s">
        <v>30</v>
      </c>
      <c r="AX146" s="13" t="s">
        <v>74</v>
      </c>
      <c r="AY146" s="215" t="s">
        <v>146</v>
      </c>
    </row>
    <row r="147" spans="2:51" s="14" customFormat="1" ht="12">
      <c r="B147" s="216"/>
      <c r="C147" s="217"/>
      <c r="D147" s="200" t="s">
        <v>170</v>
      </c>
      <c r="E147" s="218" t="s">
        <v>1</v>
      </c>
      <c r="F147" s="219" t="s">
        <v>201</v>
      </c>
      <c r="G147" s="217"/>
      <c r="H147" s="220">
        <v>4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170</v>
      </c>
      <c r="AU147" s="226" t="s">
        <v>83</v>
      </c>
      <c r="AV147" s="14" t="s">
        <v>152</v>
      </c>
      <c r="AW147" s="14" t="s">
        <v>30</v>
      </c>
      <c r="AX147" s="14" t="s">
        <v>81</v>
      </c>
      <c r="AY147" s="226" t="s">
        <v>146</v>
      </c>
    </row>
    <row r="148" spans="1:65" s="2" customFormat="1" ht="16.5" customHeight="1">
      <c r="A148" s="33"/>
      <c r="B148" s="34"/>
      <c r="C148" s="186" t="s">
        <v>202</v>
      </c>
      <c r="D148" s="186" t="s">
        <v>148</v>
      </c>
      <c r="E148" s="187" t="s">
        <v>203</v>
      </c>
      <c r="F148" s="188" t="s">
        <v>204</v>
      </c>
      <c r="G148" s="189" t="s">
        <v>151</v>
      </c>
      <c r="H148" s="190">
        <v>5</v>
      </c>
      <c r="I148" s="191"/>
      <c r="J148" s="192">
        <f>ROUND(I148*H148,2)</f>
        <v>0</v>
      </c>
      <c r="K148" s="193"/>
      <c r="L148" s="38"/>
      <c r="M148" s="194" t="s">
        <v>1</v>
      </c>
      <c r="N148" s="195" t="s">
        <v>39</v>
      </c>
      <c r="O148" s="70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152</v>
      </c>
      <c r="AT148" s="198" t="s">
        <v>148</v>
      </c>
      <c r="AU148" s="198" t="s">
        <v>83</v>
      </c>
      <c r="AY148" s="16" t="s">
        <v>146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81</v>
      </c>
      <c r="BK148" s="199">
        <f>ROUND(I148*H148,2)</f>
        <v>0</v>
      </c>
      <c r="BL148" s="16" t="s">
        <v>152</v>
      </c>
      <c r="BM148" s="198" t="s">
        <v>205</v>
      </c>
    </row>
    <row r="149" spans="2:51" s="13" customFormat="1" ht="12">
      <c r="B149" s="205"/>
      <c r="C149" s="206"/>
      <c r="D149" s="200" t="s">
        <v>170</v>
      </c>
      <c r="E149" s="207" t="s">
        <v>1</v>
      </c>
      <c r="F149" s="208" t="s">
        <v>206</v>
      </c>
      <c r="G149" s="206"/>
      <c r="H149" s="209">
        <v>2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170</v>
      </c>
      <c r="AU149" s="215" t="s">
        <v>83</v>
      </c>
      <c r="AV149" s="13" t="s">
        <v>83</v>
      </c>
      <c r="AW149" s="13" t="s">
        <v>30</v>
      </c>
      <c r="AX149" s="13" t="s">
        <v>74</v>
      </c>
      <c r="AY149" s="215" t="s">
        <v>146</v>
      </c>
    </row>
    <row r="150" spans="2:51" s="13" customFormat="1" ht="12">
      <c r="B150" s="205"/>
      <c r="C150" s="206"/>
      <c r="D150" s="200" t="s">
        <v>170</v>
      </c>
      <c r="E150" s="207" t="s">
        <v>1</v>
      </c>
      <c r="F150" s="208" t="s">
        <v>200</v>
      </c>
      <c r="G150" s="206"/>
      <c r="H150" s="209">
        <v>3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170</v>
      </c>
      <c r="AU150" s="215" t="s">
        <v>83</v>
      </c>
      <c r="AV150" s="13" t="s">
        <v>83</v>
      </c>
      <c r="AW150" s="13" t="s">
        <v>30</v>
      </c>
      <c r="AX150" s="13" t="s">
        <v>74</v>
      </c>
      <c r="AY150" s="215" t="s">
        <v>146</v>
      </c>
    </row>
    <row r="151" spans="2:51" s="14" customFormat="1" ht="12">
      <c r="B151" s="216"/>
      <c r="C151" s="217"/>
      <c r="D151" s="200" t="s">
        <v>170</v>
      </c>
      <c r="E151" s="218" t="s">
        <v>1</v>
      </c>
      <c r="F151" s="219" t="s">
        <v>201</v>
      </c>
      <c r="G151" s="217"/>
      <c r="H151" s="220">
        <v>5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170</v>
      </c>
      <c r="AU151" s="226" t="s">
        <v>83</v>
      </c>
      <c r="AV151" s="14" t="s">
        <v>152</v>
      </c>
      <c r="AW151" s="14" t="s">
        <v>30</v>
      </c>
      <c r="AX151" s="14" t="s">
        <v>81</v>
      </c>
      <c r="AY151" s="226" t="s">
        <v>146</v>
      </c>
    </row>
    <row r="152" spans="1:65" s="2" customFormat="1" ht="16.5" customHeight="1">
      <c r="A152" s="33"/>
      <c r="B152" s="34"/>
      <c r="C152" s="186" t="s">
        <v>207</v>
      </c>
      <c r="D152" s="186" t="s">
        <v>148</v>
      </c>
      <c r="E152" s="187" t="s">
        <v>208</v>
      </c>
      <c r="F152" s="188" t="s">
        <v>209</v>
      </c>
      <c r="G152" s="189" t="s">
        <v>151</v>
      </c>
      <c r="H152" s="190">
        <v>1</v>
      </c>
      <c r="I152" s="191"/>
      <c r="J152" s="192">
        <f>ROUND(I152*H152,2)</f>
        <v>0</v>
      </c>
      <c r="K152" s="193"/>
      <c r="L152" s="38"/>
      <c r="M152" s="194" t="s">
        <v>1</v>
      </c>
      <c r="N152" s="195" t="s">
        <v>39</v>
      </c>
      <c r="O152" s="70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152</v>
      </c>
      <c r="AT152" s="198" t="s">
        <v>148</v>
      </c>
      <c r="AU152" s="198" t="s">
        <v>83</v>
      </c>
      <c r="AY152" s="16" t="s">
        <v>146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6" t="s">
        <v>81</v>
      </c>
      <c r="BK152" s="199">
        <f>ROUND(I152*H152,2)</f>
        <v>0</v>
      </c>
      <c r="BL152" s="16" t="s">
        <v>152</v>
      </c>
      <c r="BM152" s="198" t="s">
        <v>210</v>
      </c>
    </row>
    <row r="153" spans="2:51" s="13" customFormat="1" ht="12">
      <c r="B153" s="205"/>
      <c r="C153" s="206"/>
      <c r="D153" s="200" t="s">
        <v>170</v>
      </c>
      <c r="E153" s="207" t="s">
        <v>1</v>
      </c>
      <c r="F153" s="208" t="s">
        <v>211</v>
      </c>
      <c r="G153" s="206"/>
      <c r="H153" s="209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170</v>
      </c>
      <c r="AU153" s="215" t="s">
        <v>83</v>
      </c>
      <c r="AV153" s="13" t="s">
        <v>83</v>
      </c>
      <c r="AW153" s="13" t="s">
        <v>30</v>
      </c>
      <c r="AX153" s="13" t="s">
        <v>81</v>
      </c>
      <c r="AY153" s="215" t="s">
        <v>146</v>
      </c>
    </row>
    <row r="154" spans="1:65" s="2" customFormat="1" ht="16.5" customHeight="1">
      <c r="A154" s="33"/>
      <c r="B154" s="34"/>
      <c r="C154" s="186" t="s">
        <v>212</v>
      </c>
      <c r="D154" s="186" t="s">
        <v>148</v>
      </c>
      <c r="E154" s="187" t="s">
        <v>213</v>
      </c>
      <c r="F154" s="188" t="s">
        <v>214</v>
      </c>
      <c r="G154" s="189" t="s">
        <v>151</v>
      </c>
      <c r="H154" s="190">
        <v>60</v>
      </c>
      <c r="I154" s="191"/>
      <c r="J154" s="192">
        <f>ROUND(I154*H154,2)</f>
        <v>0</v>
      </c>
      <c r="K154" s="193"/>
      <c r="L154" s="38"/>
      <c r="M154" s="194" t="s">
        <v>1</v>
      </c>
      <c r="N154" s="195" t="s">
        <v>39</v>
      </c>
      <c r="O154" s="70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152</v>
      </c>
      <c r="AT154" s="198" t="s">
        <v>148</v>
      </c>
      <c r="AU154" s="198" t="s">
        <v>83</v>
      </c>
      <c r="AY154" s="16" t="s">
        <v>146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6" t="s">
        <v>81</v>
      </c>
      <c r="BK154" s="199">
        <f>ROUND(I154*H154,2)</f>
        <v>0</v>
      </c>
      <c r="BL154" s="16" t="s">
        <v>152</v>
      </c>
      <c r="BM154" s="198" t="s">
        <v>215</v>
      </c>
    </row>
    <row r="155" spans="1:47" s="2" customFormat="1" ht="19.5">
      <c r="A155" s="33"/>
      <c r="B155" s="34"/>
      <c r="C155" s="35"/>
      <c r="D155" s="200" t="s">
        <v>154</v>
      </c>
      <c r="E155" s="35"/>
      <c r="F155" s="201" t="s">
        <v>216</v>
      </c>
      <c r="G155" s="35"/>
      <c r="H155" s="35"/>
      <c r="I155" s="202"/>
      <c r="J155" s="35"/>
      <c r="K155" s="35"/>
      <c r="L155" s="38"/>
      <c r="M155" s="203"/>
      <c r="N155" s="204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154</v>
      </c>
      <c r="AU155" s="16" t="s">
        <v>83</v>
      </c>
    </row>
    <row r="156" spans="2:51" s="13" customFormat="1" ht="12">
      <c r="B156" s="205"/>
      <c r="C156" s="206"/>
      <c r="D156" s="200" t="s">
        <v>170</v>
      </c>
      <c r="E156" s="207" t="s">
        <v>1</v>
      </c>
      <c r="F156" s="208" t="s">
        <v>217</v>
      </c>
      <c r="G156" s="206"/>
      <c r="H156" s="209">
        <v>60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170</v>
      </c>
      <c r="AU156" s="215" t="s">
        <v>83</v>
      </c>
      <c r="AV156" s="13" t="s">
        <v>83</v>
      </c>
      <c r="AW156" s="13" t="s">
        <v>30</v>
      </c>
      <c r="AX156" s="13" t="s">
        <v>81</v>
      </c>
      <c r="AY156" s="215" t="s">
        <v>146</v>
      </c>
    </row>
    <row r="157" spans="1:65" s="2" customFormat="1" ht="16.5" customHeight="1">
      <c r="A157" s="33"/>
      <c r="B157" s="34"/>
      <c r="C157" s="186" t="s">
        <v>218</v>
      </c>
      <c r="D157" s="186" t="s">
        <v>148</v>
      </c>
      <c r="E157" s="187" t="s">
        <v>219</v>
      </c>
      <c r="F157" s="188" t="s">
        <v>220</v>
      </c>
      <c r="G157" s="189" t="s">
        <v>221</v>
      </c>
      <c r="H157" s="190">
        <v>4</v>
      </c>
      <c r="I157" s="191"/>
      <c r="J157" s="192">
        <f>ROUND(I157*H157,2)</f>
        <v>0</v>
      </c>
      <c r="K157" s="193"/>
      <c r="L157" s="38"/>
      <c r="M157" s="194" t="s">
        <v>1</v>
      </c>
      <c r="N157" s="195" t="s">
        <v>39</v>
      </c>
      <c r="O157" s="70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152</v>
      </c>
      <c r="AT157" s="198" t="s">
        <v>148</v>
      </c>
      <c r="AU157" s="198" t="s">
        <v>83</v>
      </c>
      <c r="AY157" s="16" t="s">
        <v>146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81</v>
      </c>
      <c r="BK157" s="199">
        <f>ROUND(I157*H157,2)</f>
        <v>0</v>
      </c>
      <c r="BL157" s="16" t="s">
        <v>152</v>
      </c>
      <c r="BM157" s="198" t="s">
        <v>222</v>
      </c>
    </row>
    <row r="158" spans="1:47" s="2" customFormat="1" ht="39">
      <c r="A158" s="33"/>
      <c r="B158" s="34"/>
      <c r="C158" s="35"/>
      <c r="D158" s="200" t="s">
        <v>154</v>
      </c>
      <c r="E158" s="35"/>
      <c r="F158" s="201" t="s">
        <v>223</v>
      </c>
      <c r="G158" s="35"/>
      <c r="H158" s="35"/>
      <c r="I158" s="202"/>
      <c r="J158" s="35"/>
      <c r="K158" s="35"/>
      <c r="L158" s="38"/>
      <c r="M158" s="203"/>
      <c r="N158" s="204"/>
      <c r="O158" s="70"/>
      <c r="P158" s="70"/>
      <c r="Q158" s="70"/>
      <c r="R158" s="70"/>
      <c r="S158" s="70"/>
      <c r="T158" s="71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154</v>
      </c>
      <c r="AU158" s="16" t="s">
        <v>83</v>
      </c>
    </row>
    <row r="159" spans="2:63" s="12" customFormat="1" ht="22.9" customHeight="1">
      <c r="B159" s="170"/>
      <c r="C159" s="171"/>
      <c r="D159" s="172" t="s">
        <v>73</v>
      </c>
      <c r="E159" s="184" t="s">
        <v>192</v>
      </c>
      <c r="F159" s="184" t="s">
        <v>224</v>
      </c>
      <c r="G159" s="171"/>
      <c r="H159" s="171"/>
      <c r="I159" s="174"/>
      <c r="J159" s="185">
        <f>BK159</f>
        <v>0</v>
      </c>
      <c r="K159" s="171"/>
      <c r="L159" s="176"/>
      <c r="M159" s="177"/>
      <c r="N159" s="178"/>
      <c r="O159" s="178"/>
      <c r="P159" s="179">
        <f>SUM(P160:P162)</f>
        <v>0</v>
      </c>
      <c r="Q159" s="178"/>
      <c r="R159" s="179">
        <f>SUM(R160:R162)</f>
        <v>0</v>
      </c>
      <c r="S159" s="178"/>
      <c r="T159" s="180">
        <f>SUM(T160:T162)</f>
        <v>0</v>
      </c>
      <c r="AR159" s="181" t="s">
        <v>81</v>
      </c>
      <c r="AT159" s="182" t="s">
        <v>73</v>
      </c>
      <c r="AU159" s="182" t="s">
        <v>81</v>
      </c>
      <c r="AY159" s="181" t="s">
        <v>146</v>
      </c>
      <c r="BK159" s="183">
        <f>SUM(BK160:BK162)</f>
        <v>0</v>
      </c>
    </row>
    <row r="160" spans="1:65" s="2" customFormat="1" ht="16.5" customHeight="1">
      <c r="A160" s="33"/>
      <c r="B160" s="34"/>
      <c r="C160" s="186" t="s">
        <v>8</v>
      </c>
      <c r="D160" s="186" t="s">
        <v>148</v>
      </c>
      <c r="E160" s="187" t="s">
        <v>225</v>
      </c>
      <c r="F160" s="188" t="s">
        <v>226</v>
      </c>
      <c r="G160" s="189" t="s">
        <v>163</v>
      </c>
      <c r="H160" s="190">
        <v>10</v>
      </c>
      <c r="I160" s="191"/>
      <c r="J160" s="192">
        <f>ROUND(I160*H160,2)</f>
        <v>0</v>
      </c>
      <c r="K160" s="193"/>
      <c r="L160" s="38"/>
      <c r="M160" s="194" t="s">
        <v>1</v>
      </c>
      <c r="N160" s="195" t="s">
        <v>39</v>
      </c>
      <c r="O160" s="70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152</v>
      </c>
      <c r="AT160" s="198" t="s">
        <v>148</v>
      </c>
      <c r="AU160" s="198" t="s">
        <v>83</v>
      </c>
      <c r="AY160" s="16" t="s">
        <v>146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6" t="s">
        <v>81</v>
      </c>
      <c r="BK160" s="199">
        <f>ROUND(I160*H160,2)</f>
        <v>0</v>
      </c>
      <c r="BL160" s="16" t="s">
        <v>152</v>
      </c>
      <c r="BM160" s="198" t="s">
        <v>227</v>
      </c>
    </row>
    <row r="161" spans="1:47" s="2" customFormat="1" ht="48.75">
      <c r="A161" s="33"/>
      <c r="B161" s="34"/>
      <c r="C161" s="35"/>
      <c r="D161" s="200" t="s">
        <v>154</v>
      </c>
      <c r="E161" s="35"/>
      <c r="F161" s="201" t="s">
        <v>228</v>
      </c>
      <c r="G161" s="35"/>
      <c r="H161" s="35"/>
      <c r="I161" s="202"/>
      <c r="J161" s="35"/>
      <c r="K161" s="35"/>
      <c r="L161" s="38"/>
      <c r="M161" s="203"/>
      <c r="N161" s="204"/>
      <c r="O161" s="70"/>
      <c r="P161" s="70"/>
      <c r="Q161" s="70"/>
      <c r="R161" s="70"/>
      <c r="S161" s="70"/>
      <c r="T161" s="71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154</v>
      </c>
      <c r="AU161" s="16" t="s">
        <v>83</v>
      </c>
    </row>
    <row r="162" spans="2:51" s="13" customFormat="1" ht="12">
      <c r="B162" s="205"/>
      <c r="C162" s="206"/>
      <c r="D162" s="200" t="s">
        <v>170</v>
      </c>
      <c r="E162" s="207" t="s">
        <v>1</v>
      </c>
      <c r="F162" s="208" t="s">
        <v>229</v>
      </c>
      <c r="G162" s="206"/>
      <c r="H162" s="209">
        <v>10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170</v>
      </c>
      <c r="AU162" s="215" t="s">
        <v>83</v>
      </c>
      <c r="AV162" s="13" t="s">
        <v>83</v>
      </c>
      <c r="AW162" s="13" t="s">
        <v>30</v>
      </c>
      <c r="AX162" s="13" t="s">
        <v>81</v>
      </c>
      <c r="AY162" s="215" t="s">
        <v>146</v>
      </c>
    </row>
    <row r="163" spans="2:63" s="12" customFormat="1" ht="25.9" customHeight="1">
      <c r="B163" s="170"/>
      <c r="C163" s="171"/>
      <c r="D163" s="172" t="s">
        <v>73</v>
      </c>
      <c r="E163" s="173" t="s">
        <v>230</v>
      </c>
      <c r="F163" s="173" t="s">
        <v>231</v>
      </c>
      <c r="G163" s="171"/>
      <c r="H163" s="171"/>
      <c r="I163" s="174"/>
      <c r="J163" s="175">
        <f>BK163</f>
        <v>0</v>
      </c>
      <c r="K163" s="171"/>
      <c r="L163" s="176"/>
      <c r="M163" s="177"/>
      <c r="N163" s="178"/>
      <c r="O163" s="178"/>
      <c r="P163" s="179">
        <f>P164</f>
        <v>0</v>
      </c>
      <c r="Q163" s="178"/>
      <c r="R163" s="179">
        <f>R164</f>
        <v>0</v>
      </c>
      <c r="S163" s="178"/>
      <c r="T163" s="180">
        <f>T164</f>
        <v>0</v>
      </c>
      <c r="AR163" s="181" t="s">
        <v>172</v>
      </c>
      <c r="AT163" s="182" t="s">
        <v>73</v>
      </c>
      <c r="AU163" s="182" t="s">
        <v>74</v>
      </c>
      <c r="AY163" s="181" t="s">
        <v>146</v>
      </c>
      <c r="BK163" s="183">
        <f>BK164</f>
        <v>0</v>
      </c>
    </row>
    <row r="164" spans="2:63" s="12" customFormat="1" ht="22.9" customHeight="1">
      <c r="B164" s="170"/>
      <c r="C164" s="171"/>
      <c r="D164" s="172" t="s">
        <v>73</v>
      </c>
      <c r="E164" s="184" t="s">
        <v>232</v>
      </c>
      <c r="F164" s="184" t="s">
        <v>233</v>
      </c>
      <c r="G164" s="171"/>
      <c r="H164" s="171"/>
      <c r="I164" s="174"/>
      <c r="J164" s="185">
        <f>BK164</f>
        <v>0</v>
      </c>
      <c r="K164" s="171"/>
      <c r="L164" s="176"/>
      <c r="M164" s="177"/>
      <c r="N164" s="178"/>
      <c r="O164" s="178"/>
      <c r="P164" s="179">
        <f>SUM(P165:P189)</f>
        <v>0</v>
      </c>
      <c r="Q164" s="178"/>
      <c r="R164" s="179">
        <f>SUM(R165:R189)</f>
        <v>0</v>
      </c>
      <c r="S164" s="178"/>
      <c r="T164" s="180">
        <f>SUM(T165:T189)</f>
        <v>0</v>
      </c>
      <c r="AR164" s="181" t="s">
        <v>172</v>
      </c>
      <c r="AT164" s="182" t="s">
        <v>73</v>
      </c>
      <c r="AU164" s="182" t="s">
        <v>81</v>
      </c>
      <c r="AY164" s="181" t="s">
        <v>146</v>
      </c>
      <c r="BK164" s="183">
        <f>SUM(BK165:BK189)</f>
        <v>0</v>
      </c>
    </row>
    <row r="165" spans="1:65" s="2" customFormat="1" ht="16.5" customHeight="1">
      <c r="A165" s="33"/>
      <c r="B165" s="34"/>
      <c r="C165" s="186" t="s">
        <v>234</v>
      </c>
      <c r="D165" s="186" t="s">
        <v>148</v>
      </c>
      <c r="E165" s="187" t="s">
        <v>235</v>
      </c>
      <c r="F165" s="188" t="s">
        <v>236</v>
      </c>
      <c r="G165" s="189" t="s">
        <v>237</v>
      </c>
      <c r="H165" s="190">
        <v>1</v>
      </c>
      <c r="I165" s="191"/>
      <c r="J165" s="192">
        <f>ROUND(I165*H165,2)</f>
        <v>0</v>
      </c>
      <c r="K165" s="193"/>
      <c r="L165" s="38"/>
      <c r="M165" s="194" t="s">
        <v>1</v>
      </c>
      <c r="N165" s="195" t="s">
        <v>39</v>
      </c>
      <c r="O165" s="70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238</v>
      </c>
      <c r="AT165" s="198" t="s">
        <v>148</v>
      </c>
      <c r="AU165" s="198" t="s">
        <v>83</v>
      </c>
      <c r="AY165" s="16" t="s">
        <v>146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6" t="s">
        <v>81</v>
      </c>
      <c r="BK165" s="199">
        <f>ROUND(I165*H165,2)</f>
        <v>0</v>
      </c>
      <c r="BL165" s="16" t="s">
        <v>238</v>
      </c>
      <c r="BM165" s="198" t="s">
        <v>239</v>
      </c>
    </row>
    <row r="166" spans="1:47" s="2" customFormat="1" ht="29.25">
      <c r="A166" s="33"/>
      <c r="B166" s="34"/>
      <c r="C166" s="35"/>
      <c r="D166" s="200" t="s">
        <v>154</v>
      </c>
      <c r="E166" s="35"/>
      <c r="F166" s="201" t="s">
        <v>240</v>
      </c>
      <c r="G166" s="35"/>
      <c r="H166" s="35"/>
      <c r="I166" s="202"/>
      <c r="J166" s="35"/>
      <c r="K166" s="35"/>
      <c r="L166" s="38"/>
      <c r="M166" s="203"/>
      <c r="N166" s="204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154</v>
      </c>
      <c r="AU166" s="16" t="s">
        <v>83</v>
      </c>
    </row>
    <row r="167" spans="1:65" s="2" customFormat="1" ht="16.5" customHeight="1">
      <c r="A167" s="33"/>
      <c r="B167" s="34"/>
      <c r="C167" s="186" t="s">
        <v>241</v>
      </c>
      <c r="D167" s="186" t="s">
        <v>148</v>
      </c>
      <c r="E167" s="187" t="s">
        <v>242</v>
      </c>
      <c r="F167" s="188" t="s">
        <v>243</v>
      </c>
      <c r="G167" s="189" t="s">
        <v>237</v>
      </c>
      <c r="H167" s="190">
        <v>1</v>
      </c>
      <c r="I167" s="191"/>
      <c r="J167" s="192">
        <f>ROUND(I167*H167,2)</f>
        <v>0</v>
      </c>
      <c r="K167" s="193"/>
      <c r="L167" s="38"/>
      <c r="M167" s="194" t="s">
        <v>1</v>
      </c>
      <c r="N167" s="195" t="s">
        <v>39</v>
      </c>
      <c r="O167" s="70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152</v>
      </c>
      <c r="AT167" s="198" t="s">
        <v>148</v>
      </c>
      <c r="AU167" s="198" t="s">
        <v>83</v>
      </c>
      <c r="AY167" s="16" t="s">
        <v>146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6" t="s">
        <v>81</v>
      </c>
      <c r="BK167" s="199">
        <f>ROUND(I167*H167,2)</f>
        <v>0</v>
      </c>
      <c r="BL167" s="16" t="s">
        <v>152</v>
      </c>
      <c r="BM167" s="198" t="s">
        <v>244</v>
      </c>
    </row>
    <row r="168" spans="1:47" s="2" customFormat="1" ht="29.25">
      <c r="A168" s="33"/>
      <c r="B168" s="34"/>
      <c r="C168" s="35"/>
      <c r="D168" s="200" t="s">
        <v>154</v>
      </c>
      <c r="E168" s="35"/>
      <c r="F168" s="201" t="s">
        <v>245</v>
      </c>
      <c r="G168" s="35"/>
      <c r="H168" s="35"/>
      <c r="I168" s="202"/>
      <c r="J168" s="35"/>
      <c r="K168" s="35"/>
      <c r="L168" s="38"/>
      <c r="M168" s="203"/>
      <c r="N168" s="204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154</v>
      </c>
      <c r="AU168" s="16" t="s">
        <v>83</v>
      </c>
    </row>
    <row r="169" spans="1:65" s="2" customFormat="1" ht="16.5" customHeight="1">
      <c r="A169" s="33"/>
      <c r="B169" s="34"/>
      <c r="C169" s="186" t="s">
        <v>246</v>
      </c>
      <c r="D169" s="186" t="s">
        <v>148</v>
      </c>
      <c r="E169" s="187" t="s">
        <v>247</v>
      </c>
      <c r="F169" s="188" t="s">
        <v>248</v>
      </c>
      <c r="G169" s="189" t="s">
        <v>221</v>
      </c>
      <c r="H169" s="190">
        <v>30</v>
      </c>
      <c r="I169" s="191"/>
      <c r="J169" s="192">
        <f>ROUND(I169*H169,2)</f>
        <v>0</v>
      </c>
      <c r="K169" s="193"/>
      <c r="L169" s="38"/>
      <c r="M169" s="194" t="s">
        <v>1</v>
      </c>
      <c r="N169" s="195" t="s">
        <v>39</v>
      </c>
      <c r="O169" s="70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238</v>
      </c>
      <c r="AT169" s="198" t="s">
        <v>148</v>
      </c>
      <c r="AU169" s="198" t="s">
        <v>83</v>
      </c>
      <c r="AY169" s="16" t="s">
        <v>146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81</v>
      </c>
      <c r="BK169" s="199">
        <f>ROUND(I169*H169,2)</f>
        <v>0</v>
      </c>
      <c r="BL169" s="16" t="s">
        <v>238</v>
      </c>
      <c r="BM169" s="198" t="s">
        <v>249</v>
      </c>
    </row>
    <row r="170" spans="1:47" s="2" customFormat="1" ht="19.5">
      <c r="A170" s="33"/>
      <c r="B170" s="34"/>
      <c r="C170" s="35"/>
      <c r="D170" s="200" t="s">
        <v>154</v>
      </c>
      <c r="E170" s="35"/>
      <c r="F170" s="201" t="s">
        <v>250</v>
      </c>
      <c r="G170" s="35"/>
      <c r="H170" s="35"/>
      <c r="I170" s="202"/>
      <c r="J170" s="35"/>
      <c r="K170" s="35"/>
      <c r="L170" s="38"/>
      <c r="M170" s="203"/>
      <c r="N170" s="204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154</v>
      </c>
      <c r="AU170" s="16" t="s">
        <v>83</v>
      </c>
    </row>
    <row r="171" spans="1:65" s="2" customFormat="1" ht="16.5" customHeight="1">
      <c r="A171" s="33"/>
      <c r="B171" s="34"/>
      <c r="C171" s="186" t="s">
        <v>251</v>
      </c>
      <c r="D171" s="186" t="s">
        <v>148</v>
      </c>
      <c r="E171" s="187" t="s">
        <v>252</v>
      </c>
      <c r="F171" s="188" t="s">
        <v>253</v>
      </c>
      <c r="G171" s="189" t="s">
        <v>237</v>
      </c>
      <c r="H171" s="190">
        <v>1</v>
      </c>
      <c r="I171" s="191"/>
      <c r="J171" s="192">
        <f>ROUND(I171*H171,2)</f>
        <v>0</v>
      </c>
      <c r="K171" s="193"/>
      <c r="L171" s="38"/>
      <c r="M171" s="194" t="s">
        <v>1</v>
      </c>
      <c r="N171" s="195" t="s">
        <v>39</v>
      </c>
      <c r="O171" s="70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238</v>
      </c>
      <c r="AT171" s="198" t="s">
        <v>148</v>
      </c>
      <c r="AU171" s="198" t="s">
        <v>83</v>
      </c>
      <c r="AY171" s="16" t="s">
        <v>146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6" t="s">
        <v>81</v>
      </c>
      <c r="BK171" s="199">
        <f>ROUND(I171*H171,2)</f>
        <v>0</v>
      </c>
      <c r="BL171" s="16" t="s">
        <v>238</v>
      </c>
      <c r="BM171" s="198" t="s">
        <v>254</v>
      </c>
    </row>
    <row r="172" spans="1:47" s="2" customFormat="1" ht="29.25">
      <c r="A172" s="33"/>
      <c r="B172" s="34"/>
      <c r="C172" s="35"/>
      <c r="D172" s="200" t="s">
        <v>154</v>
      </c>
      <c r="E172" s="35"/>
      <c r="F172" s="201" t="s">
        <v>255</v>
      </c>
      <c r="G172" s="35"/>
      <c r="H172" s="35"/>
      <c r="I172" s="202"/>
      <c r="J172" s="35"/>
      <c r="K172" s="35"/>
      <c r="L172" s="38"/>
      <c r="M172" s="203"/>
      <c r="N172" s="204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154</v>
      </c>
      <c r="AU172" s="16" t="s">
        <v>83</v>
      </c>
    </row>
    <row r="173" spans="1:65" s="2" customFormat="1" ht="16.5" customHeight="1">
      <c r="A173" s="33"/>
      <c r="B173" s="34"/>
      <c r="C173" s="186" t="s">
        <v>256</v>
      </c>
      <c r="D173" s="186" t="s">
        <v>148</v>
      </c>
      <c r="E173" s="187" t="s">
        <v>257</v>
      </c>
      <c r="F173" s="188" t="s">
        <v>258</v>
      </c>
      <c r="G173" s="189" t="s">
        <v>237</v>
      </c>
      <c r="H173" s="190">
        <v>1</v>
      </c>
      <c r="I173" s="191"/>
      <c r="J173" s="192">
        <f>ROUND(I173*H173,2)</f>
        <v>0</v>
      </c>
      <c r="K173" s="193"/>
      <c r="L173" s="38"/>
      <c r="M173" s="194" t="s">
        <v>1</v>
      </c>
      <c r="N173" s="195" t="s">
        <v>39</v>
      </c>
      <c r="O173" s="70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152</v>
      </c>
      <c r="AT173" s="198" t="s">
        <v>148</v>
      </c>
      <c r="AU173" s="198" t="s">
        <v>83</v>
      </c>
      <c r="AY173" s="16" t="s">
        <v>146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6" t="s">
        <v>81</v>
      </c>
      <c r="BK173" s="199">
        <f>ROUND(I173*H173,2)</f>
        <v>0</v>
      </c>
      <c r="BL173" s="16" t="s">
        <v>152</v>
      </c>
      <c r="BM173" s="198" t="s">
        <v>259</v>
      </c>
    </row>
    <row r="174" spans="1:65" s="2" customFormat="1" ht="24.2" customHeight="1">
      <c r="A174" s="33"/>
      <c r="B174" s="34"/>
      <c r="C174" s="186" t="s">
        <v>7</v>
      </c>
      <c r="D174" s="186" t="s">
        <v>148</v>
      </c>
      <c r="E174" s="187" t="s">
        <v>260</v>
      </c>
      <c r="F174" s="188" t="s">
        <v>261</v>
      </c>
      <c r="G174" s="189" t="s">
        <v>237</v>
      </c>
      <c r="H174" s="190">
        <v>1</v>
      </c>
      <c r="I174" s="191"/>
      <c r="J174" s="192">
        <f>ROUND(I174*H174,2)</f>
        <v>0</v>
      </c>
      <c r="K174" s="193"/>
      <c r="L174" s="38"/>
      <c r="M174" s="194" t="s">
        <v>1</v>
      </c>
      <c r="N174" s="195" t="s">
        <v>39</v>
      </c>
      <c r="O174" s="70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238</v>
      </c>
      <c r="AT174" s="198" t="s">
        <v>148</v>
      </c>
      <c r="AU174" s="198" t="s">
        <v>83</v>
      </c>
      <c r="AY174" s="16" t="s">
        <v>146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81</v>
      </c>
      <c r="BK174" s="199">
        <f>ROUND(I174*H174,2)</f>
        <v>0</v>
      </c>
      <c r="BL174" s="16" t="s">
        <v>238</v>
      </c>
      <c r="BM174" s="198" t="s">
        <v>262</v>
      </c>
    </row>
    <row r="175" spans="1:47" s="2" customFormat="1" ht="29.25">
      <c r="A175" s="33"/>
      <c r="B175" s="34"/>
      <c r="C175" s="35"/>
      <c r="D175" s="200" t="s">
        <v>154</v>
      </c>
      <c r="E175" s="35"/>
      <c r="F175" s="201" t="s">
        <v>263</v>
      </c>
      <c r="G175" s="35"/>
      <c r="H175" s="35"/>
      <c r="I175" s="202"/>
      <c r="J175" s="35"/>
      <c r="K175" s="35"/>
      <c r="L175" s="38"/>
      <c r="M175" s="203"/>
      <c r="N175" s="204"/>
      <c r="O175" s="70"/>
      <c r="P175" s="70"/>
      <c r="Q175" s="70"/>
      <c r="R175" s="70"/>
      <c r="S175" s="70"/>
      <c r="T175" s="71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154</v>
      </c>
      <c r="AU175" s="16" t="s">
        <v>83</v>
      </c>
    </row>
    <row r="176" spans="1:65" s="2" customFormat="1" ht="16.5" customHeight="1">
      <c r="A176" s="33"/>
      <c r="B176" s="34"/>
      <c r="C176" s="186" t="s">
        <v>264</v>
      </c>
      <c r="D176" s="186" t="s">
        <v>148</v>
      </c>
      <c r="E176" s="187" t="s">
        <v>265</v>
      </c>
      <c r="F176" s="188" t="s">
        <v>266</v>
      </c>
      <c r="G176" s="189" t="s">
        <v>237</v>
      </c>
      <c r="H176" s="190">
        <v>1</v>
      </c>
      <c r="I176" s="191"/>
      <c r="J176" s="192">
        <f>ROUND(I176*H176,2)</f>
        <v>0</v>
      </c>
      <c r="K176" s="193"/>
      <c r="L176" s="38"/>
      <c r="M176" s="194" t="s">
        <v>1</v>
      </c>
      <c r="N176" s="195" t="s">
        <v>39</v>
      </c>
      <c r="O176" s="70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238</v>
      </c>
      <c r="AT176" s="198" t="s">
        <v>148</v>
      </c>
      <c r="AU176" s="198" t="s">
        <v>83</v>
      </c>
      <c r="AY176" s="16" t="s">
        <v>146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6" t="s">
        <v>81</v>
      </c>
      <c r="BK176" s="199">
        <f>ROUND(I176*H176,2)</f>
        <v>0</v>
      </c>
      <c r="BL176" s="16" t="s">
        <v>238</v>
      </c>
      <c r="BM176" s="198" t="s">
        <v>267</v>
      </c>
    </row>
    <row r="177" spans="1:47" s="2" customFormat="1" ht="19.5">
      <c r="A177" s="33"/>
      <c r="B177" s="34"/>
      <c r="C177" s="35"/>
      <c r="D177" s="200" t="s">
        <v>154</v>
      </c>
      <c r="E177" s="35"/>
      <c r="F177" s="201" t="s">
        <v>268</v>
      </c>
      <c r="G177" s="35"/>
      <c r="H177" s="35"/>
      <c r="I177" s="202"/>
      <c r="J177" s="35"/>
      <c r="K177" s="35"/>
      <c r="L177" s="38"/>
      <c r="M177" s="203"/>
      <c r="N177" s="204"/>
      <c r="O177" s="70"/>
      <c r="P177" s="70"/>
      <c r="Q177" s="70"/>
      <c r="R177" s="70"/>
      <c r="S177" s="70"/>
      <c r="T177" s="71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154</v>
      </c>
      <c r="AU177" s="16" t="s">
        <v>83</v>
      </c>
    </row>
    <row r="178" spans="1:65" s="2" customFormat="1" ht="16.5" customHeight="1">
      <c r="A178" s="33"/>
      <c r="B178" s="34"/>
      <c r="C178" s="186" t="s">
        <v>269</v>
      </c>
      <c r="D178" s="186" t="s">
        <v>148</v>
      </c>
      <c r="E178" s="187" t="s">
        <v>270</v>
      </c>
      <c r="F178" s="188" t="s">
        <v>271</v>
      </c>
      <c r="G178" s="189" t="s">
        <v>237</v>
      </c>
      <c r="H178" s="190">
        <v>1</v>
      </c>
      <c r="I178" s="191"/>
      <c r="J178" s="192">
        <f>ROUND(I178*H178,2)</f>
        <v>0</v>
      </c>
      <c r="K178" s="193"/>
      <c r="L178" s="38"/>
      <c r="M178" s="194" t="s">
        <v>1</v>
      </c>
      <c r="N178" s="195" t="s">
        <v>39</v>
      </c>
      <c r="O178" s="70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238</v>
      </c>
      <c r="AT178" s="198" t="s">
        <v>148</v>
      </c>
      <c r="AU178" s="198" t="s">
        <v>83</v>
      </c>
      <c r="AY178" s="16" t="s">
        <v>146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6" t="s">
        <v>81</v>
      </c>
      <c r="BK178" s="199">
        <f>ROUND(I178*H178,2)</f>
        <v>0</v>
      </c>
      <c r="BL178" s="16" t="s">
        <v>238</v>
      </c>
      <c r="BM178" s="198" t="s">
        <v>272</v>
      </c>
    </row>
    <row r="179" spans="1:47" s="2" customFormat="1" ht="19.5">
      <c r="A179" s="33"/>
      <c r="B179" s="34"/>
      <c r="C179" s="35"/>
      <c r="D179" s="200" t="s">
        <v>154</v>
      </c>
      <c r="E179" s="35"/>
      <c r="F179" s="201" t="s">
        <v>273</v>
      </c>
      <c r="G179" s="35"/>
      <c r="H179" s="35"/>
      <c r="I179" s="202"/>
      <c r="J179" s="35"/>
      <c r="K179" s="35"/>
      <c r="L179" s="38"/>
      <c r="M179" s="203"/>
      <c r="N179" s="204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154</v>
      </c>
      <c r="AU179" s="16" t="s">
        <v>83</v>
      </c>
    </row>
    <row r="180" spans="1:65" s="2" customFormat="1" ht="24.2" customHeight="1">
      <c r="A180" s="33"/>
      <c r="B180" s="34"/>
      <c r="C180" s="186" t="s">
        <v>274</v>
      </c>
      <c r="D180" s="186" t="s">
        <v>148</v>
      </c>
      <c r="E180" s="187" t="s">
        <v>275</v>
      </c>
      <c r="F180" s="188" t="s">
        <v>276</v>
      </c>
      <c r="G180" s="189" t="s">
        <v>237</v>
      </c>
      <c r="H180" s="190">
        <v>1</v>
      </c>
      <c r="I180" s="191"/>
      <c r="J180" s="192">
        <f>ROUND(I180*H180,2)</f>
        <v>0</v>
      </c>
      <c r="K180" s="193"/>
      <c r="L180" s="38"/>
      <c r="M180" s="194" t="s">
        <v>1</v>
      </c>
      <c r="N180" s="195" t="s">
        <v>39</v>
      </c>
      <c r="O180" s="70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238</v>
      </c>
      <c r="AT180" s="198" t="s">
        <v>148</v>
      </c>
      <c r="AU180" s="198" t="s">
        <v>83</v>
      </c>
      <c r="AY180" s="16" t="s">
        <v>146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81</v>
      </c>
      <c r="BK180" s="199">
        <f>ROUND(I180*H180,2)</f>
        <v>0</v>
      </c>
      <c r="BL180" s="16" t="s">
        <v>238</v>
      </c>
      <c r="BM180" s="198" t="s">
        <v>277</v>
      </c>
    </row>
    <row r="181" spans="1:47" s="2" customFormat="1" ht="39">
      <c r="A181" s="33"/>
      <c r="B181" s="34"/>
      <c r="C181" s="35"/>
      <c r="D181" s="200" t="s">
        <v>154</v>
      </c>
      <c r="E181" s="35"/>
      <c r="F181" s="201" t="s">
        <v>278</v>
      </c>
      <c r="G181" s="35"/>
      <c r="H181" s="35"/>
      <c r="I181" s="202"/>
      <c r="J181" s="35"/>
      <c r="K181" s="35"/>
      <c r="L181" s="38"/>
      <c r="M181" s="203"/>
      <c r="N181" s="204"/>
      <c r="O181" s="70"/>
      <c r="P181" s="70"/>
      <c r="Q181" s="70"/>
      <c r="R181" s="70"/>
      <c r="S181" s="70"/>
      <c r="T181" s="71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154</v>
      </c>
      <c r="AU181" s="16" t="s">
        <v>83</v>
      </c>
    </row>
    <row r="182" spans="1:65" s="2" customFormat="1" ht="16.5" customHeight="1">
      <c r="A182" s="33"/>
      <c r="B182" s="34"/>
      <c r="C182" s="186" t="s">
        <v>279</v>
      </c>
      <c r="D182" s="186" t="s">
        <v>148</v>
      </c>
      <c r="E182" s="187" t="s">
        <v>280</v>
      </c>
      <c r="F182" s="188" t="s">
        <v>281</v>
      </c>
      <c r="G182" s="189" t="s">
        <v>237</v>
      </c>
      <c r="H182" s="190">
        <v>1</v>
      </c>
      <c r="I182" s="191"/>
      <c r="J182" s="192">
        <f>ROUND(I182*H182,2)</f>
        <v>0</v>
      </c>
      <c r="K182" s="193"/>
      <c r="L182" s="38"/>
      <c r="M182" s="194" t="s">
        <v>1</v>
      </c>
      <c r="N182" s="195" t="s">
        <v>39</v>
      </c>
      <c r="O182" s="70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8" t="s">
        <v>238</v>
      </c>
      <c r="AT182" s="198" t="s">
        <v>148</v>
      </c>
      <c r="AU182" s="198" t="s">
        <v>83</v>
      </c>
      <c r="AY182" s="16" t="s">
        <v>146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6" t="s">
        <v>81</v>
      </c>
      <c r="BK182" s="199">
        <f>ROUND(I182*H182,2)</f>
        <v>0</v>
      </c>
      <c r="BL182" s="16" t="s">
        <v>238</v>
      </c>
      <c r="BM182" s="198" t="s">
        <v>282</v>
      </c>
    </row>
    <row r="183" spans="1:47" s="2" customFormat="1" ht="19.5">
      <c r="A183" s="33"/>
      <c r="B183" s="34"/>
      <c r="C183" s="35"/>
      <c r="D183" s="200" t="s">
        <v>154</v>
      </c>
      <c r="E183" s="35"/>
      <c r="F183" s="201" t="s">
        <v>283</v>
      </c>
      <c r="G183" s="35"/>
      <c r="H183" s="35"/>
      <c r="I183" s="202"/>
      <c r="J183" s="35"/>
      <c r="K183" s="35"/>
      <c r="L183" s="38"/>
      <c r="M183" s="203"/>
      <c r="N183" s="204"/>
      <c r="O183" s="70"/>
      <c r="P183" s="70"/>
      <c r="Q183" s="70"/>
      <c r="R183" s="70"/>
      <c r="S183" s="70"/>
      <c r="T183" s="71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154</v>
      </c>
      <c r="AU183" s="16" t="s">
        <v>83</v>
      </c>
    </row>
    <row r="184" spans="1:65" s="2" customFormat="1" ht="16.5" customHeight="1">
      <c r="A184" s="33"/>
      <c r="B184" s="34"/>
      <c r="C184" s="186" t="s">
        <v>284</v>
      </c>
      <c r="D184" s="186" t="s">
        <v>148</v>
      </c>
      <c r="E184" s="187" t="s">
        <v>285</v>
      </c>
      <c r="F184" s="188" t="s">
        <v>286</v>
      </c>
      <c r="G184" s="189" t="s">
        <v>237</v>
      </c>
      <c r="H184" s="190">
        <v>1</v>
      </c>
      <c r="I184" s="191"/>
      <c r="J184" s="192">
        <f>ROUND(I184*H184,2)</f>
        <v>0</v>
      </c>
      <c r="K184" s="193"/>
      <c r="L184" s="38"/>
      <c r="M184" s="194" t="s">
        <v>1</v>
      </c>
      <c r="N184" s="195" t="s">
        <v>39</v>
      </c>
      <c r="O184" s="70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238</v>
      </c>
      <c r="AT184" s="198" t="s">
        <v>148</v>
      </c>
      <c r="AU184" s="198" t="s">
        <v>83</v>
      </c>
      <c r="AY184" s="16" t="s">
        <v>146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81</v>
      </c>
      <c r="BK184" s="199">
        <f>ROUND(I184*H184,2)</f>
        <v>0</v>
      </c>
      <c r="BL184" s="16" t="s">
        <v>238</v>
      </c>
      <c r="BM184" s="198" t="s">
        <v>287</v>
      </c>
    </row>
    <row r="185" spans="1:47" s="2" customFormat="1" ht="29.25">
      <c r="A185" s="33"/>
      <c r="B185" s="34"/>
      <c r="C185" s="35"/>
      <c r="D185" s="200" t="s">
        <v>154</v>
      </c>
      <c r="E185" s="35"/>
      <c r="F185" s="201" t="s">
        <v>288</v>
      </c>
      <c r="G185" s="35"/>
      <c r="H185" s="35"/>
      <c r="I185" s="202"/>
      <c r="J185" s="35"/>
      <c r="K185" s="35"/>
      <c r="L185" s="38"/>
      <c r="M185" s="203"/>
      <c r="N185" s="204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154</v>
      </c>
      <c r="AU185" s="16" t="s">
        <v>83</v>
      </c>
    </row>
    <row r="186" spans="1:65" s="2" customFormat="1" ht="16.5" customHeight="1">
      <c r="A186" s="33"/>
      <c r="B186" s="34"/>
      <c r="C186" s="186" t="s">
        <v>289</v>
      </c>
      <c r="D186" s="186" t="s">
        <v>148</v>
      </c>
      <c r="E186" s="187" t="s">
        <v>290</v>
      </c>
      <c r="F186" s="188" t="s">
        <v>291</v>
      </c>
      <c r="G186" s="189" t="s">
        <v>237</v>
      </c>
      <c r="H186" s="190">
        <v>1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39</v>
      </c>
      <c r="O186" s="70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238</v>
      </c>
      <c r="AT186" s="198" t="s">
        <v>148</v>
      </c>
      <c r="AU186" s="198" t="s">
        <v>83</v>
      </c>
      <c r="AY186" s="16" t="s">
        <v>146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81</v>
      </c>
      <c r="BK186" s="199">
        <f>ROUND(I186*H186,2)</f>
        <v>0</v>
      </c>
      <c r="BL186" s="16" t="s">
        <v>238</v>
      </c>
      <c r="BM186" s="198" t="s">
        <v>292</v>
      </c>
    </row>
    <row r="187" spans="1:47" s="2" customFormat="1" ht="48.75">
      <c r="A187" s="33"/>
      <c r="B187" s="34"/>
      <c r="C187" s="35"/>
      <c r="D187" s="200" t="s">
        <v>154</v>
      </c>
      <c r="E187" s="35"/>
      <c r="F187" s="201" t="s">
        <v>293</v>
      </c>
      <c r="G187" s="35"/>
      <c r="H187" s="35"/>
      <c r="I187" s="202"/>
      <c r="J187" s="35"/>
      <c r="K187" s="35"/>
      <c r="L187" s="38"/>
      <c r="M187" s="203"/>
      <c r="N187" s="204"/>
      <c r="O187" s="70"/>
      <c r="P187" s="70"/>
      <c r="Q187" s="70"/>
      <c r="R187" s="70"/>
      <c r="S187" s="70"/>
      <c r="T187" s="71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154</v>
      </c>
      <c r="AU187" s="16" t="s">
        <v>83</v>
      </c>
    </row>
    <row r="188" spans="1:65" s="2" customFormat="1" ht="16.5" customHeight="1">
      <c r="A188" s="33"/>
      <c r="B188" s="34"/>
      <c r="C188" s="186" t="s">
        <v>294</v>
      </c>
      <c r="D188" s="186" t="s">
        <v>148</v>
      </c>
      <c r="E188" s="187" t="s">
        <v>295</v>
      </c>
      <c r="F188" s="188" t="s">
        <v>296</v>
      </c>
      <c r="G188" s="189" t="s">
        <v>237</v>
      </c>
      <c r="H188" s="190">
        <v>1</v>
      </c>
      <c r="I188" s="191"/>
      <c r="J188" s="192">
        <f>ROUND(I188*H188,2)</f>
        <v>0</v>
      </c>
      <c r="K188" s="193"/>
      <c r="L188" s="38"/>
      <c r="M188" s="194" t="s">
        <v>1</v>
      </c>
      <c r="N188" s="195" t="s">
        <v>39</v>
      </c>
      <c r="O188" s="70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8" t="s">
        <v>238</v>
      </c>
      <c r="AT188" s="198" t="s">
        <v>148</v>
      </c>
      <c r="AU188" s="198" t="s">
        <v>83</v>
      </c>
      <c r="AY188" s="16" t="s">
        <v>146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6" t="s">
        <v>81</v>
      </c>
      <c r="BK188" s="199">
        <f>ROUND(I188*H188,2)</f>
        <v>0</v>
      </c>
      <c r="BL188" s="16" t="s">
        <v>238</v>
      </c>
      <c r="BM188" s="198" t="s">
        <v>297</v>
      </c>
    </row>
    <row r="189" spans="1:47" s="2" customFormat="1" ht="48.75">
      <c r="A189" s="33"/>
      <c r="B189" s="34"/>
      <c r="C189" s="35"/>
      <c r="D189" s="200" t="s">
        <v>154</v>
      </c>
      <c r="E189" s="35"/>
      <c r="F189" s="201" t="s">
        <v>298</v>
      </c>
      <c r="G189" s="35"/>
      <c r="H189" s="35"/>
      <c r="I189" s="202"/>
      <c r="J189" s="35"/>
      <c r="K189" s="35"/>
      <c r="L189" s="38"/>
      <c r="M189" s="227"/>
      <c r="N189" s="228"/>
      <c r="O189" s="229"/>
      <c r="P189" s="229"/>
      <c r="Q189" s="229"/>
      <c r="R189" s="229"/>
      <c r="S189" s="229"/>
      <c r="T189" s="23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154</v>
      </c>
      <c r="AU189" s="16" t="s">
        <v>83</v>
      </c>
    </row>
    <row r="190" spans="1:31" s="2" customFormat="1" ht="6.95" customHeight="1">
      <c r="A190" s="33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38"/>
      <c r="M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</sheetData>
  <sheetProtection algorithmName="SHA-512" hashValue="PMd0qD+rVRvVBBDxmKoNQI2SJILbeIDl091Wg+3Ca6iAHA9zaeEMJl1U4PMLyfc7QNaHLpdf6i0nxfJKf1IVTw==" saltValue="2aA5/RztKuFmZjYTtAjLJ6YBS8/tEejOVRnQeUcEag/tjgxvIVIWDrqSqRe7rU6hmub0bBtblzjF5dIQQzrntw==" spinCount="100000" sheet="1" objects="1" scenarios="1" formatColumns="0" formatRows="0" autoFilter="0"/>
  <autoFilter ref="C120:K18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87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299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ROUND((SUM(BE123:BE180)),2)</f>
        <v>0</v>
      </c>
      <c r="G33" s="33"/>
      <c r="H33" s="33"/>
      <c r="I33" s="123">
        <v>0.21</v>
      </c>
      <c r="J33" s="122">
        <f>ROUND(((SUM(BE123:BE180))*I33),2)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ROUND((SUM(BF123:BF180)),2)</f>
        <v>0</v>
      </c>
      <c r="G34" s="33"/>
      <c r="H34" s="33"/>
      <c r="I34" s="123">
        <v>0.15</v>
      </c>
      <c r="J34" s="122">
        <f>ROUND(((SUM(BF123:BF180))*I34),2)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ROUND((SUM(BG123:BG180)),2)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ROUND((SUM(BH123:BH180)),2)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ROUND((SUM(BI123:BI180)),2)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01 - Svahování koryta (otevření)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J124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J125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300</v>
      </c>
      <c r="E99" s="155"/>
      <c r="F99" s="155"/>
      <c r="G99" s="155"/>
      <c r="H99" s="155"/>
      <c r="I99" s="155"/>
      <c r="J99" s="156">
        <f>J160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301</v>
      </c>
      <c r="E100" s="155"/>
      <c r="F100" s="155"/>
      <c r="G100" s="155"/>
      <c r="H100" s="155"/>
      <c r="I100" s="155"/>
      <c r="J100" s="156">
        <f>J163</f>
        <v>0</v>
      </c>
      <c r="K100" s="153"/>
      <c r="L100" s="157"/>
    </row>
    <row r="101" spans="2:12" s="10" customFormat="1" ht="19.9" customHeight="1" hidden="1">
      <c r="B101" s="152"/>
      <c r="C101" s="153"/>
      <c r="D101" s="154" t="s">
        <v>128</v>
      </c>
      <c r="E101" s="155"/>
      <c r="F101" s="155"/>
      <c r="G101" s="155"/>
      <c r="H101" s="155"/>
      <c r="I101" s="155"/>
      <c r="J101" s="156">
        <f>J168</f>
        <v>0</v>
      </c>
      <c r="K101" s="153"/>
      <c r="L101" s="157"/>
    </row>
    <row r="102" spans="2:12" s="10" customFormat="1" ht="19.9" customHeight="1" hidden="1">
      <c r="B102" s="152"/>
      <c r="C102" s="153"/>
      <c r="D102" s="154" t="s">
        <v>302</v>
      </c>
      <c r="E102" s="155"/>
      <c r="F102" s="155"/>
      <c r="G102" s="155"/>
      <c r="H102" s="155"/>
      <c r="I102" s="155"/>
      <c r="J102" s="156">
        <f>J171</f>
        <v>0</v>
      </c>
      <c r="K102" s="153"/>
      <c r="L102" s="157"/>
    </row>
    <row r="103" spans="2:12" s="10" customFormat="1" ht="19.9" customHeight="1" hidden="1">
      <c r="B103" s="152"/>
      <c r="C103" s="153"/>
      <c r="D103" s="154" t="s">
        <v>303</v>
      </c>
      <c r="E103" s="155"/>
      <c r="F103" s="155"/>
      <c r="G103" s="155"/>
      <c r="H103" s="155"/>
      <c r="I103" s="155"/>
      <c r="J103" s="156">
        <f>J179</f>
        <v>0</v>
      </c>
      <c r="K103" s="153"/>
      <c r="L103" s="157"/>
    </row>
    <row r="104" spans="1:31" s="2" customFormat="1" ht="21.75" customHeight="1" hidden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 hidden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ht="12" hidden="1"/>
    <row r="107" ht="12" hidden="1"/>
    <row r="108" ht="12" hidden="1"/>
    <row r="109" spans="1:31" s="2" customFormat="1" ht="6.95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131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90" t="str">
        <f>E7</f>
        <v>Gručovka v Lukavci, km 4,375 - 6,195</v>
      </c>
      <c r="F113" s="291"/>
      <c r="G113" s="291"/>
      <c r="H113" s="291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119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82" t="str">
        <f>E9</f>
        <v>SO 01 - Svahování koryta (otevření)</v>
      </c>
      <c r="F115" s="289"/>
      <c r="G115" s="289"/>
      <c r="H115" s="289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5"/>
      <c r="E117" s="35"/>
      <c r="F117" s="26" t="str">
        <f>F12</f>
        <v xml:space="preserve"> </v>
      </c>
      <c r="G117" s="35"/>
      <c r="H117" s="35"/>
      <c r="I117" s="28" t="s">
        <v>22</v>
      </c>
      <c r="J117" s="65" t="str">
        <f>IF(J12="","",J12)</f>
        <v>28. 3. 2022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24</v>
      </c>
      <c r="D119" s="35"/>
      <c r="E119" s="35"/>
      <c r="F119" s="26" t="str">
        <f>E15</f>
        <v xml:space="preserve"> </v>
      </c>
      <c r="G119" s="35"/>
      <c r="H119" s="35"/>
      <c r="I119" s="28" t="s">
        <v>29</v>
      </c>
      <c r="J119" s="31" t="str">
        <f>E21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27</v>
      </c>
      <c r="D120" s="35"/>
      <c r="E120" s="35"/>
      <c r="F120" s="26" t="str">
        <f>IF(E18="","",E18)</f>
        <v>Vyplň údaj</v>
      </c>
      <c r="G120" s="35"/>
      <c r="H120" s="35"/>
      <c r="I120" s="28" t="s">
        <v>31</v>
      </c>
      <c r="J120" s="31" t="str">
        <f>E24</f>
        <v>HydroIdea s.r.o.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58"/>
      <c r="B122" s="159"/>
      <c r="C122" s="160" t="s">
        <v>132</v>
      </c>
      <c r="D122" s="161" t="s">
        <v>59</v>
      </c>
      <c r="E122" s="161" t="s">
        <v>55</v>
      </c>
      <c r="F122" s="161" t="s">
        <v>56</v>
      </c>
      <c r="G122" s="161" t="s">
        <v>133</v>
      </c>
      <c r="H122" s="161" t="s">
        <v>134</v>
      </c>
      <c r="I122" s="161" t="s">
        <v>135</v>
      </c>
      <c r="J122" s="162" t="s">
        <v>123</v>
      </c>
      <c r="K122" s="163" t="s">
        <v>136</v>
      </c>
      <c r="L122" s="164"/>
      <c r="M122" s="74" t="s">
        <v>1</v>
      </c>
      <c r="N122" s="75" t="s">
        <v>38</v>
      </c>
      <c r="O122" s="75" t="s">
        <v>137</v>
      </c>
      <c r="P122" s="75" t="s">
        <v>138</v>
      </c>
      <c r="Q122" s="75" t="s">
        <v>139</v>
      </c>
      <c r="R122" s="75" t="s">
        <v>140</v>
      </c>
      <c r="S122" s="75" t="s">
        <v>141</v>
      </c>
      <c r="T122" s="76" t="s">
        <v>142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63" s="2" customFormat="1" ht="22.9" customHeight="1">
      <c r="A123" s="33"/>
      <c r="B123" s="34"/>
      <c r="C123" s="81" t="s">
        <v>143</v>
      </c>
      <c r="D123" s="35"/>
      <c r="E123" s="35"/>
      <c r="F123" s="35"/>
      <c r="G123" s="35"/>
      <c r="H123" s="35"/>
      <c r="I123" s="35"/>
      <c r="J123" s="165">
        <f>BK123</f>
        <v>0</v>
      </c>
      <c r="K123" s="35"/>
      <c r="L123" s="38"/>
      <c r="M123" s="77"/>
      <c r="N123" s="166"/>
      <c r="O123" s="78"/>
      <c r="P123" s="167">
        <f>P124</f>
        <v>0</v>
      </c>
      <c r="Q123" s="78"/>
      <c r="R123" s="167">
        <f>R124</f>
        <v>2393.1630900000005</v>
      </c>
      <c r="S123" s="78"/>
      <c r="T123" s="168">
        <f>T124</f>
        <v>3381.3189999999995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73</v>
      </c>
      <c r="AU123" s="16" t="s">
        <v>125</v>
      </c>
      <c r="BK123" s="169">
        <f>BK124</f>
        <v>0</v>
      </c>
    </row>
    <row r="124" spans="2:63" s="12" customFormat="1" ht="25.9" customHeight="1">
      <c r="B124" s="170"/>
      <c r="C124" s="171"/>
      <c r="D124" s="172" t="s">
        <v>73</v>
      </c>
      <c r="E124" s="173" t="s">
        <v>144</v>
      </c>
      <c r="F124" s="173" t="s">
        <v>145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P125+P160+P163+P168+P171+P179</f>
        <v>0</v>
      </c>
      <c r="Q124" s="178"/>
      <c r="R124" s="179">
        <f>R125+R160+R163+R168+R171+R179</f>
        <v>2393.1630900000005</v>
      </c>
      <c r="S124" s="178"/>
      <c r="T124" s="180">
        <f>T125+T160+T163+T168+T171+T179</f>
        <v>3381.3189999999995</v>
      </c>
      <c r="AR124" s="181" t="s">
        <v>81</v>
      </c>
      <c r="AT124" s="182" t="s">
        <v>73</v>
      </c>
      <c r="AU124" s="182" t="s">
        <v>74</v>
      </c>
      <c r="AY124" s="181" t="s">
        <v>146</v>
      </c>
      <c r="BK124" s="183">
        <f>BK125+BK160+BK163+BK168+BK171+BK179</f>
        <v>0</v>
      </c>
    </row>
    <row r="125" spans="2:63" s="12" customFormat="1" ht="22.9" customHeight="1">
      <c r="B125" s="170"/>
      <c r="C125" s="171"/>
      <c r="D125" s="172" t="s">
        <v>73</v>
      </c>
      <c r="E125" s="184" t="s">
        <v>81</v>
      </c>
      <c r="F125" s="184" t="s">
        <v>147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SUM(P126:P159)</f>
        <v>0</v>
      </c>
      <c r="Q125" s="178"/>
      <c r="R125" s="179">
        <f>SUM(R126:R159)</f>
        <v>0.00309</v>
      </c>
      <c r="S125" s="178"/>
      <c r="T125" s="180">
        <f>SUM(T126:T159)</f>
        <v>0</v>
      </c>
      <c r="AR125" s="181" t="s">
        <v>81</v>
      </c>
      <c r="AT125" s="182" t="s">
        <v>73</v>
      </c>
      <c r="AU125" s="182" t="s">
        <v>81</v>
      </c>
      <c r="AY125" s="181" t="s">
        <v>146</v>
      </c>
      <c r="BK125" s="183">
        <f>SUM(BK126:BK159)</f>
        <v>0</v>
      </c>
    </row>
    <row r="126" spans="1:65" s="2" customFormat="1" ht="16.5" customHeight="1">
      <c r="A126" s="33"/>
      <c r="B126" s="34"/>
      <c r="C126" s="186" t="s">
        <v>81</v>
      </c>
      <c r="D126" s="186" t="s">
        <v>148</v>
      </c>
      <c r="E126" s="187" t="s">
        <v>304</v>
      </c>
      <c r="F126" s="188" t="s">
        <v>305</v>
      </c>
      <c r="G126" s="189" t="s">
        <v>163</v>
      </c>
      <c r="H126" s="190">
        <v>910</v>
      </c>
      <c r="I126" s="191"/>
      <c r="J126" s="192">
        <f>ROUND(I126*H126,2)</f>
        <v>0</v>
      </c>
      <c r="K126" s="193"/>
      <c r="L126" s="38"/>
      <c r="M126" s="194" t="s">
        <v>1</v>
      </c>
      <c r="N126" s="195" t="s">
        <v>39</v>
      </c>
      <c r="O126" s="70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152</v>
      </c>
      <c r="AT126" s="198" t="s">
        <v>148</v>
      </c>
      <c r="AU126" s="198" t="s">
        <v>83</v>
      </c>
      <c r="AY126" s="16" t="s">
        <v>146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81</v>
      </c>
      <c r="BK126" s="199">
        <f>ROUND(I126*H126,2)</f>
        <v>0</v>
      </c>
      <c r="BL126" s="16" t="s">
        <v>152</v>
      </c>
      <c r="BM126" s="198" t="s">
        <v>306</v>
      </c>
    </row>
    <row r="127" spans="1:47" s="2" customFormat="1" ht="48.75">
      <c r="A127" s="33"/>
      <c r="B127" s="34"/>
      <c r="C127" s="35"/>
      <c r="D127" s="200" t="s">
        <v>154</v>
      </c>
      <c r="E127" s="35"/>
      <c r="F127" s="201" t="s">
        <v>307</v>
      </c>
      <c r="G127" s="35"/>
      <c r="H127" s="35"/>
      <c r="I127" s="202"/>
      <c r="J127" s="35"/>
      <c r="K127" s="35"/>
      <c r="L127" s="38"/>
      <c r="M127" s="203"/>
      <c r="N127" s="204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154</v>
      </c>
      <c r="AU127" s="16" t="s">
        <v>83</v>
      </c>
    </row>
    <row r="128" spans="1:65" s="2" customFormat="1" ht="21.75" customHeight="1">
      <c r="A128" s="33"/>
      <c r="B128" s="34"/>
      <c r="C128" s="186" t="s">
        <v>83</v>
      </c>
      <c r="D128" s="186" t="s">
        <v>148</v>
      </c>
      <c r="E128" s="187" t="s">
        <v>308</v>
      </c>
      <c r="F128" s="188" t="s">
        <v>309</v>
      </c>
      <c r="G128" s="189" t="s">
        <v>310</v>
      </c>
      <c r="H128" s="190">
        <v>1012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152</v>
      </c>
      <c r="AT128" s="198" t="s">
        <v>148</v>
      </c>
      <c r="AU128" s="198" t="s">
        <v>83</v>
      </c>
      <c r="AY128" s="16" t="s">
        <v>146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81</v>
      </c>
      <c r="BK128" s="199">
        <f>ROUND(I128*H128,2)</f>
        <v>0</v>
      </c>
      <c r="BL128" s="16" t="s">
        <v>152</v>
      </c>
      <c r="BM128" s="198" t="s">
        <v>311</v>
      </c>
    </row>
    <row r="129" spans="2:51" s="13" customFormat="1" ht="12">
      <c r="B129" s="205"/>
      <c r="C129" s="206"/>
      <c r="D129" s="200" t="s">
        <v>170</v>
      </c>
      <c r="E129" s="207" t="s">
        <v>1</v>
      </c>
      <c r="F129" s="208" t="s">
        <v>312</v>
      </c>
      <c r="G129" s="206"/>
      <c r="H129" s="209">
        <v>1012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170</v>
      </c>
      <c r="AU129" s="215" t="s">
        <v>83</v>
      </c>
      <c r="AV129" s="13" t="s">
        <v>83</v>
      </c>
      <c r="AW129" s="13" t="s">
        <v>30</v>
      </c>
      <c r="AX129" s="13" t="s">
        <v>81</v>
      </c>
      <c r="AY129" s="215" t="s">
        <v>146</v>
      </c>
    </row>
    <row r="130" spans="1:65" s="2" customFormat="1" ht="21.75" customHeight="1">
      <c r="A130" s="33"/>
      <c r="B130" s="34"/>
      <c r="C130" s="186" t="s">
        <v>160</v>
      </c>
      <c r="D130" s="186" t="s">
        <v>148</v>
      </c>
      <c r="E130" s="187" t="s">
        <v>313</v>
      </c>
      <c r="F130" s="188" t="s">
        <v>314</v>
      </c>
      <c r="G130" s="189" t="s">
        <v>310</v>
      </c>
      <c r="H130" s="190">
        <v>224</v>
      </c>
      <c r="I130" s="191"/>
      <c r="J130" s="192">
        <f>ROUND(I130*H130,2)</f>
        <v>0</v>
      </c>
      <c r="K130" s="193"/>
      <c r="L130" s="38"/>
      <c r="M130" s="194" t="s">
        <v>1</v>
      </c>
      <c r="N130" s="195" t="s">
        <v>39</v>
      </c>
      <c r="O130" s="70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152</v>
      </c>
      <c r="AT130" s="198" t="s">
        <v>148</v>
      </c>
      <c r="AU130" s="198" t="s">
        <v>83</v>
      </c>
      <c r="AY130" s="16" t="s">
        <v>146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81</v>
      </c>
      <c r="BK130" s="199">
        <f>ROUND(I130*H130,2)</f>
        <v>0</v>
      </c>
      <c r="BL130" s="16" t="s">
        <v>152</v>
      </c>
      <c r="BM130" s="198" t="s">
        <v>315</v>
      </c>
    </row>
    <row r="131" spans="2:51" s="13" customFormat="1" ht="12">
      <c r="B131" s="205"/>
      <c r="C131" s="206"/>
      <c r="D131" s="200" t="s">
        <v>170</v>
      </c>
      <c r="E131" s="207" t="s">
        <v>1</v>
      </c>
      <c r="F131" s="208" t="s">
        <v>316</v>
      </c>
      <c r="G131" s="206"/>
      <c r="H131" s="209">
        <v>224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170</v>
      </c>
      <c r="AU131" s="215" t="s">
        <v>83</v>
      </c>
      <c r="AV131" s="13" t="s">
        <v>83</v>
      </c>
      <c r="AW131" s="13" t="s">
        <v>30</v>
      </c>
      <c r="AX131" s="13" t="s">
        <v>81</v>
      </c>
      <c r="AY131" s="215" t="s">
        <v>146</v>
      </c>
    </row>
    <row r="132" spans="1:65" s="2" customFormat="1" ht="21.75" customHeight="1">
      <c r="A132" s="33"/>
      <c r="B132" s="34"/>
      <c r="C132" s="186" t="s">
        <v>152</v>
      </c>
      <c r="D132" s="186" t="s">
        <v>148</v>
      </c>
      <c r="E132" s="187" t="s">
        <v>317</v>
      </c>
      <c r="F132" s="188" t="s">
        <v>318</v>
      </c>
      <c r="G132" s="189" t="s">
        <v>310</v>
      </c>
      <c r="H132" s="190">
        <v>117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152</v>
      </c>
      <c r="AT132" s="198" t="s">
        <v>148</v>
      </c>
      <c r="AU132" s="198" t="s">
        <v>83</v>
      </c>
      <c r="AY132" s="16" t="s">
        <v>146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81</v>
      </c>
      <c r="BK132" s="199">
        <f>ROUND(I132*H132,2)</f>
        <v>0</v>
      </c>
      <c r="BL132" s="16" t="s">
        <v>152</v>
      </c>
      <c r="BM132" s="198" t="s">
        <v>319</v>
      </c>
    </row>
    <row r="133" spans="2:51" s="13" customFormat="1" ht="12">
      <c r="B133" s="205"/>
      <c r="C133" s="206"/>
      <c r="D133" s="200" t="s">
        <v>170</v>
      </c>
      <c r="E133" s="207" t="s">
        <v>1</v>
      </c>
      <c r="F133" s="208" t="s">
        <v>320</v>
      </c>
      <c r="G133" s="206"/>
      <c r="H133" s="209">
        <v>117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170</v>
      </c>
      <c r="AU133" s="215" t="s">
        <v>83</v>
      </c>
      <c r="AV133" s="13" t="s">
        <v>83</v>
      </c>
      <c r="AW133" s="13" t="s">
        <v>30</v>
      </c>
      <c r="AX133" s="13" t="s">
        <v>81</v>
      </c>
      <c r="AY133" s="215" t="s">
        <v>146</v>
      </c>
    </row>
    <row r="134" spans="1:65" s="2" customFormat="1" ht="16.5" customHeight="1">
      <c r="A134" s="33"/>
      <c r="B134" s="34"/>
      <c r="C134" s="186" t="s">
        <v>172</v>
      </c>
      <c r="D134" s="186" t="s">
        <v>148</v>
      </c>
      <c r="E134" s="187" t="s">
        <v>321</v>
      </c>
      <c r="F134" s="188" t="s">
        <v>322</v>
      </c>
      <c r="G134" s="189" t="s">
        <v>310</v>
      </c>
      <c r="H134" s="190">
        <v>103</v>
      </c>
      <c r="I134" s="191"/>
      <c r="J134" s="192">
        <f>ROUND(I134*H134,2)</f>
        <v>0</v>
      </c>
      <c r="K134" s="193"/>
      <c r="L134" s="38"/>
      <c r="M134" s="194" t="s">
        <v>1</v>
      </c>
      <c r="N134" s="195" t="s">
        <v>39</v>
      </c>
      <c r="O134" s="70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152</v>
      </c>
      <c r="AT134" s="198" t="s">
        <v>148</v>
      </c>
      <c r="AU134" s="198" t="s">
        <v>83</v>
      </c>
      <c r="AY134" s="16" t="s">
        <v>146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6" t="s">
        <v>81</v>
      </c>
      <c r="BK134" s="199">
        <f>ROUND(I134*H134,2)</f>
        <v>0</v>
      </c>
      <c r="BL134" s="16" t="s">
        <v>152</v>
      </c>
      <c r="BM134" s="198" t="s">
        <v>323</v>
      </c>
    </row>
    <row r="135" spans="2:51" s="13" customFormat="1" ht="12">
      <c r="B135" s="205"/>
      <c r="C135" s="206"/>
      <c r="D135" s="200" t="s">
        <v>170</v>
      </c>
      <c r="E135" s="207" t="s">
        <v>1</v>
      </c>
      <c r="F135" s="208" t="s">
        <v>324</v>
      </c>
      <c r="G135" s="206"/>
      <c r="H135" s="209">
        <v>103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170</v>
      </c>
      <c r="AU135" s="215" t="s">
        <v>83</v>
      </c>
      <c r="AV135" s="13" t="s">
        <v>83</v>
      </c>
      <c r="AW135" s="13" t="s">
        <v>30</v>
      </c>
      <c r="AX135" s="13" t="s">
        <v>81</v>
      </c>
      <c r="AY135" s="215" t="s">
        <v>146</v>
      </c>
    </row>
    <row r="136" spans="1:65" s="2" customFormat="1" ht="16.5" customHeight="1">
      <c r="A136" s="33"/>
      <c r="B136" s="34"/>
      <c r="C136" s="186" t="s">
        <v>177</v>
      </c>
      <c r="D136" s="186" t="s">
        <v>148</v>
      </c>
      <c r="E136" s="187" t="s">
        <v>325</v>
      </c>
      <c r="F136" s="188" t="s">
        <v>326</v>
      </c>
      <c r="G136" s="189" t="s">
        <v>310</v>
      </c>
      <c r="H136" s="190">
        <v>2022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39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152</v>
      </c>
      <c r="AT136" s="198" t="s">
        <v>148</v>
      </c>
      <c r="AU136" s="198" t="s">
        <v>83</v>
      </c>
      <c r="AY136" s="16" t="s">
        <v>146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81</v>
      </c>
      <c r="BK136" s="199">
        <f>ROUND(I136*H136,2)</f>
        <v>0</v>
      </c>
      <c r="BL136" s="16" t="s">
        <v>152</v>
      </c>
      <c r="BM136" s="198" t="s">
        <v>327</v>
      </c>
    </row>
    <row r="137" spans="1:47" s="2" customFormat="1" ht="29.25">
      <c r="A137" s="33"/>
      <c r="B137" s="34"/>
      <c r="C137" s="35"/>
      <c r="D137" s="200" t="s">
        <v>154</v>
      </c>
      <c r="E137" s="35"/>
      <c r="F137" s="201" t="s">
        <v>328</v>
      </c>
      <c r="G137" s="35"/>
      <c r="H137" s="35"/>
      <c r="I137" s="202"/>
      <c r="J137" s="35"/>
      <c r="K137" s="35"/>
      <c r="L137" s="38"/>
      <c r="M137" s="203"/>
      <c r="N137" s="204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154</v>
      </c>
      <c r="AU137" s="16" t="s">
        <v>83</v>
      </c>
    </row>
    <row r="138" spans="2:51" s="13" customFormat="1" ht="12">
      <c r="B138" s="205"/>
      <c r="C138" s="206"/>
      <c r="D138" s="200" t="s">
        <v>170</v>
      </c>
      <c r="E138" s="207" t="s">
        <v>1</v>
      </c>
      <c r="F138" s="208" t="s">
        <v>329</v>
      </c>
      <c r="G138" s="206"/>
      <c r="H138" s="209">
        <v>1353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170</v>
      </c>
      <c r="AU138" s="215" t="s">
        <v>83</v>
      </c>
      <c r="AV138" s="13" t="s">
        <v>83</v>
      </c>
      <c r="AW138" s="13" t="s">
        <v>30</v>
      </c>
      <c r="AX138" s="13" t="s">
        <v>74</v>
      </c>
      <c r="AY138" s="215" t="s">
        <v>146</v>
      </c>
    </row>
    <row r="139" spans="2:51" s="13" customFormat="1" ht="12">
      <c r="B139" s="205"/>
      <c r="C139" s="206"/>
      <c r="D139" s="200" t="s">
        <v>170</v>
      </c>
      <c r="E139" s="207" t="s">
        <v>1</v>
      </c>
      <c r="F139" s="208" t="s">
        <v>330</v>
      </c>
      <c r="G139" s="206"/>
      <c r="H139" s="209">
        <v>669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170</v>
      </c>
      <c r="AU139" s="215" t="s">
        <v>83</v>
      </c>
      <c r="AV139" s="13" t="s">
        <v>83</v>
      </c>
      <c r="AW139" s="13" t="s">
        <v>30</v>
      </c>
      <c r="AX139" s="13" t="s">
        <v>74</v>
      </c>
      <c r="AY139" s="215" t="s">
        <v>146</v>
      </c>
    </row>
    <row r="140" spans="2:51" s="14" customFormat="1" ht="12">
      <c r="B140" s="216"/>
      <c r="C140" s="217"/>
      <c r="D140" s="200" t="s">
        <v>170</v>
      </c>
      <c r="E140" s="218" t="s">
        <v>1</v>
      </c>
      <c r="F140" s="219" t="s">
        <v>201</v>
      </c>
      <c r="G140" s="217"/>
      <c r="H140" s="220">
        <v>2022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170</v>
      </c>
      <c r="AU140" s="226" t="s">
        <v>83</v>
      </c>
      <c r="AV140" s="14" t="s">
        <v>152</v>
      </c>
      <c r="AW140" s="14" t="s">
        <v>30</v>
      </c>
      <c r="AX140" s="14" t="s">
        <v>81</v>
      </c>
      <c r="AY140" s="226" t="s">
        <v>146</v>
      </c>
    </row>
    <row r="141" spans="1:65" s="2" customFormat="1" ht="24.2" customHeight="1">
      <c r="A141" s="33"/>
      <c r="B141" s="34"/>
      <c r="C141" s="186" t="s">
        <v>182</v>
      </c>
      <c r="D141" s="186" t="s">
        <v>148</v>
      </c>
      <c r="E141" s="187" t="s">
        <v>331</v>
      </c>
      <c r="F141" s="188" t="s">
        <v>332</v>
      </c>
      <c r="G141" s="189" t="s">
        <v>310</v>
      </c>
      <c r="H141" s="190">
        <v>13363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39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152</v>
      </c>
      <c r="AT141" s="198" t="s">
        <v>148</v>
      </c>
      <c r="AU141" s="198" t="s">
        <v>83</v>
      </c>
      <c r="AY141" s="16" t="s">
        <v>146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152</v>
      </c>
      <c r="BM141" s="198" t="s">
        <v>333</v>
      </c>
    </row>
    <row r="142" spans="2:51" s="13" customFormat="1" ht="22.5">
      <c r="B142" s="205"/>
      <c r="C142" s="206"/>
      <c r="D142" s="200" t="s">
        <v>170</v>
      </c>
      <c r="E142" s="207" t="s">
        <v>1</v>
      </c>
      <c r="F142" s="208" t="s">
        <v>334</v>
      </c>
      <c r="G142" s="206"/>
      <c r="H142" s="209">
        <v>13363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170</v>
      </c>
      <c r="AU142" s="215" t="s">
        <v>83</v>
      </c>
      <c r="AV142" s="13" t="s">
        <v>83</v>
      </c>
      <c r="AW142" s="13" t="s">
        <v>30</v>
      </c>
      <c r="AX142" s="13" t="s">
        <v>81</v>
      </c>
      <c r="AY142" s="215" t="s">
        <v>146</v>
      </c>
    </row>
    <row r="143" spans="1:65" s="2" customFormat="1" ht="16.5" customHeight="1">
      <c r="A143" s="33"/>
      <c r="B143" s="34"/>
      <c r="C143" s="186" t="s">
        <v>187</v>
      </c>
      <c r="D143" s="186" t="s">
        <v>148</v>
      </c>
      <c r="E143" s="187" t="s">
        <v>335</v>
      </c>
      <c r="F143" s="188" t="s">
        <v>336</v>
      </c>
      <c r="G143" s="189" t="s">
        <v>310</v>
      </c>
      <c r="H143" s="190">
        <v>103</v>
      </c>
      <c r="I143" s="191"/>
      <c r="J143" s="192">
        <f>ROUND(I143*H143,2)</f>
        <v>0</v>
      </c>
      <c r="K143" s="193"/>
      <c r="L143" s="38"/>
      <c r="M143" s="194" t="s">
        <v>1</v>
      </c>
      <c r="N143" s="195" t="s">
        <v>39</v>
      </c>
      <c r="O143" s="70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152</v>
      </c>
      <c r="AT143" s="198" t="s">
        <v>148</v>
      </c>
      <c r="AU143" s="198" t="s">
        <v>83</v>
      </c>
      <c r="AY143" s="16" t="s">
        <v>146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6" t="s">
        <v>81</v>
      </c>
      <c r="BK143" s="199">
        <f>ROUND(I143*H143,2)</f>
        <v>0</v>
      </c>
      <c r="BL143" s="16" t="s">
        <v>152</v>
      </c>
      <c r="BM143" s="198" t="s">
        <v>337</v>
      </c>
    </row>
    <row r="144" spans="2:51" s="13" customFormat="1" ht="12">
      <c r="B144" s="205"/>
      <c r="C144" s="206"/>
      <c r="D144" s="200" t="s">
        <v>170</v>
      </c>
      <c r="E144" s="207" t="s">
        <v>1</v>
      </c>
      <c r="F144" s="208" t="s">
        <v>338</v>
      </c>
      <c r="G144" s="206"/>
      <c r="H144" s="209">
        <v>103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170</v>
      </c>
      <c r="AU144" s="215" t="s">
        <v>83</v>
      </c>
      <c r="AV144" s="13" t="s">
        <v>83</v>
      </c>
      <c r="AW144" s="13" t="s">
        <v>30</v>
      </c>
      <c r="AX144" s="13" t="s">
        <v>81</v>
      </c>
      <c r="AY144" s="215" t="s">
        <v>146</v>
      </c>
    </row>
    <row r="145" spans="1:65" s="2" customFormat="1" ht="16.5" customHeight="1">
      <c r="A145" s="33"/>
      <c r="B145" s="34"/>
      <c r="C145" s="186" t="s">
        <v>192</v>
      </c>
      <c r="D145" s="186" t="s">
        <v>148</v>
      </c>
      <c r="E145" s="187" t="s">
        <v>339</v>
      </c>
      <c r="F145" s="188" t="s">
        <v>340</v>
      </c>
      <c r="G145" s="189" t="s">
        <v>310</v>
      </c>
      <c r="H145" s="190">
        <v>669</v>
      </c>
      <c r="I145" s="191"/>
      <c r="J145" s="192">
        <f>ROUND(I145*H145,2)</f>
        <v>0</v>
      </c>
      <c r="K145" s="193"/>
      <c r="L145" s="38"/>
      <c r="M145" s="194" t="s">
        <v>1</v>
      </c>
      <c r="N145" s="195" t="s">
        <v>39</v>
      </c>
      <c r="O145" s="70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152</v>
      </c>
      <c r="AT145" s="198" t="s">
        <v>148</v>
      </c>
      <c r="AU145" s="198" t="s">
        <v>83</v>
      </c>
      <c r="AY145" s="16" t="s">
        <v>146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6" t="s">
        <v>81</v>
      </c>
      <c r="BK145" s="199">
        <f>ROUND(I145*H145,2)</f>
        <v>0</v>
      </c>
      <c r="BL145" s="16" t="s">
        <v>152</v>
      </c>
      <c r="BM145" s="198" t="s">
        <v>341</v>
      </c>
    </row>
    <row r="146" spans="2:51" s="13" customFormat="1" ht="12">
      <c r="B146" s="205"/>
      <c r="C146" s="206"/>
      <c r="D146" s="200" t="s">
        <v>170</v>
      </c>
      <c r="E146" s="207" t="s">
        <v>1</v>
      </c>
      <c r="F146" s="208" t="s">
        <v>342</v>
      </c>
      <c r="G146" s="206"/>
      <c r="H146" s="209">
        <v>669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170</v>
      </c>
      <c r="AU146" s="215" t="s">
        <v>83</v>
      </c>
      <c r="AV146" s="13" t="s">
        <v>83</v>
      </c>
      <c r="AW146" s="13" t="s">
        <v>30</v>
      </c>
      <c r="AX146" s="13" t="s">
        <v>81</v>
      </c>
      <c r="AY146" s="215" t="s">
        <v>146</v>
      </c>
    </row>
    <row r="147" spans="1:65" s="2" customFormat="1" ht="16.5" customHeight="1">
      <c r="A147" s="33"/>
      <c r="B147" s="34"/>
      <c r="C147" s="186" t="s">
        <v>196</v>
      </c>
      <c r="D147" s="186" t="s">
        <v>148</v>
      </c>
      <c r="E147" s="187" t="s">
        <v>219</v>
      </c>
      <c r="F147" s="188" t="s">
        <v>343</v>
      </c>
      <c r="G147" s="189" t="s">
        <v>344</v>
      </c>
      <c r="H147" s="190">
        <v>1162</v>
      </c>
      <c r="I147" s="191"/>
      <c r="J147" s="192">
        <f>ROUND(I147*H147,2)</f>
        <v>0</v>
      </c>
      <c r="K147" s="193"/>
      <c r="L147" s="38"/>
      <c r="M147" s="194" t="s">
        <v>1</v>
      </c>
      <c r="N147" s="195" t="s">
        <v>39</v>
      </c>
      <c r="O147" s="70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152</v>
      </c>
      <c r="AT147" s="198" t="s">
        <v>148</v>
      </c>
      <c r="AU147" s="198" t="s">
        <v>83</v>
      </c>
      <c r="AY147" s="16" t="s">
        <v>146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6" t="s">
        <v>81</v>
      </c>
      <c r="BK147" s="199">
        <f>ROUND(I147*H147,2)</f>
        <v>0</v>
      </c>
      <c r="BL147" s="16" t="s">
        <v>152</v>
      </c>
      <c r="BM147" s="198" t="s">
        <v>345</v>
      </c>
    </row>
    <row r="148" spans="2:51" s="13" customFormat="1" ht="22.5">
      <c r="B148" s="205"/>
      <c r="C148" s="206"/>
      <c r="D148" s="200" t="s">
        <v>170</v>
      </c>
      <c r="E148" s="207" t="s">
        <v>1</v>
      </c>
      <c r="F148" s="208" t="s">
        <v>346</v>
      </c>
      <c r="G148" s="206"/>
      <c r="H148" s="209">
        <v>1162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170</v>
      </c>
      <c r="AU148" s="215" t="s">
        <v>83</v>
      </c>
      <c r="AV148" s="13" t="s">
        <v>83</v>
      </c>
      <c r="AW148" s="13" t="s">
        <v>30</v>
      </c>
      <c r="AX148" s="13" t="s">
        <v>81</v>
      </c>
      <c r="AY148" s="215" t="s">
        <v>146</v>
      </c>
    </row>
    <row r="149" spans="1:65" s="2" customFormat="1" ht="16.5" customHeight="1">
      <c r="A149" s="33"/>
      <c r="B149" s="34"/>
      <c r="C149" s="186" t="s">
        <v>202</v>
      </c>
      <c r="D149" s="186" t="s">
        <v>148</v>
      </c>
      <c r="E149" s="187" t="s">
        <v>347</v>
      </c>
      <c r="F149" s="188" t="s">
        <v>348</v>
      </c>
      <c r="G149" s="189" t="s">
        <v>310</v>
      </c>
      <c r="H149" s="190">
        <v>669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39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152</v>
      </c>
      <c r="AT149" s="198" t="s">
        <v>148</v>
      </c>
      <c r="AU149" s="198" t="s">
        <v>83</v>
      </c>
      <c r="AY149" s="16" t="s">
        <v>146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81</v>
      </c>
      <c r="BK149" s="199">
        <f>ROUND(I149*H149,2)</f>
        <v>0</v>
      </c>
      <c r="BL149" s="16" t="s">
        <v>152</v>
      </c>
      <c r="BM149" s="198" t="s">
        <v>349</v>
      </c>
    </row>
    <row r="150" spans="2:51" s="13" customFormat="1" ht="12">
      <c r="B150" s="205"/>
      <c r="C150" s="206"/>
      <c r="D150" s="200" t="s">
        <v>170</v>
      </c>
      <c r="E150" s="207" t="s">
        <v>1</v>
      </c>
      <c r="F150" s="208" t="s">
        <v>350</v>
      </c>
      <c r="G150" s="206"/>
      <c r="H150" s="209">
        <v>669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170</v>
      </c>
      <c r="AU150" s="215" t="s">
        <v>83</v>
      </c>
      <c r="AV150" s="13" t="s">
        <v>83</v>
      </c>
      <c r="AW150" s="13" t="s">
        <v>30</v>
      </c>
      <c r="AX150" s="13" t="s">
        <v>81</v>
      </c>
      <c r="AY150" s="215" t="s">
        <v>146</v>
      </c>
    </row>
    <row r="151" spans="1:65" s="2" customFormat="1" ht="16.5" customHeight="1">
      <c r="A151" s="33"/>
      <c r="B151" s="34"/>
      <c r="C151" s="186" t="s">
        <v>207</v>
      </c>
      <c r="D151" s="186" t="s">
        <v>148</v>
      </c>
      <c r="E151" s="187" t="s">
        <v>351</v>
      </c>
      <c r="F151" s="188" t="s">
        <v>352</v>
      </c>
      <c r="G151" s="189" t="s">
        <v>168</v>
      </c>
      <c r="H151" s="190">
        <v>1030</v>
      </c>
      <c r="I151" s="191"/>
      <c r="J151" s="192">
        <f>ROUND(I151*H151,2)</f>
        <v>0</v>
      </c>
      <c r="K151" s="193"/>
      <c r="L151" s="38"/>
      <c r="M151" s="194" t="s">
        <v>1</v>
      </c>
      <c r="N151" s="195" t="s">
        <v>39</v>
      </c>
      <c r="O151" s="70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152</v>
      </c>
      <c r="AT151" s="198" t="s">
        <v>148</v>
      </c>
      <c r="AU151" s="198" t="s">
        <v>83</v>
      </c>
      <c r="AY151" s="16" t="s">
        <v>146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6" t="s">
        <v>81</v>
      </c>
      <c r="BK151" s="199">
        <f>ROUND(I151*H151,2)</f>
        <v>0</v>
      </c>
      <c r="BL151" s="16" t="s">
        <v>152</v>
      </c>
      <c r="BM151" s="198" t="s">
        <v>353</v>
      </c>
    </row>
    <row r="152" spans="2:51" s="13" customFormat="1" ht="12">
      <c r="B152" s="205"/>
      <c r="C152" s="206"/>
      <c r="D152" s="200" t="s">
        <v>170</v>
      </c>
      <c r="E152" s="207" t="s">
        <v>1</v>
      </c>
      <c r="F152" s="208" t="s">
        <v>354</v>
      </c>
      <c r="G152" s="206"/>
      <c r="H152" s="209">
        <v>1030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170</v>
      </c>
      <c r="AU152" s="215" t="s">
        <v>83</v>
      </c>
      <c r="AV152" s="13" t="s">
        <v>83</v>
      </c>
      <c r="AW152" s="13" t="s">
        <v>30</v>
      </c>
      <c r="AX152" s="13" t="s">
        <v>81</v>
      </c>
      <c r="AY152" s="215" t="s">
        <v>146</v>
      </c>
    </row>
    <row r="153" spans="1:65" s="2" customFormat="1" ht="16.5" customHeight="1">
      <c r="A153" s="33"/>
      <c r="B153" s="34"/>
      <c r="C153" s="186" t="s">
        <v>212</v>
      </c>
      <c r="D153" s="186" t="s">
        <v>148</v>
      </c>
      <c r="E153" s="187" t="s">
        <v>355</v>
      </c>
      <c r="F153" s="188" t="s">
        <v>356</v>
      </c>
      <c r="G153" s="189" t="s">
        <v>168</v>
      </c>
      <c r="H153" s="190">
        <v>1030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39</v>
      </c>
      <c r="O153" s="70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152</v>
      </c>
      <c r="AT153" s="198" t="s">
        <v>148</v>
      </c>
      <c r="AU153" s="198" t="s">
        <v>83</v>
      </c>
      <c r="AY153" s="16" t="s">
        <v>146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81</v>
      </c>
      <c r="BK153" s="199">
        <f>ROUND(I153*H153,2)</f>
        <v>0</v>
      </c>
      <c r="BL153" s="16" t="s">
        <v>152</v>
      </c>
      <c r="BM153" s="198" t="s">
        <v>357</v>
      </c>
    </row>
    <row r="154" spans="1:65" s="2" customFormat="1" ht="16.5" customHeight="1">
      <c r="A154" s="33"/>
      <c r="B154" s="34"/>
      <c r="C154" s="231" t="s">
        <v>218</v>
      </c>
      <c r="D154" s="231" t="s">
        <v>358</v>
      </c>
      <c r="E154" s="232" t="s">
        <v>359</v>
      </c>
      <c r="F154" s="233" t="s">
        <v>360</v>
      </c>
      <c r="G154" s="234" t="s">
        <v>361</v>
      </c>
      <c r="H154" s="235">
        <v>3.09</v>
      </c>
      <c r="I154" s="236"/>
      <c r="J154" s="237">
        <f>ROUND(I154*H154,2)</f>
        <v>0</v>
      </c>
      <c r="K154" s="238"/>
      <c r="L154" s="239"/>
      <c r="M154" s="240" t="s">
        <v>1</v>
      </c>
      <c r="N154" s="241" t="s">
        <v>39</v>
      </c>
      <c r="O154" s="70"/>
      <c r="P154" s="196">
        <f>O154*H154</f>
        <v>0</v>
      </c>
      <c r="Q154" s="196">
        <v>0.001</v>
      </c>
      <c r="R154" s="196">
        <f>Q154*H154</f>
        <v>0.00309</v>
      </c>
      <c r="S154" s="196">
        <v>0</v>
      </c>
      <c r="T154" s="19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187</v>
      </c>
      <c r="AT154" s="198" t="s">
        <v>358</v>
      </c>
      <c r="AU154" s="198" t="s">
        <v>83</v>
      </c>
      <c r="AY154" s="16" t="s">
        <v>146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6" t="s">
        <v>81</v>
      </c>
      <c r="BK154" s="199">
        <f>ROUND(I154*H154,2)</f>
        <v>0</v>
      </c>
      <c r="BL154" s="16" t="s">
        <v>152</v>
      </c>
      <c r="BM154" s="198" t="s">
        <v>362</v>
      </c>
    </row>
    <row r="155" spans="2:51" s="13" customFormat="1" ht="12">
      <c r="B155" s="205"/>
      <c r="C155" s="206"/>
      <c r="D155" s="200" t="s">
        <v>170</v>
      </c>
      <c r="E155" s="207" t="s">
        <v>1</v>
      </c>
      <c r="F155" s="208" t="s">
        <v>363</v>
      </c>
      <c r="G155" s="206"/>
      <c r="H155" s="209">
        <v>3.09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170</v>
      </c>
      <c r="AU155" s="215" t="s">
        <v>83</v>
      </c>
      <c r="AV155" s="13" t="s">
        <v>83</v>
      </c>
      <c r="AW155" s="13" t="s">
        <v>30</v>
      </c>
      <c r="AX155" s="13" t="s">
        <v>81</v>
      </c>
      <c r="AY155" s="215" t="s">
        <v>146</v>
      </c>
    </row>
    <row r="156" spans="1:65" s="2" customFormat="1" ht="16.5" customHeight="1">
      <c r="A156" s="33"/>
      <c r="B156" s="34"/>
      <c r="C156" s="186" t="s">
        <v>8</v>
      </c>
      <c r="D156" s="186" t="s">
        <v>148</v>
      </c>
      <c r="E156" s="187" t="s">
        <v>364</v>
      </c>
      <c r="F156" s="188" t="s">
        <v>365</v>
      </c>
      <c r="G156" s="189" t="s">
        <v>168</v>
      </c>
      <c r="H156" s="190">
        <v>1184</v>
      </c>
      <c r="I156" s="191"/>
      <c r="J156" s="192">
        <f>ROUND(I156*H156,2)</f>
        <v>0</v>
      </c>
      <c r="K156" s="193"/>
      <c r="L156" s="38"/>
      <c r="M156" s="194" t="s">
        <v>1</v>
      </c>
      <c r="N156" s="195" t="s">
        <v>39</v>
      </c>
      <c r="O156" s="70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152</v>
      </c>
      <c r="AT156" s="198" t="s">
        <v>148</v>
      </c>
      <c r="AU156" s="198" t="s">
        <v>83</v>
      </c>
      <c r="AY156" s="16" t="s">
        <v>146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81</v>
      </c>
      <c r="BK156" s="199">
        <f>ROUND(I156*H156,2)</f>
        <v>0</v>
      </c>
      <c r="BL156" s="16" t="s">
        <v>152</v>
      </c>
      <c r="BM156" s="198" t="s">
        <v>366</v>
      </c>
    </row>
    <row r="157" spans="2:51" s="13" customFormat="1" ht="12">
      <c r="B157" s="205"/>
      <c r="C157" s="206"/>
      <c r="D157" s="200" t="s">
        <v>170</v>
      </c>
      <c r="E157" s="207" t="s">
        <v>1</v>
      </c>
      <c r="F157" s="208" t="s">
        <v>367</v>
      </c>
      <c r="G157" s="206"/>
      <c r="H157" s="209">
        <v>1184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170</v>
      </c>
      <c r="AU157" s="215" t="s">
        <v>83</v>
      </c>
      <c r="AV157" s="13" t="s">
        <v>83</v>
      </c>
      <c r="AW157" s="13" t="s">
        <v>30</v>
      </c>
      <c r="AX157" s="13" t="s">
        <v>81</v>
      </c>
      <c r="AY157" s="215" t="s">
        <v>146</v>
      </c>
    </row>
    <row r="158" spans="1:65" s="2" customFormat="1" ht="16.5" customHeight="1">
      <c r="A158" s="33"/>
      <c r="B158" s="34"/>
      <c r="C158" s="186" t="s">
        <v>234</v>
      </c>
      <c r="D158" s="186" t="s">
        <v>148</v>
      </c>
      <c r="E158" s="187" t="s">
        <v>368</v>
      </c>
      <c r="F158" s="188" t="s">
        <v>369</v>
      </c>
      <c r="G158" s="189" t="s">
        <v>168</v>
      </c>
      <c r="H158" s="190">
        <v>967</v>
      </c>
      <c r="I158" s="191"/>
      <c r="J158" s="192">
        <f>ROUND(I158*H158,2)</f>
        <v>0</v>
      </c>
      <c r="K158" s="193"/>
      <c r="L158" s="38"/>
      <c r="M158" s="194" t="s">
        <v>1</v>
      </c>
      <c r="N158" s="195" t="s">
        <v>39</v>
      </c>
      <c r="O158" s="70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152</v>
      </c>
      <c r="AT158" s="198" t="s">
        <v>148</v>
      </c>
      <c r="AU158" s="198" t="s">
        <v>83</v>
      </c>
      <c r="AY158" s="16" t="s">
        <v>146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81</v>
      </c>
      <c r="BK158" s="199">
        <f>ROUND(I158*H158,2)</f>
        <v>0</v>
      </c>
      <c r="BL158" s="16" t="s">
        <v>152</v>
      </c>
      <c r="BM158" s="198" t="s">
        <v>370</v>
      </c>
    </row>
    <row r="159" spans="2:51" s="13" customFormat="1" ht="12">
      <c r="B159" s="205"/>
      <c r="C159" s="206"/>
      <c r="D159" s="200" t="s">
        <v>170</v>
      </c>
      <c r="E159" s="207" t="s">
        <v>1</v>
      </c>
      <c r="F159" s="208" t="s">
        <v>371</v>
      </c>
      <c r="G159" s="206"/>
      <c r="H159" s="209">
        <v>967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170</v>
      </c>
      <c r="AU159" s="215" t="s">
        <v>83</v>
      </c>
      <c r="AV159" s="13" t="s">
        <v>83</v>
      </c>
      <c r="AW159" s="13" t="s">
        <v>30</v>
      </c>
      <c r="AX159" s="13" t="s">
        <v>81</v>
      </c>
      <c r="AY159" s="215" t="s">
        <v>146</v>
      </c>
    </row>
    <row r="160" spans="2:63" s="12" customFormat="1" ht="22.9" customHeight="1">
      <c r="B160" s="170"/>
      <c r="C160" s="171"/>
      <c r="D160" s="172" t="s">
        <v>73</v>
      </c>
      <c r="E160" s="184" t="s">
        <v>152</v>
      </c>
      <c r="F160" s="184" t="s">
        <v>372</v>
      </c>
      <c r="G160" s="171"/>
      <c r="H160" s="171"/>
      <c r="I160" s="174"/>
      <c r="J160" s="185">
        <f>BK160</f>
        <v>0</v>
      </c>
      <c r="K160" s="171"/>
      <c r="L160" s="176"/>
      <c r="M160" s="177"/>
      <c r="N160" s="178"/>
      <c r="O160" s="178"/>
      <c r="P160" s="179">
        <f>SUM(P161:P162)</f>
        <v>0</v>
      </c>
      <c r="Q160" s="178"/>
      <c r="R160" s="179">
        <f>SUM(R161:R162)</f>
        <v>2393.1600000000003</v>
      </c>
      <c r="S160" s="178"/>
      <c r="T160" s="180">
        <f>SUM(T161:T162)</f>
        <v>0</v>
      </c>
      <c r="AR160" s="181" t="s">
        <v>81</v>
      </c>
      <c r="AT160" s="182" t="s">
        <v>73</v>
      </c>
      <c r="AU160" s="182" t="s">
        <v>81</v>
      </c>
      <c r="AY160" s="181" t="s">
        <v>146</v>
      </c>
      <c r="BK160" s="183">
        <f>SUM(BK161:BK162)</f>
        <v>0</v>
      </c>
    </row>
    <row r="161" spans="1:65" s="2" customFormat="1" ht="21.75" customHeight="1">
      <c r="A161" s="33"/>
      <c r="B161" s="34"/>
      <c r="C161" s="186" t="s">
        <v>241</v>
      </c>
      <c r="D161" s="186" t="s">
        <v>148</v>
      </c>
      <c r="E161" s="187" t="s">
        <v>373</v>
      </c>
      <c r="F161" s="188" t="s">
        <v>374</v>
      </c>
      <c r="G161" s="189" t="s">
        <v>310</v>
      </c>
      <c r="H161" s="190">
        <v>1295</v>
      </c>
      <c r="I161" s="191"/>
      <c r="J161" s="192">
        <f>ROUND(I161*H161,2)</f>
        <v>0</v>
      </c>
      <c r="K161" s="193"/>
      <c r="L161" s="38"/>
      <c r="M161" s="194" t="s">
        <v>1</v>
      </c>
      <c r="N161" s="195" t="s">
        <v>39</v>
      </c>
      <c r="O161" s="70"/>
      <c r="P161" s="196">
        <f>O161*H161</f>
        <v>0</v>
      </c>
      <c r="Q161" s="196">
        <v>1.848</v>
      </c>
      <c r="R161" s="196">
        <f>Q161*H161</f>
        <v>2393.1600000000003</v>
      </c>
      <c r="S161" s="196">
        <v>0</v>
      </c>
      <c r="T161" s="19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152</v>
      </c>
      <c r="AT161" s="198" t="s">
        <v>148</v>
      </c>
      <c r="AU161" s="198" t="s">
        <v>83</v>
      </c>
      <c r="AY161" s="16" t="s">
        <v>146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6" t="s">
        <v>81</v>
      </c>
      <c r="BK161" s="199">
        <f>ROUND(I161*H161,2)</f>
        <v>0</v>
      </c>
      <c r="BL161" s="16" t="s">
        <v>152</v>
      </c>
      <c r="BM161" s="198" t="s">
        <v>375</v>
      </c>
    </row>
    <row r="162" spans="2:51" s="13" customFormat="1" ht="12">
      <c r="B162" s="205"/>
      <c r="C162" s="206"/>
      <c r="D162" s="200" t="s">
        <v>170</v>
      </c>
      <c r="E162" s="207" t="s">
        <v>1</v>
      </c>
      <c r="F162" s="208" t="s">
        <v>376</v>
      </c>
      <c r="G162" s="206"/>
      <c r="H162" s="209">
        <v>1295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170</v>
      </c>
      <c r="AU162" s="215" t="s">
        <v>83</v>
      </c>
      <c r="AV162" s="13" t="s">
        <v>83</v>
      </c>
      <c r="AW162" s="13" t="s">
        <v>30</v>
      </c>
      <c r="AX162" s="13" t="s">
        <v>81</v>
      </c>
      <c r="AY162" s="215" t="s">
        <v>146</v>
      </c>
    </row>
    <row r="163" spans="2:63" s="12" customFormat="1" ht="22.9" customHeight="1">
      <c r="B163" s="170"/>
      <c r="C163" s="171"/>
      <c r="D163" s="172" t="s">
        <v>73</v>
      </c>
      <c r="E163" s="184" t="s">
        <v>187</v>
      </c>
      <c r="F163" s="184" t="s">
        <v>377</v>
      </c>
      <c r="G163" s="171"/>
      <c r="H163" s="171"/>
      <c r="I163" s="174"/>
      <c r="J163" s="185">
        <f>BK163</f>
        <v>0</v>
      </c>
      <c r="K163" s="171"/>
      <c r="L163" s="176"/>
      <c r="M163" s="177"/>
      <c r="N163" s="178"/>
      <c r="O163" s="178"/>
      <c r="P163" s="179">
        <f>SUM(P164:P167)</f>
        <v>0</v>
      </c>
      <c r="Q163" s="178"/>
      <c r="R163" s="179">
        <f>SUM(R164:R167)</f>
        <v>0</v>
      </c>
      <c r="S163" s="178"/>
      <c r="T163" s="180">
        <f>SUM(T164:T167)</f>
        <v>0.319</v>
      </c>
      <c r="AR163" s="181" t="s">
        <v>81</v>
      </c>
      <c r="AT163" s="182" t="s">
        <v>73</v>
      </c>
      <c r="AU163" s="182" t="s">
        <v>81</v>
      </c>
      <c r="AY163" s="181" t="s">
        <v>146</v>
      </c>
      <c r="BK163" s="183">
        <f>SUM(BK164:BK167)</f>
        <v>0</v>
      </c>
    </row>
    <row r="164" spans="1:65" s="2" customFormat="1" ht="16.5" customHeight="1">
      <c r="A164" s="33"/>
      <c r="B164" s="34"/>
      <c r="C164" s="186" t="s">
        <v>246</v>
      </c>
      <c r="D164" s="186" t="s">
        <v>148</v>
      </c>
      <c r="E164" s="187" t="s">
        <v>378</v>
      </c>
      <c r="F164" s="188" t="s">
        <v>379</v>
      </c>
      <c r="G164" s="189" t="s">
        <v>221</v>
      </c>
      <c r="H164" s="190">
        <v>9</v>
      </c>
      <c r="I164" s="191"/>
      <c r="J164" s="192">
        <f>ROUND(I164*H164,2)</f>
        <v>0</v>
      </c>
      <c r="K164" s="193"/>
      <c r="L164" s="38"/>
      <c r="M164" s="194" t="s">
        <v>1</v>
      </c>
      <c r="N164" s="195" t="s">
        <v>39</v>
      </c>
      <c r="O164" s="70"/>
      <c r="P164" s="196">
        <f>O164*H164</f>
        <v>0</v>
      </c>
      <c r="Q164" s="196">
        <v>0</v>
      </c>
      <c r="R164" s="196">
        <f>Q164*H164</f>
        <v>0</v>
      </c>
      <c r="S164" s="196">
        <v>0.029</v>
      </c>
      <c r="T164" s="197">
        <f>S164*H164</f>
        <v>0.261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152</v>
      </c>
      <c r="AT164" s="198" t="s">
        <v>148</v>
      </c>
      <c r="AU164" s="198" t="s">
        <v>83</v>
      </c>
      <c r="AY164" s="16" t="s">
        <v>146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6" t="s">
        <v>81</v>
      </c>
      <c r="BK164" s="199">
        <f>ROUND(I164*H164,2)</f>
        <v>0</v>
      </c>
      <c r="BL164" s="16" t="s">
        <v>152</v>
      </c>
      <c r="BM164" s="198" t="s">
        <v>380</v>
      </c>
    </row>
    <row r="165" spans="1:47" s="2" customFormat="1" ht="39">
      <c r="A165" s="33"/>
      <c r="B165" s="34"/>
      <c r="C165" s="35"/>
      <c r="D165" s="200" t="s">
        <v>154</v>
      </c>
      <c r="E165" s="35"/>
      <c r="F165" s="201" t="s">
        <v>381</v>
      </c>
      <c r="G165" s="35"/>
      <c r="H165" s="35"/>
      <c r="I165" s="202"/>
      <c r="J165" s="35"/>
      <c r="K165" s="35"/>
      <c r="L165" s="38"/>
      <c r="M165" s="203"/>
      <c r="N165" s="204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154</v>
      </c>
      <c r="AU165" s="16" t="s">
        <v>83</v>
      </c>
    </row>
    <row r="166" spans="1:65" s="2" customFormat="1" ht="16.5" customHeight="1">
      <c r="A166" s="33"/>
      <c r="B166" s="34"/>
      <c r="C166" s="186" t="s">
        <v>251</v>
      </c>
      <c r="D166" s="186" t="s">
        <v>148</v>
      </c>
      <c r="E166" s="187" t="s">
        <v>382</v>
      </c>
      <c r="F166" s="188" t="s">
        <v>383</v>
      </c>
      <c r="G166" s="189" t="s">
        <v>221</v>
      </c>
      <c r="H166" s="190">
        <v>2</v>
      </c>
      <c r="I166" s="191"/>
      <c r="J166" s="192">
        <f>ROUND(I166*H166,2)</f>
        <v>0</v>
      </c>
      <c r="K166" s="193"/>
      <c r="L166" s="38"/>
      <c r="M166" s="194" t="s">
        <v>1</v>
      </c>
      <c r="N166" s="195" t="s">
        <v>39</v>
      </c>
      <c r="O166" s="70"/>
      <c r="P166" s="196">
        <f>O166*H166</f>
        <v>0</v>
      </c>
      <c r="Q166" s="196">
        <v>0</v>
      </c>
      <c r="R166" s="196">
        <f>Q166*H166</f>
        <v>0</v>
      </c>
      <c r="S166" s="196">
        <v>0.029</v>
      </c>
      <c r="T166" s="197">
        <f>S166*H166</f>
        <v>0.058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152</v>
      </c>
      <c r="AT166" s="198" t="s">
        <v>148</v>
      </c>
      <c r="AU166" s="198" t="s">
        <v>83</v>
      </c>
      <c r="AY166" s="16" t="s">
        <v>146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6" t="s">
        <v>81</v>
      </c>
      <c r="BK166" s="199">
        <f>ROUND(I166*H166,2)</f>
        <v>0</v>
      </c>
      <c r="BL166" s="16" t="s">
        <v>152</v>
      </c>
      <c r="BM166" s="198" t="s">
        <v>384</v>
      </c>
    </row>
    <row r="167" spans="1:47" s="2" customFormat="1" ht="39">
      <c r="A167" s="33"/>
      <c r="B167" s="34"/>
      <c r="C167" s="35"/>
      <c r="D167" s="200" t="s">
        <v>154</v>
      </c>
      <c r="E167" s="35"/>
      <c r="F167" s="201" t="s">
        <v>385</v>
      </c>
      <c r="G167" s="35"/>
      <c r="H167" s="35"/>
      <c r="I167" s="202"/>
      <c r="J167" s="35"/>
      <c r="K167" s="35"/>
      <c r="L167" s="38"/>
      <c r="M167" s="203"/>
      <c r="N167" s="204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154</v>
      </c>
      <c r="AU167" s="16" t="s">
        <v>83</v>
      </c>
    </row>
    <row r="168" spans="2:63" s="12" customFormat="1" ht="22.9" customHeight="1">
      <c r="B168" s="170"/>
      <c r="C168" s="171"/>
      <c r="D168" s="172" t="s">
        <v>73</v>
      </c>
      <c r="E168" s="184" t="s">
        <v>192</v>
      </c>
      <c r="F168" s="184" t="s">
        <v>224</v>
      </c>
      <c r="G168" s="171"/>
      <c r="H168" s="171"/>
      <c r="I168" s="174"/>
      <c r="J168" s="185">
        <f>BK168</f>
        <v>0</v>
      </c>
      <c r="K168" s="171"/>
      <c r="L168" s="176"/>
      <c r="M168" s="177"/>
      <c r="N168" s="178"/>
      <c r="O168" s="178"/>
      <c r="P168" s="179">
        <f>SUM(P169:P170)</f>
        <v>0</v>
      </c>
      <c r="Q168" s="178"/>
      <c r="R168" s="179">
        <f>SUM(R169:R170)</f>
        <v>0</v>
      </c>
      <c r="S168" s="178"/>
      <c r="T168" s="180">
        <f>SUM(T169:T170)</f>
        <v>3380.9999999999995</v>
      </c>
      <c r="AR168" s="181" t="s">
        <v>81</v>
      </c>
      <c r="AT168" s="182" t="s">
        <v>73</v>
      </c>
      <c r="AU168" s="182" t="s">
        <v>81</v>
      </c>
      <c r="AY168" s="181" t="s">
        <v>146</v>
      </c>
      <c r="BK168" s="183">
        <f>SUM(BK169:BK170)</f>
        <v>0</v>
      </c>
    </row>
    <row r="169" spans="1:65" s="2" customFormat="1" ht="16.5" customHeight="1">
      <c r="A169" s="33"/>
      <c r="B169" s="34"/>
      <c r="C169" s="186" t="s">
        <v>256</v>
      </c>
      <c r="D169" s="186" t="s">
        <v>148</v>
      </c>
      <c r="E169" s="187" t="s">
        <v>386</v>
      </c>
      <c r="F169" s="188" t="s">
        <v>387</v>
      </c>
      <c r="G169" s="189" t="s">
        <v>310</v>
      </c>
      <c r="H169" s="190">
        <v>1470</v>
      </c>
      <c r="I169" s="191"/>
      <c r="J169" s="192">
        <f>ROUND(I169*H169,2)</f>
        <v>0</v>
      </c>
      <c r="K169" s="193"/>
      <c r="L169" s="38"/>
      <c r="M169" s="194" t="s">
        <v>1</v>
      </c>
      <c r="N169" s="195" t="s">
        <v>39</v>
      </c>
      <c r="O169" s="70"/>
      <c r="P169" s="196">
        <f>O169*H169</f>
        <v>0</v>
      </c>
      <c r="Q169" s="196">
        <v>0</v>
      </c>
      <c r="R169" s="196">
        <f>Q169*H169</f>
        <v>0</v>
      </c>
      <c r="S169" s="196">
        <v>2.3</v>
      </c>
      <c r="T169" s="197">
        <f>S169*H169</f>
        <v>3380.9999999999995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152</v>
      </c>
      <c r="AT169" s="198" t="s">
        <v>148</v>
      </c>
      <c r="AU169" s="198" t="s">
        <v>83</v>
      </c>
      <c r="AY169" s="16" t="s">
        <v>146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81</v>
      </c>
      <c r="BK169" s="199">
        <f>ROUND(I169*H169,2)</f>
        <v>0</v>
      </c>
      <c r="BL169" s="16" t="s">
        <v>152</v>
      </c>
      <c r="BM169" s="198" t="s">
        <v>388</v>
      </c>
    </row>
    <row r="170" spans="2:51" s="13" customFormat="1" ht="12">
      <c r="B170" s="205"/>
      <c r="C170" s="206"/>
      <c r="D170" s="200" t="s">
        <v>170</v>
      </c>
      <c r="E170" s="207" t="s">
        <v>1</v>
      </c>
      <c r="F170" s="208" t="s">
        <v>389</v>
      </c>
      <c r="G170" s="206"/>
      <c r="H170" s="209">
        <v>1470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170</v>
      </c>
      <c r="AU170" s="215" t="s">
        <v>83</v>
      </c>
      <c r="AV170" s="13" t="s">
        <v>83</v>
      </c>
      <c r="AW170" s="13" t="s">
        <v>30</v>
      </c>
      <c r="AX170" s="13" t="s">
        <v>81</v>
      </c>
      <c r="AY170" s="215" t="s">
        <v>146</v>
      </c>
    </row>
    <row r="171" spans="2:63" s="12" customFormat="1" ht="22.9" customHeight="1">
      <c r="B171" s="170"/>
      <c r="C171" s="171"/>
      <c r="D171" s="172" t="s">
        <v>73</v>
      </c>
      <c r="E171" s="184" t="s">
        <v>390</v>
      </c>
      <c r="F171" s="184" t="s">
        <v>391</v>
      </c>
      <c r="G171" s="171"/>
      <c r="H171" s="171"/>
      <c r="I171" s="174"/>
      <c r="J171" s="185">
        <f>BK171</f>
        <v>0</v>
      </c>
      <c r="K171" s="171"/>
      <c r="L171" s="176"/>
      <c r="M171" s="177"/>
      <c r="N171" s="178"/>
      <c r="O171" s="178"/>
      <c r="P171" s="179">
        <f>SUM(P172:P178)</f>
        <v>0</v>
      </c>
      <c r="Q171" s="178"/>
      <c r="R171" s="179">
        <f>SUM(R172:R178)</f>
        <v>0</v>
      </c>
      <c r="S171" s="178"/>
      <c r="T171" s="180">
        <f>SUM(T172:T178)</f>
        <v>0</v>
      </c>
      <c r="AR171" s="181" t="s">
        <v>81</v>
      </c>
      <c r="AT171" s="182" t="s">
        <v>73</v>
      </c>
      <c r="AU171" s="182" t="s">
        <v>81</v>
      </c>
      <c r="AY171" s="181" t="s">
        <v>146</v>
      </c>
      <c r="BK171" s="183">
        <f>SUM(BK172:BK178)</f>
        <v>0</v>
      </c>
    </row>
    <row r="172" spans="1:65" s="2" customFormat="1" ht="21.75" customHeight="1">
      <c r="A172" s="33"/>
      <c r="B172" s="34"/>
      <c r="C172" s="186" t="s">
        <v>7</v>
      </c>
      <c r="D172" s="186" t="s">
        <v>148</v>
      </c>
      <c r="E172" s="187" t="s">
        <v>392</v>
      </c>
      <c r="F172" s="188" t="s">
        <v>393</v>
      </c>
      <c r="G172" s="189" t="s">
        <v>344</v>
      </c>
      <c r="H172" s="190">
        <v>3381</v>
      </c>
      <c r="I172" s="191"/>
      <c r="J172" s="192">
        <f>ROUND(I172*H172,2)</f>
        <v>0</v>
      </c>
      <c r="K172" s="193"/>
      <c r="L172" s="38"/>
      <c r="M172" s="194" t="s">
        <v>1</v>
      </c>
      <c r="N172" s="195" t="s">
        <v>39</v>
      </c>
      <c r="O172" s="70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152</v>
      </c>
      <c r="AT172" s="198" t="s">
        <v>148</v>
      </c>
      <c r="AU172" s="198" t="s">
        <v>83</v>
      </c>
      <c r="AY172" s="16" t="s">
        <v>146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81</v>
      </c>
      <c r="BK172" s="199">
        <f>ROUND(I172*H172,2)</f>
        <v>0</v>
      </c>
      <c r="BL172" s="16" t="s">
        <v>152</v>
      </c>
      <c r="BM172" s="198" t="s">
        <v>394</v>
      </c>
    </row>
    <row r="173" spans="1:47" s="2" customFormat="1" ht="19.5">
      <c r="A173" s="33"/>
      <c r="B173" s="34"/>
      <c r="C173" s="35"/>
      <c r="D173" s="200" t="s">
        <v>154</v>
      </c>
      <c r="E173" s="35"/>
      <c r="F173" s="201" t="s">
        <v>395</v>
      </c>
      <c r="G173" s="35"/>
      <c r="H173" s="35"/>
      <c r="I173" s="202"/>
      <c r="J173" s="35"/>
      <c r="K173" s="35"/>
      <c r="L173" s="38"/>
      <c r="M173" s="203"/>
      <c r="N173" s="204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154</v>
      </c>
      <c r="AU173" s="16" t="s">
        <v>83</v>
      </c>
    </row>
    <row r="174" spans="2:51" s="13" customFormat="1" ht="12">
      <c r="B174" s="205"/>
      <c r="C174" s="206"/>
      <c r="D174" s="200" t="s">
        <v>170</v>
      </c>
      <c r="E174" s="207" t="s">
        <v>1</v>
      </c>
      <c r="F174" s="208" t="s">
        <v>396</v>
      </c>
      <c r="G174" s="206"/>
      <c r="H174" s="209">
        <v>3381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170</v>
      </c>
      <c r="AU174" s="215" t="s">
        <v>83</v>
      </c>
      <c r="AV174" s="13" t="s">
        <v>83</v>
      </c>
      <c r="AW174" s="13" t="s">
        <v>30</v>
      </c>
      <c r="AX174" s="13" t="s">
        <v>81</v>
      </c>
      <c r="AY174" s="215" t="s">
        <v>146</v>
      </c>
    </row>
    <row r="175" spans="1:65" s="2" customFormat="1" ht="16.5" customHeight="1">
      <c r="A175" s="33"/>
      <c r="B175" s="34"/>
      <c r="C175" s="186" t="s">
        <v>264</v>
      </c>
      <c r="D175" s="186" t="s">
        <v>148</v>
      </c>
      <c r="E175" s="187" t="s">
        <v>397</v>
      </c>
      <c r="F175" s="188" t="s">
        <v>398</v>
      </c>
      <c r="G175" s="189" t="s">
        <v>344</v>
      </c>
      <c r="H175" s="190">
        <v>64239</v>
      </c>
      <c r="I175" s="191"/>
      <c r="J175" s="192">
        <f>ROUND(I175*H175,2)</f>
        <v>0</v>
      </c>
      <c r="K175" s="193"/>
      <c r="L175" s="38"/>
      <c r="M175" s="194" t="s">
        <v>1</v>
      </c>
      <c r="N175" s="195" t="s">
        <v>39</v>
      </c>
      <c r="O175" s="70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152</v>
      </c>
      <c r="AT175" s="198" t="s">
        <v>148</v>
      </c>
      <c r="AU175" s="198" t="s">
        <v>83</v>
      </c>
      <c r="AY175" s="16" t="s">
        <v>146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81</v>
      </c>
      <c r="BK175" s="199">
        <f>ROUND(I175*H175,2)</f>
        <v>0</v>
      </c>
      <c r="BL175" s="16" t="s">
        <v>152</v>
      </c>
      <c r="BM175" s="198" t="s">
        <v>399</v>
      </c>
    </row>
    <row r="176" spans="2:51" s="13" customFormat="1" ht="12">
      <c r="B176" s="205"/>
      <c r="C176" s="206"/>
      <c r="D176" s="200" t="s">
        <v>170</v>
      </c>
      <c r="E176" s="207" t="s">
        <v>1</v>
      </c>
      <c r="F176" s="208" t="s">
        <v>400</v>
      </c>
      <c r="G176" s="206"/>
      <c r="H176" s="209">
        <v>64239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170</v>
      </c>
      <c r="AU176" s="215" t="s">
        <v>83</v>
      </c>
      <c r="AV176" s="13" t="s">
        <v>83</v>
      </c>
      <c r="AW176" s="13" t="s">
        <v>30</v>
      </c>
      <c r="AX176" s="13" t="s">
        <v>81</v>
      </c>
      <c r="AY176" s="215" t="s">
        <v>146</v>
      </c>
    </row>
    <row r="177" spans="1:65" s="2" customFormat="1" ht="16.5" customHeight="1">
      <c r="A177" s="33"/>
      <c r="B177" s="34"/>
      <c r="C177" s="186" t="s">
        <v>269</v>
      </c>
      <c r="D177" s="186" t="s">
        <v>148</v>
      </c>
      <c r="E177" s="187" t="s">
        <v>401</v>
      </c>
      <c r="F177" s="188" t="s">
        <v>402</v>
      </c>
      <c r="G177" s="189" t="s">
        <v>344</v>
      </c>
      <c r="H177" s="190">
        <v>3381.319</v>
      </c>
      <c r="I177" s="191"/>
      <c r="J177" s="192">
        <f>ROUND(I177*H177,2)</f>
        <v>0</v>
      </c>
      <c r="K177" s="193"/>
      <c r="L177" s="38"/>
      <c r="M177" s="194" t="s">
        <v>1</v>
      </c>
      <c r="N177" s="195" t="s">
        <v>39</v>
      </c>
      <c r="O177" s="70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152</v>
      </c>
      <c r="AT177" s="198" t="s">
        <v>148</v>
      </c>
      <c r="AU177" s="198" t="s">
        <v>83</v>
      </c>
      <c r="AY177" s="16" t="s">
        <v>146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6" t="s">
        <v>81</v>
      </c>
      <c r="BK177" s="199">
        <f>ROUND(I177*H177,2)</f>
        <v>0</v>
      </c>
      <c r="BL177" s="16" t="s">
        <v>152</v>
      </c>
      <c r="BM177" s="198" t="s">
        <v>403</v>
      </c>
    </row>
    <row r="178" spans="1:47" s="2" customFormat="1" ht="29.25">
      <c r="A178" s="33"/>
      <c r="B178" s="34"/>
      <c r="C178" s="35"/>
      <c r="D178" s="200" t="s">
        <v>154</v>
      </c>
      <c r="E178" s="35"/>
      <c r="F178" s="201" t="s">
        <v>404</v>
      </c>
      <c r="G178" s="35"/>
      <c r="H178" s="35"/>
      <c r="I178" s="202"/>
      <c r="J178" s="35"/>
      <c r="K178" s="35"/>
      <c r="L178" s="38"/>
      <c r="M178" s="203"/>
      <c r="N178" s="204"/>
      <c r="O178" s="70"/>
      <c r="P178" s="70"/>
      <c r="Q178" s="70"/>
      <c r="R178" s="70"/>
      <c r="S178" s="70"/>
      <c r="T178" s="71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154</v>
      </c>
      <c r="AU178" s="16" t="s">
        <v>83</v>
      </c>
    </row>
    <row r="179" spans="2:63" s="12" customFormat="1" ht="22.9" customHeight="1">
      <c r="B179" s="170"/>
      <c r="C179" s="171"/>
      <c r="D179" s="172" t="s">
        <v>73</v>
      </c>
      <c r="E179" s="184" t="s">
        <v>405</v>
      </c>
      <c r="F179" s="184" t="s">
        <v>406</v>
      </c>
      <c r="G179" s="171"/>
      <c r="H179" s="171"/>
      <c r="I179" s="174"/>
      <c r="J179" s="185">
        <f>BK179</f>
        <v>0</v>
      </c>
      <c r="K179" s="171"/>
      <c r="L179" s="176"/>
      <c r="M179" s="177"/>
      <c r="N179" s="178"/>
      <c r="O179" s="178"/>
      <c r="P179" s="179">
        <f>P180</f>
        <v>0</v>
      </c>
      <c r="Q179" s="178"/>
      <c r="R179" s="179">
        <f>R180</f>
        <v>0</v>
      </c>
      <c r="S179" s="178"/>
      <c r="T179" s="180">
        <f>T180</f>
        <v>0</v>
      </c>
      <c r="AR179" s="181" t="s">
        <v>81</v>
      </c>
      <c r="AT179" s="182" t="s">
        <v>73</v>
      </c>
      <c r="AU179" s="182" t="s">
        <v>81</v>
      </c>
      <c r="AY179" s="181" t="s">
        <v>146</v>
      </c>
      <c r="BK179" s="183">
        <f>BK180</f>
        <v>0</v>
      </c>
    </row>
    <row r="180" spans="1:65" s="2" customFormat="1" ht="16.5" customHeight="1">
      <c r="A180" s="33"/>
      <c r="B180" s="34"/>
      <c r="C180" s="186" t="s">
        <v>274</v>
      </c>
      <c r="D180" s="186" t="s">
        <v>148</v>
      </c>
      <c r="E180" s="187" t="s">
        <v>407</v>
      </c>
      <c r="F180" s="188" t="s">
        <v>408</v>
      </c>
      <c r="G180" s="189" t="s">
        <v>344</v>
      </c>
      <c r="H180" s="190">
        <v>2393.163</v>
      </c>
      <c r="I180" s="191"/>
      <c r="J180" s="192">
        <f>ROUND(I180*H180,2)</f>
        <v>0</v>
      </c>
      <c r="K180" s="193"/>
      <c r="L180" s="38"/>
      <c r="M180" s="242" t="s">
        <v>1</v>
      </c>
      <c r="N180" s="243" t="s">
        <v>39</v>
      </c>
      <c r="O180" s="229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152</v>
      </c>
      <c r="AT180" s="198" t="s">
        <v>148</v>
      </c>
      <c r="AU180" s="198" t="s">
        <v>83</v>
      </c>
      <c r="AY180" s="16" t="s">
        <v>146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81</v>
      </c>
      <c r="BK180" s="199">
        <f>ROUND(I180*H180,2)</f>
        <v>0</v>
      </c>
      <c r="BL180" s="16" t="s">
        <v>152</v>
      </c>
      <c r="BM180" s="198" t="s">
        <v>409</v>
      </c>
    </row>
    <row r="181" spans="1:31" s="2" customFormat="1" ht="6.95" customHeight="1">
      <c r="A181" s="33"/>
      <c r="B181" s="53"/>
      <c r="C181" s="54"/>
      <c r="D181" s="54"/>
      <c r="E181" s="54"/>
      <c r="F181" s="54"/>
      <c r="G181" s="54"/>
      <c r="H181" s="54"/>
      <c r="I181" s="54"/>
      <c r="J181" s="54"/>
      <c r="K181" s="54"/>
      <c r="L181" s="38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sheetProtection algorithmName="SHA-512" hashValue="nggSh8vWuN4683Dd/IXcpR7YTYpY2ZfsB8SiBu53fpRVvLkSW4RF7lQgww764SEOrPI4ZK4YvuZBjGBd3cNUQA==" saltValue="ZxrwksfJEVLLvWE2dbyaucOTTfpG568epr5OGb4FKWyfldIQj0nWYkfUJQhyGJYLCjccPCzgfK9po0yG8XU3kA==" spinCount="100000" sheet="1" objects="1" scenarios="1" formatColumns="0" formatRows="0" autoFilter="0"/>
  <autoFilter ref="C122:K18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90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410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ROUND(J124,2)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ROUND((SUM(BE124:BE204)),2)</f>
        <v>0</v>
      </c>
      <c r="G33" s="33"/>
      <c r="H33" s="33"/>
      <c r="I33" s="123">
        <v>0.21</v>
      </c>
      <c r="J33" s="122">
        <f>ROUND(((SUM(BE124:BE204))*I33),2)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ROUND((SUM(BF124:BF204)),2)</f>
        <v>0</v>
      </c>
      <c r="G34" s="33"/>
      <c r="H34" s="33"/>
      <c r="I34" s="123">
        <v>0.15</v>
      </c>
      <c r="J34" s="122">
        <f>ROUND(((SUM(BF124:BF204))*I34),2)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ROUND((SUM(BG124:BG204)),2)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ROUND((SUM(BH124:BH204)),2)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ROUND((SUM(BI124:BI204)),2)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02 - Zeď alpského typu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J125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J126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411</v>
      </c>
      <c r="E99" s="155"/>
      <c r="F99" s="155"/>
      <c r="G99" s="155"/>
      <c r="H99" s="155"/>
      <c r="I99" s="155"/>
      <c r="J99" s="156">
        <f>J164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300</v>
      </c>
      <c r="E100" s="155"/>
      <c r="F100" s="155"/>
      <c r="G100" s="155"/>
      <c r="H100" s="155"/>
      <c r="I100" s="155"/>
      <c r="J100" s="156">
        <f>J173</f>
        <v>0</v>
      </c>
      <c r="K100" s="153"/>
      <c r="L100" s="157"/>
    </row>
    <row r="101" spans="2:12" s="10" customFormat="1" ht="19.9" customHeight="1" hidden="1">
      <c r="B101" s="152"/>
      <c r="C101" s="153"/>
      <c r="D101" s="154" t="s">
        <v>301</v>
      </c>
      <c r="E101" s="155"/>
      <c r="F101" s="155"/>
      <c r="G101" s="155"/>
      <c r="H101" s="155"/>
      <c r="I101" s="155"/>
      <c r="J101" s="156">
        <f>J182</f>
        <v>0</v>
      </c>
      <c r="K101" s="153"/>
      <c r="L101" s="157"/>
    </row>
    <row r="102" spans="2:12" s="10" customFormat="1" ht="19.9" customHeight="1" hidden="1">
      <c r="B102" s="152"/>
      <c r="C102" s="153"/>
      <c r="D102" s="154" t="s">
        <v>128</v>
      </c>
      <c r="E102" s="155"/>
      <c r="F102" s="155"/>
      <c r="G102" s="155"/>
      <c r="H102" s="155"/>
      <c r="I102" s="155"/>
      <c r="J102" s="156">
        <f>J187</f>
        <v>0</v>
      </c>
      <c r="K102" s="153"/>
      <c r="L102" s="157"/>
    </row>
    <row r="103" spans="2:12" s="10" customFormat="1" ht="19.9" customHeight="1" hidden="1">
      <c r="B103" s="152"/>
      <c r="C103" s="153"/>
      <c r="D103" s="154" t="s">
        <v>302</v>
      </c>
      <c r="E103" s="155"/>
      <c r="F103" s="155"/>
      <c r="G103" s="155"/>
      <c r="H103" s="155"/>
      <c r="I103" s="155"/>
      <c r="J103" s="156">
        <f>J190</f>
        <v>0</v>
      </c>
      <c r="K103" s="153"/>
      <c r="L103" s="157"/>
    </row>
    <row r="104" spans="2:12" s="10" customFormat="1" ht="19.9" customHeight="1" hidden="1">
      <c r="B104" s="152"/>
      <c r="C104" s="153"/>
      <c r="D104" s="154" t="s">
        <v>303</v>
      </c>
      <c r="E104" s="155"/>
      <c r="F104" s="155"/>
      <c r="G104" s="155"/>
      <c r="H104" s="155"/>
      <c r="I104" s="155"/>
      <c r="J104" s="156">
        <f>J203</f>
        <v>0</v>
      </c>
      <c r="K104" s="153"/>
      <c r="L104" s="157"/>
    </row>
    <row r="105" spans="1:31" s="2" customFormat="1" ht="21.75" customHeight="1" hidden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 hidden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ht="12" hidden="1"/>
    <row r="108" ht="12" hidden="1"/>
    <row r="109" ht="12" hidden="1"/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131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90" t="str">
        <f>E7</f>
        <v>Gručovka v Lukavci, km 4,375 - 6,195</v>
      </c>
      <c r="F114" s="291"/>
      <c r="G114" s="291"/>
      <c r="H114" s="291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119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82" t="str">
        <f>E9</f>
        <v>SO 02 - Zeď alpského typu</v>
      </c>
      <c r="F116" s="289"/>
      <c r="G116" s="289"/>
      <c r="H116" s="28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5"/>
      <c r="E118" s="35"/>
      <c r="F118" s="26" t="str">
        <f>F12</f>
        <v xml:space="preserve"> </v>
      </c>
      <c r="G118" s="35"/>
      <c r="H118" s="35"/>
      <c r="I118" s="28" t="s">
        <v>22</v>
      </c>
      <c r="J118" s="65" t="str">
        <f>IF(J12="","",J12)</f>
        <v>28. 3. 2022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24</v>
      </c>
      <c r="D120" s="35"/>
      <c r="E120" s="35"/>
      <c r="F120" s="26" t="str">
        <f>E15</f>
        <v xml:space="preserve"> </v>
      </c>
      <c r="G120" s="35"/>
      <c r="H120" s="35"/>
      <c r="I120" s="28" t="s">
        <v>29</v>
      </c>
      <c r="J120" s="31" t="str">
        <f>E21</f>
        <v xml:space="preserve"> 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27</v>
      </c>
      <c r="D121" s="35"/>
      <c r="E121" s="35"/>
      <c r="F121" s="26" t="str">
        <f>IF(E18="","",E18)</f>
        <v>Vyplň údaj</v>
      </c>
      <c r="G121" s="35"/>
      <c r="H121" s="35"/>
      <c r="I121" s="28" t="s">
        <v>31</v>
      </c>
      <c r="J121" s="31" t="str">
        <f>E24</f>
        <v>HydroIdea s.r.o.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58"/>
      <c r="B123" s="159"/>
      <c r="C123" s="160" t="s">
        <v>132</v>
      </c>
      <c r="D123" s="161" t="s">
        <v>59</v>
      </c>
      <c r="E123" s="161" t="s">
        <v>55</v>
      </c>
      <c r="F123" s="161" t="s">
        <v>56</v>
      </c>
      <c r="G123" s="161" t="s">
        <v>133</v>
      </c>
      <c r="H123" s="161" t="s">
        <v>134</v>
      </c>
      <c r="I123" s="161" t="s">
        <v>135</v>
      </c>
      <c r="J123" s="162" t="s">
        <v>123</v>
      </c>
      <c r="K123" s="163" t="s">
        <v>136</v>
      </c>
      <c r="L123" s="164"/>
      <c r="M123" s="74" t="s">
        <v>1</v>
      </c>
      <c r="N123" s="75" t="s">
        <v>38</v>
      </c>
      <c r="O123" s="75" t="s">
        <v>137</v>
      </c>
      <c r="P123" s="75" t="s">
        <v>138</v>
      </c>
      <c r="Q123" s="75" t="s">
        <v>139</v>
      </c>
      <c r="R123" s="75" t="s">
        <v>140</v>
      </c>
      <c r="S123" s="75" t="s">
        <v>141</v>
      </c>
      <c r="T123" s="76" t="s">
        <v>142</v>
      </c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</row>
    <row r="124" spans="1:63" s="2" customFormat="1" ht="22.9" customHeight="1">
      <c r="A124" s="33"/>
      <c r="B124" s="34"/>
      <c r="C124" s="81" t="s">
        <v>143</v>
      </c>
      <c r="D124" s="35"/>
      <c r="E124" s="35"/>
      <c r="F124" s="35"/>
      <c r="G124" s="35"/>
      <c r="H124" s="35"/>
      <c r="I124" s="35"/>
      <c r="J124" s="165">
        <f>BK124</f>
        <v>0</v>
      </c>
      <c r="K124" s="35"/>
      <c r="L124" s="38"/>
      <c r="M124" s="77"/>
      <c r="N124" s="166"/>
      <c r="O124" s="78"/>
      <c r="P124" s="167">
        <f>P125</f>
        <v>0</v>
      </c>
      <c r="Q124" s="78"/>
      <c r="R124" s="167">
        <f>R125</f>
        <v>1362.0458910500001</v>
      </c>
      <c r="S124" s="78"/>
      <c r="T124" s="168">
        <f>T125</f>
        <v>1702.2609999999997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73</v>
      </c>
      <c r="AU124" s="16" t="s">
        <v>125</v>
      </c>
      <c r="BK124" s="169">
        <f>BK125</f>
        <v>0</v>
      </c>
    </row>
    <row r="125" spans="2:63" s="12" customFormat="1" ht="25.9" customHeight="1">
      <c r="B125" s="170"/>
      <c r="C125" s="171"/>
      <c r="D125" s="172" t="s">
        <v>73</v>
      </c>
      <c r="E125" s="173" t="s">
        <v>144</v>
      </c>
      <c r="F125" s="173" t="s">
        <v>145</v>
      </c>
      <c r="G125" s="171"/>
      <c r="H125" s="171"/>
      <c r="I125" s="174"/>
      <c r="J125" s="175">
        <f>BK125</f>
        <v>0</v>
      </c>
      <c r="K125" s="171"/>
      <c r="L125" s="176"/>
      <c r="M125" s="177"/>
      <c r="N125" s="178"/>
      <c r="O125" s="178"/>
      <c r="P125" s="179">
        <f>P126+P164+P173+P182+P187+P190+P203</f>
        <v>0</v>
      </c>
      <c r="Q125" s="178"/>
      <c r="R125" s="179">
        <f>R126+R164+R173+R182+R187+R190+R203</f>
        <v>1362.0458910500001</v>
      </c>
      <c r="S125" s="178"/>
      <c r="T125" s="180">
        <f>T126+T164+T173+T182+T187+T190+T203</f>
        <v>1702.2609999999997</v>
      </c>
      <c r="AR125" s="181" t="s">
        <v>81</v>
      </c>
      <c r="AT125" s="182" t="s">
        <v>73</v>
      </c>
      <c r="AU125" s="182" t="s">
        <v>74</v>
      </c>
      <c r="AY125" s="181" t="s">
        <v>146</v>
      </c>
      <c r="BK125" s="183">
        <f>BK126+BK164+BK173+BK182+BK187+BK190+BK203</f>
        <v>0</v>
      </c>
    </row>
    <row r="126" spans="2:63" s="12" customFormat="1" ht="22.9" customHeight="1">
      <c r="B126" s="170"/>
      <c r="C126" s="171"/>
      <c r="D126" s="172" t="s">
        <v>73</v>
      </c>
      <c r="E126" s="184" t="s">
        <v>81</v>
      </c>
      <c r="F126" s="184" t="s">
        <v>147</v>
      </c>
      <c r="G126" s="171"/>
      <c r="H126" s="171"/>
      <c r="I126" s="174"/>
      <c r="J126" s="185">
        <f>BK126</f>
        <v>0</v>
      </c>
      <c r="K126" s="171"/>
      <c r="L126" s="176"/>
      <c r="M126" s="177"/>
      <c r="N126" s="178"/>
      <c r="O126" s="178"/>
      <c r="P126" s="179">
        <f>SUM(P127:P163)</f>
        <v>0</v>
      </c>
      <c r="Q126" s="178"/>
      <c r="R126" s="179">
        <f>SUM(R127:R163)</f>
        <v>0.001935</v>
      </c>
      <c r="S126" s="178"/>
      <c r="T126" s="180">
        <f>SUM(T127:T163)</f>
        <v>0</v>
      </c>
      <c r="AR126" s="181" t="s">
        <v>81</v>
      </c>
      <c r="AT126" s="182" t="s">
        <v>73</v>
      </c>
      <c r="AU126" s="182" t="s">
        <v>81</v>
      </c>
      <c r="AY126" s="181" t="s">
        <v>146</v>
      </c>
      <c r="BK126" s="183">
        <f>SUM(BK127:BK163)</f>
        <v>0</v>
      </c>
    </row>
    <row r="127" spans="1:65" s="2" customFormat="1" ht="16.5" customHeight="1">
      <c r="A127" s="33"/>
      <c r="B127" s="34"/>
      <c r="C127" s="186" t="s">
        <v>81</v>
      </c>
      <c r="D127" s="186" t="s">
        <v>148</v>
      </c>
      <c r="E127" s="187" t="s">
        <v>304</v>
      </c>
      <c r="F127" s="188" t="s">
        <v>305</v>
      </c>
      <c r="G127" s="189" t="s">
        <v>163</v>
      </c>
      <c r="H127" s="190">
        <v>402</v>
      </c>
      <c r="I127" s="191"/>
      <c r="J127" s="192">
        <f>ROUND(I127*H127,2)</f>
        <v>0</v>
      </c>
      <c r="K127" s="193"/>
      <c r="L127" s="38"/>
      <c r="M127" s="194" t="s">
        <v>1</v>
      </c>
      <c r="N127" s="195" t="s">
        <v>39</v>
      </c>
      <c r="O127" s="70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8" t="s">
        <v>152</v>
      </c>
      <c r="AT127" s="198" t="s">
        <v>148</v>
      </c>
      <c r="AU127" s="198" t="s">
        <v>83</v>
      </c>
      <c r="AY127" s="16" t="s">
        <v>146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6" t="s">
        <v>81</v>
      </c>
      <c r="BK127" s="199">
        <f>ROUND(I127*H127,2)</f>
        <v>0</v>
      </c>
      <c r="BL127" s="16" t="s">
        <v>152</v>
      </c>
      <c r="BM127" s="198" t="s">
        <v>412</v>
      </c>
    </row>
    <row r="128" spans="1:47" s="2" customFormat="1" ht="48.75">
      <c r="A128" s="33"/>
      <c r="B128" s="34"/>
      <c r="C128" s="35"/>
      <c r="D128" s="200" t="s">
        <v>154</v>
      </c>
      <c r="E128" s="35"/>
      <c r="F128" s="201" t="s">
        <v>307</v>
      </c>
      <c r="G128" s="35"/>
      <c r="H128" s="35"/>
      <c r="I128" s="202"/>
      <c r="J128" s="35"/>
      <c r="K128" s="35"/>
      <c r="L128" s="38"/>
      <c r="M128" s="203"/>
      <c r="N128" s="204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154</v>
      </c>
      <c r="AU128" s="16" t="s">
        <v>83</v>
      </c>
    </row>
    <row r="129" spans="1:65" s="2" customFormat="1" ht="21.75" customHeight="1">
      <c r="A129" s="33"/>
      <c r="B129" s="34"/>
      <c r="C129" s="186" t="s">
        <v>83</v>
      </c>
      <c r="D129" s="186" t="s">
        <v>148</v>
      </c>
      <c r="E129" s="187" t="s">
        <v>308</v>
      </c>
      <c r="F129" s="188" t="s">
        <v>309</v>
      </c>
      <c r="G129" s="189" t="s">
        <v>310</v>
      </c>
      <c r="H129" s="190">
        <v>433</v>
      </c>
      <c r="I129" s="191"/>
      <c r="J129" s="192">
        <f>ROUND(I129*H129,2)</f>
        <v>0</v>
      </c>
      <c r="K129" s="193"/>
      <c r="L129" s="38"/>
      <c r="M129" s="194" t="s">
        <v>1</v>
      </c>
      <c r="N129" s="195" t="s">
        <v>39</v>
      </c>
      <c r="O129" s="70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152</v>
      </c>
      <c r="AT129" s="198" t="s">
        <v>148</v>
      </c>
      <c r="AU129" s="198" t="s">
        <v>83</v>
      </c>
      <c r="AY129" s="16" t="s">
        <v>146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6" t="s">
        <v>81</v>
      </c>
      <c r="BK129" s="199">
        <f>ROUND(I129*H129,2)</f>
        <v>0</v>
      </c>
      <c r="BL129" s="16" t="s">
        <v>152</v>
      </c>
      <c r="BM129" s="198" t="s">
        <v>413</v>
      </c>
    </row>
    <row r="130" spans="2:51" s="13" customFormat="1" ht="12">
      <c r="B130" s="205"/>
      <c r="C130" s="206"/>
      <c r="D130" s="200" t="s">
        <v>170</v>
      </c>
      <c r="E130" s="207" t="s">
        <v>1</v>
      </c>
      <c r="F130" s="208" t="s">
        <v>414</v>
      </c>
      <c r="G130" s="206"/>
      <c r="H130" s="209">
        <v>433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170</v>
      </c>
      <c r="AU130" s="215" t="s">
        <v>83</v>
      </c>
      <c r="AV130" s="13" t="s">
        <v>83</v>
      </c>
      <c r="AW130" s="13" t="s">
        <v>30</v>
      </c>
      <c r="AX130" s="13" t="s">
        <v>81</v>
      </c>
      <c r="AY130" s="215" t="s">
        <v>146</v>
      </c>
    </row>
    <row r="131" spans="1:65" s="2" customFormat="1" ht="21.75" customHeight="1">
      <c r="A131" s="33"/>
      <c r="B131" s="34"/>
      <c r="C131" s="186" t="s">
        <v>160</v>
      </c>
      <c r="D131" s="186" t="s">
        <v>148</v>
      </c>
      <c r="E131" s="187" t="s">
        <v>313</v>
      </c>
      <c r="F131" s="188" t="s">
        <v>314</v>
      </c>
      <c r="G131" s="189" t="s">
        <v>310</v>
      </c>
      <c r="H131" s="190">
        <v>125</v>
      </c>
      <c r="I131" s="191"/>
      <c r="J131" s="192">
        <f>ROUND(I131*H131,2)</f>
        <v>0</v>
      </c>
      <c r="K131" s="193"/>
      <c r="L131" s="38"/>
      <c r="M131" s="194" t="s">
        <v>1</v>
      </c>
      <c r="N131" s="195" t="s">
        <v>39</v>
      </c>
      <c r="O131" s="70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152</v>
      </c>
      <c r="AT131" s="198" t="s">
        <v>148</v>
      </c>
      <c r="AU131" s="198" t="s">
        <v>83</v>
      </c>
      <c r="AY131" s="16" t="s">
        <v>146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6" t="s">
        <v>81</v>
      </c>
      <c r="BK131" s="199">
        <f>ROUND(I131*H131,2)</f>
        <v>0</v>
      </c>
      <c r="BL131" s="16" t="s">
        <v>152</v>
      </c>
      <c r="BM131" s="198" t="s">
        <v>415</v>
      </c>
    </row>
    <row r="132" spans="2:51" s="13" customFormat="1" ht="12">
      <c r="B132" s="205"/>
      <c r="C132" s="206"/>
      <c r="D132" s="200" t="s">
        <v>170</v>
      </c>
      <c r="E132" s="207" t="s">
        <v>1</v>
      </c>
      <c r="F132" s="208" t="s">
        <v>416</v>
      </c>
      <c r="G132" s="206"/>
      <c r="H132" s="209">
        <v>125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170</v>
      </c>
      <c r="AU132" s="215" t="s">
        <v>83</v>
      </c>
      <c r="AV132" s="13" t="s">
        <v>83</v>
      </c>
      <c r="AW132" s="13" t="s">
        <v>30</v>
      </c>
      <c r="AX132" s="13" t="s">
        <v>81</v>
      </c>
      <c r="AY132" s="215" t="s">
        <v>146</v>
      </c>
    </row>
    <row r="133" spans="1:65" s="2" customFormat="1" ht="21.75" customHeight="1">
      <c r="A133" s="33"/>
      <c r="B133" s="34"/>
      <c r="C133" s="186" t="s">
        <v>152</v>
      </c>
      <c r="D133" s="186" t="s">
        <v>148</v>
      </c>
      <c r="E133" s="187" t="s">
        <v>317</v>
      </c>
      <c r="F133" s="188" t="s">
        <v>318</v>
      </c>
      <c r="G133" s="189" t="s">
        <v>310</v>
      </c>
      <c r="H133" s="190">
        <v>149</v>
      </c>
      <c r="I133" s="191"/>
      <c r="J133" s="192">
        <f>ROUND(I133*H133,2)</f>
        <v>0</v>
      </c>
      <c r="K133" s="193"/>
      <c r="L133" s="38"/>
      <c r="M133" s="194" t="s">
        <v>1</v>
      </c>
      <c r="N133" s="195" t="s">
        <v>39</v>
      </c>
      <c r="O133" s="70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152</v>
      </c>
      <c r="AT133" s="198" t="s">
        <v>148</v>
      </c>
      <c r="AU133" s="198" t="s">
        <v>83</v>
      </c>
      <c r="AY133" s="16" t="s">
        <v>146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81</v>
      </c>
      <c r="BK133" s="199">
        <f>ROUND(I133*H133,2)</f>
        <v>0</v>
      </c>
      <c r="BL133" s="16" t="s">
        <v>152</v>
      </c>
      <c r="BM133" s="198" t="s">
        <v>417</v>
      </c>
    </row>
    <row r="134" spans="2:51" s="13" customFormat="1" ht="12">
      <c r="B134" s="205"/>
      <c r="C134" s="206"/>
      <c r="D134" s="200" t="s">
        <v>170</v>
      </c>
      <c r="E134" s="207" t="s">
        <v>1</v>
      </c>
      <c r="F134" s="208" t="s">
        <v>418</v>
      </c>
      <c r="G134" s="206"/>
      <c r="H134" s="209">
        <v>149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170</v>
      </c>
      <c r="AU134" s="215" t="s">
        <v>83</v>
      </c>
      <c r="AV134" s="13" t="s">
        <v>83</v>
      </c>
      <c r="AW134" s="13" t="s">
        <v>30</v>
      </c>
      <c r="AX134" s="13" t="s">
        <v>81</v>
      </c>
      <c r="AY134" s="215" t="s">
        <v>146</v>
      </c>
    </row>
    <row r="135" spans="1:65" s="2" customFormat="1" ht="16.5" customHeight="1">
      <c r="A135" s="33"/>
      <c r="B135" s="34"/>
      <c r="C135" s="186" t="s">
        <v>172</v>
      </c>
      <c r="D135" s="186" t="s">
        <v>148</v>
      </c>
      <c r="E135" s="187" t="s">
        <v>321</v>
      </c>
      <c r="F135" s="188" t="s">
        <v>322</v>
      </c>
      <c r="G135" s="189" t="s">
        <v>310</v>
      </c>
      <c r="H135" s="190">
        <v>91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152</v>
      </c>
      <c r="AT135" s="198" t="s">
        <v>148</v>
      </c>
      <c r="AU135" s="198" t="s">
        <v>83</v>
      </c>
      <c r="AY135" s="16" t="s">
        <v>146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81</v>
      </c>
      <c r="BK135" s="199">
        <f>ROUND(I135*H135,2)</f>
        <v>0</v>
      </c>
      <c r="BL135" s="16" t="s">
        <v>152</v>
      </c>
      <c r="BM135" s="198" t="s">
        <v>419</v>
      </c>
    </row>
    <row r="136" spans="2:51" s="13" customFormat="1" ht="12">
      <c r="B136" s="205"/>
      <c r="C136" s="206"/>
      <c r="D136" s="200" t="s">
        <v>170</v>
      </c>
      <c r="E136" s="207" t="s">
        <v>1</v>
      </c>
      <c r="F136" s="208" t="s">
        <v>420</v>
      </c>
      <c r="G136" s="206"/>
      <c r="H136" s="209">
        <v>91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170</v>
      </c>
      <c r="AU136" s="215" t="s">
        <v>83</v>
      </c>
      <c r="AV136" s="13" t="s">
        <v>83</v>
      </c>
      <c r="AW136" s="13" t="s">
        <v>30</v>
      </c>
      <c r="AX136" s="13" t="s">
        <v>81</v>
      </c>
      <c r="AY136" s="215" t="s">
        <v>146</v>
      </c>
    </row>
    <row r="137" spans="1:65" s="2" customFormat="1" ht="16.5" customHeight="1">
      <c r="A137" s="33"/>
      <c r="B137" s="34"/>
      <c r="C137" s="186" t="s">
        <v>177</v>
      </c>
      <c r="D137" s="186" t="s">
        <v>148</v>
      </c>
      <c r="E137" s="187" t="s">
        <v>325</v>
      </c>
      <c r="F137" s="188" t="s">
        <v>326</v>
      </c>
      <c r="G137" s="189" t="s">
        <v>310</v>
      </c>
      <c r="H137" s="190">
        <v>1058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152</v>
      </c>
      <c r="AT137" s="198" t="s">
        <v>148</v>
      </c>
      <c r="AU137" s="198" t="s">
        <v>83</v>
      </c>
      <c r="AY137" s="16" t="s">
        <v>146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81</v>
      </c>
      <c r="BK137" s="199">
        <f>ROUND(I137*H137,2)</f>
        <v>0</v>
      </c>
      <c r="BL137" s="16" t="s">
        <v>152</v>
      </c>
      <c r="BM137" s="198" t="s">
        <v>421</v>
      </c>
    </row>
    <row r="138" spans="1:47" s="2" customFormat="1" ht="29.25">
      <c r="A138" s="33"/>
      <c r="B138" s="34"/>
      <c r="C138" s="35"/>
      <c r="D138" s="200" t="s">
        <v>154</v>
      </c>
      <c r="E138" s="35"/>
      <c r="F138" s="201" t="s">
        <v>328</v>
      </c>
      <c r="G138" s="35"/>
      <c r="H138" s="35"/>
      <c r="I138" s="202"/>
      <c r="J138" s="35"/>
      <c r="K138" s="35"/>
      <c r="L138" s="38"/>
      <c r="M138" s="203"/>
      <c r="N138" s="204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154</v>
      </c>
      <c r="AU138" s="16" t="s">
        <v>83</v>
      </c>
    </row>
    <row r="139" spans="2:51" s="13" customFormat="1" ht="12">
      <c r="B139" s="205"/>
      <c r="C139" s="206"/>
      <c r="D139" s="200" t="s">
        <v>170</v>
      </c>
      <c r="E139" s="207" t="s">
        <v>1</v>
      </c>
      <c r="F139" s="208" t="s">
        <v>422</v>
      </c>
      <c r="G139" s="206"/>
      <c r="H139" s="209">
        <v>707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170</v>
      </c>
      <c r="AU139" s="215" t="s">
        <v>83</v>
      </c>
      <c r="AV139" s="13" t="s">
        <v>83</v>
      </c>
      <c r="AW139" s="13" t="s">
        <v>30</v>
      </c>
      <c r="AX139" s="13" t="s">
        <v>74</v>
      </c>
      <c r="AY139" s="215" t="s">
        <v>146</v>
      </c>
    </row>
    <row r="140" spans="2:51" s="13" customFormat="1" ht="12">
      <c r="B140" s="205"/>
      <c r="C140" s="206"/>
      <c r="D140" s="200" t="s">
        <v>170</v>
      </c>
      <c r="E140" s="207" t="s">
        <v>1</v>
      </c>
      <c r="F140" s="208" t="s">
        <v>423</v>
      </c>
      <c r="G140" s="206"/>
      <c r="H140" s="209">
        <v>351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170</v>
      </c>
      <c r="AU140" s="215" t="s">
        <v>83</v>
      </c>
      <c r="AV140" s="13" t="s">
        <v>83</v>
      </c>
      <c r="AW140" s="13" t="s">
        <v>30</v>
      </c>
      <c r="AX140" s="13" t="s">
        <v>74</v>
      </c>
      <c r="AY140" s="215" t="s">
        <v>146</v>
      </c>
    </row>
    <row r="141" spans="2:51" s="14" customFormat="1" ht="12">
      <c r="B141" s="216"/>
      <c r="C141" s="217"/>
      <c r="D141" s="200" t="s">
        <v>170</v>
      </c>
      <c r="E141" s="218" t="s">
        <v>1</v>
      </c>
      <c r="F141" s="219" t="s">
        <v>201</v>
      </c>
      <c r="G141" s="217"/>
      <c r="H141" s="220">
        <v>1058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170</v>
      </c>
      <c r="AU141" s="226" t="s">
        <v>83</v>
      </c>
      <c r="AV141" s="14" t="s">
        <v>152</v>
      </c>
      <c r="AW141" s="14" t="s">
        <v>30</v>
      </c>
      <c r="AX141" s="14" t="s">
        <v>81</v>
      </c>
      <c r="AY141" s="226" t="s">
        <v>146</v>
      </c>
    </row>
    <row r="142" spans="1:65" s="2" customFormat="1" ht="24.2" customHeight="1">
      <c r="A142" s="33"/>
      <c r="B142" s="34"/>
      <c r="C142" s="186" t="s">
        <v>182</v>
      </c>
      <c r="D142" s="186" t="s">
        <v>148</v>
      </c>
      <c r="E142" s="187" t="s">
        <v>331</v>
      </c>
      <c r="F142" s="188" t="s">
        <v>332</v>
      </c>
      <c r="G142" s="189" t="s">
        <v>310</v>
      </c>
      <c r="H142" s="190">
        <v>3427</v>
      </c>
      <c r="I142" s="191"/>
      <c r="J142" s="192">
        <f>ROUND(I142*H142,2)</f>
        <v>0</v>
      </c>
      <c r="K142" s="193"/>
      <c r="L142" s="38"/>
      <c r="M142" s="194" t="s">
        <v>1</v>
      </c>
      <c r="N142" s="195" t="s">
        <v>39</v>
      </c>
      <c r="O142" s="70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152</v>
      </c>
      <c r="AT142" s="198" t="s">
        <v>148</v>
      </c>
      <c r="AU142" s="198" t="s">
        <v>83</v>
      </c>
      <c r="AY142" s="16" t="s">
        <v>146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81</v>
      </c>
      <c r="BK142" s="199">
        <f>ROUND(I142*H142,2)</f>
        <v>0</v>
      </c>
      <c r="BL142" s="16" t="s">
        <v>152</v>
      </c>
      <c r="BM142" s="198" t="s">
        <v>424</v>
      </c>
    </row>
    <row r="143" spans="2:51" s="13" customFormat="1" ht="22.5">
      <c r="B143" s="205"/>
      <c r="C143" s="206"/>
      <c r="D143" s="200" t="s">
        <v>170</v>
      </c>
      <c r="E143" s="207" t="s">
        <v>1</v>
      </c>
      <c r="F143" s="208" t="s">
        <v>425</v>
      </c>
      <c r="G143" s="206"/>
      <c r="H143" s="209">
        <v>3427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170</v>
      </c>
      <c r="AU143" s="215" t="s">
        <v>83</v>
      </c>
      <c r="AV143" s="13" t="s">
        <v>83</v>
      </c>
      <c r="AW143" s="13" t="s">
        <v>30</v>
      </c>
      <c r="AX143" s="13" t="s">
        <v>81</v>
      </c>
      <c r="AY143" s="215" t="s">
        <v>146</v>
      </c>
    </row>
    <row r="144" spans="1:65" s="2" customFormat="1" ht="16.5" customHeight="1">
      <c r="A144" s="33"/>
      <c r="B144" s="34"/>
      <c r="C144" s="186" t="s">
        <v>187</v>
      </c>
      <c r="D144" s="186" t="s">
        <v>148</v>
      </c>
      <c r="E144" s="187" t="s">
        <v>335</v>
      </c>
      <c r="F144" s="188" t="s">
        <v>336</v>
      </c>
      <c r="G144" s="189" t="s">
        <v>310</v>
      </c>
      <c r="H144" s="190">
        <v>91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39</v>
      </c>
      <c r="O144" s="70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152</v>
      </c>
      <c r="AT144" s="198" t="s">
        <v>148</v>
      </c>
      <c r="AU144" s="198" t="s">
        <v>83</v>
      </c>
      <c r="AY144" s="16" t="s">
        <v>146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152</v>
      </c>
      <c r="BM144" s="198" t="s">
        <v>426</v>
      </c>
    </row>
    <row r="145" spans="2:51" s="13" customFormat="1" ht="12">
      <c r="B145" s="205"/>
      <c r="C145" s="206"/>
      <c r="D145" s="200" t="s">
        <v>170</v>
      </c>
      <c r="E145" s="207" t="s">
        <v>1</v>
      </c>
      <c r="F145" s="208" t="s">
        <v>427</v>
      </c>
      <c r="G145" s="206"/>
      <c r="H145" s="209">
        <v>64.5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170</v>
      </c>
      <c r="AU145" s="215" t="s">
        <v>83</v>
      </c>
      <c r="AV145" s="13" t="s">
        <v>83</v>
      </c>
      <c r="AW145" s="13" t="s">
        <v>30</v>
      </c>
      <c r="AX145" s="13" t="s">
        <v>74</v>
      </c>
      <c r="AY145" s="215" t="s">
        <v>146</v>
      </c>
    </row>
    <row r="146" spans="2:51" s="13" customFormat="1" ht="22.5">
      <c r="B146" s="205"/>
      <c r="C146" s="206"/>
      <c r="D146" s="200" t="s">
        <v>170</v>
      </c>
      <c r="E146" s="207" t="s">
        <v>1</v>
      </c>
      <c r="F146" s="208" t="s">
        <v>428</v>
      </c>
      <c r="G146" s="206"/>
      <c r="H146" s="209">
        <v>26.13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170</v>
      </c>
      <c r="AU146" s="215" t="s">
        <v>83</v>
      </c>
      <c r="AV146" s="13" t="s">
        <v>83</v>
      </c>
      <c r="AW146" s="13" t="s">
        <v>30</v>
      </c>
      <c r="AX146" s="13" t="s">
        <v>74</v>
      </c>
      <c r="AY146" s="215" t="s">
        <v>146</v>
      </c>
    </row>
    <row r="147" spans="2:51" s="13" customFormat="1" ht="12">
      <c r="B147" s="205"/>
      <c r="C147" s="206"/>
      <c r="D147" s="200" t="s">
        <v>170</v>
      </c>
      <c r="E147" s="207" t="s">
        <v>1</v>
      </c>
      <c r="F147" s="208" t="s">
        <v>429</v>
      </c>
      <c r="G147" s="206"/>
      <c r="H147" s="209">
        <v>0.37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170</v>
      </c>
      <c r="AU147" s="215" t="s">
        <v>83</v>
      </c>
      <c r="AV147" s="13" t="s">
        <v>83</v>
      </c>
      <c r="AW147" s="13" t="s">
        <v>30</v>
      </c>
      <c r="AX147" s="13" t="s">
        <v>74</v>
      </c>
      <c r="AY147" s="215" t="s">
        <v>146</v>
      </c>
    </row>
    <row r="148" spans="2:51" s="14" customFormat="1" ht="12">
      <c r="B148" s="216"/>
      <c r="C148" s="217"/>
      <c r="D148" s="200" t="s">
        <v>170</v>
      </c>
      <c r="E148" s="218" t="s">
        <v>1</v>
      </c>
      <c r="F148" s="219" t="s">
        <v>201</v>
      </c>
      <c r="G148" s="217"/>
      <c r="H148" s="220">
        <v>91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170</v>
      </c>
      <c r="AU148" s="226" t="s">
        <v>83</v>
      </c>
      <c r="AV148" s="14" t="s">
        <v>152</v>
      </c>
      <c r="AW148" s="14" t="s">
        <v>30</v>
      </c>
      <c r="AX148" s="14" t="s">
        <v>81</v>
      </c>
      <c r="AY148" s="226" t="s">
        <v>146</v>
      </c>
    </row>
    <row r="149" spans="1:65" s="2" customFormat="1" ht="16.5" customHeight="1">
      <c r="A149" s="33"/>
      <c r="B149" s="34"/>
      <c r="C149" s="186" t="s">
        <v>192</v>
      </c>
      <c r="D149" s="186" t="s">
        <v>148</v>
      </c>
      <c r="E149" s="187" t="s">
        <v>339</v>
      </c>
      <c r="F149" s="188" t="s">
        <v>340</v>
      </c>
      <c r="G149" s="189" t="s">
        <v>310</v>
      </c>
      <c r="H149" s="190">
        <v>351</v>
      </c>
      <c r="I149" s="191"/>
      <c r="J149" s="192">
        <f>ROUND(I149*H149,2)</f>
        <v>0</v>
      </c>
      <c r="K149" s="193"/>
      <c r="L149" s="38"/>
      <c r="M149" s="194" t="s">
        <v>1</v>
      </c>
      <c r="N149" s="195" t="s">
        <v>39</v>
      </c>
      <c r="O149" s="70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152</v>
      </c>
      <c r="AT149" s="198" t="s">
        <v>148</v>
      </c>
      <c r="AU149" s="198" t="s">
        <v>83</v>
      </c>
      <c r="AY149" s="16" t="s">
        <v>146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6" t="s">
        <v>81</v>
      </c>
      <c r="BK149" s="199">
        <f>ROUND(I149*H149,2)</f>
        <v>0</v>
      </c>
      <c r="BL149" s="16" t="s">
        <v>152</v>
      </c>
      <c r="BM149" s="198" t="s">
        <v>430</v>
      </c>
    </row>
    <row r="150" spans="2:51" s="13" customFormat="1" ht="12">
      <c r="B150" s="205"/>
      <c r="C150" s="206"/>
      <c r="D150" s="200" t="s">
        <v>170</v>
      </c>
      <c r="E150" s="207" t="s">
        <v>1</v>
      </c>
      <c r="F150" s="208" t="s">
        <v>431</v>
      </c>
      <c r="G150" s="206"/>
      <c r="H150" s="209">
        <v>351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170</v>
      </c>
      <c r="AU150" s="215" t="s">
        <v>83</v>
      </c>
      <c r="AV150" s="13" t="s">
        <v>83</v>
      </c>
      <c r="AW150" s="13" t="s">
        <v>30</v>
      </c>
      <c r="AX150" s="13" t="s">
        <v>81</v>
      </c>
      <c r="AY150" s="215" t="s">
        <v>146</v>
      </c>
    </row>
    <row r="151" spans="1:65" s="2" customFormat="1" ht="16.5" customHeight="1">
      <c r="A151" s="33"/>
      <c r="B151" s="34"/>
      <c r="C151" s="186" t="s">
        <v>196</v>
      </c>
      <c r="D151" s="186" t="s">
        <v>148</v>
      </c>
      <c r="E151" s="187" t="s">
        <v>219</v>
      </c>
      <c r="F151" s="188" t="s">
        <v>343</v>
      </c>
      <c r="G151" s="189" t="s">
        <v>344</v>
      </c>
      <c r="H151" s="190">
        <v>298</v>
      </c>
      <c r="I151" s="191"/>
      <c r="J151" s="192">
        <f>ROUND(I151*H151,2)</f>
        <v>0</v>
      </c>
      <c r="K151" s="193"/>
      <c r="L151" s="38"/>
      <c r="M151" s="194" t="s">
        <v>1</v>
      </c>
      <c r="N151" s="195" t="s">
        <v>39</v>
      </c>
      <c r="O151" s="70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152</v>
      </c>
      <c r="AT151" s="198" t="s">
        <v>148</v>
      </c>
      <c r="AU151" s="198" t="s">
        <v>83</v>
      </c>
      <c r="AY151" s="16" t="s">
        <v>146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6" t="s">
        <v>81</v>
      </c>
      <c r="BK151" s="199">
        <f>ROUND(I151*H151,2)</f>
        <v>0</v>
      </c>
      <c r="BL151" s="16" t="s">
        <v>152</v>
      </c>
      <c r="BM151" s="198" t="s">
        <v>432</v>
      </c>
    </row>
    <row r="152" spans="2:51" s="13" customFormat="1" ht="22.5">
      <c r="B152" s="205"/>
      <c r="C152" s="206"/>
      <c r="D152" s="200" t="s">
        <v>170</v>
      </c>
      <c r="E152" s="207" t="s">
        <v>1</v>
      </c>
      <c r="F152" s="208" t="s">
        <v>433</v>
      </c>
      <c r="G152" s="206"/>
      <c r="H152" s="209">
        <v>298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170</v>
      </c>
      <c r="AU152" s="215" t="s">
        <v>83</v>
      </c>
      <c r="AV152" s="13" t="s">
        <v>83</v>
      </c>
      <c r="AW152" s="13" t="s">
        <v>30</v>
      </c>
      <c r="AX152" s="13" t="s">
        <v>81</v>
      </c>
      <c r="AY152" s="215" t="s">
        <v>146</v>
      </c>
    </row>
    <row r="153" spans="1:65" s="2" customFormat="1" ht="16.5" customHeight="1">
      <c r="A153" s="33"/>
      <c r="B153" s="34"/>
      <c r="C153" s="186" t="s">
        <v>202</v>
      </c>
      <c r="D153" s="186" t="s">
        <v>148</v>
      </c>
      <c r="E153" s="187" t="s">
        <v>347</v>
      </c>
      <c r="F153" s="188" t="s">
        <v>348</v>
      </c>
      <c r="G153" s="189" t="s">
        <v>310</v>
      </c>
      <c r="H153" s="190">
        <v>351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39</v>
      </c>
      <c r="O153" s="70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152</v>
      </c>
      <c r="AT153" s="198" t="s">
        <v>148</v>
      </c>
      <c r="AU153" s="198" t="s">
        <v>83</v>
      </c>
      <c r="AY153" s="16" t="s">
        <v>146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81</v>
      </c>
      <c r="BK153" s="199">
        <f>ROUND(I153*H153,2)</f>
        <v>0</v>
      </c>
      <c r="BL153" s="16" t="s">
        <v>152</v>
      </c>
      <c r="BM153" s="198" t="s">
        <v>434</v>
      </c>
    </row>
    <row r="154" spans="2:51" s="13" customFormat="1" ht="12">
      <c r="B154" s="205"/>
      <c r="C154" s="206"/>
      <c r="D154" s="200" t="s">
        <v>170</v>
      </c>
      <c r="E154" s="207" t="s">
        <v>1</v>
      </c>
      <c r="F154" s="208" t="s">
        <v>435</v>
      </c>
      <c r="G154" s="206"/>
      <c r="H154" s="209">
        <v>351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170</v>
      </c>
      <c r="AU154" s="215" t="s">
        <v>83</v>
      </c>
      <c r="AV154" s="13" t="s">
        <v>83</v>
      </c>
      <c r="AW154" s="13" t="s">
        <v>30</v>
      </c>
      <c r="AX154" s="13" t="s">
        <v>81</v>
      </c>
      <c r="AY154" s="215" t="s">
        <v>146</v>
      </c>
    </row>
    <row r="155" spans="1:65" s="2" customFormat="1" ht="16.5" customHeight="1">
      <c r="A155" s="33"/>
      <c r="B155" s="34"/>
      <c r="C155" s="186" t="s">
        <v>207</v>
      </c>
      <c r="D155" s="186" t="s">
        <v>148</v>
      </c>
      <c r="E155" s="187" t="s">
        <v>351</v>
      </c>
      <c r="F155" s="188" t="s">
        <v>352</v>
      </c>
      <c r="G155" s="189" t="s">
        <v>168</v>
      </c>
      <c r="H155" s="190">
        <v>645</v>
      </c>
      <c r="I155" s="191"/>
      <c r="J155" s="192">
        <f>ROUND(I155*H155,2)</f>
        <v>0</v>
      </c>
      <c r="K155" s="193"/>
      <c r="L155" s="38"/>
      <c r="M155" s="194" t="s">
        <v>1</v>
      </c>
      <c r="N155" s="195" t="s">
        <v>39</v>
      </c>
      <c r="O155" s="70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152</v>
      </c>
      <c r="AT155" s="198" t="s">
        <v>148</v>
      </c>
      <c r="AU155" s="198" t="s">
        <v>83</v>
      </c>
      <c r="AY155" s="16" t="s">
        <v>146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6" t="s">
        <v>81</v>
      </c>
      <c r="BK155" s="199">
        <f>ROUND(I155*H155,2)</f>
        <v>0</v>
      </c>
      <c r="BL155" s="16" t="s">
        <v>152</v>
      </c>
      <c r="BM155" s="198" t="s">
        <v>436</v>
      </c>
    </row>
    <row r="156" spans="2:51" s="13" customFormat="1" ht="12">
      <c r="B156" s="205"/>
      <c r="C156" s="206"/>
      <c r="D156" s="200" t="s">
        <v>170</v>
      </c>
      <c r="E156" s="207" t="s">
        <v>1</v>
      </c>
      <c r="F156" s="208" t="s">
        <v>437</v>
      </c>
      <c r="G156" s="206"/>
      <c r="H156" s="209">
        <v>645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170</v>
      </c>
      <c r="AU156" s="215" t="s">
        <v>83</v>
      </c>
      <c r="AV156" s="13" t="s">
        <v>83</v>
      </c>
      <c r="AW156" s="13" t="s">
        <v>30</v>
      </c>
      <c r="AX156" s="13" t="s">
        <v>81</v>
      </c>
      <c r="AY156" s="215" t="s">
        <v>146</v>
      </c>
    </row>
    <row r="157" spans="1:65" s="2" customFormat="1" ht="16.5" customHeight="1">
      <c r="A157" s="33"/>
      <c r="B157" s="34"/>
      <c r="C157" s="186" t="s">
        <v>212</v>
      </c>
      <c r="D157" s="186" t="s">
        <v>148</v>
      </c>
      <c r="E157" s="187" t="s">
        <v>355</v>
      </c>
      <c r="F157" s="188" t="s">
        <v>356</v>
      </c>
      <c r="G157" s="189" t="s">
        <v>168</v>
      </c>
      <c r="H157" s="190">
        <v>645</v>
      </c>
      <c r="I157" s="191"/>
      <c r="J157" s="192">
        <f>ROUND(I157*H157,2)</f>
        <v>0</v>
      </c>
      <c r="K157" s="193"/>
      <c r="L157" s="38"/>
      <c r="M157" s="194" t="s">
        <v>1</v>
      </c>
      <c r="N157" s="195" t="s">
        <v>39</v>
      </c>
      <c r="O157" s="70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152</v>
      </c>
      <c r="AT157" s="198" t="s">
        <v>148</v>
      </c>
      <c r="AU157" s="198" t="s">
        <v>83</v>
      </c>
      <c r="AY157" s="16" t="s">
        <v>146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81</v>
      </c>
      <c r="BK157" s="199">
        <f>ROUND(I157*H157,2)</f>
        <v>0</v>
      </c>
      <c r="BL157" s="16" t="s">
        <v>152</v>
      </c>
      <c r="BM157" s="198" t="s">
        <v>438</v>
      </c>
    </row>
    <row r="158" spans="1:65" s="2" customFormat="1" ht="16.5" customHeight="1">
      <c r="A158" s="33"/>
      <c r="B158" s="34"/>
      <c r="C158" s="231" t="s">
        <v>218</v>
      </c>
      <c r="D158" s="231" t="s">
        <v>358</v>
      </c>
      <c r="E158" s="232" t="s">
        <v>359</v>
      </c>
      <c r="F158" s="233" t="s">
        <v>360</v>
      </c>
      <c r="G158" s="234" t="s">
        <v>361</v>
      </c>
      <c r="H158" s="235">
        <v>1.935</v>
      </c>
      <c r="I158" s="236"/>
      <c r="J158" s="237">
        <f>ROUND(I158*H158,2)</f>
        <v>0</v>
      </c>
      <c r="K158" s="238"/>
      <c r="L158" s="239"/>
      <c r="M158" s="240" t="s">
        <v>1</v>
      </c>
      <c r="N158" s="241" t="s">
        <v>39</v>
      </c>
      <c r="O158" s="70"/>
      <c r="P158" s="196">
        <f>O158*H158</f>
        <v>0</v>
      </c>
      <c r="Q158" s="196">
        <v>0.001</v>
      </c>
      <c r="R158" s="196">
        <f>Q158*H158</f>
        <v>0.001935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187</v>
      </c>
      <c r="AT158" s="198" t="s">
        <v>358</v>
      </c>
      <c r="AU158" s="198" t="s">
        <v>83</v>
      </c>
      <c r="AY158" s="16" t="s">
        <v>146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81</v>
      </c>
      <c r="BK158" s="199">
        <f>ROUND(I158*H158,2)</f>
        <v>0</v>
      </c>
      <c r="BL158" s="16" t="s">
        <v>152</v>
      </c>
      <c r="BM158" s="198" t="s">
        <v>439</v>
      </c>
    </row>
    <row r="159" spans="2:51" s="13" customFormat="1" ht="12">
      <c r="B159" s="205"/>
      <c r="C159" s="206"/>
      <c r="D159" s="200" t="s">
        <v>170</v>
      </c>
      <c r="E159" s="207" t="s">
        <v>1</v>
      </c>
      <c r="F159" s="208" t="s">
        <v>440</v>
      </c>
      <c r="G159" s="206"/>
      <c r="H159" s="209">
        <v>1.935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170</v>
      </c>
      <c r="AU159" s="215" t="s">
        <v>83</v>
      </c>
      <c r="AV159" s="13" t="s">
        <v>83</v>
      </c>
      <c r="AW159" s="13" t="s">
        <v>30</v>
      </c>
      <c r="AX159" s="13" t="s">
        <v>81</v>
      </c>
      <c r="AY159" s="215" t="s">
        <v>146</v>
      </c>
    </row>
    <row r="160" spans="1:65" s="2" customFormat="1" ht="16.5" customHeight="1">
      <c r="A160" s="33"/>
      <c r="B160" s="34"/>
      <c r="C160" s="186" t="s">
        <v>8</v>
      </c>
      <c r="D160" s="186" t="s">
        <v>148</v>
      </c>
      <c r="E160" s="187" t="s">
        <v>364</v>
      </c>
      <c r="F160" s="188" t="s">
        <v>365</v>
      </c>
      <c r="G160" s="189" t="s">
        <v>168</v>
      </c>
      <c r="H160" s="190">
        <v>480</v>
      </c>
      <c r="I160" s="191"/>
      <c r="J160" s="192">
        <f>ROUND(I160*H160,2)</f>
        <v>0</v>
      </c>
      <c r="K160" s="193"/>
      <c r="L160" s="38"/>
      <c r="M160" s="194" t="s">
        <v>1</v>
      </c>
      <c r="N160" s="195" t="s">
        <v>39</v>
      </c>
      <c r="O160" s="70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152</v>
      </c>
      <c r="AT160" s="198" t="s">
        <v>148</v>
      </c>
      <c r="AU160" s="198" t="s">
        <v>83</v>
      </c>
      <c r="AY160" s="16" t="s">
        <v>146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6" t="s">
        <v>81</v>
      </c>
      <c r="BK160" s="199">
        <f>ROUND(I160*H160,2)</f>
        <v>0</v>
      </c>
      <c r="BL160" s="16" t="s">
        <v>152</v>
      </c>
      <c r="BM160" s="198" t="s">
        <v>441</v>
      </c>
    </row>
    <row r="161" spans="2:51" s="13" customFormat="1" ht="12">
      <c r="B161" s="205"/>
      <c r="C161" s="206"/>
      <c r="D161" s="200" t="s">
        <v>170</v>
      </c>
      <c r="E161" s="207" t="s">
        <v>1</v>
      </c>
      <c r="F161" s="208" t="s">
        <v>442</v>
      </c>
      <c r="G161" s="206"/>
      <c r="H161" s="209">
        <v>480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170</v>
      </c>
      <c r="AU161" s="215" t="s">
        <v>83</v>
      </c>
      <c r="AV161" s="13" t="s">
        <v>83</v>
      </c>
      <c r="AW161" s="13" t="s">
        <v>30</v>
      </c>
      <c r="AX161" s="13" t="s">
        <v>81</v>
      </c>
      <c r="AY161" s="215" t="s">
        <v>146</v>
      </c>
    </row>
    <row r="162" spans="1:65" s="2" customFormat="1" ht="16.5" customHeight="1">
      <c r="A162" s="33"/>
      <c r="B162" s="34"/>
      <c r="C162" s="186" t="s">
        <v>234</v>
      </c>
      <c r="D162" s="186" t="s">
        <v>148</v>
      </c>
      <c r="E162" s="187" t="s">
        <v>368</v>
      </c>
      <c r="F162" s="188" t="s">
        <v>369</v>
      </c>
      <c r="G162" s="189" t="s">
        <v>168</v>
      </c>
      <c r="H162" s="190">
        <v>645</v>
      </c>
      <c r="I162" s="191"/>
      <c r="J162" s="192">
        <f>ROUND(I162*H162,2)</f>
        <v>0</v>
      </c>
      <c r="K162" s="193"/>
      <c r="L162" s="38"/>
      <c r="M162" s="194" t="s">
        <v>1</v>
      </c>
      <c r="N162" s="195" t="s">
        <v>39</v>
      </c>
      <c r="O162" s="70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152</v>
      </c>
      <c r="AT162" s="198" t="s">
        <v>148</v>
      </c>
      <c r="AU162" s="198" t="s">
        <v>83</v>
      </c>
      <c r="AY162" s="16" t="s">
        <v>146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6" t="s">
        <v>81</v>
      </c>
      <c r="BK162" s="199">
        <f>ROUND(I162*H162,2)</f>
        <v>0</v>
      </c>
      <c r="BL162" s="16" t="s">
        <v>152</v>
      </c>
      <c r="BM162" s="198" t="s">
        <v>443</v>
      </c>
    </row>
    <row r="163" spans="2:51" s="13" customFormat="1" ht="12">
      <c r="B163" s="205"/>
      <c r="C163" s="206"/>
      <c r="D163" s="200" t="s">
        <v>170</v>
      </c>
      <c r="E163" s="207" t="s">
        <v>1</v>
      </c>
      <c r="F163" s="208" t="s">
        <v>444</v>
      </c>
      <c r="G163" s="206"/>
      <c r="H163" s="209">
        <v>645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170</v>
      </c>
      <c r="AU163" s="215" t="s">
        <v>83</v>
      </c>
      <c r="AV163" s="13" t="s">
        <v>83</v>
      </c>
      <c r="AW163" s="13" t="s">
        <v>30</v>
      </c>
      <c r="AX163" s="13" t="s">
        <v>81</v>
      </c>
      <c r="AY163" s="215" t="s">
        <v>146</v>
      </c>
    </row>
    <row r="164" spans="2:63" s="12" customFormat="1" ht="22.9" customHeight="1">
      <c r="B164" s="170"/>
      <c r="C164" s="171"/>
      <c r="D164" s="172" t="s">
        <v>73</v>
      </c>
      <c r="E164" s="184" t="s">
        <v>160</v>
      </c>
      <c r="F164" s="184" t="s">
        <v>445</v>
      </c>
      <c r="G164" s="171"/>
      <c r="H164" s="171"/>
      <c r="I164" s="174"/>
      <c r="J164" s="185">
        <f>BK164</f>
        <v>0</v>
      </c>
      <c r="K164" s="171"/>
      <c r="L164" s="176"/>
      <c r="M164" s="177"/>
      <c r="N164" s="178"/>
      <c r="O164" s="178"/>
      <c r="P164" s="179">
        <f>SUM(P165:P172)</f>
        <v>0</v>
      </c>
      <c r="Q164" s="178"/>
      <c r="R164" s="179">
        <f>SUM(R165:R172)</f>
        <v>0.65595605</v>
      </c>
      <c r="S164" s="178"/>
      <c r="T164" s="180">
        <f>SUM(T165:T172)</f>
        <v>0</v>
      </c>
      <c r="AR164" s="181" t="s">
        <v>81</v>
      </c>
      <c r="AT164" s="182" t="s">
        <v>73</v>
      </c>
      <c r="AU164" s="182" t="s">
        <v>81</v>
      </c>
      <c r="AY164" s="181" t="s">
        <v>146</v>
      </c>
      <c r="BK164" s="183">
        <f>SUM(BK165:BK172)</f>
        <v>0</v>
      </c>
    </row>
    <row r="165" spans="1:65" s="2" customFormat="1" ht="16.5" customHeight="1">
      <c r="A165" s="33"/>
      <c r="B165" s="34"/>
      <c r="C165" s="186" t="s">
        <v>241</v>
      </c>
      <c r="D165" s="186" t="s">
        <v>148</v>
      </c>
      <c r="E165" s="187" t="s">
        <v>446</v>
      </c>
      <c r="F165" s="188" t="s">
        <v>447</v>
      </c>
      <c r="G165" s="189" t="s">
        <v>310</v>
      </c>
      <c r="H165" s="190">
        <v>338</v>
      </c>
      <c r="I165" s="191"/>
      <c r="J165" s="192">
        <f>ROUND(I165*H165,2)</f>
        <v>0</v>
      </c>
      <c r="K165" s="193"/>
      <c r="L165" s="38"/>
      <c r="M165" s="194" t="s">
        <v>1</v>
      </c>
      <c r="N165" s="195" t="s">
        <v>39</v>
      </c>
      <c r="O165" s="70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152</v>
      </c>
      <c r="AT165" s="198" t="s">
        <v>148</v>
      </c>
      <c r="AU165" s="198" t="s">
        <v>83</v>
      </c>
      <c r="AY165" s="16" t="s">
        <v>146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6" t="s">
        <v>81</v>
      </c>
      <c r="BK165" s="199">
        <f>ROUND(I165*H165,2)</f>
        <v>0</v>
      </c>
      <c r="BL165" s="16" t="s">
        <v>152</v>
      </c>
      <c r="BM165" s="198" t="s">
        <v>448</v>
      </c>
    </row>
    <row r="166" spans="1:47" s="2" customFormat="1" ht="29.25">
      <c r="A166" s="33"/>
      <c r="B166" s="34"/>
      <c r="C166" s="35"/>
      <c r="D166" s="200" t="s">
        <v>154</v>
      </c>
      <c r="E166" s="35"/>
      <c r="F166" s="201" t="s">
        <v>449</v>
      </c>
      <c r="G166" s="35"/>
      <c r="H166" s="35"/>
      <c r="I166" s="202"/>
      <c r="J166" s="35"/>
      <c r="K166" s="35"/>
      <c r="L166" s="38"/>
      <c r="M166" s="203"/>
      <c r="N166" s="204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154</v>
      </c>
      <c r="AU166" s="16" t="s">
        <v>83</v>
      </c>
    </row>
    <row r="167" spans="2:51" s="13" customFormat="1" ht="12">
      <c r="B167" s="205"/>
      <c r="C167" s="206"/>
      <c r="D167" s="200" t="s">
        <v>170</v>
      </c>
      <c r="E167" s="207" t="s">
        <v>1</v>
      </c>
      <c r="F167" s="208" t="s">
        <v>450</v>
      </c>
      <c r="G167" s="206"/>
      <c r="H167" s="209">
        <v>338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170</v>
      </c>
      <c r="AU167" s="215" t="s">
        <v>83</v>
      </c>
      <c r="AV167" s="13" t="s">
        <v>83</v>
      </c>
      <c r="AW167" s="13" t="s">
        <v>30</v>
      </c>
      <c r="AX167" s="13" t="s">
        <v>81</v>
      </c>
      <c r="AY167" s="215" t="s">
        <v>146</v>
      </c>
    </row>
    <row r="168" spans="1:65" s="2" customFormat="1" ht="16.5" customHeight="1">
      <c r="A168" s="33"/>
      <c r="B168" s="34"/>
      <c r="C168" s="186" t="s">
        <v>246</v>
      </c>
      <c r="D168" s="186" t="s">
        <v>148</v>
      </c>
      <c r="E168" s="187" t="s">
        <v>451</v>
      </c>
      <c r="F168" s="188" t="s">
        <v>452</v>
      </c>
      <c r="G168" s="189" t="s">
        <v>344</v>
      </c>
      <c r="H168" s="190">
        <v>0.631</v>
      </c>
      <c r="I168" s="191"/>
      <c r="J168" s="192">
        <f>ROUND(I168*H168,2)</f>
        <v>0</v>
      </c>
      <c r="K168" s="193"/>
      <c r="L168" s="38"/>
      <c r="M168" s="194" t="s">
        <v>1</v>
      </c>
      <c r="N168" s="195" t="s">
        <v>39</v>
      </c>
      <c r="O168" s="70"/>
      <c r="P168" s="196">
        <f>O168*H168</f>
        <v>0</v>
      </c>
      <c r="Q168" s="196">
        <v>1.03955</v>
      </c>
      <c r="R168" s="196">
        <f>Q168*H168</f>
        <v>0.65595605</v>
      </c>
      <c r="S168" s="196">
        <v>0</v>
      </c>
      <c r="T168" s="19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152</v>
      </c>
      <c r="AT168" s="198" t="s">
        <v>148</v>
      </c>
      <c r="AU168" s="198" t="s">
        <v>83</v>
      </c>
      <c r="AY168" s="16" t="s">
        <v>146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6" t="s">
        <v>81</v>
      </c>
      <c r="BK168" s="199">
        <f>ROUND(I168*H168,2)</f>
        <v>0</v>
      </c>
      <c r="BL168" s="16" t="s">
        <v>152</v>
      </c>
      <c r="BM168" s="198" t="s">
        <v>453</v>
      </c>
    </row>
    <row r="169" spans="2:51" s="13" customFormat="1" ht="12">
      <c r="B169" s="205"/>
      <c r="C169" s="206"/>
      <c r="D169" s="200" t="s">
        <v>170</v>
      </c>
      <c r="E169" s="207" t="s">
        <v>1</v>
      </c>
      <c r="F169" s="208" t="s">
        <v>454</v>
      </c>
      <c r="G169" s="206"/>
      <c r="H169" s="209">
        <v>0.631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170</v>
      </c>
      <c r="AU169" s="215" t="s">
        <v>83</v>
      </c>
      <c r="AV169" s="13" t="s">
        <v>83</v>
      </c>
      <c r="AW169" s="13" t="s">
        <v>30</v>
      </c>
      <c r="AX169" s="13" t="s">
        <v>81</v>
      </c>
      <c r="AY169" s="215" t="s">
        <v>146</v>
      </c>
    </row>
    <row r="170" spans="1:65" s="2" customFormat="1" ht="16.5" customHeight="1">
      <c r="A170" s="33"/>
      <c r="B170" s="34"/>
      <c r="C170" s="186" t="s">
        <v>251</v>
      </c>
      <c r="D170" s="186" t="s">
        <v>148</v>
      </c>
      <c r="E170" s="187" t="s">
        <v>455</v>
      </c>
      <c r="F170" s="188" t="s">
        <v>456</v>
      </c>
      <c r="G170" s="189" t="s">
        <v>168</v>
      </c>
      <c r="H170" s="190">
        <v>522.6</v>
      </c>
      <c r="I170" s="191"/>
      <c r="J170" s="192">
        <f>ROUND(I170*H170,2)</f>
        <v>0</v>
      </c>
      <c r="K170" s="193"/>
      <c r="L170" s="38"/>
      <c r="M170" s="194" t="s">
        <v>1</v>
      </c>
      <c r="N170" s="195" t="s">
        <v>39</v>
      </c>
      <c r="O170" s="70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152</v>
      </c>
      <c r="AT170" s="198" t="s">
        <v>148</v>
      </c>
      <c r="AU170" s="198" t="s">
        <v>83</v>
      </c>
      <c r="AY170" s="16" t="s">
        <v>146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6" t="s">
        <v>81</v>
      </c>
      <c r="BK170" s="199">
        <f>ROUND(I170*H170,2)</f>
        <v>0</v>
      </c>
      <c r="BL170" s="16" t="s">
        <v>152</v>
      </c>
      <c r="BM170" s="198" t="s">
        <v>457</v>
      </c>
    </row>
    <row r="171" spans="1:47" s="2" customFormat="1" ht="39">
      <c r="A171" s="33"/>
      <c r="B171" s="34"/>
      <c r="C171" s="35"/>
      <c r="D171" s="200" t="s">
        <v>154</v>
      </c>
      <c r="E171" s="35"/>
      <c r="F171" s="201" t="s">
        <v>458</v>
      </c>
      <c r="G171" s="35"/>
      <c r="H171" s="35"/>
      <c r="I171" s="202"/>
      <c r="J171" s="35"/>
      <c r="K171" s="35"/>
      <c r="L171" s="38"/>
      <c r="M171" s="203"/>
      <c r="N171" s="204"/>
      <c r="O171" s="70"/>
      <c r="P171" s="70"/>
      <c r="Q171" s="70"/>
      <c r="R171" s="70"/>
      <c r="S171" s="70"/>
      <c r="T171" s="71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154</v>
      </c>
      <c r="AU171" s="16" t="s">
        <v>83</v>
      </c>
    </row>
    <row r="172" spans="2:51" s="13" customFormat="1" ht="12">
      <c r="B172" s="205"/>
      <c r="C172" s="206"/>
      <c r="D172" s="200" t="s">
        <v>170</v>
      </c>
      <c r="E172" s="207" t="s">
        <v>1</v>
      </c>
      <c r="F172" s="208" t="s">
        <v>459</v>
      </c>
      <c r="G172" s="206"/>
      <c r="H172" s="209">
        <v>522.6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170</v>
      </c>
      <c r="AU172" s="215" t="s">
        <v>83</v>
      </c>
      <c r="AV172" s="13" t="s">
        <v>83</v>
      </c>
      <c r="AW172" s="13" t="s">
        <v>30</v>
      </c>
      <c r="AX172" s="13" t="s">
        <v>81</v>
      </c>
      <c r="AY172" s="215" t="s">
        <v>146</v>
      </c>
    </row>
    <row r="173" spans="2:63" s="12" customFormat="1" ht="22.9" customHeight="1">
      <c r="B173" s="170"/>
      <c r="C173" s="171"/>
      <c r="D173" s="172" t="s">
        <v>73</v>
      </c>
      <c r="E173" s="184" t="s">
        <v>152</v>
      </c>
      <c r="F173" s="184" t="s">
        <v>372</v>
      </c>
      <c r="G173" s="171"/>
      <c r="H173" s="171"/>
      <c r="I173" s="174"/>
      <c r="J173" s="185">
        <f>BK173</f>
        <v>0</v>
      </c>
      <c r="K173" s="171"/>
      <c r="L173" s="176"/>
      <c r="M173" s="177"/>
      <c r="N173" s="178"/>
      <c r="O173" s="178"/>
      <c r="P173" s="179">
        <f>SUM(P174:P181)</f>
        <v>0</v>
      </c>
      <c r="Q173" s="178"/>
      <c r="R173" s="179">
        <f>SUM(R174:R181)</f>
        <v>1361.3880000000001</v>
      </c>
      <c r="S173" s="178"/>
      <c r="T173" s="180">
        <f>SUM(T174:T181)</f>
        <v>0</v>
      </c>
      <c r="AR173" s="181" t="s">
        <v>81</v>
      </c>
      <c r="AT173" s="182" t="s">
        <v>73</v>
      </c>
      <c r="AU173" s="182" t="s">
        <v>81</v>
      </c>
      <c r="AY173" s="181" t="s">
        <v>146</v>
      </c>
      <c r="BK173" s="183">
        <f>SUM(BK174:BK181)</f>
        <v>0</v>
      </c>
    </row>
    <row r="174" spans="1:65" s="2" customFormat="1" ht="16.5" customHeight="1">
      <c r="A174" s="33"/>
      <c r="B174" s="34"/>
      <c r="C174" s="186" t="s">
        <v>256</v>
      </c>
      <c r="D174" s="186" t="s">
        <v>148</v>
      </c>
      <c r="E174" s="187" t="s">
        <v>460</v>
      </c>
      <c r="F174" s="188" t="s">
        <v>461</v>
      </c>
      <c r="G174" s="189" t="s">
        <v>310</v>
      </c>
      <c r="H174" s="190">
        <v>162</v>
      </c>
      <c r="I174" s="191"/>
      <c r="J174" s="192">
        <f>ROUND(I174*H174,2)</f>
        <v>0</v>
      </c>
      <c r="K174" s="193"/>
      <c r="L174" s="38"/>
      <c r="M174" s="194" t="s">
        <v>1</v>
      </c>
      <c r="N174" s="195" t="s">
        <v>39</v>
      </c>
      <c r="O174" s="70"/>
      <c r="P174" s="196">
        <f>O174*H174</f>
        <v>0</v>
      </c>
      <c r="Q174" s="196">
        <v>1.89</v>
      </c>
      <c r="R174" s="196">
        <f>Q174*H174</f>
        <v>306.18</v>
      </c>
      <c r="S174" s="196">
        <v>0</v>
      </c>
      <c r="T174" s="19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152</v>
      </c>
      <c r="AT174" s="198" t="s">
        <v>148</v>
      </c>
      <c r="AU174" s="198" t="s">
        <v>83</v>
      </c>
      <c r="AY174" s="16" t="s">
        <v>146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81</v>
      </c>
      <c r="BK174" s="199">
        <f>ROUND(I174*H174,2)</f>
        <v>0</v>
      </c>
      <c r="BL174" s="16" t="s">
        <v>152</v>
      </c>
      <c r="BM174" s="198" t="s">
        <v>462</v>
      </c>
    </row>
    <row r="175" spans="1:47" s="2" customFormat="1" ht="29.25">
      <c r="A175" s="33"/>
      <c r="B175" s="34"/>
      <c r="C175" s="35"/>
      <c r="D175" s="200" t="s">
        <v>154</v>
      </c>
      <c r="E175" s="35"/>
      <c r="F175" s="201" t="s">
        <v>463</v>
      </c>
      <c r="G175" s="35"/>
      <c r="H175" s="35"/>
      <c r="I175" s="202"/>
      <c r="J175" s="35"/>
      <c r="K175" s="35"/>
      <c r="L175" s="38"/>
      <c r="M175" s="203"/>
      <c r="N175" s="204"/>
      <c r="O175" s="70"/>
      <c r="P175" s="70"/>
      <c r="Q175" s="70"/>
      <c r="R175" s="70"/>
      <c r="S175" s="70"/>
      <c r="T175" s="71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154</v>
      </c>
      <c r="AU175" s="16" t="s">
        <v>83</v>
      </c>
    </row>
    <row r="176" spans="2:51" s="13" customFormat="1" ht="12">
      <c r="B176" s="205"/>
      <c r="C176" s="206"/>
      <c r="D176" s="200" t="s">
        <v>170</v>
      </c>
      <c r="E176" s="207" t="s">
        <v>1</v>
      </c>
      <c r="F176" s="208" t="s">
        <v>464</v>
      </c>
      <c r="G176" s="206"/>
      <c r="H176" s="209">
        <v>162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170</v>
      </c>
      <c r="AU176" s="215" t="s">
        <v>83</v>
      </c>
      <c r="AV176" s="13" t="s">
        <v>83</v>
      </c>
      <c r="AW176" s="13" t="s">
        <v>30</v>
      </c>
      <c r="AX176" s="13" t="s">
        <v>81</v>
      </c>
      <c r="AY176" s="215" t="s">
        <v>146</v>
      </c>
    </row>
    <row r="177" spans="1:65" s="2" customFormat="1" ht="16.5" customHeight="1">
      <c r="A177" s="33"/>
      <c r="B177" s="34"/>
      <c r="C177" s="186" t="s">
        <v>7</v>
      </c>
      <c r="D177" s="186" t="s">
        <v>148</v>
      </c>
      <c r="E177" s="187" t="s">
        <v>465</v>
      </c>
      <c r="F177" s="188" t="s">
        <v>466</v>
      </c>
      <c r="G177" s="189" t="s">
        <v>163</v>
      </c>
      <c r="H177" s="190">
        <v>428</v>
      </c>
      <c r="I177" s="191"/>
      <c r="J177" s="192">
        <f>ROUND(I177*H177,2)</f>
        <v>0</v>
      </c>
      <c r="K177" s="193"/>
      <c r="L177" s="38"/>
      <c r="M177" s="194" t="s">
        <v>1</v>
      </c>
      <c r="N177" s="195" t="s">
        <v>39</v>
      </c>
      <c r="O177" s="70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152</v>
      </c>
      <c r="AT177" s="198" t="s">
        <v>148</v>
      </c>
      <c r="AU177" s="198" t="s">
        <v>83</v>
      </c>
      <c r="AY177" s="16" t="s">
        <v>146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6" t="s">
        <v>81</v>
      </c>
      <c r="BK177" s="199">
        <f>ROUND(I177*H177,2)</f>
        <v>0</v>
      </c>
      <c r="BL177" s="16" t="s">
        <v>152</v>
      </c>
      <c r="BM177" s="198" t="s">
        <v>467</v>
      </c>
    </row>
    <row r="178" spans="1:47" s="2" customFormat="1" ht="29.25">
      <c r="A178" s="33"/>
      <c r="B178" s="34"/>
      <c r="C178" s="35"/>
      <c r="D178" s="200" t="s">
        <v>154</v>
      </c>
      <c r="E178" s="35"/>
      <c r="F178" s="201" t="s">
        <v>468</v>
      </c>
      <c r="G178" s="35"/>
      <c r="H178" s="35"/>
      <c r="I178" s="202"/>
      <c r="J178" s="35"/>
      <c r="K178" s="35"/>
      <c r="L178" s="38"/>
      <c r="M178" s="203"/>
      <c r="N178" s="204"/>
      <c r="O178" s="70"/>
      <c r="P178" s="70"/>
      <c r="Q178" s="70"/>
      <c r="R178" s="70"/>
      <c r="S178" s="70"/>
      <c r="T178" s="71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154</v>
      </c>
      <c r="AU178" s="16" t="s">
        <v>83</v>
      </c>
    </row>
    <row r="179" spans="2:51" s="13" customFormat="1" ht="12">
      <c r="B179" s="205"/>
      <c r="C179" s="206"/>
      <c r="D179" s="200" t="s">
        <v>170</v>
      </c>
      <c r="E179" s="207" t="s">
        <v>1</v>
      </c>
      <c r="F179" s="208" t="s">
        <v>469</v>
      </c>
      <c r="G179" s="206"/>
      <c r="H179" s="209">
        <v>428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170</v>
      </c>
      <c r="AU179" s="215" t="s">
        <v>83</v>
      </c>
      <c r="AV179" s="13" t="s">
        <v>83</v>
      </c>
      <c r="AW179" s="13" t="s">
        <v>30</v>
      </c>
      <c r="AX179" s="13" t="s">
        <v>81</v>
      </c>
      <c r="AY179" s="215" t="s">
        <v>146</v>
      </c>
    </row>
    <row r="180" spans="1:65" s="2" customFormat="1" ht="21.75" customHeight="1">
      <c r="A180" s="33"/>
      <c r="B180" s="34"/>
      <c r="C180" s="186" t="s">
        <v>264</v>
      </c>
      <c r="D180" s="186" t="s">
        <v>148</v>
      </c>
      <c r="E180" s="187" t="s">
        <v>373</v>
      </c>
      <c r="F180" s="188" t="s">
        <v>374</v>
      </c>
      <c r="G180" s="189" t="s">
        <v>310</v>
      </c>
      <c r="H180" s="190">
        <v>571</v>
      </c>
      <c r="I180" s="191"/>
      <c r="J180" s="192">
        <f>ROUND(I180*H180,2)</f>
        <v>0</v>
      </c>
      <c r="K180" s="193"/>
      <c r="L180" s="38"/>
      <c r="M180" s="194" t="s">
        <v>1</v>
      </c>
      <c r="N180" s="195" t="s">
        <v>39</v>
      </c>
      <c r="O180" s="70"/>
      <c r="P180" s="196">
        <f>O180*H180</f>
        <v>0</v>
      </c>
      <c r="Q180" s="196">
        <v>1.848</v>
      </c>
      <c r="R180" s="196">
        <f>Q180*H180</f>
        <v>1055.208</v>
      </c>
      <c r="S180" s="196">
        <v>0</v>
      </c>
      <c r="T180" s="19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152</v>
      </c>
      <c r="AT180" s="198" t="s">
        <v>148</v>
      </c>
      <c r="AU180" s="198" t="s">
        <v>83</v>
      </c>
      <c r="AY180" s="16" t="s">
        <v>146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81</v>
      </c>
      <c r="BK180" s="199">
        <f>ROUND(I180*H180,2)</f>
        <v>0</v>
      </c>
      <c r="BL180" s="16" t="s">
        <v>152</v>
      </c>
      <c r="BM180" s="198" t="s">
        <v>470</v>
      </c>
    </row>
    <row r="181" spans="2:51" s="13" customFormat="1" ht="12">
      <c r="B181" s="205"/>
      <c r="C181" s="206"/>
      <c r="D181" s="200" t="s">
        <v>170</v>
      </c>
      <c r="E181" s="207" t="s">
        <v>1</v>
      </c>
      <c r="F181" s="208" t="s">
        <v>471</v>
      </c>
      <c r="G181" s="206"/>
      <c r="H181" s="209">
        <v>571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170</v>
      </c>
      <c r="AU181" s="215" t="s">
        <v>83</v>
      </c>
      <c r="AV181" s="13" t="s">
        <v>83</v>
      </c>
      <c r="AW181" s="13" t="s">
        <v>30</v>
      </c>
      <c r="AX181" s="13" t="s">
        <v>81</v>
      </c>
      <c r="AY181" s="215" t="s">
        <v>146</v>
      </c>
    </row>
    <row r="182" spans="2:63" s="12" customFormat="1" ht="22.9" customHeight="1">
      <c r="B182" s="170"/>
      <c r="C182" s="171"/>
      <c r="D182" s="172" t="s">
        <v>73</v>
      </c>
      <c r="E182" s="184" t="s">
        <v>187</v>
      </c>
      <c r="F182" s="184" t="s">
        <v>377</v>
      </c>
      <c r="G182" s="171"/>
      <c r="H182" s="171"/>
      <c r="I182" s="174"/>
      <c r="J182" s="185">
        <f>BK182</f>
        <v>0</v>
      </c>
      <c r="K182" s="171"/>
      <c r="L182" s="176"/>
      <c r="M182" s="177"/>
      <c r="N182" s="178"/>
      <c r="O182" s="178"/>
      <c r="P182" s="179">
        <f>SUM(P183:P186)</f>
        <v>0</v>
      </c>
      <c r="Q182" s="178"/>
      <c r="R182" s="179">
        <f>SUM(R183:R186)</f>
        <v>0</v>
      </c>
      <c r="S182" s="178"/>
      <c r="T182" s="180">
        <f>SUM(T183:T186)</f>
        <v>0.261</v>
      </c>
      <c r="AR182" s="181" t="s">
        <v>81</v>
      </c>
      <c r="AT182" s="182" t="s">
        <v>73</v>
      </c>
      <c r="AU182" s="182" t="s">
        <v>81</v>
      </c>
      <c r="AY182" s="181" t="s">
        <v>146</v>
      </c>
      <c r="BK182" s="183">
        <f>SUM(BK183:BK186)</f>
        <v>0</v>
      </c>
    </row>
    <row r="183" spans="1:65" s="2" customFormat="1" ht="16.5" customHeight="1">
      <c r="A183" s="33"/>
      <c r="B183" s="34"/>
      <c r="C183" s="186" t="s">
        <v>269</v>
      </c>
      <c r="D183" s="186" t="s">
        <v>148</v>
      </c>
      <c r="E183" s="187" t="s">
        <v>378</v>
      </c>
      <c r="F183" s="188" t="s">
        <v>379</v>
      </c>
      <c r="G183" s="189" t="s">
        <v>221</v>
      </c>
      <c r="H183" s="190">
        <v>8</v>
      </c>
      <c r="I183" s="191"/>
      <c r="J183" s="192">
        <f>ROUND(I183*H183,2)</f>
        <v>0</v>
      </c>
      <c r="K183" s="193"/>
      <c r="L183" s="38"/>
      <c r="M183" s="194" t="s">
        <v>1</v>
      </c>
      <c r="N183" s="195" t="s">
        <v>39</v>
      </c>
      <c r="O183" s="70"/>
      <c r="P183" s="196">
        <f>O183*H183</f>
        <v>0</v>
      </c>
      <c r="Q183" s="196">
        <v>0</v>
      </c>
      <c r="R183" s="196">
        <f>Q183*H183</f>
        <v>0</v>
      </c>
      <c r="S183" s="196">
        <v>0.029</v>
      </c>
      <c r="T183" s="197">
        <f>S183*H183</f>
        <v>0.232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152</v>
      </c>
      <c r="AT183" s="198" t="s">
        <v>148</v>
      </c>
      <c r="AU183" s="198" t="s">
        <v>83</v>
      </c>
      <c r="AY183" s="16" t="s">
        <v>146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6" t="s">
        <v>81</v>
      </c>
      <c r="BK183" s="199">
        <f>ROUND(I183*H183,2)</f>
        <v>0</v>
      </c>
      <c r="BL183" s="16" t="s">
        <v>152</v>
      </c>
      <c r="BM183" s="198" t="s">
        <v>472</v>
      </c>
    </row>
    <row r="184" spans="1:47" s="2" customFormat="1" ht="39">
      <c r="A184" s="33"/>
      <c r="B184" s="34"/>
      <c r="C184" s="35"/>
      <c r="D184" s="200" t="s">
        <v>154</v>
      </c>
      <c r="E184" s="35"/>
      <c r="F184" s="201" t="s">
        <v>381</v>
      </c>
      <c r="G184" s="35"/>
      <c r="H184" s="35"/>
      <c r="I184" s="202"/>
      <c r="J184" s="35"/>
      <c r="K184" s="35"/>
      <c r="L184" s="38"/>
      <c r="M184" s="203"/>
      <c r="N184" s="204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154</v>
      </c>
      <c r="AU184" s="16" t="s">
        <v>83</v>
      </c>
    </row>
    <row r="185" spans="1:65" s="2" customFormat="1" ht="16.5" customHeight="1">
      <c r="A185" s="33"/>
      <c r="B185" s="34"/>
      <c r="C185" s="186" t="s">
        <v>274</v>
      </c>
      <c r="D185" s="186" t="s">
        <v>148</v>
      </c>
      <c r="E185" s="187" t="s">
        <v>382</v>
      </c>
      <c r="F185" s="188" t="s">
        <v>473</v>
      </c>
      <c r="G185" s="189" t="s">
        <v>474</v>
      </c>
      <c r="H185" s="190">
        <v>1</v>
      </c>
      <c r="I185" s="191"/>
      <c r="J185" s="192">
        <f>ROUND(I185*H185,2)</f>
        <v>0</v>
      </c>
      <c r="K185" s="193"/>
      <c r="L185" s="38"/>
      <c r="M185" s="194" t="s">
        <v>1</v>
      </c>
      <c r="N185" s="195" t="s">
        <v>39</v>
      </c>
      <c r="O185" s="70"/>
      <c r="P185" s="196">
        <f>O185*H185</f>
        <v>0</v>
      </c>
      <c r="Q185" s="196">
        <v>0</v>
      </c>
      <c r="R185" s="196">
        <f>Q185*H185</f>
        <v>0</v>
      </c>
      <c r="S185" s="196">
        <v>0.029</v>
      </c>
      <c r="T185" s="197">
        <f>S185*H185</f>
        <v>0.029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8" t="s">
        <v>152</v>
      </c>
      <c r="AT185" s="198" t="s">
        <v>148</v>
      </c>
      <c r="AU185" s="198" t="s">
        <v>83</v>
      </c>
      <c r="AY185" s="16" t="s">
        <v>146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6" t="s">
        <v>81</v>
      </c>
      <c r="BK185" s="199">
        <f>ROUND(I185*H185,2)</f>
        <v>0</v>
      </c>
      <c r="BL185" s="16" t="s">
        <v>152</v>
      </c>
      <c r="BM185" s="198" t="s">
        <v>475</v>
      </c>
    </row>
    <row r="186" spans="1:47" s="2" customFormat="1" ht="48.75">
      <c r="A186" s="33"/>
      <c r="B186" s="34"/>
      <c r="C186" s="35"/>
      <c r="D186" s="200" t="s">
        <v>154</v>
      </c>
      <c r="E186" s="35"/>
      <c r="F186" s="201" t="s">
        <v>476</v>
      </c>
      <c r="G186" s="35"/>
      <c r="H186" s="35"/>
      <c r="I186" s="202"/>
      <c r="J186" s="35"/>
      <c r="K186" s="35"/>
      <c r="L186" s="38"/>
      <c r="M186" s="203"/>
      <c r="N186" s="204"/>
      <c r="O186" s="70"/>
      <c r="P186" s="70"/>
      <c r="Q186" s="70"/>
      <c r="R186" s="70"/>
      <c r="S186" s="70"/>
      <c r="T186" s="71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154</v>
      </c>
      <c r="AU186" s="16" t="s">
        <v>83</v>
      </c>
    </row>
    <row r="187" spans="2:63" s="12" customFormat="1" ht="22.9" customHeight="1">
      <c r="B187" s="170"/>
      <c r="C187" s="171"/>
      <c r="D187" s="172" t="s">
        <v>73</v>
      </c>
      <c r="E187" s="184" t="s">
        <v>192</v>
      </c>
      <c r="F187" s="184" t="s">
        <v>224</v>
      </c>
      <c r="G187" s="171"/>
      <c r="H187" s="171"/>
      <c r="I187" s="174"/>
      <c r="J187" s="185">
        <f>BK187</f>
        <v>0</v>
      </c>
      <c r="K187" s="171"/>
      <c r="L187" s="176"/>
      <c r="M187" s="177"/>
      <c r="N187" s="178"/>
      <c r="O187" s="178"/>
      <c r="P187" s="179">
        <f>SUM(P188:P189)</f>
        <v>0</v>
      </c>
      <c r="Q187" s="178"/>
      <c r="R187" s="179">
        <f>SUM(R188:R189)</f>
        <v>0</v>
      </c>
      <c r="S187" s="178"/>
      <c r="T187" s="180">
        <f>SUM(T188:T189)</f>
        <v>1701.9999999999998</v>
      </c>
      <c r="AR187" s="181" t="s">
        <v>81</v>
      </c>
      <c r="AT187" s="182" t="s">
        <v>73</v>
      </c>
      <c r="AU187" s="182" t="s">
        <v>81</v>
      </c>
      <c r="AY187" s="181" t="s">
        <v>146</v>
      </c>
      <c r="BK187" s="183">
        <f>SUM(BK188:BK189)</f>
        <v>0</v>
      </c>
    </row>
    <row r="188" spans="1:65" s="2" customFormat="1" ht="16.5" customHeight="1">
      <c r="A188" s="33"/>
      <c r="B188" s="34"/>
      <c r="C188" s="186" t="s">
        <v>279</v>
      </c>
      <c r="D188" s="186" t="s">
        <v>148</v>
      </c>
      <c r="E188" s="187" t="s">
        <v>386</v>
      </c>
      <c r="F188" s="188" t="s">
        <v>387</v>
      </c>
      <c r="G188" s="189" t="s">
        <v>310</v>
      </c>
      <c r="H188" s="190">
        <v>740</v>
      </c>
      <c r="I188" s="191"/>
      <c r="J188" s="192">
        <f>ROUND(I188*H188,2)</f>
        <v>0</v>
      </c>
      <c r="K188" s="193"/>
      <c r="L188" s="38"/>
      <c r="M188" s="194" t="s">
        <v>1</v>
      </c>
      <c r="N188" s="195" t="s">
        <v>39</v>
      </c>
      <c r="O188" s="70"/>
      <c r="P188" s="196">
        <f>O188*H188</f>
        <v>0</v>
      </c>
      <c r="Q188" s="196">
        <v>0</v>
      </c>
      <c r="R188" s="196">
        <f>Q188*H188</f>
        <v>0</v>
      </c>
      <c r="S188" s="196">
        <v>2.3</v>
      </c>
      <c r="T188" s="197">
        <f>S188*H188</f>
        <v>1701.9999999999998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8" t="s">
        <v>152</v>
      </c>
      <c r="AT188" s="198" t="s">
        <v>148</v>
      </c>
      <c r="AU188" s="198" t="s">
        <v>83</v>
      </c>
      <c r="AY188" s="16" t="s">
        <v>146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6" t="s">
        <v>81</v>
      </c>
      <c r="BK188" s="199">
        <f>ROUND(I188*H188,2)</f>
        <v>0</v>
      </c>
      <c r="BL188" s="16" t="s">
        <v>152</v>
      </c>
      <c r="BM188" s="198" t="s">
        <v>477</v>
      </c>
    </row>
    <row r="189" spans="2:51" s="13" customFormat="1" ht="12">
      <c r="B189" s="205"/>
      <c r="C189" s="206"/>
      <c r="D189" s="200" t="s">
        <v>170</v>
      </c>
      <c r="E189" s="207" t="s">
        <v>1</v>
      </c>
      <c r="F189" s="208" t="s">
        <v>478</v>
      </c>
      <c r="G189" s="206"/>
      <c r="H189" s="209">
        <v>740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170</v>
      </c>
      <c r="AU189" s="215" t="s">
        <v>83</v>
      </c>
      <c r="AV189" s="13" t="s">
        <v>83</v>
      </c>
      <c r="AW189" s="13" t="s">
        <v>30</v>
      </c>
      <c r="AX189" s="13" t="s">
        <v>81</v>
      </c>
      <c r="AY189" s="215" t="s">
        <v>146</v>
      </c>
    </row>
    <row r="190" spans="2:63" s="12" customFormat="1" ht="22.9" customHeight="1">
      <c r="B190" s="170"/>
      <c r="C190" s="171"/>
      <c r="D190" s="172" t="s">
        <v>73</v>
      </c>
      <c r="E190" s="184" t="s">
        <v>390</v>
      </c>
      <c r="F190" s="184" t="s">
        <v>391</v>
      </c>
      <c r="G190" s="171"/>
      <c r="H190" s="171"/>
      <c r="I190" s="174"/>
      <c r="J190" s="185">
        <f>BK190</f>
        <v>0</v>
      </c>
      <c r="K190" s="171"/>
      <c r="L190" s="176"/>
      <c r="M190" s="177"/>
      <c r="N190" s="178"/>
      <c r="O190" s="178"/>
      <c r="P190" s="179">
        <f>SUM(P191:P202)</f>
        <v>0</v>
      </c>
      <c r="Q190" s="178"/>
      <c r="R190" s="179">
        <f>SUM(R191:R202)</f>
        <v>0</v>
      </c>
      <c r="S190" s="178"/>
      <c r="T190" s="180">
        <f>SUM(T191:T202)</f>
        <v>0</v>
      </c>
      <c r="AR190" s="181" t="s">
        <v>81</v>
      </c>
      <c r="AT190" s="182" t="s">
        <v>73</v>
      </c>
      <c r="AU190" s="182" t="s">
        <v>81</v>
      </c>
      <c r="AY190" s="181" t="s">
        <v>146</v>
      </c>
      <c r="BK190" s="183">
        <f>SUM(BK191:BK202)</f>
        <v>0</v>
      </c>
    </row>
    <row r="191" spans="1:65" s="2" customFormat="1" ht="21.75" customHeight="1">
      <c r="A191" s="33"/>
      <c r="B191" s="34"/>
      <c r="C191" s="186" t="s">
        <v>284</v>
      </c>
      <c r="D191" s="186" t="s">
        <v>148</v>
      </c>
      <c r="E191" s="187" t="s">
        <v>392</v>
      </c>
      <c r="F191" s="188" t="s">
        <v>393</v>
      </c>
      <c r="G191" s="189" t="s">
        <v>344</v>
      </c>
      <c r="H191" s="190">
        <v>2074.6</v>
      </c>
      <c r="I191" s="191"/>
      <c r="J191" s="192">
        <f>ROUND(I191*H191,2)</f>
        <v>0</v>
      </c>
      <c r="K191" s="193"/>
      <c r="L191" s="38"/>
      <c r="M191" s="194" t="s">
        <v>1</v>
      </c>
      <c r="N191" s="195" t="s">
        <v>39</v>
      </c>
      <c r="O191" s="70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8" t="s">
        <v>152</v>
      </c>
      <c r="AT191" s="198" t="s">
        <v>148</v>
      </c>
      <c r="AU191" s="198" t="s">
        <v>83</v>
      </c>
      <c r="AY191" s="16" t="s">
        <v>146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6" t="s">
        <v>81</v>
      </c>
      <c r="BK191" s="199">
        <f>ROUND(I191*H191,2)</f>
        <v>0</v>
      </c>
      <c r="BL191" s="16" t="s">
        <v>152</v>
      </c>
      <c r="BM191" s="198" t="s">
        <v>479</v>
      </c>
    </row>
    <row r="192" spans="1:47" s="2" customFormat="1" ht="39">
      <c r="A192" s="33"/>
      <c r="B192" s="34"/>
      <c r="C192" s="35"/>
      <c r="D192" s="200" t="s">
        <v>154</v>
      </c>
      <c r="E192" s="35"/>
      <c r="F192" s="201" t="s">
        <v>480</v>
      </c>
      <c r="G192" s="35"/>
      <c r="H192" s="35"/>
      <c r="I192" s="202"/>
      <c r="J192" s="35"/>
      <c r="K192" s="35"/>
      <c r="L192" s="38"/>
      <c r="M192" s="203"/>
      <c r="N192" s="204"/>
      <c r="O192" s="70"/>
      <c r="P192" s="70"/>
      <c r="Q192" s="70"/>
      <c r="R192" s="70"/>
      <c r="S192" s="70"/>
      <c r="T192" s="7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154</v>
      </c>
      <c r="AU192" s="16" t="s">
        <v>83</v>
      </c>
    </row>
    <row r="193" spans="2:51" s="13" customFormat="1" ht="12">
      <c r="B193" s="205"/>
      <c r="C193" s="206"/>
      <c r="D193" s="200" t="s">
        <v>170</v>
      </c>
      <c r="E193" s="207" t="s">
        <v>1</v>
      </c>
      <c r="F193" s="208" t="s">
        <v>481</v>
      </c>
      <c r="G193" s="206"/>
      <c r="H193" s="209">
        <v>1702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170</v>
      </c>
      <c r="AU193" s="215" t="s">
        <v>83</v>
      </c>
      <c r="AV193" s="13" t="s">
        <v>83</v>
      </c>
      <c r="AW193" s="13" t="s">
        <v>30</v>
      </c>
      <c r="AX193" s="13" t="s">
        <v>74</v>
      </c>
      <c r="AY193" s="215" t="s">
        <v>146</v>
      </c>
    </row>
    <row r="194" spans="2:51" s="13" customFormat="1" ht="12">
      <c r="B194" s="205"/>
      <c r="C194" s="206"/>
      <c r="D194" s="200" t="s">
        <v>170</v>
      </c>
      <c r="E194" s="207" t="s">
        <v>1</v>
      </c>
      <c r="F194" s="208" t="s">
        <v>482</v>
      </c>
      <c r="G194" s="206"/>
      <c r="H194" s="209">
        <v>372.6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170</v>
      </c>
      <c r="AU194" s="215" t="s">
        <v>83</v>
      </c>
      <c r="AV194" s="13" t="s">
        <v>83</v>
      </c>
      <c r="AW194" s="13" t="s">
        <v>30</v>
      </c>
      <c r="AX194" s="13" t="s">
        <v>74</v>
      </c>
      <c r="AY194" s="215" t="s">
        <v>146</v>
      </c>
    </row>
    <row r="195" spans="2:51" s="14" customFormat="1" ht="12">
      <c r="B195" s="216"/>
      <c r="C195" s="217"/>
      <c r="D195" s="200" t="s">
        <v>170</v>
      </c>
      <c r="E195" s="218" t="s">
        <v>1</v>
      </c>
      <c r="F195" s="219" t="s">
        <v>201</v>
      </c>
      <c r="G195" s="217"/>
      <c r="H195" s="220">
        <v>2074.6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170</v>
      </c>
      <c r="AU195" s="226" t="s">
        <v>83</v>
      </c>
      <c r="AV195" s="14" t="s">
        <v>152</v>
      </c>
      <c r="AW195" s="14" t="s">
        <v>30</v>
      </c>
      <c r="AX195" s="14" t="s">
        <v>81</v>
      </c>
      <c r="AY195" s="226" t="s">
        <v>146</v>
      </c>
    </row>
    <row r="196" spans="1:65" s="2" customFormat="1" ht="16.5" customHeight="1">
      <c r="A196" s="33"/>
      <c r="B196" s="34"/>
      <c r="C196" s="186" t="s">
        <v>289</v>
      </c>
      <c r="D196" s="186" t="s">
        <v>148</v>
      </c>
      <c r="E196" s="187" t="s">
        <v>397</v>
      </c>
      <c r="F196" s="188" t="s">
        <v>398</v>
      </c>
      <c r="G196" s="189" t="s">
        <v>344</v>
      </c>
      <c r="H196" s="190">
        <v>25258.6</v>
      </c>
      <c r="I196" s="191"/>
      <c r="J196" s="192">
        <f>ROUND(I196*H196,2)</f>
        <v>0</v>
      </c>
      <c r="K196" s="193"/>
      <c r="L196" s="38"/>
      <c r="M196" s="194" t="s">
        <v>1</v>
      </c>
      <c r="N196" s="195" t="s">
        <v>39</v>
      </c>
      <c r="O196" s="70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8" t="s">
        <v>152</v>
      </c>
      <c r="AT196" s="198" t="s">
        <v>148</v>
      </c>
      <c r="AU196" s="198" t="s">
        <v>83</v>
      </c>
      <c r="AY196" s="16" t="s">
        <v>146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6" t="s">
        <v>81</v>
      </c>
      <c r="BK196" s="199">
        <f>ROUND(I196*H196,2)</f>
        <v>0</v>
      </c>
      <c r="BL196" s="16" t="s">
        <v>152</v>
      </c>
      <c r="BM196" s="198" t="s">
        <v>483</v>
      </c>
    </row>
    <row r="197" spans="2:51" s="13" customFormat="1" ht="22.5">
      <c r="B197" s="205"/>
      <c r="C197" s="206"/>
      <c r="D197" s="200" t="s">
        <v>170</v>
      </c>
      <c r="E197" s="207" t="s">
        <v>1</v>
      </c>
      <c r="F197" s="208" t="s">
        <v>484</v>
      </c>
      <c r="G197" s="206"/>
      <c r="H197" s="209">
        <v>25258.6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170</v>
      </c>
      <c r="AU197" s="215" t="s">
        <v>83</v>
      </c>
      <c r="AV197" s="13" t="s">
        <v>83</v>
      </c>
      <c r="AW197" s="13" t="s">
        <v>30</v>
      </c>
      <c r="AX197" s="13" t="s">
        <v>81</v>
      </c>
      <c r="AY197" s="215" t="s">
        <v>146</v>
      </c>
    </row>
    <row r="198" spans="1:65" s="2" customFormat="1" ht="16.5" customHeight="1">
      <c r="A198" s="33"/>
      <c r="B198" s="34"/>
      <c r="C198" s="186" t="s">
        <v>294</v>
      </c>
      <c r="D198" s="186" t="s">
        <v>148</v>
      </c>
      <c r="E198" s="187" t="s">
        <v>401</v>
      </c>
      <c r="F198" s="188" t="s">
        <v>402</v>
      </c>
      <c r="G198" s="189" t="s">
        <v>344</v>
      </c>
      <c r="H198" s="190">
        <v>2074.6</v>
      </c>
      <c r="I198" s="191"/>
      <c r="J198" s="192">
        <f>ROUND(I198*H198,2)</f>
        <v>0</v>
      </c>
      <c r="K198" s="193"/>
      <c r="L198" s="38"/>
      <c r="M198" s="194" t="s">
        <v>1</v>
      </c>
      <c r="N198" s="195" t="s">
        <v>39</v>
      </c>
      <c r="O198" s="70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8" t="s">
        <v>152</v>
      </c>
      <c r="AT198" s="198" t="s">
        <v>148</v>
      </c>
      <c r="AU198" s="198" t="s">
        <v>83</v>
      </c>
      <c r="AY198" s="16" t="s">
        <v>146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6" t="s">
        <v>81</v>
      </c>
      <c r="BK198" s="199">
        <f>ROUND(I198*H198,2)</f>
        <v>0</v>
      </c>
      <c r="BL198" s="16" t="s">
        <v>152</v>
      </c>
      <c r="BM198" s="198" t="s">
        <v>485</v>
      </c>
    </row>
    <row r="199" spans="1:47" s="2" customFormat="1" ht="19.5">
      <c r="A199" s="33"/>
      <c r="B199" s="34"/>
      <c r="C199" s="35"/>
      <c r="D199" s="200" t="s">
        <v>154</v>
      </c>
      <c r="E199" s="35"/>
      <c r="F199" s="201" t="s">
        <v>486</v>
      </c>
      <c r="G199" s="35"/>
      <c r="H199" s="35"/>
      <c r="I199" s="202"/>
      <c r="J199" s="35"/>
      <c r="K199" s="35"/>
      <c r="L199" s="38"/>
      <c r="M199" s="203"/>
      <c r="N199" s="204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154</v>
      </c>
      <c r="AU199" s="16" t="s">
        <v>83</v>
      </c>
    </row>
    <row r="200" spans="2:51" s="13" customFormat="1" ht="12">
      <c r="B200" s="205"/>
      <c r="C200" s="206"/>
      <c r="D200" s="200" t="s">
        <v>170</v>
      </c>
      <c r="E200" s="207" t="s">
        <v>1</v>
      </c>
      <c r="F200" s="208" t="s">
        <v>481</v>
      </c>
      <c r="G200" s="206"/>
      <c r="H200" s="209">
        <v>1702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170</v>
      </c>
      <c r="AU200" s="215" t="s">
        <v>83</v>
      </c>
      <c r="AV200" s="13" t="s">
        <v>83</v>
      </c>
      <c r="AW200" s="13" t="s">
        <v>30</v>
      </c>
      <c r="AX200" s="13" t="s">
        <v>74</v>
      </c>
      <c r="AY200" s="215" t="s">
        <v>146</v>
      </c>
    </row>
    <row r="201" spans="2:51" s="13" customFormat="1" ht="12">
      <c r="B201" s="205"/>
      <c r="C201" s="206"/>
      <c r="D201" s="200" t="s">
        <v>170</v>
      </c>
      <c r="E201" s="207" t="s">
        <v>1</v>
      </c>
      <c r="F201" s="208" t="s">
        <v>487</v>
      </c>
      <c r="G201" s="206"/>
      <c r="H201" s="209">
        <v>372.6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170</v>
      </c>
      <c r="AU201" s="215" t="s">
        <v>83</v>
      </c>
      <c r="AV201" s="13" t="s">
        <v>83</v>
      </c>
      <c r="AW201" s="13" t="s">
        <v>30</v>
      </c>
      <c r="AX201" s="13" t="s">
        <v>74</v>
      </c>
      <c r="AY201" s="215" t="s">
        <v>146</v>
      </c>
    </row>
    <row r="202" spans="2:51" s="14" customFormat="1" ht="12">
      <c r="B202" s="216"/>
      <c r="C202" s="217"/>
      <c r="D202" s="200" t="s">
        <v>170</v>
      </c>
      <c r="E202" s="218" t="s">
        <v>1</v>
      </c>
      <c r="F202" s="219" t="s">
        <v>201</v>
      </c>
      <c r="G202" s="217"/>
      <c r="H202" s="220">
        <v>2074.6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170</v>
      </c>
      <c r="AU202" s="226" t="s">
        <v>83</v>
      </c>
      <c r="AV202" s="14" t="s">
        <v>152</v>
      </c>
      <c r="AW202" s="14" t="s">
        <v>30</v>
      </c>
      <c r="AX202" s="14" t="s">
        <v>81</v>
      </c>
      <c r="AY202" s="226" t="s">
        <v>146</v>
      </c>
    </row>
    <row r="203" spans="2:63" s="12" customFormat="1" ht="22.9" customHeight="1">
      <c r="B203" s="170"/>
      <c r="C203" s="171"/>
      <c r="D203" s="172" t="s">
        <v>73</v>
      </c>
      <c r="E203" s="184" t="s">
        <v>405</v>
      </c>
      <c r="F203" s="184" t="s">
        <v>406</v>
      </c>
      <c r="G203" s="171"/>
      <c r="H203" s="171"/>
      <c r="I203" s="174"/>
      <c r="J203" s="185">
        <f>BK203</f>
        <v>0</v>
      </c>
      <c r="K203" s="171"/>
      <c r="L203" s="176"/>
      <c r="M203" s="177"/>
      <c r="N203" s="178"/>
      <c r="O203" s="178"/>
      <c r="P203" s="179">
        <f>P204</f>
        <v>0</v>
      </c>
      <c r="Q203" s="178"/>
      <c r="R203" s="179">
        <f>R204</f>
        <v>0</v>
      </c>
      <c r="S203" s="178"/>
      <c r="T203" s="180">
        <f>T204</f>
        <v>0</v>
      </c>
      <c r="AR203" s="181" t="s">
        <v>81</v>
      </c>
      <c r="AT203" s="182" t="s">
        <v>73</v>
      </c>
      <c r="AU203" s="182" t="s">
        <v>81</v>
      </c>
      <c r="AY203" s="181" t="s">
        <v>146</v>
      </c>
      <c r="BK203" s="183">
        <f>BK204</f>
        <v>0</v>
      </c>
    </row>
    <row r="204" spans="1:65" s="2" customFormat="1" ht="16.5" customHeight="1">
      <c r="A204" s="33"/>
      <c r="B204" s="34"/>
      <c r="C204" s="186" t="s">
        <v>488</v>
      </c>
      <c r="D204" s="186" t="s">
        <v>148</v>
      </c>
      <c r="E204" s="187" t="s">
        <v>407</v>
      </c>
      <c r="F204" s="188" t="s">
        <v>408</v>
      </c>
      <c r="G204" s="189" t="s">
        <v>344</v>
      </c>
      <c r="H204" s="190">
        <v>1362.046</v>
      </c>
      <c r="I204" s="191"/>
      <c r="J204" s="192">
        <f>ROUND(I204*H204,2)</f>
        <v>0</v>
      </c>
      <c r="K204" s="193"/>
      <c r="L204" s="38"/>
      <c r="M204" s="242" t="s">
        <v>1</v>
      </c>
      <c r="N204" s="243" t="s">
        <v>39</v>
      </c>
      <c r="O204" s="229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8" t="s">
        <v>152</v>
      </c>
      <c r="AT204" s="198" t="s">
        <v>148</v>
      </c>
      <c r="AU204" s="198" t="s">
        <v>83</v>
      </c>
      <c r="AY204" s="16" t="s">
        <v>146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6" t="s">
        <v>81</v>
      </c>
      <c r="BK204" s="199">
        <f>ROUND(I204*H204,2)</f>
        <v>0</v>
      </c>
      <c r="BL204" s="16" t="s">
        <v>152</v>
      </c>
      <c r="BM204" s="198" t="s">
        <v>489</v>
      </c>
    </row>
    <row r="205" spans="1:31" s="2" customFormat="1" ht="6.95" customHeight="1">
      <c r="A205" s="33"/>
      <c r="B205" s="53"/>
      <c r="C205" s="54"/>
      <c r="D205" s="54"/>
      <c r="E205" s="54"/>
      <c r="F205" s="54"/>
      <c r="G205" s="54"/>
      <c r="H205" s="54"/>
      <c r="I205" s="54"/>
      <c r="J205" s="54"/>
      <c r="K205" s="54"/>
      <c r="L205" s="38"/>
      <c r="M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algorithmName="SHA-512" hashValue="5VLbv5pHwaLXqybDxZJ13HyAgx4vuCmNZrtGW0rKnlTKqe1jFubI6pwOjCmMa709lTY1ObGTL1UrEE0jyBI0wA==" saltValue="Gdyka9Shbnv1Hxy0WWs/Io1fPs09UMFXpjDBb4CJLEDiVaMqJ4qFopfGaQfe83xq+ZR5LMXiQFROIGE/H2jHTw==" spinCount="100000" sheet="1" objects="1" scenarios="1" formatColumns="0" formatRows="0" autoFilter="0"/>
  <autoFilter ref="C123:K20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93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490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ROUND((SUM(BE120:BE156)),2)</f>
        <v>0</v>
      </c>
      <c r="G33" s="33"/>
      <c r="H33" s="33"/>
      <c r="I33" s="123">
        <v>0.21</v>
      </c>
      <c r="J33" s="122">
        <f>ROUND(((SUM(BE120:BE156))*I33),2)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ROUND((SUM(BF120:BF156)),2)</f>
        <v>0</v>
      </c>
      <c r="G34" s="33"/>
      <c r="H34" s="33"/>
      <c r="I34" s="123">
        <v>0.15</v>
      </c>
      <c r="J34" s="122">
        <f>ROUND(((SUM(BF120:BF156))*I34),2)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ROUND((SUM(BG120:BG156)),2)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ROUND((SUM(BH120:BH156)),2)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ROUND((SUM(BI120:BI156)),2)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03 - Kamenná rovnanina (udržovací práce)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J122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300</v>
      </c>
      <c r="E99" s="155"/>
      <c r="F99" s="155"/>
      <c r="G99" s="155"/>
      <c r="H99" s="155"/>
      <c r="I99" s="155"/>
      <c r="J99" s="156">
        <f>J147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303</v>
      </c>
      <c r="E100" s="155"/>
      <c r="F100" s="155"/>
      <c r="G100" s="155"/>
      <c r="H100" s="155"/>
      <c r="I100" s="155"/>
      <c r="J100" s="156">
        <f>J155</f>
        <v>0</v>
      </c>
      <c r="K100" s="153"/>
      <c r="L100" s="157"/>
    </row>
    <row r="101" spans="1:31" s="2" customFormat="1" ht="21.75" customHeight="1" hidden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 hidden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ht="12" hidden="1"/>
    <row r="104" ht="12" hidden="1"/>
    <row r="105" ht="12" hidden="1"/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131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90" t="str">
        <f>E7</f>
        <v>Gručovka v Lukavci, km 4,375 - 6,195</v>
      </c>
      <c r="F110" s="291"/>
      <c r="G110" s="291"/>
      <c r="H110" s="291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119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82" t="str">
        <f>E9</f>
        <v>SO 03 - Kamenná rovnanina (udržovací práce)</v>
      </c>
      <c r="F112" s="289"/>
      <c r="G112" s="289"/>
      <c r="H112" s="289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 xml:space="preserve"> </v>
      </c>
      <c r="G114" s="35"/>
      <c r="H114" s="35"/>
      <c r="I114" s="28" t="s">
        <v>22</v>
      </c>
      <c r="J114" s="65" t="str">
        <f>IF(J12="","",J12)</f>
        <v>28. 3. 2022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E15</f>
        <v xml:space="preserve"> </v>
      </c>
      <c r="G116" s="35"/>
      <c r="H116" s="35"/>
      <c r="I116" s="28" t="s">
        <v>29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27</v>
      </c>
      <c r="D117" s="35"/>
      <c r="E117" s="35"/>
      <c r="F117" s="26" t="str">
        <f>IF(E18="","",E18)</f>
        <v>Vyplň údaj</v>
      </c>
      <c r="G117" s="35"/>
      <c r="H117" s="35"/>
      <c r="I117" s="28" t="s">
        <v>31</v>
      </c>
      <c r="J117" s="31" t="str">
        <f>E24</f>
        <v>HydroIdea s.r.o.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8"/>
      <c r="B119" s="159"/>
      <c r="C119" s="160" t="s">
        <v>132</v>
      </c>
      <c r="D119" s="161" t="s">
        <v>59</v>
      </c>
      <c r="E119" s="161" t="s">
        <v>55</v>
      </c>
      <c r="F119" s="161" t="s">
        <v>56</v>
      </c>
      <c r="G119" s="161" t="s">
        <v>133</v>
      </c>
      <c r="H119" s="161" t="s">
        <v>134</v>
      </c>
      <c r="I119" s="161" t="s">
        <v>135</v>
      </c>
      <c r="J119" s="162" t="s">
        <v>123</v>
      </c>
      <c r="K119" s="163" t="s">
        <v>136</v>
      </c>
      <c r="L119" s="164"/>
      <c r="M119" s="74" t="s">
        <v>1</v>
      </c>
      <c r="N119" s="75" t="s">
        <v>38</v>
      </c>
      <c r="O119" s="75" t="s">
        <v>137</v>
      </c>
      <c r="P119" s="75" t="s">
        <v>138</v>
      </c>
      <c r="Q119" s="75" t="s">
        <v>139</v>
      </c>
      <c r="R119" s="75" t="s">
        <v>140</v>
      </c>
      <c r="S119" s="75" t="s">
        <v>141</v>
      </c>
      <c r="T119" s="76" t="s">
        <v>142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3" s="2" customFormat="1" ht="22.9" customHeight="1">
      <c r="A120" s="33"/>
      <c r="B120" s="34"/>
      <c r="C120" s="81" t="s">
        <v>143</v>
      </c>
      <c r="D120" s="35"/>
      <c r="E120" s="35"/>
      <c r="F120" s="35"/>
      <c r="G120" s="35"/>
      <c r="H120" s="35"/>
      <c r="I120" s="35"/>
      <c r="J120" s="165">
        <f>BK120</f>
        <v>0</v>
      </c>
      <c r="K120" s="35"/>
      <c r="L120" s="38"/>
      <c r="M120" s="77"/>
      <c r="N120" s="166"/>
      <c r="O120" s="78"/>
      <c r="P120" s="167">
        <f>P121</f>
        <v>0</v>
      </c>
      <c r="Q120" s="78"/>
      <c r="R120" s="167">
        <f>R121</f>
        <v>368.64000000000004</v>
      </c>
      <c r="S120" s="78"/>
      <c r="T120" s="168">
        <f>T121</f>
        <v>163.8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73</v>
      </c>
      <c r="AU120" s="16" t="s">
        <v>125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73</v>
      </c>
      <c r="E121" s="173" t="s">
        <v>144</v>
      </c>
      <c r="F121" s="173" t="s">
        <v>145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P122+P147+P155</f>
        <v>0</v>
      </c>
      <c r="Q121" s="178"/>
      <c r="R121" s="179">
        <f>R122+R147+R155</f>
        <v>368.64000000000004</v>
      </c>
      <c r="S121" s="178"/>
      <c r="T121" s="180">
        <f>T122+T147+T155</f>
        <v>163.8</v>
      </c>
      <c r="AR121" s="181" t="s">
        <v>81</v>
      </c>
      <c r="AT121" s="182" t="s">
        <v>73</v>
      </c>
      <c r="AU121" s="182" t="s">
        <v>74</v>
      </c>
      <c r="AY121" s="181" t="s">
        <v>146</v>
      </c>
      <c r="BK121" s="183">
        <f>BK122+BK147+BK155</f>
        <v>0</v>
      </c>
    </row>
    <row r="122" spans="2:63" s="12" customFormat="1" ht="22.9" customHeight="1">
      <c r="B122" s="170"/>
      <c r="C122" s="171"/>
      <c r="D122" s="172" t="s">
        <v>73</v>
      </c>
      <c r="E122" s="184" t="s">
        <v>81</v>
      </c>
      <c r="F122" s="184" t="s">
        <v>147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SUM(P123:P146)</f>
        <v>0</v>
      </c>
      <c r="Q122" s="178"/>
      <c r="R122" s="179">
        <f>SUM(R123:R146)</f>
        <v>36</v>
      </c>
      <c r="S122" s="178"/>
      <c r="T122" s="180">
        <f>SUM(T123:T146)</f>
        <v>163.8</v>
      </c>
      <c r="AR122" s="181" t="s">
        <v>81</v>
      </c>
      <c r="AT122" s="182" t="s">
        <v>73</v>
      </c>
      <c r="AU122" s="182" t="s">
        <v>81</v>
      </c>
      <c r="AY122" s="181" t="s">
        <v>146</v>
      </c>
      <c r="BK122" s="183">
        <f>SUM(BK123:BK146)</f>
        <v>0</v>
      </c>
    </row>
    <row r="123" spans="1:65" s="2" customFormat="1" ht="16.5" customHeight="1">
      <c r="A123" s="33"/>
      <c r="B123" s="34"/>
      <c r="C123" s="186" t="s">
        <v>81</v>
      </c>
      <c r="D123" s="186" t="s">
        <v>148</v>
      </c>
      <c r="E123" s="187" t="s">
        <v>304</v>
      </c>
      <c r="F123" s="188" t="s">
        <v>305</v>
      </c>
      <c r="G123" s="189" t="s">
        <v>163</v>
      </c>
      <c r="H123" s="190">
        <v>420</v>
      </c>
      <c r="I123" s="191"/>
      <c r="J123" s="192">
        <f>ROUND(I123*H123,2)</f>
        <v>0</v>
      </c>
      <c r="K123" s="193"/>
      <c r="L123" s="38"/>
      <c r="M123" s="194" t="s">
        <v>1</v>
      </c>
      <c r="N123" s="195" t="s">
        <v>39</v>
      </c>
      <c r="O123" s="70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8" t="s">
        <v>152</v>
      </c>
      <c r="AT123" s="198" t="s">
        <v>148</v>
      </c>
      <c r="AU123" s="198" t="s">
        <v>83</v>
      </c>
      <c r="AY123" s="16" t="s">
        <v>146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6" t="s">
        <v>81</v>
      </c>
      <c r="BK123" s="199">
        <f>ROUND(I123*H123,2)</f>
        <v>0</v>
      </c>
      <c r="BL123" s="16" t="s">
        <v>152</v>
      </c>
      <c r="BM123" s="198" t="s">
        <v>491</v>
      </c>
    </row>
    <row r="124" spans="1:47" s="2" customFormat="1" ht="48.75">
      <c r="A124" s="33"/>
      <c r="B124" s="34"/>
      <c r="C124" s="35"/>
      <c r="D124" s="200" t="s">
        <v>154</v>
      </c>
      <c r="E124" s="35"/>
      <c r="F124" s="201" t="s">
        <v>307</v>
      </c>
      <c r="G124" s="35"/>
      <c r="H124" s="35"/>
      <c r="I124" s="202"/>
      <c r="J124" s="35"/>
      <c r="K124" s="35"/>
      <c r="L124" s="38"/>
      <c r="M124" s="203"/>
      <c r="N124" s="204"/>
      <c r="O124" s="70"/>
      <c r="P124" s="70"/>
      <c r="Q124" s="70"/>
      <c r="R124" s="70"/>
      <c r="S124" s="70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154</v>
      </c>
      <c r="AU124" s="16" t="s">
        <v>83</v>
      </c>
    </row>
    <row r="125" spans="2:51" s="13" customFormat="1" ht="12">
      <c r="B125" s="205"/>
      <c r="C125" s="206"/>
      <c r="D125" s="200" t="s">
        <v>170</v>
      </c>
      <c r="E125" s="207" t="s">
        <v>1</v>
      </c>
      <c r="F125" s="208" t="s">
        <v>492</v>
      </c>
      <c r="G125" s="206"/>
      <c r="H125" s="209">
        <v>312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170</v>
      </c>
      <c r="AU125" s="215" t="s">
        <v>83</v>
      </c>
      <c r="AV125" s="13" t="s">
        <v>83</v>
      </c>
      <c r="AW125" s="13" t="s">
        <v>30</v>
      </c>
      <c r="AX125" s="13" t="s">
        <v>74</v>
      </c>
      <c r="AY125" s="215" t="s">
        <v>146</v>
      </c>
    </row>
    <row r="126" spans="2:51" s="13" customFormat="1" ht="12">
      <c r="B126" s="205"/>
      <c r="C126" s="206"/>
      <c r="D126" s="200" t="s">
        <v>170</v>
      </c>
      <c r="E126" s="207" t="s">
        <v>1</v>
      </c>
      <c r="F126" s="208" t="s">
        <v>493</v>
      </c>
      <c r="G126" s="206"/>
      <c r="H126" s="209">
        <v>108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170</v>
      </c>
      <c r="AU126" s="215" t="s">
        <v>83</v>
      </c>
      <c r="AV126" s="13" t="s">
        <v>83</v>
      </c>
      <c r="AW126" s="13" t="s">
        <v>30</v>
      </c>
      <c r="AX126" s="13" t="s">
        <v>74</v>
      </c>
      <c r="AY126" s="215" t="s">
        <v>146</v>
      </c>
    </row>
    <row r="127" spans="2:51" s="14" customFormat="1" ht="12">
      <c r="B127" s="216"/>
      <c r="C127" s="217"/>
      <c r="D127" s="200" t="s">
        <v>170</v>
      </c>
      <c r="E127" s="218" t="s">
        <v>1</v>
      </c>
      <c r="F127" s="219" t="s">
        <v>201</v>
      </c>
      <c r="G127" s="217"/>
      <c r="H127" s="220">
        <v>420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170</v>
      </c>
      <c r="AU127" s="226" t="s">
        <v>83</v>
      </c>
      <c r="AV127" s="14" t="s">
        <v>152</v>
      </c>
      <c r="AW127" s="14" t="s">
        <v>30</v>
      </c>
      <c r="AX127" s="14" t="s">
        <v>81</v>
      </c>
      <c r="AY127" s="226" t="s">
        <v>146</v>
      </c>
    </row>
    <row r="128" spans="1:65" s="2" customFormat="1" ht="16.5" customHeight="1">
      <c r="A128" s="33"/>
      <c r="B128" s="34"/>
      <c r="C128" s="186" t="s">
        <v>83</v>
      </c>
      <c r="D128" s="186" t="s">
        <v>148</v>
      </c>
      <c r="E128" s="187" t="s">
        <v>494</v>
      </c>
      <c r="F128" s="188" t="s">
        <v>495</v>
      </c>
      <c r="G128" s="189" t="s">
        <v>310</v>
      </c>
      <c r="H128" s="190">
        <v>90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1.82</v>
      </c>
      <c r="T128" s="197">
        <f>S128*H128</f>
        <v>163.8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152</v>
      </c>
      <c r="AT128" s="198" t="s">
        <v>148</v>
      </c>
      <c r="AU128" s="198" t="s">
        <v>83</v>
      </c>
      <c r="AY128" s="16" t="s">
        <v>146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81</v>
      </c>
      <c r="BK128" s="199">
        <f>ROUND(I128*H128,2)</f>
        <v>0</v>
      </c>
      <c r="BL128" s="16" t="s">
        <v>152</v>
      </c>
      <c r="BM128" s="198" t="s">
        <v>496</v>
      </c>
    </row>
    <row r="129" spans="2:51" s="13" customFormat="1" ht="12">
      <c r="B129" s="205"/>
      <c r="C129" s="206"/>
      <c r="D129" s="200" t="s">
        <v>170</v>
      </c>
      <c r="E129" s="207" t="s">
        <v>1</v>
      </c>
      <c r="F129" s="208" t="s">
        <v>497</v>
      </c>
      <c r="G129" s="206"/>
      <c r="H129" s="209">
        <v>90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170</v>
      </c>
      <c r="AU129" s="215" t="s">
        <v>83</v>
      </c>
      <c r="AV129" s="13" t="s">
        <v>83</v>
      </c>
      <c r="AW129" s="13" t="s">
        <v>30</v>
      </c>
      <c r="AX129" s="13" t="s">
        <v>81</v>
      </c>
      <c r="AY129" s="215" t="s">
        <v>146</v>
      </c>
    </row>
    <row r="130" spans="1:65" s="2" customFormat="1" ht="16.5" customHeight="1">
      <c r="A130" s="33"/>
      <c r="B130" s="34"/>
      <c r="C130" s="186" t="s">
        <v>160</v>
      </c>
      <c r="D130" s="186" t="s">
        <v>148</v>
      </c>
      <c r="E130" s="187" t="s">
        <v>498</v>
      </c>
      <c r="F130" s="188" t="s">
        <v>499</v>
      </c>
      <c r="G130" s="189" t="s">
        <v>310</v>
      </c>
      <c r="H130" s="190">
        <v>90</v>
      </c>
      <c r="I130" s="191"/>
      <c r="J130" s="192">
        <f>ROUND(I130*H130,2)</f>
        <v>0</v>
      </c>
      <c r="K130" s="193"/>
      <c r="L130" s="38"/>
      <c r="M130" s="194" t="s">
        <v>1</v>
      </c>
      <c r="N130" s="195" t="s">
        <v>39</v>
      </c>
      <c r="O130" s="70"/>
      <c r="P130" s="196">
        <f>O130*H130</f>
        <v>0</v>
      </c>
      <c r="Q130" s="196">
        <v>0.4</v>
      </c>
      <c r="R130" s="196">
        <f>Q130*H130</f>
        <v>36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152</v>
      </c>
      <c r="AT130" s="198" t="s">
        <v>148</v>
      </c>
      <c r="AU130" s="198" t="s">
        <v>83</v>
      </c>
      <c r="AY130" s="16" t="s">
        <v>146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81</v>
      </c>
      <c r="BK130" s="199">
        <f>ROUND(I130*H130,2)</f>
        <v>0</v>
      </c>
      <c r="BL130" s="16" t="s">
        <v>152</v>
      </c>
      <c r="BM130" s="198" t="s">
        <v>500</v>
      </c>
    </row>
    <row r="131" spans="2:51" s="13" customFormat="1" ht="12">
      <c r="B131" s="205"/>
      <c r="C131" s="206"/>
      <c r="D131" s="200" t="s">
        <v>170</v>
      </c>
      <c r="E131" s="207" t="s">
        <v>1</v>
      </c>
      <c r="F131" s="208" t="s">
        <v>501</v>
      </c>
      <c r="G131" s="206"/>
      <c r="H131" s="209">
        <v>90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170</v>
      </c>
      <c r="AU131" s="215" t="s">
        <v>83</v>
      </c>
      <c r="AV131" s="13" t="s">
        <v>83</v>
      </c>
      <c r="AW131" s="13" t="s">
        <v>30</v>
      </c>
      <c r="AX131" s="13" t="s">
        <v>81</v>
      </c>
      <c r="AY131" s="215" t="s">
        <v>146</v>
      </c>
    </row>
    <row r="132" spans="1:65" s="2" customFormat="1" ht="21.75" customHeight="1">
      <c r="A132" s="33"/>
      <c r="B132" s="34"/>
      <c r="C132" s="186" t="s">
        <v>152</v>
      </c>
      <c r="D132" s="186" t="s">
        <v>148</v>
      </c>
      <c r="E132" s="187" t="s">
        <v>313</v>
      </c>
      <c r="F132" s="188" t="s">
        <v>314</v>
      </c>
      <c r="G132" s="189" t="s">
        <v>310</v>
      </c>
      <c r="H132" s="190">
        <v>60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152</v>
      </c>
      <c r="AT132" s="198" t="s">
        <v>148</v>
      </c>
      <c r="AU132" s="198" t="s">
        <v>83</v>
      </c>
      <c r="AY132" s="16" t="s">
        <v>146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81</v>
      </c>
      <c r="BK132" s="199">
        <f>ROUND(I132*H132,2)</f>
        <v>0</v>
      </c>
      <c r="BL132" s="16" t="s">
        <v>152</v>
      </c>
      <c r="BM132" s="198" t="s">
        <v>502</v>
      </c>
    </row>
    <row r="133" spans="2:51" s="13" customFormat="1" ht="12">
      <c r="B133" s="205"/>
      <c r="C133" s="206"/>
      <c r="D133" s="200" t="s">
        <v>170</v>
      </c>
      <c r="E133" s="207" t="s">
        <v>1</v>
      </c>
      <c r="F133" s="208" t="s">
        <v>503</v>
      </c>
      <c r="G133" s="206"/>
      <c r="H133" s="209">
        <v>60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170</v>
      </c>
      <c r="AU133" s="215" t="s">
        <v>83</v>
      </c>
      <c r="AV133" s="13" t="s">
        <v>83</v>
      </c>
      <c r="AW133" s="13" t="s">
        <v>30</v>
      </c>
      <c r="AX133" s="13" t="s">
        <v>81</v>
      </c>
      <c r="AY133" s="215" t="s">
        <v>146</v>
      </c>
    </row>
    <row r="134" spans="1:65" s="2" customFormat="1" ht="16.5" customHeight="1">
      <c r="A134" s="33"/>
      <c r="B134" s="34"/>
      <c r="C134" s="186" t="s">
        <v>172</v>
      </c>
      <c r="D134" s="186" t="s">
        <v>148</v>
      </c>
      <c r="E134" s="187" t="s">
        <v>325</v>
      </c>
      <c r="F134" s="188" t="s">
        <v>326</v>
      </c>
      <c r="G134" s="189" t="s">
        <v>310</v>
      </c>
      <c r="H134" s="190">
        <v>136</v>
      </c>
      <c r="I134" s="191"/>
      <c r="J134" s="192">
        <f>ROUND(I134*H134,2)</f>
        <v>0</v>
      </c>
      <c r="K134" s="193"/>
      <c r="L134" s="38"/>
      <c r="M134" s="194" t="s">
        <v>1</v>
      </c>
      <c r="N134" s="195" t="s">
        <v>39</v>
      </c>
      <c r="O134" s="70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152</v>
      </c>
      <c r="AT134" s="198" t="s">
        <v>148</v>
      </c>
      <c r="AU134" s="198" t="s">
        <v>83</v>
      </c>
      <c r="AY134" s="16" t="s">
        <v>146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6" t="s">
        <v>81</v>
      </c>
      <c r="BK134" s="199">
        <f>ROUND(I134*H134,2)</f>
        <v>0</v>
      </c>
      <c r="BL134" s="16" t="s">
        <v>152</v>
      </c>
      <c r="BM134" s="198" t="s">
        <v>504</v>
      </c>
    </row>
    <row r="135" spans="1:47" s="2" customFormat="1" ht="29.25">
      <c r="A135" s="33"/>
      <c r="B135" s="34"/>
      <c r="C135" s="35"/>
      <c r="D135" s="200" t="s">
        <v>154</v>
      </c>
      <c r="E135" s="35"/>
      <c r="F135" s="201" t="s">
        <v>505</v>
      </c>
      <c r="G135" s="35"/>
      <c r="H135" s="35"/>
      <c r="I135" s="202"/>
      <c r="J135" s="35"/>
      <c r="K135" s="35"/>
      <c r="L135" s="38"/>
      <c r="M135" s="203"/>
      <c r="N135" s="204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154</v>
      </c>
      <c r="AU135" s="16" t="s">
        <v>83</v>
      </c>
    </row>
    <row r="136" spans="2:51" s="13" customFormat="1" ht="12">
      <c r="B136" s="205"/>
      <c r="C136" s="206"/>
      <c r="D136" s="200" t="s">
        <v>170</v>
      </c>
      <c r="E136" s="207" t="s">
        <v>1</v>
      </c>
      <c r="F136" s="208" t="s">
        <v>506</v>
      </c>
      <c r="G136" s="206"/>
      <c r="H136" s="209">
        <v>60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170</v>
      </c>
      <c r="AU136" s="215" t="s">
        <v>83</v>
      </c>
      <c r="AV136" s="13" t="s">
        <v>83</v>
      </c>
      <c r="AW136" s="13" t="s">
        <v>30</v>
      </c>
      <c r="AX136" s="13" t="s">
        <v>74</v>
      </c>
      <c r="AY136" s="215" t="s">
        <v>146</v>
      </c>
    </row>
    <row r="137" spans="2:51" s="13" customFormat="1" ht="12">
      <c r="B137" s="205"/>
      <c r="C137" s="206"/>
      <c r="D137" s="200" t="s">
        <v>170</v>
      </c>
      <c r="E137" s="207" t="s">
        <v>1</v>
      </c>
      <c r="F137" s="208" t="s">
        <v>507</v>
      </c>
      <c r="G137" s="206"/>
      <c r="H137" s="209">
        <v>76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170</v>
      </c>
      <c r="AU137" s="215" t="s">
        <v>83</v>
      </c>
      <c r="AV137" s="13" t="s">
        <v>83</v>
      </c>
      <c r="AW137" s="13" t="s">
        <v>30</v>
      </c>
      <c r="AX137" s="13" t="s">
        <v>74</v>
      </c>
      <c r="AY137" s="215" t="s">
        <v>146</v>
      </c>
    </row>
    <row r="138" spans="2:51" s="14" customFormat="1" ht="12">
      <c r="B138" s="216"/>
      <c r="C138" s="217"/>
      <c r="D138" s="200" t="s">
        <v>170</v>
      </c>
      <c r="E138" s="218" t="s">
        <v>1</v>
      </c>
      <c r="F138" s="219" t="s">
        <v>201</v>
      </c>
      <c r="G138" s="217"/>
      <c r="H138" s="220">
        <v>136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170</v>
      </c>
      <c r="AU138" s="226" t="s">
        <v>83</v>
      </c>
      <c r="AV138" s="14" t="s">
        <v>152</v>
      </c>
      <c r="AW138" s="14" t="s">
        <v>30</v>
      </c>
      <c r="AX138" s="14" t="s">
        <v>81</v>
      </c>
      <c r="AY138" s="226" t="s">
        <v>146</v>
      </c>
    </row>
    <row r="139" spans="1:65" s="2" customFormat="1" ht="16.5" customHeight="1">
      <c r="A139" s="33"/>
      <c r="B139" s="34"/>
      <c r="C139" s="186" t="s">
        <v>177</v>
      </c>
      <c r="D139" s="186" t="s">
        <v>148</v>
      </c>
      <c r="E139" s="187" t="s">
        <v>339</v>
      </c>
      <c r="F139" s="188" t="s">
        <v>340</v>
      </c>
      <c r="G139" s="189" t="s">
        <v>310</v>
      </c>
      <c r="H139" s="190">
        <v>76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152</v>
      </c>
      <c r="AT139" s="198" t="s">
        <v>148</v>
      </c>
      <c r="AU139" s="198" t="s">
        <v>83</v>
      </c>
      <c r="AY139" s="16" t="s">
        <v>146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81</v>
      </c>
      <c r="BK139" s="199">
        <f>ROUND(I139*H139,2)</f>
        <v>0</v>
      </c>
      <c r="BL139" s="16" t="s">
        <v>152</v>
      </c>
      <c r="BM139" s="198" t="s">
        <v>508</v>
      </c>
    </row>
    <row r="140" spans="2:51" s="13" customFormat="1" ht="12">
      <c r="B140" s="205"/>
      <c r="C140" s="206"/>
      <c r="D140" s="200" t="s">
        <v>170</v>
      </c>
      <c r="E140" s="207" t="s">
        <v>1</v>
      </c>
      <c r="F140" s="208" t="s">
        <v>509</v>
      </c>
      <c r="G140" s="206"/>
      <c r="H140" s="209">
        <v>76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170</v>
      </c>
      <c r="AU140" s="215" t="s">
        <v>83</v>
      </c>
      <c r="AV140" s="13" t="s">
        <v>83</v>
      </c>
      <c r="AW140" s="13" t="s">
        <v>30</v>
      </c>
      <c r="AX140" s="13" t="s">
        <v>81</v>
      </c>
      <c r="AY140" s="215" t="s">
        <v>146</v>
      </c>
    </row>
    <row r="141" spans="1:65" s="2" customFormat="1" ht="16.5" customHeight="1">
      <c r="A141" s="33"/>
      <c r="B141" s="34"/>
      <c r="C141" s="186" t="s">
        <v>182</v>
      </c>
      <c r="D141" s="186" t="s">
        <v>148</v>
      </c>
      <c r="E141" s="187" t="s">
        <v>347</v>
      </c>
      <c r="F141" s="188" t="s">
        <v>348</v>
      </c>
      <c r="G141" s="189" t="s">
        <v>310</v>
      </c>
      <c r="H141" s="190">
        <v>76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39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152</v>
      </c>
      <c r="AT141" s="198" t="s">
        <v>148</v>
      </c>
      <c r="AU141" s="198" t="s">
        <v>83</v>
      </c>
      <c r="AY141" s="16" t="s">
        <v>146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152</v>
      </c>
      <c r="BM141" s="198" t="s">
        <v>510</v>
      </c>
    </row>
    <row r="142" spans="1:47" s="2" customFormat="1" ht="19.5">
      <c r="A142" s="33"/>
      <c r="B142" s="34"/>
      <c r="C142" s="35"/>
      <c r="D142" s="200" t="s">
        <v>154</v>
      </c>
      <c r="E142" s="35"/>
      <c r="F142" s="201" t="s">
        <v>511</v>
      </c>
      <c r="G142" s="35"/>
      <c r="H142" s="35"/>
      <c r="I142" s="202"/>
      <c r="J142" s="35"/>
      <c r="K142" s="35"/>
      <c r="L142" s="38"/>
      <c r="M142" s="203"/>
      <c r="N142" s="204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154</v>
      </c>
      <c r="AU142" s="16" t="s">
        <v>83</v>
      </c>
    </row>
    <row r="143" spans="2:51" s="13" customFormat="1" ht="12">
      <c r="B143" s="205"/>
      <c r="C143" s="206"/>
      <c r="D143" s="200" t="s">
        <v>170</v>
      </c>
      <c r="E143" s="207" t="s">
        <v>1</v>
      </c>
      <c r="F143" s="208" t="s">
        <v>512</v>
      </c>
      <c r="G143" s="206"/>
      <c r="H143" s="209">
        <v>76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170</v>
      </c>
      <c r="AU143" s="215" t="s">
        <v>83</v>
      </c>
      <c r="AV143" s="13" t="s">
        <v>83</v>
      </c>
      <c r="AW143" s="13" t="s">
        <v>30</v>
      </c>
      <c r="AX143" s="13" t="s">
        <v>81</v>
      </c>
      <c r="AY143" s="215" t="s">
        <v>146</v>
      </c>
    </row>
    <row r="144" spans="1:65" s="2" customFormat="1" ht="16.5" customHeight="1">
      <c r="A144" s="33"/>
      <c r="B144" s="34"/>
      <c r="C144" s="186" t="s">
        <v>187</v>
      </c>
      <c r="D144" s="186" t="s">
        <v>148</v>
      </c>
      <c r="E144" s="187" t="s">
        <v>513</v>
      </c>
      <c r="F144" s="188" t="s">
        <v>514</v>
      </c>
      <c r="G144" s="189" t="s">
        <v>168</v>
      </c>
      <c r="H144" s="190">
        <v>901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39</v>
      </c>
      <c r="O144" s="70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152</v>
      </c>
      <c r="AT144" s="198" t="s">
        <v>148</v>
      </c>
      <c r="AU144" s="198" t="s">
        <v>83</v>
      </c>
      <c r="AY144" s="16" t="s">
        <v>146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152</v>
      </c>
      <c r="BM144" s="198" t="s">
        <v>515</v>
      </c>
    </row>
    <row r="145" spans="1:47" s="2" customFormat="1" ht="19.5">
      <c r="A145" s="33"/>
      <c r="B145" s="34"/>
      <c r="C145" s="35"/>
      <c r="D145" s="200" t="s">
        <v>154</v>
      </c>
      <c r="E145" s="35"/>
      <c r="F145" s="201" t="s">
        <v>516</v>
      </c>
      <c r="G145" s="35"/>
      <c r="H145" s="35"/>
      <c r="I145" s="202"/>
      <c r="J145" s="35"/>
      <c r="K145" s="35"/>
      <c r="L145" s="38"/>
      <c r="M145" s="203"/>
      <c r="N145" s="204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154</v>
      </c>
      <c r="AU145" s="16" t="s">
        <v>83</v>
      </c>
    </row>
    <row r="146" spans="2:51" s="13" customFormat="1" ht="12">
      <c r="B146" s="205"/>
      <c r="C146" s="206"/>
      <c r="D146" s="200" t="s">
        <v>170</v>
      </c>
      <c r="E146" s="207" t="s">
        <v>1</v>
      </c>
      <c r="F146" s="208" t="s">
        <v>517</v>
      </c>
      <c r="G146" s="206"/>
      <c r="H146" s="209">
        <v>901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170</v>
      </c>
      <c r="AU146" s="215" t="s">
        <v>83</v>
      </c>
      <c r="AV146" s="13" t="s">
        <v>83</v>
      </c>
      <c r="AW146" s="13" t="s">
        <v>30</v>
      </c>
      <c r="AX146" s="13" t="s">
        <v>81</v>
      </c>
      <c r="AY146" s="215" t="s">
        <v>146</v>
      </c>
    </row>
    <row r="147" spans="2:63" s="12" customFormat="1" ht="22.9" customHeight="1">
      <c r="B147" s="170"/>
      <c r="C147" s="171"/>
      <c r="D147" s="172" t="s">
        <v>73</v>
      </c>
      <c r="E147" s="184" t="s">
        <v>152</v>
      </c>
      <c r="F147" s="184" t="s">
        <v>372</v>
      </c>
      <c r="G147" s="171"/>
      <c r="H147" s="171"/>
      <c r="I147" s="174"/>
      <c r="J147" s="185">
        <f>BK147</f>
        <v>0</v>
      </c>
      <c r="K147" s="171"/>
      <c r="L147" s="176"/>
      <c r="M147" s="177"/>
      <c r="N147" s="178"/>
      <c r="O147" s="178"/>
      <c r="P147" s="179">
        <f>SUM(P148:P154)</f>
        <v>0</v>
      </c>
      <c r="Q147" s="178"/>
      <c r="R147" s="179">
        <f>SUM(R148:R154)</f>
        <v>332.64000000000004</v>
      </c>
      <c r="S147" s="178"/>
      <c r="T147" s="180">
        <f>SUM(T148:T154)</f>
        <v>0</v>
      </c>
      <c r="AR147" s="181" t="s">
        <v>81</v>
      </c>
      <c r="AT147" s="182" t="s">
        <v>73</v>
      </c>
      <c r="AU147" s="182" t="s">
        <v>81</v>
      </c>
      <c r="AY147" s="181" t="s">
        <v>146</v>
      </c>
      <c r="BK147" s="183">
        <f>SUM(BK148:BK154)</f>
        <v>0</v>
      </c>
    </row>
    <row r="148" spans="1:65" s="2" customFormat="1" ht="21.75" customHeight="1">
      <c r="A148" s="33"/>
      <c r="B148" s="34"/>
      <c r="C148" s="186" t="s">
        <v>192</v>
      </c>
      <c r="D148" s="186" t="s">
        <v>148</v>
      </c>
      <c r="E148" s="187" t="s">
        <v>373</v>
      </c>
      <c r="F148" s="188" t="s">
        <v>374</v>
      </c>
      <c r="G148" s="189" t="s">
        <v>310</v>
      </c>
      <c r="H148" s="190">
        <v>180</v>
      </c>
      <c r="I148" s="191"/>
      <c r="J148" s="192">
        <f>ROUND(I148*H148,2)</f>
        <v>0</v>
      </c>
      <c r="K148" s="193"/>
      <c r="L148" s="38"/>
      <c r="M148" s="194" t="s">
        <v>1</v>
      </c>
      <c r="N148" s="195" t="s">
        <v>39</v>
      </c>
      <c r="O148" s="70"/>
      <c r="P148" s="196">
        <f>O148*H148</f>
        <v>0</v>
      </c>
      <c r="Q148" s="196">
        <v>1.848</v>
      </c>
      <c r="R148" s="196">
        <f>Q148*H148</f>
        <v>332.64000000000004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152</v>
      </c>
      <c r="AT148" s="198" t="s">
        <v>148</v>
      </c>
      <c r="AU148" s="198" t="s">
        <v>83</v>
      </c>
      <c r="AY148" s="16" t="s">
        <v>146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81</v>
      </c>
      <c r="BK148" s="199">
        <f>ROUND(I148*H148,2)</f>
        <v>0</v>
      </c>
      <c r="BL148" s="16" t="s">
        <v>152</v>
      </c>
      <c r="BM148" s="198" t="s">
        <v>518</v>
      </c>
    </row>
    <row r="149" spans="2:51" s="13" customFormat="1" ht="12">
      <c r="B149" s="205"/>
      <c r="C149" s="206"/>
      <c r="D149" s="200" t="s">
        <v>170</v>
      </c>
      <c r="E149" s="207" t="s">
        <v>1</v>
      </c>
      <c r="F149" s="208" t="s">
        <v>519</v>
      </c>
      <c r="G149" s="206"/>
      <c r="H149" s="209">
        <v>90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170</v>
      </c>
      <c r="AU149" s="215" t="s">
        <v>83</v>
      </c>
      <c r="AV149" s="13" t="s">
        <v>83</v>
      </c>
      <c r="AW149" s="13" t="s">
        <v>30</v>
      </c>
      <c r="AX149" s="13" t="s">
        <v>74</v>
      </c>
      <c r="AY149" s="215" t="s">
        <v>146</v>
      </c>
    </row>
    <row r="150" spans="2:51" s="13" customFormat="1" ht="12">
      <c r="B150" s="205"/>
      <c r="C150" s="206"/>
      <c r="D150" s="200" t="s">
        <v>170</v>
      </c>
      <c r="E150" s="207" t="s">
        <v>1</v>
      </c>
      <c r="F150" s="208" t="s">
        <v>520</v>
      </c>
      <c r="G150" s="206"/>
      <c r="H150" s="209">
        <v>90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170</v>
      </c>
      <c r="AU150" s="215" t="s">
        <v>83</v>
      </c>
      <c r="AV150" s="13" t="s">
        <v>83</v>
      </c>
      <c r="AW150" s="13" t="s">
        <v>30</v>
      </c>
      <c r="AX150" s="13" t="s">
        <v>74</v>
      </c>
      <c r="AY150" s="215" t="s">
        <v>146</v>
      </c>
    </row>
    <row r="151" spans="2:51" s="14" customFormat="1" ht="12">
      <c r="B151" s="216"/>
      <c r="C151" s="217"/>
      <c r="D151" s="200" t="s">
        <v>170</v>
      </c>
      <c r="E151" s="218" t="s">
        <v>1</v>
      </c>
      <c r="F151" s="219" t="s">
        <v>201</v>
      </c>
      <c r="G151" s="217"/>
      <c r="H151" s="220">
        <v>180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170</v>
      </c>
      <c r="AU151" s="226" t="s">
        <v>83</v>
      </c>
      <c r="AV151" s="14" t="s">
        <v>152</v>
      </c>
      <c r="AW151" s="14" t="s">
        <v>30</v>
      </c>
      <c r="AX151" s="14" t="s">
        <v>81</v>
      </c>
      <c r="AY151" s="226" t="s">
        <v>146</v>
      </c>
    </row>
    <row r="152" spans="1:65" s="2" customFormat="1" ht="16.5" customHeight="1">
      <c r="A152" s="33"/>
      <c r="B152" s="34"/>
      <c r="C152" s="186" t="s">
        <v>196</v>
      </c>
      <c r="D152" s="186" t="s">
        <v>148</v>
      </c>
      <c r="E152" s="187" t="s">
        <v>521</v>
      </c>
      <c r="F152" s="188" t="s">
        <v>522</v>
      </c>
      <c r="G152" s="189" t="s">
        <v>310</v>
      </c>
      <c r="H152" s="190">
        <v>90</v>
      </c>
      <c r="I152" s="191"/>
      <c r="J152" s="192">
        <f>ROUND(I152*H152,2)</f>
        <v>0</v>
      </c>
      <c r="K152" s="193"/>
      <c r="L152" s="38"/>
      <c r="M152" s="194" t="s">
        <v>1</v>
      </c>
      <c r="N152" s="195" t="s">
        <v>39</v>
      </c>
      <c r="O152" s="70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152</v>
      </c>
      <c r="AT152" s="198" t="s">
        <v>148</v>
      </c>
      <c r="AU152" s="198" t="s">
        <v>83</v>
      </c>
      <c r="AY152" s="16" t="s">
        <v>146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6" t="s">
        <v>81</v>
      </c>
      <c r="BK152" s="199">
        <f>ROUND(I152*H152,2)</f>
        <v>0</v>
      </c>
      <c r="BL152" s="16" t="s">
        <v>152</v>
      </c>
      <c r="BM152" s="198" t="s">
        <v>523</v>
      </c>
    </row>
    <row r="153" spans="1:47" s="2" customFormat="1" ht="29.25">
      <c r="A153" s="33"/>
      <c r="B153" s="34"/>
      <c r="C153" s="35"/>
      <c r="D153" s="200" t="s">
        <v>154</v>
      </c>
      <c r="E153" s="35"/>
      <c r="F153" s="201" t="s">
        <v>524</v>
      </c>
      <c r="G153" s="35"/>
      <c r="H153" s="35"/>
      <c r="I153" s="202"/>
      <c r="J153" s="35"/>
      <c r="K153" s="35"/>
      <c r="L153" s="38"/>
      <c r="M153" s="203"/>
      <c r="N153" s="204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154</v>
      </c>
      <c r="AU153" s="16" t="s">
        <v>83</v>
      </c>
    </row>
    <row r="154" spans="2:51" s="13" customFormat="1" ht="12">
      <c r="B154" s="205"/>
      <c r="C154" s="206"/>
      <c r="D154" s="200" t="s">
        <v>170</v>
      </c>
      <c r="E154" s="207" t="s">
        <v>1</v>
      </c>
      <c r="F154" s="208" t="s">
        <v>525</v>
      </c>
      <c r="G154" s="206"/>
      <c r="H154" s="209">
        <v>90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170</v>
      </c>
      <c r="AU154" s="215" t="s">
        <v>83</v>
      </c>
      <c r="AV154" s="13" t="s">
        <v>83</v>
      </c>
      <c r="AW154" s="13" t="s">
        <v>30</v>
      </c>
      <c r="AX154" s="13" t="s">
        <v>81</v>
      </c>
      <c r="AY154" s="215" t="s">
        <v>146</v>
      </c>
    </row>
    <row r="155" spans="2:63" s="12" customFormat="1" ht="22.9" customHeight="1">
      <c r="B155" s="170"/>
      <c r="C155" s="171"/>
      <c r="D155" s="172" t="s">
        <v>73</v>
      </c>
      <c r="E155" s="184" t="s">
        <v>405</v>
      </c>
      <c r="F155" s="184" t="s">
        <v>406</v>
      </c>
      <c r="G155" s="171"/>
      <c r="H155" s="171"/>
      <c r="I155" s="174"/>
      <c r="J155" s="185">
        <f>BK155</f>
        <v>0</v>
      </c>
      <c r="K155" s="171"/>
      <c r="L155" s="176"/>
      <c r="M155" s="177"/>
      <c r="N155" s="178"/>
      <c r="O155" s="178"/>
      <c r="P155" s="179">
        <f>P156</f>
        <v>0</v>
      </c>
      <c r="Q155" s="178"/>
      <c r="R155" s="179">
        <f>R156</f>
        <v>0</v>
      </c>
      <c r="S155" s="178"/>
      <c r="T155" s="180">
        <f>T156</f>
        <v>0</v>
      </c>
      <c r="AR155" s="181" t="s">
        <v>81</v>
      </c>
      <c r="AT155" s="182" t="s">
        <v>73</v>
      </c>
      <c r="AU155" s="182" t="s">
        <v>81</v>
      </c>
      <c r="AY155" s="181" t="s">
        <v>146</v>
      </c>
      <c r="BK155" s="183">
        <f>BK156</f>
        <v>0</v>
      </c>
    </row>
    <row r="156" spans="1:65" s="2" customFormat="1" ht="16.5" customHeight="1">
      <c r="A156" s="33"/>
      <c r="B156" s="34"/>
      <c r="C156" s="186" t="s">
        <v>202</v>
      </c>
      <c r="D156" s="186" t="s">
        <v>148</v>
      </c>
      <c r="E156" s="187" t="s">
        <v>407</v>
      </c>
      <c r="F156" s="188" t="s">
        <v>408</v>
      </c>
      <c r="G156" s="189" t="s">
        <v>344</v>
      </c>
      <c r="H156" s="190">
        <v>368.64</v>
      </c>
      <c r="I156" s="191"/>
      <c r="J156" s="192">
        <f>ROUND(I156*H156,2)</f>
        <v>0</v>
      </c>
      <c r="K156" s="193"/>
      <c r="L156" s="38"/>
      <c r="M156" s="242" t="s">
        <v>1</v>
      </c>
      <c r="N156" s="243" t="s">
        <v>39</v>
      </c>
      <c r="O156" s="22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152</v>
      </c>
      <c r="AT156" s="198" t="s">
        <v>148</v>
      </c>
      <c r="AU156" s="198" t="s">
        <v>83</v>
      </c>
      <c r="AY156" s="16" t="s">
        <v>146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81</v>
      </c>
      <c r="BK156" s="199">
        <f>ROUND(I156*H156,2)</f>
        <v>0</v>
      </c>
      <c r="BL156" s="16" t="s">
        <v>152</v>
      </c>
      <c r="BM156" s="198" t="s">
        <v>526</v>
      </c>
    </row>
    <row r="157" spans="1:31" s="2" customFormat="1" ht="6.95" customHeight="1">
      <c r="A157" s="33"/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38"/>
      <c r="M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</sheetData>
  <sheetProtection algorithmName="SHA-512" hashValue="gOxu8u9STCka08OO2j+jIn5KYZt06Mut7XO2unLE0IIFrg3q1OnYMVuI1U+vZkMGla0gn66YvlSMO8OmS8xVkg==" saltValue="qSIBYKK+a8sC/7OGUJLrkrnaNkprMw+bXiLWmePlSi2ccvbICwvuprBLvg4bmQd0JmakwrZ/fhgJMz0WVkpMiA==" spinCount="100000" sheet="1" objects="1" scenarios="1" formatColumns="0" formatRows="0" autoFilter="0"/>
  <autoFilter ref="C119:K15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96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527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ROUND((SUM(BE128:BE237)),2)</f>
        <v>0</v>
      </c>
      <c r="G33" s="33"/>
      <c r="H33" s="33"/>
      <c r="I33" s="123">
        <v>0.21</v>
      </c>
      <c r="J33" s="122">
        <f>ROUND(((SUM(BE128:BE237))*I33),2)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ROUND((SUM(BF128:BF237)),2)</f>
        <v>0</v>
      </c>
      <c r="G34" s="33"/>
      <c r="H34" s="33"/>
      <c r="I34" s="123">
        <v>0.15</v>
      </c>
      <c r="J34" s="122">
        <f>ROUND(((SUM(BF128:BF237))*I34),2)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ROUND((SUM(BG128:BG237)),2)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ROUND((SUM(BH128:BH237)),2)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ROUND((SUM(BI128:BI237)),2)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04 - Betonová opěrná zeď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J129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J130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528</v>
      </c>
      <c r="E99" s="155"/>
      <c r="F99" s="155"/>
      <c r="G99" s="155"/>
      <c r="H99" s="155"/>
      <c r="I99" s="155"/>
      <c r="J99" s="156">
        <f>J166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411</v>
      </c>
      <c r="E100" s="155"/>
      <c r="F100" s="155"/>
      <c r="G100" s="155"/>
      <c r="H100" s="155"/>
      <c r="I100" s="155"/>
      <c r="J100" s="156">
        <f>J178</f>
        <v>0</v>
      </c>
      <c r="K100" s="153"/>
      <c r="L100" s="157"/>
    </row>
    <row r="101" spans="2:12" s="10" customFormat="1" ht="19.9" customHeight="1" hidden="1">
      <c r="B101" s="152"/>
      <c r="C101" s="153"/>
      <c r="D101" s="154" t="s">
        <v>300</v>
      </c>
      <c r="E101" s="155"/>
      <c r="F101" s="155"/>
      <c r="G101" s="155"/>
      <c r="H101" s="155"/>
      <c r="I101" s="155"/>
      <c r="J101" s="156">
        <f>J203</f>
        <v>0</v>
      </c>
      <c r="K101" s="153"/>
      <c r="L101" s="157"/>
    </row>
    <row r="102" spans="2:12" s="10" customFormat="1" ht="19.9" customHeight="1" hidden="1">
      <c r="B102" s="152"/>
      <c r="C102" s="153"/>
      <c r="D102" s="154" t="s">
        <v>529</v>
      </c>
      <c r="E102" s="155"/>
      <c r="F102" s="155"/>
      <c r="G102" s="155"/>
      <c r="H102" s="155"/>
      <c r="I102" s="155"/>
      <c r="J102" s="156">
        <f>J207</f>
        <v>0</v>
      </c>
      <c r="K102" s="153"/>
      <c r="L102" s="157"/>
    </row>
    <row r="103" spans="2:12" s="10" customFormat="1" ht="19.9" customHeight="1" hidden="1">
      <c r="B103" s="152"/>
      <c r="C103" s="153"/>
      <c r="D103" s="154" t="s">
        <v>301</v>
      </c>
      <c r="E103" s="155"/>
      <c r="F103" s="155"/>
      <c r="G103" s="155"/>
      <c r="H103" s="155"/>
      <c r="I103" s="155"/>
      <c r="J103" s="156">
        <f>J210</f>
        <v>0</v>
      </c>
      <c r="K103" s="153"/>
      <c r="L103" s="157"/>
    </row>
    <row r="104" spans="2:12" s="10" customFormat="1" ht="19.9" customHeight="1" hidden="1">
      <c r="B104" s="152"/>
      <c r="C104" s="153"/>
      <c r="D104" s="154" t="s">
        <v>128</v>
      </c>
      <c r="E104" s="155"/>
      <c r="F104" s="155"/>
      <c r="G104" s="155"/>
      <c r="H104" s="155"/>
      <c r="I104" s="155"/>
      <c r="J104" s="156">
        <f>J213</f>
        <v>0</v>
      </c>
      <c r="K104" s="153"/>
      <c r="L104" s="157"/>
    </row>
    <row r="105" spans="2:12" s="10" customFormat="1" ht="19.9" customHeight="1" hidden="1">
      <c r="B105" s="152"/>
      <c r="C105" s="153"/>
      <c r="D105" s="154" t="s">
        <v>302</v>
      </c>
      <c r="E105" s="155"/>
      <c r="F105" s="155"/>
      <c r="G105" s="155"/>
      <c r="H105" s="155"/>
      <c r="I105" s="155"/>
      <c r="J105" s="156">
        <f>J224</f>
        <v>0</v>
      </c>
      <c r="K105" s="153"/>
      <c r="L105" s="157"/>
    </row>
    <row r="106" spans="2:12" s="10" customFormat="1" ht="19.9" customHeight="1" hidden="1">
      <c r="B106" s="152"/>
      <c r="C106" s="153"/>
      <c r="D106" s="154" t="s">
        <v>303</v>
      </c>
      <c r="E106" s="155"/>
      <c r="F106" s="155"/>
      <c r="G106" s="155"/>
      <c r="H106" s="155"/>
      <c r="I106" s="155"/>
      <c r="J106" s="156">
        <f>J231</f>
        <v>0</v>
      </c>
      <c r="K106" s="153"/>
      <c r="L106" s="157"/>
    </row>
    <row r="107" spans="2:12" s="9" customFormat="1" ht="24.95" customHeight="1" hidden="1">
      <c r="B107" s="146"/>
      <c r="C107" s="147"/>
      <c r="D107" s="148" t="s">
        <v>530</v>
      </c>
      <c r="E107" s="149"/>
      <c r="F107" s="149"/>
      <c r="G107" s="149"/>
      <c r="H107" s="149"/>
      <c r="I107" s="149"/>
      <c r="J107" s="150">
        <f>J233</f>
        <v>0</v>
      </c>
      <c r="K107" s="147"/>
      <c r="L107" s="151"/>
    </row>
    <row r="108" spans="2:12" s="10" customFormat="1" ht="19.9" customHeight="1" hidden="1">
      <c r="B108" s="152"/>
      <c r="C108" s="153"/>
      <c r="D108" s="154" t="s">
        <v>531</v>
      </c>
      <c r="E108" s="155"/>
      <c r="F108" s="155"/>
      <c r="G108" s="155"/>
      <c r="H108" s="155"/>
      <c r="I108" s="155"/>
      <c r="J108" s="156">
        <f>J234</f>
        <v>0</v>
      </c>
      <c r="K108" s="153"/>
      <c r="L108" s="157"/>
    </row>
    <row r="109" spans="1:31" s="2" customFormat="1" ht="21.75" customHeight="1" hidden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 hidden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ht="12" hidden="1"/>
    <row r="112" ht="12" hidden="1"/>
    <row r="113" ht="12" hidden="1"/>
    <row r="114" spans="1:31" s="2" customFormat="1" ht="6.95" customHeight="1">
      <c r="A114" s="33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131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5"/>
      <c r="D118" s="35"/>
      <c r="E118" s="290" t="str">
        <f>E7</f>
        <v>Gručovka v Lukavci, km 4,375 - 6,195</v>
      </c>
      <c r="F118" s="291"/>
      <c r="G118" s="291"/>
      <c r="H118" s="291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119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282" t="str">
        <f>E9</f>
        <v>SO 04 - Betonová opěrná zeď</v>
      </c>
      <c r="F120" s="289"/>
      <c r="G120" s="289"/>
      <c r="H120" s="289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5"/>
      <c r="E122" s="35"/>
      <c r="F122" s="26" t="str">
        <f>F12</f>
        <v xml:space="preserve"> </v>
      </c>
      <c r="G122" s="35"/>
      <c r="H122" s="35"/>
      <c r="I122" s="28" t="s">
        <v>22</v>
      </c>
      <c r="J122" s="65" t="str">
        <f>IF(J12="","",J12)</f>
        <v>28. 3. 2022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24</v>
      </c>
      <c r="D124" s="35"/>
      <c r="E124" s="35"/>
      <c r="F124" s="26" t="str">
        <f>E15</f>
        <v xml:space="preserve"> </v>
      </c>
      <c r="G124" s="35"/>
      <c r="H124" s="35"/>
      <c r="I124" s="28" t="s">
        <v>29</v>
      </c>
      <c r="J124" s="31" t="str">
        <f>E21</f>
        <v xml:space="preserve"> 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5"/>
      <c r="E125" s="35"/>
      <c r="F125" s="26" t="str">
        <f>IF(E18="","",E18)</f>
        <v>Vyplň údaj</v>
      </c>
      <c r="G125" s="35"/>
      <c r="H125" s="35"/>
      <c r="I125" s="28" t="s">
        <v>31</v>
      </c>
      <c r="J125" s="31" t="str">
        <f>E24</f>
        <v>HydroIdea s.r.o.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58"/>
      <c r="B127" s="159"/>
      <c r="C127" s="160" t="s">
        <v>132</v>
      </c>
      <c r="D127" s="161" t="s">
        <v>59</v>
      </c>
      <c r="E127" s="161" t="s">
        <v>55</v>
      </c>
      <c r="F127" s="161" t="s">
        <v>56</v>
      </c>
      <c r="G127" s="161" t="s">
        <v>133</v>
      </c>
      <c r="H127" s="161" t="s">
        <v>134</v>
      </c>
      <c r="I127" s="161" t="s">
        <v>135</v>
      </c>
      <c r="J127" s="162" t="s">
        <v>123</v>
      </c>
      <c r="K127" s="163" t="s">
        <v>136</v>
      </c>
      <c r="L127" s="164"/>
      <c r="M127" s="74" t="s">
        <v>1</v>
      </c>
      <c r="N127" s="75" t="s">
        <v>38</v>
      </c>
      <c r="O127" s="75" t="s">
        <v>137</v>
      </c>
      <c r="P127" s="75" t="s">
        <v>138</v>
      </c>
      <c r="Q127" s="75" t="s">
        <v>139</v>
      </c>
      <c r="R127" s="75" t="s">
        <v>140</v>
      </c>
      <c r="S127" s="75" t="s">
        <v>141</v>
      </c>
      <c r="T127" s="76" t="s">
        <v>142</v>
      </c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</row>
    <row r="128" spans="1:63" s="2" customFormat="1" ht="22.9" customHeight="1">
      <c r="A128" s="33"/>
      <c r="B128" s="34"/>
      <c r="C128" s="81" t="s">
        <v>143</v>
      </c>
      <c r="D128" s="35"/>
      <c r="E128" s="35"/>
      <c r="F128" s="35"/>
      <c r="G128" s="35"/>
      <c r="H128" s="35"/>
      <c r="I128" s="35"/>
      <c r="J128" s="165">
        <f>BK128</f>
        <v>0</v>
      </c>
      <c r="K128" s="35"/>
      <c r="L128" s="38"/>
      <c r="M128" s="77"/>
      <c r="N128" s="166"/>
      <c r="O128" s="78"/>
      <c r="P128" s="167">
        <f>P129+P233</f>
        <v>0</v>
      </c>
      <c r="Q128" s="78"/>
      <c r="R128" s="167">
        <f>R129+R233</f>
        <v>167.88426608000003</v>
      </c>
      <c r="S128" s="78"/>
      <c r="T128" s="168">
        <f>T129+T233</f>
        <v>824.22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73</v>
      </c>
      <c r="AU128" s="16" t="s">
        <v>125</v>
      </c>
      <c r="BK128" s="169">
        <f>BK129+BK233</f>
        <v>0</v>
      </c>
    </row>
    <row r="129" spans="2:63" s="12" customFormat="1" ht="25.9" customHeight="1">
      <c r="B129" s="170"/>
      <c r="C129" s="171"/>
      <c r="D129" s="172" t="s">
        <v>73</v>
      </c>
      <c r="E129" s="173" t="s">
        <v>144</v>
      </c>
      <c r="F129" s="173" t="s">
        <v>145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P130+P166+P178+P203+P207+P210+P213+P224+P231</f>
        <v>0</v>
      </c>
      <c r="Q129" s="178"/>
      <c r="R129" s="179">
        <f>R130+R166+R178+R203+R207+R210+R213+R224+R231</f>
        <v>166.93706608000002</v>
      </c>
      <c r="S129" s="178"/>
      <c r="T129" s="180">
        <f>T130+T166+T178+T203+T207+T210+T213+T224+T231</f>
        <v>824.22</v>
      </c>
      <c r="AR129" s="181" t="s">
        <v>81</v>
      </c>
      <c r="AT129" s="182" t="s">
        <v>73</v>
      </c>
      <c r="AU129" s="182" t="s">
        <v>74</v>
      </c>
      <c r="AY129" s="181" t="s">
        <v>146</v>
      </c>
      <c r="BK129" s="183">
        <f>BK130+BK166+BK178+BK203+BK207+BK210+BK213+BK224+BK231</f>
        <v>0</v>
      </c>
    </row>
    <row r="130" spans="2:63" s="12" customFormat="1" ht="22.9" customHeight="1">
      <c r="B130" s="170"/>
      <c r="C130" s="171"/>
      <c r="D130" s="172" t="s">
        <v>73</v>
      </c>
      <c r="E130" s="184" t="s">
        <v>81</v>
      </c>
      <c r="F130" s="184" t="s">
        <v>147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SUM(P131:P165)</f>
        <v>0</v>
      </c>
      <c r="Q130" s="178"/>
      <c r="R130" s="179">
        <f>SUM(R131:R165)</f>
        <v>0.000825</v>
      </c>
      <c r="S130" s="178"/>
      <c r="T130" s="180">
        <f>SUM(T131:T165)</f>
        <v>92.82000000000001</v>
      </c>
      <c r="AR130" s="181" t="s">
        <v>81</v>
      </c>
      <c r="AT130" s="182" t="s">
        <v>73</v>
      </c>
      <c r="AU130" s="182" t="s">
        <v>81</v>
      </c>
      <c r="AY130" s="181" t="s">
        <v>146</v>
      </c>
      <c r="BK130" s="183">
        <f>SUM(BK131:BK165)</f>
        <v>0</v>
      </c>
    </row>
    <row r="131" spans="1:65" s="2" customFormat="1" ht="16.5" customHeight="1">
      <c r="A131" s="33"/>
      <c r="B131" s="34"/>
      <c r="C131" s="186" t="s">
        <v>81</v>
      </c>
      <c r="D131" s="186" t="s">
        <v>148</v>
      </c>
      <c r="E131" s="187" t="s">
        <v>304</v>
      </c>
      <c r="F131" s="188" t="s">
        <v>305</v>
      </c>
      <c r="G131" s="189" t="s">
        <v>163</v>
      </c>
      <c r="H131" s="190">
        <v>148</v>
      </c>
      <c r="I131" s="191"/>
      <c r="J131" s="192">
        <f>ROUND(I131*H131,2)</f>
        <v>0</v>
      </c>
      <c r="K131" s="193"/>
      <c r="L131" s="38"/>
      <c r="M131" s="194" t="s">
        <v>1</v>
      </c>
      <c r="N131" s="195" t="s">
        <v>39</v>
      </c>
      <c r="O131" s="70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152</v>
      </c>
      <c r="AT131" s="198" t="s">
        <v>148</v>
      </c>
      <c r="AU131" s="198" t="s">
        <v>83</v>
      </c>
      <c r="AY131" s="16" t="s">
        <v>146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6" t="s">
        <v>81</v>
      </c>
      <c r="BK131" s="199">
        <f>ROUND(I131*H131,2)</f>
        <v>0</v>
      </c>
      <c r="BL131" s="16" t="s">
        <v>152</v>
      </c>
      <c r="BM131" s="198" t="s">
        <v>532</v>
      </c>
    </row>
    <row r="132" spans="1:47" s="2" customFormat="1" ht="48.75">
      <c r="A132" s="33"/>
      <c r="B132" s="34"/>
      <c r="C132" s="35"/>
      <c r="D132" s="200" t="s">
        <v>154</v>
      </c>
      <c r="E132" s="35"/>
      <c r="F132" s="201" t="s">
        <v>307</v>
      </c>
      <c r="G132" s="35"/>
      <c r="H132" s="35"/>
      <c r="I132" s="202"/>
      <c r="J132" s="35"/>
      <c r="K132" s="35"/>
      <c r="L132" s="38"/>
      <c r="M132" s="203"/>
      <c r="N132" s="204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154</v>
      </c>
      <c r="AU132" s="16" t="s">
        <v>83</v>
      </c>
    </row>
    <row r="133" spans="1:65" s="2" customFormat="1" ht="16.5" customHeight="1">
      <c r="A133" s="33"/>
      <c r="B133" s="34"/>
      <c r="C133" s="186" t="s">
        <v>83</v>
      </c>
      <c r="D133" s="186" t="s">
        <v>148</v>
      </c>
      <c r="E133" s="187" t="s">
        <v>494</v>
      </c>
      <c r="F133" s="188" t="s">
        <v>495</v>
      </c>
      <c r="G133" s="189" t="s">
        <v>310</v>
      </c>
      <c r="H133" s="190">
        <v>51</v>
      </c>
      <c r="I133" s="191"/>
      <c r="J133" s="192">
        <f>ROUND(I133*H133,2)</f>
        <v>0</v>
      </c>
      <c r="K133" s="193"/>
      <c r="L133" s="38"/>
      <c r="M133" s="194" t="s">
        <v>1</v>
      </c>
      <c r="N133" s="195" t="s">
        <v>39</v>
      </c>
      <c r="O133" s="70"/>
      <c r="P133" s="196">
        <f>O133*H133</f>
        <v>0</v>
      </c>
      <c r="Q133" s="196">
        <v>0</v>
      </c>
      <c r="R133" s="196">
        <f>Q133*H133</f>
        <v>0</v>
      </c>
      <c r="S133" s="196">
        <v>1.82</v>
      </c>
      <c r="T133" s="197">
        <f>S133*H133</f>
        <v>92.82000000000001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152</v>
      </c>
      <c r="AT133" s="198" t="s">
        <v>148</v>
      </c>
      <c r="AU133" s="198" t="s">
        <v>83</v>
      </c>
      <c r="AY133" s="16" t="s">
        <v>146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81</v>
      </c>
      <c r="BK133" s="199">
        <f>ROUND(I133*H133,2)</f>
        <v>0</v>
      </c>
      <c r="BL133" s="16" t="s">
        <v>152</v>
      </c>
      <c r="BM133" s="198" t="s">
        <v>533</v>
      </c>
    </row>
    <row r="134" spans="2:51" s="13" customFormat="1" ht="12">
      <c r="B134" s="205"/>
      <c r="C134" s="206"/>
      <c r="D134" s="200" t="s">
        <v>170</v>
      </c>
      <c r="E134" s="207" t="s">
        <v>1</v>
      </c>
      <c r="F134" s="208" t="s">
        <v>534</v>
      </c>
      <c r="G134" s="206"/>
      <c r="H134" s="209">
        <v>51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170</v>
      </c>
      <c r="AU134" s="215" t="s">
        <v>83</v>
      </c>
      <c r="AV134" s="13" t="s">
        <v>83</v>
      </c>
      <c r="AW134" s="13" t="s">
        <v>30</v>
      </c>
      <c r="AX134" s="13" t="s">
        <v>81</v>
      </c>
      <c r="AY134" s="215" t="s">
        <v>146</v>
      </c>
    </row>
    <row r="135" spans="1:65" s="2" customFormat="1" ht="21.75" customHeight="1">
      <c r="A135" s="33"/>
      <c r="B135" s="34"/>
      <c r="C135" s="186" t="s">
        <v>160</v>
      </c>
      <c r="D135" s="186" t="s">
        <v>148</v>
      </c>
      <c r="E135" s="187" t="s">
        <v>308</v>
      </c>
      <c r="F135" s="188" t="s">
        <v>309</v>
      </c>
      <c r="G135" s="189" t="s">
        <v>310</v>
      </c>
      <c r="H135" s="190">
        <v>319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152</v>
      </c>
      <c r="AT135" s="198" t="s">
        <v>148</v>
      </c>
      <c r="AU135" s="198" t="s">
        <v>83</v>
      </c>
      <c r="AY135" s="16" t="s">
        <v>146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81</v>
      </c>
      <c r="BK135" s="199">
        <f>ROUND(I135*H135,2)</f>
        <v>0</v>
      </c>
      <c r="BL135" s="16" t="s">
        <v>152</v>
      </c>
      <c r="BM135" s="198" t="s">
        <v>535</v>
      </c>
    </row>
    <row r="136" spans="2:51" s="13" customFormat="1" ht="12">
      <c r="B136" s="205"/>
      <c r="C136" s="206"/>
      <c r="D136" s="200" t="s">
        <v>170</v>
      </c>
      <c r="E136" s="207" t="s">
        <v>1</v>
      </c>
      <c r="F136" s="208" t="s">
        <v>536</v>
      </c>
      <c r="G136" s="206"/>
      <c r="H136" s="209">
        <v>319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170</v>
      </c>
      <c r="AU136" s="215" t="s">
        <v>83</v>
      </c>
      <c r="AV136" s="13" t="s">
        <v>83</v>
      </c>
      <c r="AW136" s="13" t="s">
        <v>30</v>
      </c>
      <c r="AX136" s="13" t="s">
        <v>81</v>
      </c>
      <c r="AY136" s="215" t="s">
        <v>146</v>
      </c>
    </row>
    <row r="137" spans="1:65" s="2" customFormat="1" ht="21.75" customHeight="1">
      <c r="A137" s="33"/>
      <c r="B137" s="34"/>
      <c r="C137" s="186" t="s">
        <v>152</v>
      </c>
      <c r="D137" s="186" t="s">
        <v>148</v>
      </c>
      <c r="E137" s="187" t="s">
        <v>313</v>
      </c>
      <c r="F137" s="188" t="s">
        <v>314</v>
      </c>
      <c r="G137" s="189" t="s">
        <v>310</v>
      </c>
      <c r="H137" s="190">
        <v>24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152</v>
      </c>
      <c r="AT137" s="198" t="s">
        <v>148</v>
      </c>
      <c r="AU137" s="198" t="s">
        <v>83</v>
      </c>
      <c r="AY137" s="16" t="s">
        <v>146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81</v>
      </c>
      <c r="BK137" s="199">
        <f>ROUND(I137*H137,2)</f>
        <v>0</v>
      </c>
      <c r="BL137" s="16" t="s">
        <v>152</v>
      </c>
      <c r="BM137" s="198" t="s">
        <v>537</v>
      </c>
    </row>
    <row r="138" spans="2:51" s="13" customFormat="1" ht="12">
      <c r="B138" s="205"/>
      <c r="C138" s="206"/>
      <c r="D138" s="200" t="s">
        <v>170</v>
      </c>
      <c r="E138" s="207" t="s">
        <v>1</v>
      </c>
      <c r="F138" s="208" t="s">
        <v>538</v>
      </c>
      <c r="G138" s="206"/>
      <c r="H138" s="209">
        <v>24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170</v>
      </c>
      <c r="AU138" s="215" t="s">
        <v>83</v>
      </c>
      <c r="AV138" s="13" t="s">
        <v>83</v>
      </c>
      <c r="AW138" s="13" t="s">
        <v>30</v>
      </c>
      <c r="AX138" s="13" t="s">
        <v>81</v>
      </c>
      <c r="AY138" s="215" t="s">
        <v>146</v>
      </c>
    </row>
    <row r="139" spans="1:65" s="2" customFormat="1" ht="21.75" customHeight="1">
      <c r="A139" s="33"/>
      <c r="B139" s="34"/>
      <c r="C139" s="186" t="s">
        <v>172</v>
      </c>
      <c r="D139" s="186" t="s">
        <v>148</v>
      </c>
      <c r="E139" s="187" t="s">
        <v>317</v>
      </c>
      <c r="F139" s="188" t="s">
        <v>318</v>
      </c>
      <c r="G139" s="189" t="s">
        <v>310</v>
      </c>
      <c r="H139" s="190">
        <v>208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152</v>
      </c>
      <c r="AT139" s="198" t="s">
        <v>148</v>
      </c>
      <c r="AU139" s="198" t="s">
        <v>83</v>
      </c>
      <c r="AY139" s="16" t="s">
        <v>146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81</v>
      </c>
      <c r="BK139" s="199">
        <f>ROUND(I139*H139,2)</f>
        <v>0</v>
      </c>
      <c r="BL139" s="16" t="s">
        <v>152</v>
      </c>
      <c r="BM139" s="198" t="s">
        <v>539</v>
      </c>
    </row>
    <row r="140" spans="2:51" s="13" customFormat="1" ht="12">
      <c r="B140" s="205"/>
      <c r="C140" s="206"/>
      <c r="D140" s="200" t="s">
        <v>170</v>
      </c>
      <c r="E140" s="207" t="s">
        <v>1</v>
      </c>
      <c r="F140" s="208" t="s">
        <v>540</v>
      </c>
      <c r="G140" s="206"/>
      <c r="H140" s="209">
        <v>208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170</v>
      </c>
      <c r="AU140" s="215" t="s">
        <v>83</v>
      </c>
      <c r="AV140" s="13" t="s">
        <v>83</v>
      </c>
      <c r="AW140" s="13" t="s">
        <v>30</v>
      </c>
      <c r="AX140" s="13" t="s">
        <v>81</v>
      </c>
      <c r="AY140" s="215" t="s">
        <v>146</v>
      </c>
    </row>
    <row r="141" spans="1:65" s="2" customFormat="1" ht="16.5" customHeight="1">
      <c r="A141" s="33"/>
      <c r="B141" s="34"/>
      <c r="C141" s="186" t="s">
        <v>177</v>
      </c>
      <c r="D141" s="186" t="s">
        <v>148</v>
      </c>
      <c r="E141" s="187" t="s">
        <v>321</v>
      </c>
      <c r="F141" s="188" t="s">
        <v>322</v>
      </c>
      <c r="G141" s="189" t="s">
        <v>310</v>
      </c>
      <c r="H141" s="190">
        <v>27.3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39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152</v>
      </c>
      <c r="AT141" s="198" t="s">
        <v>148</v>
      </c>
      <c r="AU141" s="198" t="s">
        <v>83</v>
      </c>
      <c r="AY141" s="16" t="s">
        <v>146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152</v>
      </c>
      <c r="BM141" s="198" t="s">
        <v>541</v>
      </c>
    </row>
    <row r="142" spans="2:51" s="13" customFormat="1" ht="12">
      <c r="B142" s="205"/>
      <c r="C142" s="206"/>
      <c r="D142" s="200" t="s">
        <v>170</v>
      </c>
      <c r="E142" s="207" t="s">
        <v>1</v>
      </c>
      <c r="F142" s="208" t="s">
        <v>542</v>
      </c>
      <c r="G142" s="206"/>
      <c r="H142" s="209">
        <v>27.3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170</v>
      </c>
      <c r="AU142" s="215" t="s">
        <v>83</v>
      </c>
      <c r="AV142" s="13" t="s">
        <v>83</v>
      </c>
      <c r="AW142" s="13" t="s">
        <v>30</v>
      </c>
      <c r="AX142" s="13" t="s">
        <v>81</v>
      </c>
      <c r="AY142" s="215" t="s">
        <v>146</v>
      </c>
    </row>
    <row r="143" spans="1:65" s="2" customFormat="1" ht="16.5" customHeight="1">
      <c r="A143" s="33"/>
      <c r="B143" s="34"/>
      <c r="C143" s="186" t="s">
        <v>182</v>
      </c>
      <c r="D143" s="186" t="s">
        <v>148</v>
      </c>
      <c r="E143" s="187" t="s">
        <v>325</v>
      </c>
      <c r="F143" s="188" t="s">
        <v>326</v>
      </c>
      <c r="G143" s="189" t="s">
        <v>310</v>
      </c>
      <c r="H143" s="190">
        <v>941</v>
      </c>
      <c r="I143" s="191"/>
      <c r="J143" s="192">
        <f>ROUND(I143*H143,2)</f>
        <v>0</v>
      </c>
      <c r="K143" s="193"/>
      <c r="L143" s="38"/>
      <c r="M143" s="194" t="s">
        <v>1</v>
      </c>
      <c r="N143" s="195" t="s">
        <v>39</v>
      </c>
      <c r="O143" s="70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152</v>
      </c>
      <c r="AT143" s="198" t="s">
        <v>148</v>
      </c>
      <c r="AU143" s="198" t="s">
        <v>83</v>
      </c>
      <c r="AY143" s="16" t="s">
        <v>146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6" t="s">
        <v>81</v>
      </c>
      <c r="BK143" s="199">
        <f>ROUND(I143*H143,2)</f>
        <v>0</v>
      </c>
      <c r="BL143" s="16" t="s">
        <v>152</v>
      </c>
      <c r="BM143" s="198" t="s">
        <v>543</v>
      </c>
    </row>
    <row r="144" spans="1:47" s="2" customFormat="1" ht="29.25">
      <c r="A144" s="33"/>
      <c r="B144" s="34"/>
      <c r="C144" s="35"/>
      <c r="D144" s="200" t="s">
        <v>154</v>
      </c>
      <c r="E144" s="35"/>
      <c r="F144" s="201" t="s">
        <v>544</v>
      </c>
      <c r="G144" s="35"/>
      <c r="H144" s="35"/>
      <c r="I144" s="202"/>
      <c r="J144" s="35"/>
      <c r="K144" s="35"/>
      <c r="L144" s="38"/>
      <c r="M144" s="203"/>
      <c r="N144" s="204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154</v>
      </c>
      <c r="AU144" s="16" t="s">
        <v>83</v>
      </c>
    </row>
    <row r="145" spans="2:51" s="13" customFormat="1" ht="12">
      <c r="B145" s="205"/>
      <c r="C145" s="206"/>
      <c r="D145" s="200" t="s">
        <v>170</v>
      </c>
      <c r="E145" s="207" t="s">
        <v>1</v>
      </c>
      <c r="F145" s="208" t="s">
        <v>545</v>
      </c>
      <c r="G145" s="206"/>
      <c r="H145" s="209">
        <v>551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170</v>
      </c>
      <c r="AU145" s="215" t="s">
        <v>83</v>
      </c>
      <c r="AV145" s="13" t="s">
        <v>83</v>
      </c>
      <c r="AW145" s="13" t="s">
        <v>30</v>
      </c>
      <c r="AX145" s="13" t="s">
        <v>74</v>
      </c>
      <c r="AY145" s="215" t="s">
        <v>146</v>
      </c>
    </row>
    <row r="146" spans="2:51" s="13" customFormat="1" ht="12">
      <c r="B146" s="205"/>
      <c r="C146" s="206"/>
      <c r="D146" s="200" t="s">
        <v>170</v>
      </c>
      <c r="E146" s="207" t="s">
        <v>1</v>
      </c>
      <c r="F146" s="208" t="s">
        <v>546</v>
      </c>
      <c r="G146" s="206"/>
      <c r="H146" s="209">
        <v>390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170</v>
      </c>
      <c r="AU146" s="215" t="s">
        <v>83</v>
      </c>
      <c r="AV146" s="13" t="s">
        <v>83</v>
      </c>
      <c r="AW146" s="13" t="s">
        <v>30</v>
      </c>
      <c r="AX146" s="13" t="s">
        <v>74</v>
      </c>
      <c r="AY146" s="215" t="s">
        <v>146</v>
      </c>
    </row>
    <row r="147" spans="2:51" s="14" customFormat="1" ht="12">
      <c r="B147" s="216"/>
      <c r="C147" s="217"/>
      <c r="D147" s="200" t="s">
        <v>170</v>
      </c>
      <c r="E147" s="218" t="s">
        <v>1</v>
      </c>
      <c r="F147" s="219" t="s">
        <v>201</v>
      </c>
      <c r="G147" s="217"/>
      <c r="H147" s="220">
        <v>941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170</v>
      </c>
      <c r="AU147" s="226" t="s">
        <v>83</v>
      </c>
      <c r="AV147" s="14" t="s">
        <v>152</v>
      </c>
      <c r="AW147" s="14" t="s">
        <v>30</v>
      </c>
      <c r="AX147" s="14" t="s">
        <v>81</v>
      </c>
      <c r="AY147" s="226" t="s">
        <v>146</v>
      </c>
    </row>
    <row r="148" spans="1:65" s="2" customFormat="1" ht="24.2" customHeight="1">
      <c r="A148" s="33"/>
      <c r="B148" s="34"/>
      <c r="C148" s="186" t="s">
        <v>187</v>
      </c>
      <c r="D148" s="186" t="s">
        <v>148</v>
      </c>
      <c r="E148" s="187" t="s">
        <v>331</v>
      </c>
      <c r="F148" s="188" t="s">
        <v>332</v>
      </c>
      <c r="G148" s="189" t="s">
        <v>310</v>
      </c>
      <c r="H148" s="190">
        <v>3075.1</v>
      </c>
      <c r="I148" s="191"/>
      <c r="J148" s="192">
        <f>ROUND(I148*H148,2)</f>
        <v>0</v>
      </c>
      <c r="K148" s="193"/>
      <c r="L148" s="38"/>
      <c r="M148" s="194" t="s">
        <v>1</v>
      </c>
      <c r="N148" s="195" t="s">
        <v>39</v>
      </c>
      <c r="O148" s="70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152</v>
      </c>
      <c r="AT148" s="198" t="s">
        <v>148</v>
      </c>
      <c r="AU148" s="198" t="s">
        <v>83</v>
      </c>
      <c r="AY148" s="16" t="s">
        <v>146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81</v>
      </c>
      <c r="BK148" s="199">
        <f>ROUND(I148*H148,2)</f>
        <v>0</v>
      </c>
      <c r="BL148" s="16" t="s">
        <v>152</v>
      </c>
      <c r="BM148" s="198" t="s">
        <v>547</v>
      </c>
    </row>
    <row r="149" spans="2:51" s="13" customFormat="1" ht="22.5">
      <c r="B149" s="205"/>
      <c r="C149" s="206"/>
      <c r="D149" s="200" t="s">
        <v>170</v>
      </c>
      <c r="E149" s="207" t="s">
        <v>1</v>
      </c>
      <c r="F149" s="208" t="s">
        <v>548</v>
      </c>
      <c r="G149" s="206"/>
      <c r="H149" s="209">
        <v>3075.1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170</v>
      </c>
      <c r="AU149" s="215" t="s">
        <v>83</v>
      </c>
      <c r="AV149" s="13" t="s">
        <v>83</v>
      </c>
      <c r="AW149" s="13" t="s">
        <v>30</v>
      </c>
      <c r="AX149" s="13" t="s">
        <v>81</v>
      </c>
      <c r="AY149" s="215" t="s">
        <v>146</v>
      </c>
    </row>
    <row r="150" spans="1:65" s="2" customFormat="1" ht="16.5" customHeight="1">
      <c r="A150" s="33"/>
      <c r="B150" s="34"/>
      <c r="C150" s="186" t="s">
        <v>192</v>
      </c>
      <c r="D150" s="186" t="s">
        <v>148</v>
      </c>
      <c r="E150" s="187" t="s">
        <v>335</v>
      </c>
      <c r="F150" s="188" t="s">
        <v>336</v>
      </c>
      <c r="G150" s="189" t="s">
        <v>310</v>
      </c>
      <c r="H150" s="190">
        <v>27.3</v>
      </c>
      <c r="I150" s="191"/>
      <c r="J150" s="192">
        <f>ROUND(I150*H150,2)</f>
        <v>0</v>
      </c>
      <c r="K150" s="193"/>
      <c r="L150" s="38"/>
      <c r="M150" s="194" t="s">
        <v>1</v>
      </c>
      <c r="N150" s="195" t="s">
        <v>39</v>
      </c>
      <c r="O150" s="70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152</v>
      </c>
      <c r="AT150" s="198" t="s">
        <v>148</v>
      </c>
      <c r="AU150" s="198" t="s">
        <v>83</v>
      </c>
      <c r="AY150" s="16" t="s">
        <v>146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152</v>
      </c>
      <c r="BM150" s="198" t="s">
        <v>549</v>
      </c>
    </row>
    <row r="151" spans="2:51" s="13" customFormat="1" ht="12">
      <c r="B151" s="205"/>
      <c r="C151" s="206"/>
      <c r="D151" s="200" t="s">
        <v>170</v>
      </c>
      <c r="E151" s="207" t="s">
        <v>1</v>
      </c>
      <c r="F151" s="208" t="s">
        <v>550</v>
      </c>
      <c r="G151" s="206"/>
      <c r="H151" s="209">
        <v>27.3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170</v>
      </c>
      <c r="AU151" s="215" t="s">
        <v>83</v>
      </c>
      <c r="AV151" s="13" t="s">
        <v>83</v>
      </c>
      <c r="AW151" s="13" t="s">
        <v>30</v>
      </c>
      <c r="AX151" s="13" t="s">
        <v>81</v>
      </c>
      <c r="AY151" s="215" t="s">
        <v>146</v>
      </c>
    </row>
    <row r="152" spans="1:65" s="2" customFormat="1" ht="16.5" customHeight="1">
      <c r="A152" s="33"/>
      <c r="B152" s="34"/>
      <c r="C152" s="186" t="s">
        <v>196</v>
      </c>
      <c r="D152" s="186" t="s">
        <v>148</v>
      </c>
      <c r="E152" s="187" t="s">
        <v>339</v>
      </c>
      <c r="F152" s="188" t="s">
        <v>340</v>
      </c>
      <c r="G152" s="189" t="s">
        <v>310</v>
      </c>
      <c r="H152" s="190">
        <v>390</v>
      </c>
      <c r="I152" s="191"/>
      <c r="J152" s="192">
        <f>ROUND(I152*H152,2)</f>
        <v>0</v>
      </c>
      <c r="K152" s="193"/>
      <c r="L152" s="38"/>
      <c r="M152" s="194" t="s">
        <v>1</v>
      </c>
      <c r="N152" s="195" t="s">
        <v>39</v>
      </c>
      <c r="O152" s="70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152</v>
      </c>
      <c r="AT152" s="198" t="s">
        <v>148</v>
      </c>
      <c r="AU152" s="198" t="s">
        <v>83</v>
      </c>
      <c r="AY152" s="16" t="s">
        <v>146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6" t="s">
        <v>81</v>
      </c>
      <c r="BK152" s="199">
        <f>ROUND(I152*H152,2)</f>
        <v>0</v>
      </c>
      <c r="BL152" s="16" t="s">
        <v>152</v>
      </c>
      <c r="BM152" s="198" t="s">
        <v>551</v>
      </c>
    </row>
    <row r="153" spans="2:51" s="13" customFormat="1" ht="22.5">
      <c r="B153" s="205"/>
      <c r="C153" s="206"/>
      <c r="D153" s="200" t="s">
        <v>170</v>
      </c>
      <c r="E153" s="207" t="s">
        <v>1</v>
      </c>
      <c r="F153" s="208" t="s">
        <v>552</v>
      </c>
      <c r="G153" s="206"/>
      <c r="H153" s="209">
        <v>390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170</v>
      </c>
      <c r="AU153" s="215" t="s">
        <v>83</v>
      </c>
      <c r="AV153" s="13" t="s">
        <v>83</v>
      </c>
      <c r="AW153" s="13" t="s">
        <v>30</v>
      </c>
      <c r="AX153" s="13" t="s">
        <v>81</v>
      </c>
      <c r="AY153" s="215" t="s">
        <v>146</v>
      </c>
    </row>
    <row r="154" spans="1:65" s="2" customFormat="1" ht="16.5" customHeight="1">
      <c r="A154" s="33"/>
      <c r="B154" s="34"/>
      <c r="C154" s="186" t="s">
        <v>202</v>
      </c>
      <c r="D154" s="186" t="s">
        <v>148</v>
      </c>
      <c r="E154" s="187" t="s">
        <v>219</v>
      </c>
      <c r="F154" s="188" t="s">
        <v>343</v>
      </c>
      <c r="G154" s="189" t="s">
        <v>344</v>
      </c>
      <c r="H154" s="190">
        <v>267.4</v>
      </c>
      <c r="I154" s="191"/>
      <c r="J154" s="192">
        <f>ROUND(I154*H154,2)</f>
        <v>0</v>
      </c>
      <c r="K154" s="193"/>
      <c r="L154" s="38"/>
      <c r="M154" s="194" t="s">
        <v>1</v>
      </c>
      <c r="N154" s="195" t="s">
        <v>39</v>
      </c>
      <c r="O154" s="70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152</v>
      </c>
      <c r="AT154" s="198" t="s">
        <v>148</v>
      </c>
      <c r="AU154" s="198" t="s">
        <v>83</v>
      </c>
      <c r="AY154" s="16" t="s">
        <v>146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6" t="s">
        <v>81</v>
      </c>
      <c r="BK154" s="199">
        <f>ROUND(I154*H154,2)</f>
        <v>0</v>
      </c>
      <c r="BL154" s="16" t="s">
        <v>152</v>
      </c>
      <c r="BM154" s="198" t="s">
        <v>553</v>
      </c>
    </row>
    <row r="155" spans="2:51" s="13" customFormat="1" ht="22.5">
      <c r="B155" s="205"/>
      <c r="C155" s="206"/>
      <c r="D155" s="200" t="s">
        <v>170</v>
      </c>
      <c r="E155" s="207" t="s">
        <v>1</v>
      </c>
      <c r="F155" s="208" t="s">
        <v>554</v>
      </c>
      <c r="G155" s="206"/>
      <c r="H155" s="209">
        <v>267.4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170</v>
      </c>
      <c r="AU155" s="215" t="s">
        <v>83</v>
      </c>
      <c r="AV155" s="13" t="s">
        <v>83</v>
      </c>
      <c r="AW155" s="13" t="s">
        <v>30</v>
      </c>
      <c r="AX155" s="13" t="s">
        <v>81</v>
      </c>
      <c r="AY155" s="215" t="s">
        <v>146</v>
      </c>
    </row>
    <row r="156" spans="1:65" s="2" customFormat="1" ht="16.5" customHeight="1">
      <c r="A156" s="33"/>
      <c r="B156" s="34"/>
      <c r="C156" s="186" t="s">
        <v>207</v>
      </c>
      <c r="D156" s="186" t="s">
        <v>148</v>
      </c>
      <c r="E156" s="187" t="s">
        <v>347</v>
      </c>
      <c r="F156" s="188" t="s">
        <v>348</v>
      </c>
      <c r="G156" s="189" t="s">
        <v>310</v>
      </c>
      <c r="H156" s="190">
        <v>283</v>
      </c>
      <c r="I156" s="191"/>
      <c r="J156" s="192">
        <f>ROUND(I156*H156,2)</f>
        <v>0</v>
      </c>
      <c r="K156" s="193"/>
      <c r="L156" s="38"/>
      <c r="M156" s="194" t="s">
        <v>1</v>
      </c>
      <c r="N156" s="195" t="s">
        <v>39</v>
      </c>
      <c r="O156" s="70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152</v>
      </c>
      <c r="AT156" s="198" t="s">
        <v>148</v>
      </c>
      <c r="AU156" s="198" t="s">
        <v>83</v>
      </c>
      <c r="AY156" s="16" t="s">
        <v>146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81</v>
      </c>
      <c r="BK156" s="199">
        <f>ROUND(I156*H156,2)</f>
        <v>0</v>
      </c>
      <c r="BL156" s="16" t="s">
        <v>152</v>
      </c>
      <c r="BM156" s="198" t="s">
        <v>555</v>
      </c>
    </row>
    <row r="157" spans="2:51" s="13" customFormat="1" ht="12">
      <c r="B157" s="205"/>
      <c r="C157" s="206"/>
      <c r="D157" s="200" t="s">
        <v>170</v>
      </c>
      <c r="E157" s="207" t="s">
        <v>1</v>
      </c>
      <c r="F157" s="208" t="s">
        <v>556</v>
      </c>
      <c r="G157" s="206"/>
      <c r="H157" s="209">
        <v>283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170</v>
      </c>
      <c r="AU157" s="215" t="s">
        <v>83</v>
      </c>
      <c r="AV157" s="13" t="s">
        <v>83</v>
      </c>
      <c r="AW157" s="13" t="s">
        <v>30</v>
      </c>
      <c r="AX157" s="13" t="s">
        <v>81</v>
      </c>
      <c r="AY157" s="215" t="s">
        <v>146</v>
      </c>
    </row>
    <row r="158" spans="1:65" s="2" customFormat="1" ht="16.5" customHeight="1">
      <c r="A158" s="33"/>
      <c r="B158" s="34"/>
      <c r="C158" s="186" t="s">
        <v>212</v>
      </c>
      <c r="D158" s="186" t="s">
        <v>148</v>
      </c>
      <c r="E158" s="187" t="s">
        <v>557</v>
      </c>
      <c r="F158" s="188" t="s">
        <v>558</v>
      </c>
      <c r="G158" s="189" t="s">
        <v>168</v>
      </c>
      <c r="H158" s="190">
        <v>273</v>
      </c>
      <c r="I158" s="191"/>
      <c r="J158" s="192">
        <f>ROUND(I158*H158,2)</f>
        <v>0</v>
      </c>
      <c r="K158" s="193"/>
      <c r="L158" s="38"/>
      <c r="M158" s="194" t="s">
        <v>1</v>
      </c>
      <c r="N158" s="195" t="s">
        <v>39</v>
      </c>
      <c r="O158" s="70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152</v>
      </c>
      <c r="AT158" s="198" t="s">
        <v>148</v>
      </c>
      <c r="AU158" s="198" t="s">
        <v>83</v>
      </c>
      <c r="AY158" s="16" t="s">
        <v>146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81</v>
      </c>
      <c r="BK158" s="199">
        <f>ROUND(I158*H158,2)</f>
        <v>0</v>
      </c>
      <c r="BL158" s="16" t="s">
        <v>152</v>
      </c>
      <c r="BM158" s="198" t="s">
        <v>559</v>
      </c>
    </row>
    <row r="159" spans="2:51" s="13" customFormat="1" ht="12">
      <c r="B159" s="205"/>
      <c r="C159" s="206"/>
      <c r="D159" s="200" t="s">
        <v>170</v>
      </c>
      <c r="E159" s="207" t="s">
        <v>1</v>
      </c>
      <c r="F159" s="208" t="s">
        <v>560</v>
      </c>
      <c r="G159" s="206"/>
      <c r="H159" s="209">
        <v>273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170</v>
      </c>
      <c r="AU159" s="215" t="s">
        <v>83</v>
      </c>
      <c r="AV159" s="13" t="s">
        <v>83</v>
      </c>
      <c r="AW159" s="13" t="s">
        <v>30</v>
      </c>
      <c r="AX159" s="13" t="s">
        <v>81</v>
      </c>
      <c r="AY159" s="215" t="s">
        <v>146</v>
      </c>
    </row>
    <row r="160" spans="1:65" s="2" customFormat="1" ht="16.5" customHeight="1">
      <c r="A160" s="33"/>
      <c r="B160" s="34"/>
      <c r="C160" s="186" t="s">
        <v>218</v>
      </c>
      <c r="D160" s="186" t="s">
        <v>148</v>
      </c>
      <c r="E160" s="187" t="s">
        <v>561</v>
      </c>
      <c r="F160" s="188" t="s">
        <v>562</v>
      </c>
      <c r="G160" s="189" t="s">
        <v>168</v>
      </c>
      <c r="H160" s="190">
        <v>273</v>
      </c>
      <c r="I160" s="191"/>
      <c r="J160" s="192">
        <f>ROUND(I160*H160,2)</f>
        <v>0</v>
      </c>
      <c r="K160" s="193"/>
      <c r="L160" s="38"/>
      <c r="M160" s="194" t="s">
        <v>1</v>
      </c>
      <c r="N160" s="195" t="s">
        <v>39</v>
      </c>
      <c r="O160" s="70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152</v>
      </c>
      <c r="AT160" s="198" t="s">
        <v>148</v>
      </c>
      <c r="AU160" s="198" t="s">
        <v>83</v>
      </c>
      <c r="AY160" s="16" t="s">
        <v>146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6" t="s">
        <v>81</v>
      </c>
      <c r="BK160" s="199">
        <f>ROUND(I160*H160,2)</f>
        <v>0</v>
      </c>
      <c r="BL160" s="16" t="s">
        <v>152</v>
      </c>
      <c r="BM160" s="198" t="s">
        <v>563</v>
      </c>
    </row>
    <row r="161" spans="2:51" s="13" customFormat="1" ht="12">
      <c r="B161" s="205"/>
      <c r="C161" s="206"/>
      <c r="D161" s="200" t="s">
        <v>170</v>
      </c>
      <c r="E161" s="207" t="s">
        <v>1</v>
      </c>
      <c r="F161" s="208" t="s">
        <v>560</v>
      </c>
      <c r="G161" s="206"/>
      <c r="H161" s="209">
        <v>273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170</v>
      </c>
      <c r="AU161" s="215" t="s">
        <v>83</v>
      </c>
      <c r="AV161" s="13" t="s">
        <v>83</v>
      </c>
      <c r="AW161" s="13" t="s">
        <v>30</v>
      </c>
      <c r="AX161" s="13" t="s">
        <v>81</v>
      </c>
      <c r="AY161" s="215" t="s">
        <v>146</v>
      </c>
    </row>
    <row r="162" spans="1:65" s="2" customFormat="1" ht="16.5" customHeight="1">
      <c r="A162" s="33"/>
      <c r="B162" s="34"/>
      <c r="C162" s="231" t="s">
        <v>8</v>
      </c>
      <c r="D162" s="231" t="s">
        <v>358</v>
      </c>
      <c r="E162" s="232" t="s">
        <v>359</v>
      </c>
      <c r="F162" s="233" t="s">
        <v>360</v>
      </c>
      <c r="G162" s="234" t="s">
        <v>361</v>
      </c>
      <c r="H162" s="235">
        <v>0.825</v>
      </c>
      <c r="I162" s="236"/>
      <c r="J162" s="237">
        <f>ROUND(I162*H162,2)</f>
        <v>0</v>
      </c>
      <c r="K162" s="238"/>
      <c r="L162" s="239"/>
      <c r="M162" s="240" t="s">
        <v>1</v>
      </c>
      <c r="N162" s="241" t="s">
        <v>39</v>
      </c>
      <c r="O162" s="70"/>
      <c r="P162" s="196">
        <f>O162*H162</f>
        <v>0</v>
      </c>
      <c r="Q162" s="196">
        <v>0.001</v>
      </c>
      <c r="R162" s="196">
        <f>Q162*H162</f>
        <v>0.000825</v>
      </c>
      <c r="S162" s="196">
        <v>0</v>
      </c>
      <c r="T162" s="19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187</v>
      </c>
      <c r="AT162" s="198" t="s">
        <v>358</v>
      </c>
      <c r="AU162" s="198" t="s">
        <v>83</v>
      </c>
      <c r="AY162" s="16" t="s">
        <v>146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6" t="s">
        <v>81</v>
      </c>
      <c r="BK162" s="199">
        <f>ROUND(I162*H162,2)</f>
        <v>0</v>
      </c>
      <c r="BL162" s="16" t="s">
        <v>152</v>
      </c>
      <c r="BM162" s="198" t="s">
        <v>564</v>
      </c>
    </row>
    <row r="163" spans="2:51" s="13" customFormat="1" ht="12">
      <c r="B163" s="205"/>
      <c r="C163" s="206"/>
      <c r="D163" s="200" t="s">
        <v>170</v>
      </c>
      <c r="E163" s="207" t="s">
        <v>1</v>
      </c>
      <c r="F163" s="208" t="s">
        <v>565</v>
      </c>
      <c r="G163" s="206"/>
      <c r="H163" s="209">
        <v>0.825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170</v>
      </c>
      <c r="AU163" s="215" t="s">
        <v>83</v>
      </c>
      <c r="AV163" s="13" t="s">
        <v>83</v>
      </c>
      <c r="AW163" s="13" t="s">
        <v>30</v>
      </c>
      <c r="AX163" s="13" t="s">
        <v>81</v>
      </c>
      <c r="AY163" s="215" t="s">
        <v>146</v>
      </c>
    </row>
    <row r="164" spans="1:65" s="2" customFormat="1" ht="16.5" customHeight="1">
      <c r="A164" s="33"/>
      <c r="B164" s="34"/>
      <c r="C164" s="186" t="s">
        <v>234</v>
      </c>
      <c r="D164" s="186" t="s">
        <v>148</v>
      </c>
      <c r="E164" s="187" t="s">
        <v>364</v>
      </c>
      <c r="F164" s="188" t="s">
        <v>365</v>
      </c>
      <c r="G164" s="189" t="s">
        <v>168</v>
      </c>
      <c r="H164" s="190">
        <v>584</v>
      </c>
      <c r="I164" s="191"/>
      <c r="J164" s="192">
        <f>ROUND(I164*H164,2)</f>
        <v>0</v>
      </c>
      <c r="K164" s="193"/>
      <c r="L164" s="38"/>
      <c r="M164" s="194" t="s">
        <v>1</v>
      </c>
      <c r="N164" s="195" t="s">
        <v>39</v>
      </c>
      <c r="O164" s="70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152</v>
      </c>
      <c r="AT164" s="198" t="s">
        <v>148</v>
      </c>
      <c r="AU164" s="198" t="s">
        <v>83</v>
      </c>
      <c r="AY164" s="16" t="s">
        <v>146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6" t="s">
        <v>81</v>
      </c>
      <c r="BK164" s="199">
        <f>ROUND(I164*H164,2)</f>
        <v>0</v>
      </c>
      <c r="BL164" s="16" t="s">
        <v>152</v>
      </c>
      <c r="BM164" s="198" t="s">
        <v>566</v>
      </c>
    </row>
    <row r="165" spans="2:51" s="13" customFormat="1" ht="22.5">
      <c r="B165" s="205"/>
      <c r="C165" s="206"/>
      <c r="D165" s="200" t="s">
        <v>170</v>
      </c>
      <c r="E165" s="207" t="s">
        <v>1</v>
      </c>
      <c r="F165" s="208" t="s">
        <v>567</v>
      </c>
      <c r="G165" s="206"/>
      <c r="H165" s="209">
        <v>584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170</v>
      </c>
      <c r="AU165" s="215" t="s">
        <v>83</v>
      </c>
      <c r="AV165" s="13" t="s">
        <v>83</v>
      </c>
      <c r="AW165" s="13" t="s">
        <v>30</v>
      </c>
      <c r="AX165" s="13" t="s">
        <v>81</v>
      </c>
      <c r="AY165" s="215" t="s">
        <v>146</v>
      </c>
    </row>
    <row r="166" spans="2:63" s="12" customFormat="1" ht="22.9" customHeight="1">
      <c r="B166" s="170"/>
      <c r="C166" s="171"/>
      <c r="D166" s="172" t="s">
        <v>73</v>
      </c>
      <c r="E166" s="184" t="s">
        <v>83</v>
      </c>
      <c r="F166" s="184" t="s">
        <v>568</v>
      </c>
      <c r="G166" s="171"/>
      <c r="H166" s="171"/>
      <c r="I166" s="174"/>
      <c r="J166" s="185">
        <f>BK166</f>
        <v>0</v>
      </c>
      <c r="K166" s="171"/>
      <c r="L166" s="176"/>
      <c r="M166" s="177"/>
      <c r="N166" s="178"/>
      <c r="O166" s="178"/>
      <c r="P166" s="179">
        <f>SUM(P167:P177)</f>
        <v>0</v>
      </c>
      <c r="Q166" s="178"/>
      <c r="R166" s="179">
        <f>SUM(R167:R177)</f>
        <v>0.4088</v>
      </c>
      <c r="S166" s="178"/>
      <c r="T166" s="180">
        <f>SUM(T167:T177)</f>
        <v>0</v>
      </c>
      <c r="AR166" s="181" t="s">
        <v>81</v>
      </c>
      <c r="AT166" s="182" t="s">
        <v>73</v>
      </c>
      <c r="AU166" s="182" t="s">
        <v>81</v>
      </c>
      <c r="AY166" s="181" t="s">
        <v>146</v>
      </c>
      <c r="BK166" s="183">
        <f>SUM(BK167:BK177)</f>
        <v>0</v>
      </c>
    </row>
    <row r="167" spans="1:65" s="2" customFormat="1" ht="16.5" customHeight="1">
      <c r="A167" s="33"/>
      <c r="B167" s="34"/>
      <c r="C167" s="186" t="s">
        <v>241</v>
      </c>
      <c r="D167" s="186" t="s">
        <v>148</v>
      </c>
      <c r="E167" s="187" t="s">
        <v>569</v>
      </c>
      <c r="F167" s="188" t="s">
        <v>570</v>
      </c>
      <c r="G167" s="189" t="s">
        <v>168</v>
      </c>
      <c r="H167" s="190">
        <v>320</v>
      </c>
      <c r="I167" s="191"/>
      <c r="J167" s="192">
        <f>ROUND(I167*H167,2)</f>
        <v>0</v>
      </c>
      <c r="K167" s="193"/>
      <c r="L167" s="38"/>
      <c r="M167" s="194" t="s">
        <v>1</v>
      </c>
      <c r="N167" s="195" t="s">
        <v>39</v>
      </c>
      <c r="O167" s="70"/>
      <c r="P167" s="196">
        <f>O167*H167</f>
        <v>0</v>
      </c>
      <c r="Q167" s="196">
        <v>0.00031</v>
      </c>
      <c r="R167" s="196">
        <f>Q167*H167</f>
        <v>0.0992</v>
      </c>
      <c r="S167" s="196">
        <v>0</v>
      </c>
      <c r="T167" s="19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152</v>
      </c>
      <c r="AT167" s="198" t="s">
        <v>148</v>
      </c>
      <c r="AU167" s="198" t="s">
        <v>83</v>
      </c>
      <c r="AY167" s="16" t="s">
        <v>146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6" t="s">
        <v>81</v>
      </c>
      <c r="BK167" s="199">
        <f>ROUND(I167*H167,2)</f>
        <v>0</v>
      </c>
      <c r="BL167" s="16" t="s">
        <v>152</v>
      </c>
      <c r="BM167" s="198" t="s">
        <v>571</v>
      </c>
    </row>
    <row r="168" spans="2:51" s="13" customFormat="1" ht="12">
      <c r="B168" s="205"/>
      <c r="C168" s="206"/>
      <c r="D168" s="200" t="s">
        <v>170</v>
      </c>
      <c r="E168" s="207" t="s">
        <v>1</v>
      </c>
      <c r="F168" s="208" t="s">
        <v>572</v>
      </c>
      <c r="G168" s="206"/>
      <c r="H168" s="209">
        <v>320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170</v>
      </c>
      <c r="AU168" s="215" t="s">
        <v>83</v>
      </c>
      <c r="AV168" s="13" t="s">
        <v>83</v>
      </c>
      <c r="AW168" s="13" t="s">
        <v>30</v>
      </c>
      <c r="AX168" s="13" t="s">
        <v>81</v>
      </c>
      <c r="AY168" s="215" t="s">
        <v>146</v>
      </c>
    </row>
    <row r="169" spans="1:65" s="2" customFormat="1" ht="16.5" customHeight="1">
      <c r="A169" s="33"/>
      <c r="B169" s="34"/>
      <c r="C169" s="231" t="s">
        <v>246</v>
      </c>
      <c r="D169" s="231" t="s">
        <v>358</v>
      </c>
      <c r="E169" s="232" t="s">
        <v>573</v>
      </c>
      <c r="F169" s="233" t="s">
        <v>574</v>
      </c>
      <c r="G169" s="234" t="s">
        <v>168</v>
      </c>
      <c r="H169" s="235">
        <v>384</v>
      </c>
      <c r="I169" s="236"/>
      <c r="J169" s="237">
        <f>ROUND(I169*H169,2)</f>
        <v>0</v>
      </c>
      <c r="K169" s="238"/>
      <c r="L169" s="239"/>
      <c r="M169" s="240" t="s">
        <v>1</v>
      </c>
      <c r="N169" s="241" t="s">
        <v>39</v>
      </c>
      <c r="O169" s="70"/>
      <c r="P169" s="196">
        <f>O169*H169</f>
        <v>0</v>
      </c>
      <c r="Q169" s="196">
        <v>0.0006</v>
      </c>
      <c r="R169" s="196">
        <f>Q169*H169</f>
        <v>0.2304</v>
      </c>
      <c r="S169" s="196">
        <v>0</v>
      </c>
      <c r="T169" s="19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187</v>
      </c>
      <c r="AT169" s="198" t="s">
        <v>358</v>
      </c>
      <c r="AU169" s="198" t="s">
        <v>83</v>
      </c>
      <c r="AY169" s="16" t="s">
        <v>146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6" t="s">
        <v>81</v>
      </c>
      <c r="BK169" s="199">
        <f>ROUND(I169*H169,2)</f>
        <v>0</v>
      </c>
      <c r="BL169" s="16" t="s">
        <v>152</v>
      </c>
      <c r="BM169" s="198" t="s">
        <v>575</v>
      </c>
    </row>
    <row r="170" spans="2:51" s="13" customFormat="1" ht="12">
      <c r="B170" s="205"/>
      <c r="C170" s="206"/>
      <c r="D170" s="200" t="s">
        <v>170</v>
      </c>
      <c r="E170" s="207" t="s">
        <v>1</v>
      </c>
      <c r="F170" s="208" t="s">
        <v>576</v>
      </c>
      <c r="G170" s="206"/>
      <c r="H170" s="209">
        <v>384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170</v>
      </c>
      <c r="AU170" s="215" t="s">
        <v>83</v>
      </c>
      <c r="AV170" s="13" t="s">
        <v>83</v>
      </c>
      <c r="AW170" s="13" t="s">
        <v>30</v>
      </c>
      <c r="AX170" s="13" t="s">
        <v>81</v>
      </c>
      <c r="AY170" s="215" t="s">
        <v>146</v>
      </c>
    </row>
    <row r="171" spans="1:65" s="2" customFormat="1" ht="16.5" customHeight="1">
      <c r="A171" s="33"/>
      <c r="B171" s="34"/>
      <c r="C171" s="186" t="s">
        <v>251</v>
      </c>
      <c r="D171" s="186" t="s">
        <v>148</v>
      </c>
      <c r="E171" s="187" t="s">
        <v>577</v>
      </c>
      <c r="F171" s="188" t="s">
        <v>578</v>
      </c>
      <c r="G171" s="189" t="s">
        <v>163</v>
      </c>
      <c r="H171" s="190">
        <v>148</v>
      </c>
      <c r="I171" s="191"/>
      <c r="J171" s="192">
        <f>ROUND(I171*H171,2)</f>
        <v>0</v>
      </c>
      <c r="K171" s="193"/>
      <c r="L171" s="38"/>
      <c r="M171" s="194" t="s">
        <v>1</v>
      </c>
      <c r="N171" s="195" t="s">
        <v>39</v>
      </c>
      <c r="O171" s="70"/>
      <c r="P171" s="196">
        <f>O171*H171</f>
        <v>0</v>
      </c>
      <c r="Q171" s="196">
        <v>0.00048</v>
      </c>
      <c r="R171" s="196">
        <f>Q171*H171</f>
        <v>0.07104</v>
      </c>
      <c r="S171" s="196">
        <v>0</v>
      </c>
      <c r="T171" s="19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152</v>
      </c>
      <c r="AT171" s="198" t="s">
        <v>148</v>
      </c>
      <c r="AU171" s="198" t="s">
        <v>83</v>
      </c>
      <c r="AY171" s="16" t="s">
        <v>146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6" t="s">
        <v>81</v>
      </c>
      <c r="BK171" s="199">
        <f>ROUND(I171*H171,2)</f>
        <v>0</v>
      </c>
      <c r="BL171" s="16" t="s">
        <v>152</v>
      </c>
      <c r="BM171" s="198" t="s">
        <v>579</v>
      </c>
    </row>
    <row r="172" spans="2:51" s="13" customFormat="1" ht="12">
      <c r="B172" s="205"/>
      <c r="C172" s="206"/>
      <c r="D172" s="200" t="s">
        <v>170</v>
      </c>
      <c r="E172" s="207" t="s">
        <v>1</v>
      </c>
      <c r="F172" s="208" t="s">
        <v>580</v>
      </c>
      <c r="G172" s="206"/>
      <c r="H172" s="209">
        <v>148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170</v>
      </c>
      <c r="AU172" s="215" t="s">
        <v>83</v>
      </c>
      <c r="AV172" s="13" t="s">
        <v>83</v>
      </c>
      <c r="AW172" s="13" t="s">
        <v>30</v>
      </c>
      <c r="AX172" s="13" t="s">
        <v>81</v>
      </c>
      <c r="AY172" s="215" t="s">
        <v>146</v>
      </c>
    </row>
    <row r="173" spans="1:65" s="2" customFormat="1" ht="16.5" customHeight="1">
      <c r="A173" s="33"/>
      <c r="B173" s="34"/>
      <c r="C173" s="186" t="s">
        <v>256</v>
      </c>
      <c r="D173" s="186" t="s">
        <v>148</v>
      </c>
      <c r="E173" s="187" t="s">
        <v>581</v>
      </c>
      <c r="F173" s="188" t="s">
        <v>582</v>
      </c>
      <c r="G173" s="189" t="s">
        <v>221</v>
      </c>
      <c r="H173" s="190">
        <v>17</v>
      </c>
      <c r="I173" s="191"/>
      <c r="J173" s="192">
        <f>ROUND(I173*H173,2)</f>
        <v>0</v>
      </c>
      <c r="K173" s="193"/>
      <c r="L173" s="38"/>
      <c r="M173" s="194" t="s">
        <v>1</v>
      </c>
      <c r="N173" s="195" t="s">
        <v>39</v>
      </c>
      <c r="O173" s="70"/>
      <c r="P173" s="196">
        <f>O173*H173</f>
        <v>0</v>
      </c>
      <c r="Q173" s="196">
        <v>0.00048</v>
      </c>
      <c r="R173" s="196">
        <f>Q173*H173</f>
        <v>0.00816</v>
      </c>
      <c r="S173" s="196">
        <v>0</v>
      </c>
      <c r="T173" s="19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152</v>
      </c>
      <c r="AT173" s="198" t="s">
        <v>148</v>
      </c>
      <c r="AU173" s="198" t="s">
        <v>83</v>
      </c>
      <c r="AY173" s="16" t="s">
        <v>146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6" t="s">
        <v>81</v>
      </c>
      <c r="BK173" s="199">
        <f>ROUND(I173*H173,2)</f>
        <v>0</v>
      </c>
      <c r="BL173" s="16" t="s">
        <v>152</v>
      </c>
      <c r="BM173" s="198" t="s">
        <v>583</v>
      </c>
    </row>
    <row r="174" spans="1:47" s="2" customFormat="1" ht="29.25">
      <c r="A174" s="33"/>
      <c r="B174" s="34"/>
      <c r="C174" s="35"/>
      <c r="D174" s="200" t="s">
        <v>154</v>
      </c>
      <c r="E174" s="35"/>
      <c r="F174" s="201" t="s">
        <v>584</v>
      </c>
      <c r="G174" s="35"/>
      <c r="H174" s="35"/>
      <c r="I174" s="202"/>
      <c r="J174" s="35"/>
      <c r="K174" s="35"/>
      <c r="L174" s="38"/>
      <c r="M174" s="203"/>
      <c r="N174" s="204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154</v>
      </c>
      <c r="AU174" s="16" t="s">
        <v>83</v>
      </c>
    </row>
    <row r="175" spans="2:51" s="13" customFormat="1" ht="12">
      <c r="B175" s="205"/>
      <c r="C175" s="206"/>
      <c r="D175" s="200" t="s">
        <v>170</v>
      </c>
      <c r="E175" s="207" t="s">
        <v>1</v>
      </c>
      <c r="F175" s="208" t="s">
        <v>585</v>
      </c>
      <c r="G175" s="206"/>
      <c r="H175" s="209">
        <v>17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170</v>
      </c>
      <c r="AU175" s="215" t="s">
        <v>83</v>
      </c>
      <c r="AV175" s="13" t="s">
        <v>83</v>
      </c>
      <c r="AW175" s="13" t="s">
        <v>30</v>
      </c>
      <c r="AX175" s="13" t="s">
        <v>81</v>
      </c>
      <c r="AY175" s="215" t="s">
        <v>146</v>
      </c>
    </row>
    <row r="176" spans="1:65" s="2" customFormat="1" ht="16.5" customHeight="1">
      <c r="A176" s="33"/>
      <c r="B176" s="34"/>
      <c r="C176" s="186" t="s">
        <v>7</v>
      </c>
      <c r="D176" s="186" t="s">
        <v>148</v>
      </c>
      <c r="E176" s="187" t="s">
        <v>586</v>
      </c>
      <c r="F176" s="188" t="s">
        <v>587</v>
      </c>
      <c r="G176" s="189" t="s">
        <v>474</v>
      </c>
      <c r="H176" s="190">
        <v>1</v>
      </c>
      <c r="I176" s="191"/>
      <c r="J176" s="192">
        <f>ROUND(I176*H176,2)</f>
        <v>0</v>
      </c>
      <c r="K176" s="193"/>
      <c r="L176" s="38"/>
      <c r="M176" s="194" t="s">
        <v>1</v>
      </c>
      <c r="N176" s="195" t="s">
        <v>39</v>
      </c>
      <c r="O176" s="70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152</v>
      </c>
      <c r="AT176" s="198" t="s">
        <v>148</v>
      </c>
      <c r="AU176" s="198" t="s">
        <v>83</v>
      </c>
      <c r="AY176" s="16" t="s">
        <v>146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6" t="s">
        <v>81</v>
      </c>
      <c r="BK176" s="199">
        <f>ROUND(I176*H176,2)</f>
        <v>0</v>
      </c>
      <c r="BL176" s="16" t="s">
        <v>152</v>
      </c>
      <c r="BM176" s="198" t="s">
        <v>588</v>
      </c>
    </row>
    <row r="177" spans="1:47" s="2" customFormat="1" ht="58.5">
      <c r="A177" s="33"/>
      <c r="B177" s="34"/>
      <c r="C177" s="35"/>
      <c r="D177" s="200" t="s">
        <v>154</v>
      </c>
      <c r="E177" s="35"/>
      <c r="F177" s="201" t="s">
        <v>589</v>
      </c>
      <c r="G177" s="35"/>
      <c r="H177" s="35"/>
      <c r="I177" s="202"/>
      <c r="J177" s="35"/>
      <c r="K177" s="35"/>
      <c r="L177" s="38"/>
      <c r="M177" s="203"/>
      <c r="N177" s="204"/>
      <c r="O177" s="70"/>
      <c r="P177" s="70"/>
      <c r="Q177" s="70"/>
      <c r="R177" s="70"/>
      <c r="S177" s="70"/>
      <c r="T177" s="71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154</v>
      </c>
      <c r="AU177" s="16" t="s">
        <v>83</v>
      </c>
    </row>
    <row r="178" spans="2:63" s="12" customFormat="1" ht="22.9" customHeight="1">
      <c r="B178" s="170"/>
      <c r="C178" s="171"/>
      <c r="D178" s="172" t="s">
        <v>73</v>
      </c>
      <c r="E178" s="184" t="s">
        <v>160</v>
      </c>
      <c r="F178" s="184" t="s">
        <v>445</v>
      </c>
      <c r="G178" s="171"/>
      <c r="H178" s="171"/>
      <c r="I178" s="174"/>
      <c r="J178" s="185">
        <f>BK178</f>
        <v>0</v>
      </c>
      <c r="K178" s="171"/>
      <c r="L178" s="176"/>
      <c r="M178" s="177"/>
      <c r="N178" s="178"/>
      <c r="O178" s="178"/>
      <c r="P178" s="179">
        <f>SUM(P179:P202)</f>
        <v>0</v>
      </c>
      <c r="Q178" s="178"/>
      <c r="R178" s="179">
        <f>SUM(R179:R202)</f>
        <v>165.50928108</v>
      </c>
      <c r="S178" s="178"/>
      <c r="T178" s="180">
        <f>SUM(T179:T202)</f>
        <v>0</v>
      </c>
      <c r="AR178" s="181" t="s">
        <v>81</v>
      </c>
      <c r="AT178" s="182" t="s">
        <v>73</v>
      </c>
      <c r="AU178" s="182" t="s">
        <v>81</v>
      </c>
      <c r="AY178" s="181" t="s">
        <v>146</v>
      </c>
      <c r="BK178" s="183">
        <f>SUM(BK179:BK202)</f>
        <v>0</v>
      </c>
    </row>
    <row r="179" spans="1:65" s="2" customFormat="1" ht="16.5" customHeight="1">
      <c r="A179" s="33"/>
      <c r="B179" s="34"/>
      <c r="C179" s="186" t="s">
        <v>264</v>
      </c>
      <c r="D179" s="186" t="s">
        <v>148</v>
      </c>
      <c r="E179" s="187" t="s">
        <v>590</v>
      </c>
      <c r="F179" s="188" t="s">
        <v>447</v>
      </c>
      <c r="G179" s="189" t="s">
        <v>310</v>
      </c>
      <c r="H179" s="190">
        <v>413.4</v>
      </c>
      <c r="I179" s="191"/>
      <c r="J179" s="192">
        <f>ROUND(I179*H179,2)</f>
        <v>0</v>
      </c>
      <c r="K179" s="193"/>
      <c r="L179" s="38"/>
      <c r="M179" s="194" t="s">
        <v>1</v>
      </c>
      <c r="N179" s="195" t="s">
        <v>39</v>
      </c>
      <c r="O179" s="70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152</v>
      </c>
      <c r="AT179" s="198" t="s">
        <v>148</v>
      </c>
      <c r="AU179" s="198" t="s">
        <v>83</v>
      </c>
      <c r="AY179" s="16" t="s">
        <v>146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6" t="s">
        <v>81</v>
      </c>
      <c r="BK179" s="199">
        <f>ROUND(I179*H179,2)</f>
        <v>0</v>
      </c>
      <c r="BL179" s="16" t="s">
        <v>152</v>
      </c>
      <c r="BM179" s="198" t="s">
        <v>591</v>
      </c>
    </row>
    <row r="180" spans="2:51" s="13" customFormat="1" ht="12">
      <c r="B180" s="205"/>
      <c r="C180" s="206"/>
      <c r="D180" s="200" t="s">
        <v>170</v>
      </c>
      <c r="E180" s="207" t="s">
        <v>1</v>
      </c>
      <c r="F180" s="208" t="s">
        <v>592</v>
      </c>
      <c r="G180" s="206"/>
      <c r="H180" s="209">
        <v>413.4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170</v>
      </c>
      <c r="AU180" s="215" t="s">
        <v>83</v>
      </c>
      <c r="AV180" s="13" t="s">
        <v>83</v>
      </c>
      <c r="AW180" s="13" t="s">
        <v>30</v>
      </c>
      <c r="AX180" s="13" t="s">
        <v>81</v>
      </c>
      <c r="AY180" s="215" t="s">
        <v>146</v>
      </c>
    </row>
    <row r="181" spans="1:65" s="2" customFormat="1" ht="16.5" customHeight="1">
      <c r="A181" s="33"/>
      <c r="B181" s="34"/>
      <c r="C181" s="186" t="s">
        <v>269</v>
      </c>
      <c r="D181" s="186" t="s">
        <v>148</v>
      </c>
      <c r="E181" s="187" t="s">
        <v>593</v>
      </c>
      <c r="F181" s="188" t="s">
        <v>594</v>
      </c>
      <c r="G181" s="189" t="s">
        <v>168</v>
      </c>
      <c r="H181" s="190">
        <v>859.13</v>
      </c>
      <c r="I181" s="191"/>
      <c r="J181" s="192">
        <f>ROUND(I181*H181,2)</f>
        <v>0</v>
      </c>
      <c r="K181" s="193"/>
      <c r="L181" s="38"/>
      <c r="M181" s="194" t="s">
        <v>1</v>
      </c>
      <c r="N181" s="195" t="s">
        <v>39</v>
      </c>
      <c r="O181" s="70"/>
      <c r="P181" s="196">
        <f>O181*H181</f>
        <v>0</v>
      </c>
      <c r="Q181" s="196">
        <v>0.00726</v>
      </c>
      <c r="R181" s="196">
        <f>Q181*H181</f>
        <v>6.2372838</v>
      </c>
      <c r="S181" s="196">
        <v>0</v>
      </c>
      <c r="T181" s="19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152</v>
      </c>
      <c r="AT181" s="198" t="s">
        <v>148</v>
      </c>
      <c r="AU181" s="198" t="s">
        <v>83</v>
      </c>
      <c r="AY181" s="16" t="s">
        <v>146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81</v>
      </c>
      <c r="BK181" s="199">
        <f>ROUND(I181*H181,2)</f>
        <v>0</v>
      </c>
      <c r="BL181" s="16" t="s">
        <v>152</v>
      </c>
      <c r="BM181" s="198" t="s">
        <v>595</v>
      </c>
    </row>
    <row r="182" spans="2:51" s="13" customFormat="1" ht="12">
      <c r="B182" s="205"/>
      <c r="C182" s="206"/>
      <c r="D182" s="200" t="s">
        <v>170</v>
      </c>
      <c r="E182" s="207" t="s">
        <v>1</v>
      </c>
      <c r="F182" s="208" t="s">
        <v>596</v>
      </c>
      <c r="G182" s="206"/>
      <c r="H182" s="209">
        <v>236.8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170</v>
      </c>
      <c r="AU182" s="215" t="s">
        <v>83</v>
      </c>
      <c r="AV182" s="13" t="s">
        <v>83</v>
      </c>
      <c r="AW182" s="13" t="s">
        <v>30</v>
      </c>
      <c r="AX182" s="13" t="s">
        <v>74</v>
      </c>
      <c r="AY182" s="215" t="s">
        <v>146</v>
      </c>
    </row>
    <row r="183" spans="2:51" s="13" customFormat="1" ht="12">
      <c r="B183" s="205"/>
      <c r="C183" s="206"/>
      <c r="D183" s="200" t="s">
        <v>170</v>
      </c>
      <c r="E183" s="207" t="s">
        <v>1</v>
      </c>
      <c r="F183" s="208" t="s">
        <v>597</v>
      </c>
      <c r="G183" s="206"/>
      <c r="H183" s="209">
        <v>31.68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170</v>
      </c>
      <c r="AU183" s="215" t="s">
        <v>83</v>
      </c>
      <c r="AV183" s="13" t="s">
        <v>83</v>
      </c>
      <c r="AW183" s="13" t="s">
        <v>30</v>
      </c>
      <c r="AX183" s="13" t="s">
        <v>74</v>
      </c>
      <c r="AY183" s="215" t="s">
        <v>146</v>
      </c>
    </row>
    <row r="184" spans="2:51" s="13" customFormat="1" ht="12">
      <c r="B184" s="205"/>
      <c r="C184" s="206"/>
      <c r="D184" s="200" t="s">
        <v>170</v>
      </c>
      <c r="E184" s="207" t="s">
        <v>1</v>
      </c>
      <c r="F184" s="208" t="s">
        <v>598</v>
      </c>
      <c r="G184" s="206"/>
      <c r="H184" s="209">
        <v>502.47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170</v>
      </c>
      <c r="AU184" s="215" t="s">
        <v>83</v>
      </c>
      <c r="AV184" s="13" t="s">
        <v>83</v>
      </c>
      <c r="AW184" s="13" t="s">
        <v>30</v>
      </c>
      <c r="AX184" s="13" t="s">
        <v>74</v>
      </c>
      <c r="AY184" s="215" t="s">
        <v>146</v>
      </c>
    </row>
    <row r="185" spans="2:51" s="13" customFormat="1" ht="22.5">
      <c r="B185" s="205"/>
      <c r="C185" s="206"/>
      <c r="D185" s="200" t="s">
        <v>170</v>
      </c>
      <c r="E185" s="207" t="s">
        <v>1</v>
      </c>
      <c r="F185" s="208" t="s">
        <v>599</v>
      </c>
      <c r="G185" s="206"/>
      <c r="H185" s="209">
        <v>26.67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170</v>
      </c>
      <c r="AU185" s="215" t="s">
        <v>83</v>
      </c>
      <c r="AV185" s="13" t="s">
        <v>83</v>
      </c>
      <c r="AW185" s="13" t="s">
        <v>30</v>
      </c>
      <c r="AX185" s="13" t="s">
        <v>74</v>
      </c>
      <c r="AY185" s="215" t="s">
        <v>146</v>
      </c>
    </row>
    <row r="186" spans="2:51" s="13" customFormat="1" ht="12">
      <c r="B186" s="205"/>
      <c r="C186" s="206"/>
      <c r="D186" s="200" t="s">
        <v>170</v>
      </c>
      <c r="E186" s="207" t="s">
        <v>1</v>
      </c>
      <c r="F186" s="208" t="s">
        <v>600</v>
      </c>
      <c r="G186" s="206"/>
      <c r="H186" s="209">
        <v>59.2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170</v>
      </c>
      <c r="AU186" s="215" t="s">
        <v>83</v>
      </c>
      <c r="AV186" s="13" t="s">
        <v>83</v>
      </c>
      <c r="AW186" s="13" t="s">
        <v>30</v>
      </c>
      <c r="AX186" s="13" t="s">
        <v>74</v>
      </c>
      <c r="AY186" s="215" t="s">
        <v>146</v>
      </c>
    </row>
    <row r="187" spans="2:51" s="13" customFormat="1" ht="12">
      <c r="B187" s="205"/>
      <c r="C187" s="206"/>
      <c r="D187" s="200" t="s">
        <v>170</v>
      </c>
      <c r="E187" s="207" t="s">
        <v>1</v>
      </c>
      <c r="F187" s="208" t="s">
        <v>601</v>
      </c>
      <c r="G187" s="206"/>
      <c r="H187" s="209">
        <v>2.31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170</v>
      </c>
      <c r="AU187" s="215" t="s">
        <v>83</v>
      </c>
      <c r="AV187" s="13" t="s">
        <v>83</v>
      </c>
      <c r="AW187" s="13" t="s">
        <v>30</v>
      </c>
      <c r="AX187" s="13" t="s">
        <v>74</v>
      </c>
      <c r="AY187" s="215" t="s">
        <v>146</v>
      </c>
    </row>
    <row r="188" spans="2:51" s="14" customFormat="1" ht="12">
      <c r="B188" s="216"/>
      <c r="C188" s="217"/>
      <c r="D188" s="200" t="s">
        <v>170</v>
      </c>
      <c r="E188" s="218" t="s">
        <v>1</v>
      </c>
      <c r="F188" s="219" t="s">
        <v>201</v>
      </c>
      <c r="G188" s="217"/>
      <c r="H188" s="220">
        <v>859.13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170</v>
      </c>
      <c r="AU188" s="226" t="s">
        <v>83</v>
      </c>
      <c r="AV188" s="14" t="s">
        <v>152</v>
      </c>
      <c r="AW188" s="14" t="s">
        <v>30</v>
      </c>
      <c r="AX188" s="14" t="s">
        <v>81</v>
      </c>
      <c r="AY188" s="226" t="s">
        <v>146</v>
      </c>
    </row>
    <row r="189" spans="1:65" s="2" customFormat="1" ht="16.5" customHeight="1">
      <c r="A189" s="33"/>
      <c r="B189" s="34"/>
      <c r="C189" s="186" t="s">
        <v>274</v>
      </c>
      <c r="D189" s="186" t="s">
        <v>148</v>
      </c>
      <c r="E189" s="187" t="s">
        <v>602</v>
      </c>
      <c r="F189" s="188" t="s">
        <v>603</v>
      </c>
      <c r="G189" s="189" t="s">
        <v>168</v>
      </c>
      <c r="H189" s="190">
        <v>859.13</v>
      </c>
      <c r="I189" s="191"/>
      <c r="J189" s="192">
        <f>ROUND(I189*H189,2)</f>
        <v>0</v>
      </c>
      <c r="K189" s="193"/>
      <c r="L189" s="38"/>
      <c r="M189" s="194" t="s">
        <v>1</v>
      </c>
      <c r="N189" s="195" t="s">
        <v>39</v>
      </c>
      <c r="O189" s="70"/>
      <c r="P189" s="196">
        <f>O189*H189</f>
        <v>0</v>
      </c>
      <c r="Q189" s="196">
        <v>0.00086</v>
      </c>
      <c r="R189" s="196">
        <f>Q189*H189</f>
        <v>0.7388518</v>
      </c>
      <c r="S189" s="196">
        <v>0</v>
      </c>
      <c r="T189" s="19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152</v>
      </c>
      <c r="AT189" s="198" t="s">
        <v>148</v>
      </c>
      <c r="AU189" s="198" t="s">
        <v>83</v>
      </c>
      <c r="AY189" s="16" t="s">
        <v>146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6" t="s">
        <v>81</v>
      </c>
      <c r="BK189" s="199">
        <f>ROUND(I189*H189,2)</f>
        <v>0</v>
      </c>
      <c r="BL189" s="16" t="s">
        <v>152</v>
      </c>
      <c r="BM189" s="198" t="s">
        <v>604</v>
      </c>
    </row>
    <row r="190" spans="1:65" s="2" customFormat="1" ht="16.5" customHeight="1">
      <c r="A190" s="33"/>
      <c r="B190" s="34"/>
      <c r="C190" s="186" t="s">
        <v>279</v>
      </c>
      <c r="D190" s="186" t="s">
        <v>148</v>
      </c>
      <c r="E190" s="187" t="s">
        <v>455</v>
      </c>
      <c r="F190" s="188" t="s">
        <v>605</v>
      </c>
      <c r="G190" s="189" t="s">
        <v>168</v>
      </c>
      <c r="H190" s="190">
        <v>254.6</v>
      </c>
      <c r="I190" s="191"/>
      <c r="J190" s="192">
        <f>ROUND(I190*H190,2)</f>
        <v>0</v>
      </c>
      <c r="K190" s="193"/>
      <c r="L190" s="38"/>
      <c r="M190" s="194" t="s">
        <v>1</v>
      </c>
      <c r="N190" s="195" t="s">
        <v>39</v>
      </c>
      <c r="O190" s="70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8" t="s">
        <v>152</v>
      </c>
      <c r="AT190" s="198" t="s">
        <v>148</v>
      </c>
      <c r="AU190" s="198" t="s">
        <v>83</v>
      </c>
      <c r="AY190" s="16" t="s">
        <v>146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6" t="s">
        <v>81</v>
      </c>
      <c r="BK190" s="199">
        <f>ROUND(I190*H190,2)</f>
        <v>0</v>
      </c>
      <c r="BL190" s="16" t="s">
        <v>152</v>
      </c>
      <c r="BM190" s="198" t="s">
        <v>606</v>
      </c>
    </row>
    <row r="191" spans="1:47" s="2" customFormat="1" ht="87.75">
      <c r="A191" s="33"/>
      <c r="B191" s="34"/>
      <c r="C191" s="35"/>
      <c r="D191" s="200" t="s">
        <v>154</v>
      </c>
      <c r="E191" s="35"/>
      <c r="F191" s="201" t="s">
        <v>607</v>
      </c>
      <c r="G191" s="35"/>
      <c r="H191" s="35"/>
      <c r="I191" s="202"/>
      <c r="J191" s="35"/>
      <c r="K191" s="35"/>
      <c r="L191" s="38"/>
      <c r="M191" s="203"/>
      <c r="N191" s="204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154</v>
      </c>
      <c r="AU191" s="16" t="s">
        <v>83</v>
      </c>
    </row>
    <row r="192" spans="2:51" s="13" customFormat="1" ht="12">
      <c r="B192" s="205"/>
      <c r="C192" s="206"/>
      <c r="D192" s="200" t="s">
        <v>170</v>
      </c>
      <c r="E192" s="207" t="s">
        <v>1</v>
      </c>
      <c r="F192" s="208" t="s">
        <v>608</v>
      </c>
      <c r="G192" s="206"/>
      <c r="H192" s="209">
        <v>254.6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170</v>
      </c>
      <c r="AU192" s="215" t="s">
        <v>83</v>
      </c>
      <c r="AV192" s="13" t="s">
        <v>83</v>
      </c>
      <c r="AW192" s="13" t="s">
        <v>30</v>
      </c>
      <c r="AX192" s="13" t="s">
        <v>81</v>
      </c>
      <c r="AY192" s="215" t="s">
        <v>146</v>
      </c>
    </row>
    <row r="193" spans="1:65" s="2" customFormat="1" ht="16.5" customHeight="1">
      <c r="A193" s="33"/>
      <c r="B193" s="34"/>
      <c r="C193" s="186" t="s">
        <v>284</v>
      </c>
      <c r="D193" s="186" t="s">
        <v>148</v>
      </c>
      <c r="E193" s="187" t="s">
        <v>451</v>
      </c>
      <c r="F193" s="188" t="s">
        <v>452</v>
      </c>
      <c r="G193" s="189" t="s">
        <v>344</v>
      </c>
      <c r="H193" s="190">
        <v>0.419</v>
      </c>
      <c r="I193" s="191"/>
      <c r="J193" s="192">
        <f>ROUND(I193*H193,2)</f>
        <v>0</v>
      </c>
      <c r="K193" s="193"/>
      <c r="L193" s="38"/>
      <c r="M193" s="194" t="s">
        <v>1</v>
      </c>
      <c r="N193" s="195" t="s">
        <v>39</v>
      </c>
      <c r="O193" s="70"/>
      <c r="P193" s="196">
        <f>O193*H193</f>
        <v>0</v>
      </c>
      <c r="Q193" s="196">
        <v>1.03955</v>
      </c>
      <c r="R193" s="196">
        <f>Q193*H193</f>
        <v>0.43557144999999997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152</v>
      </c>
      <c r="AT193" s="198" t="s">
        <v>148</v>
      </c>
      <c r="AU193" s="198" t="s">
        <v>83</v>
      </c>
      <c r="AY193" s="16" t="s">
        <v>146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81</v>
      </c>
      <c r="BK193" s="199">
        <f>ROUND(I193*H193,2)</f>
        <v>0</v>
      </c>
      <c r="BL193" s="16" t="s">
        <v>152</v>
      </c>
      <c r="BM193" s="198" t="s">
        <v>609</v>
      </c>
    </row>
    <row r="194" spans="2:51" s="13" customFormat="1" ht="12">
      <c r="B194" s="205"/>
      <c r="C194" s="206"/>
      <c r="D194" s="200" t="s">
        <v>170</v>
      </c>
      <c r="E194" s="207" t="s">
        <v>1</v>
      </c>
      <c r="F194" s="208" t="s">
        <v>610</v>
      </c>
      <c r="G194" s="206"/>
      <c r="H194" s="209">
        <v>0.419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170</v>
      </c>
      <c r="AU194" s="215" t="s">
        <v>83</v>
      </c>
      <c r="AV194" s="13" t="s">
        <v>83</v>
      </c>
      <c r="AW194" s="13" t="s">
        <v>30</v>
      </c>
      <c r="AX194" s="13" t="s">
        <v>81</v>
      </c>
      <c r="AY194" s="215" t="s">
        <v>146</v>
      </c>
    </row>
    <row r="195" spans="1:65" s="2" customFormat="1" ht="16.5" customHeight="1">
      <c r="A195" s="33"/>
      <c r="B195" s="34"/>
      <c r="C195" s="186" t="s">
        <v>289</v>
      </c>
      <c r="D195" s="186" t="s">
        <v>148</v>
      </c>
      <c r="E195" s="187" t="s">
        <v>611</v>
      </c>
      <c r="F195" s="188" t="s">
        <v>612</v>
      </c>
      <c r="G195" s="189" t="s">
        <v>344</v>
      </c>
      <c r="H195" s="190">
        <v>0.092</v>
      </c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39</v>
      </c>
      <c r="O195" s="70"/>
      <c r="P195" s="196">
        <f>O195*H195</f>
        <v>0</v>
      </c>
      <c r="Q195" s="196">
        <v>1.04359</v>
      </c>
      <c r="R195" s="196">
        <f>Q195*H195</f>
        <v>0.09601028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152</v>
      </c>
      <c r="AT195" s="198" t="s">
        <v>148</v>
      </c>
      <c r="AU195" s="198" t="s">
        <v>83</v>
      </c>
      <c r="AY195" s="16" t="s">
        <v>146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81</v>
      </c>
      <c r="BK195" s="199">
        <f>ROUND(I195*H195,2)</f>
        <v>0</v>
      </c>
      <c r="BL195" s="16" t="s">
        <v>152</v>
      </c>
      <c r="BM195" s="198" t="s">
        <v>613</v>
      </c>
    </row>
    <row r="196" spans="2:51" s="13" customFormat="1" ht="12">
      <c r="B196" s="205"/>
      <c r="C196" s="206"/>
      <c r="D196" s="200" t="s">
        <v>170</v>
      </c>
      <c r="E196" s="207" t="s">
        <v>1</v>
      </c>
      <c r="F196" s="208" t="s">
        <v>614</v>
      </c>
      <c r="G196" s="206"/>
      <c r="H196" s="209">
        <v>0.092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170</v>
      </c>
      <c r="AU196" s="215" t="s">
        <v>83</v>
      </c>
      <c r="AV196" s="13" t="s">
        <v>83</v>
      </c>
      <c r="AW196" s="13" t="s">
        <v>30</v>
      </c>
      <c r="AX196" s="13" t="s">
        <v>81</v>
      </c>
      <c r="AY196" s="215" t="s">
        <v>146</v>
      </c>
    </row>
    <row r="197" spans="1:65" s="2" customFormat="1" ht="16.5" customHeight="1">
      <c r="A197" s="33"/>
      <c r="B197" s="34"/>
      <c r="C197" s="186" t="s">
        <v>294</v>
      </c>
      <c r="D197" s="186" t="s">
        <v>148</v>
      </c>
      <c r="E197" s="187" t="s">
        <v>615</v>
      </c>
      <c r="F197" s="188" t="s">
        <v>616</v>
      </c>
      <c r="G197" s="189" t="s">
        <v>344</v>
      </c>
      <c r="H197" s="190">
        <v>0.375</v>
      </c>
      <c r="I197" s="191"/>
      <c r="J197" s="192">
        <f>ROUND(I197*H197,2)</f>
        <v>0</v>
      </c>
      <c r="K197" s="193"/>
      <c r="L197" s="38"/>
      <c r="M197" s="194" t="s">
        <v>1</v>
      </c>
      <c r="N197" s="195" t="s">
        <v>39</v>
      </c>
      <c r="O197" s="70"/>
      <c r="P197" s="196">
        <f>O197*H197</f>
        <v>0</v>
      </c>
      <c r="Q197" s="196">
        <v>1.05417</v>
      </c>
      <c r="R197" s="196">
        <f>Q197*H197</f>
        <v>0.39531375</v>
      </c>
      <c r="S197" s="196">
        <v>0</v>
      </c>
      <c r="T197" s="19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152</v>
      </c>
      <c r="AT197" s="198" t="s">
        <v>148</v>
      </c>
      <c r="AU197" s="198" t="s">
        <v>83</v>
      </c>
      <c r="AY197" s="16" t="s">
        <v>146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6" t="s">
        <v>81</v>
      </c>
      <c r="BK197" s="199">
        <f>ROUND(I197*H197,2)</f>
        <v>0</v>
      </c>
      <c r="BL197" s="16" t="s">
        <v>152</v>
      </c>
      <c r="BM197" s="198" t="s">
        <v>617</v>
      </c>
    </row>
    <row r="198" spans="2:51" s="13" customFormat="1" ht="12">
      <c r="B198" s="205"/>
      <c r="C198" s="206"/>
      <c r="D198" s="200" t="s">
        <v>170</v>
      </c>
      <c r="E198" s="207" t="s">
        <v>1</v>
      </c>
      <c r="F198" s="208" t="s">
        <v>618</v>
      </c>
      <c r="G198" s="206"/>
      <c r="H198" s="209">
        <v>0.375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170</v>
      </c>
      <c r="AU198" s="215" t="s">
        <v>83</v>
      </c>
      <c r="AV198" s="13" t="s">
        <v>83</v>
      </c>
      <c r="AW198" s="13" t="s">
        <v>30</v>
      </c>
      <c r="AX198" s="13" t="s">
        <v>81</v>
      </c>
      <c r="AY198" s="215" t="s">
        <v>146</v>
      </c>
    </row>
    <row r="199" spans="1:65" s="2" customFormat="1" ht="16.5" customHeight="1">
      <c r="A199" s="33"/>
      <c r="B199" s="34"/>
      <c r="C199" s="186" t="s">
        <v>488</v>
      </c>
      <c r="D199" s="186" t="s">
        <v>148</v>
      </c>
      <c r="E199" s="187" t="s">
        <v>619</v>
      </c>
      <c r="F199" s="188" t="s">
        <v>620</v>
      </c>
      <c r="G199" s="189" t="s">
        <v>310</v>
      </c>
      <c r="H199" s="190">
        <v>75.5</v>
      </c>
      <c r="I199" s="191"/>
      <c r="J199" s="192">
        <f>ROUND(I199*H199,2)</f>
        <v>0</v>
      </c>
      <c r="K199" s="193"/>
      <c r="L199" s="38"/>
      <c r="M199" s="194" t="s">
        <v>1</v>
      </c>
      <c r="N199" s="195" t="s">
        <v>39</v>
      </c>
      <c r="O199" s="70"/>
      <c r="P199" s="196">
        <f>O199*H199</f>
        <v>0</v>
      </c>
      <c r="Q199" s="196">
        <v>2.0875</v>
      </c>
      <c r="R199" s="196">
        <f>Q199*H199</f>
        <v>157.60625</v>
      </c>
      <c r="S199" s="196">
        <v>0</v>
      </c>
      <c r="T199" s="19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152</v>
      </c>
      <c r="AT199" s="198" t="s">
        <v>148</v>
      </c>
      <c r="AU199" s="198" t="s">
        <v>83</v>
      </c>
      <c r="AY199" s="16" t="s">
        <v>146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6" t="s">
        <v>81</v>
      </c>
      <c r="BK199" s="199">
        <f>ROUND(I199*H199,2)</f>
        <v>0</v>
      </c>
      <c r="BL199" s="16" t="s">
        <v>152</v>
      </c>
      <c r="BM199" s="198" t="s">
        <v>621</v>
      </c>
    </row>
    <row r="200" spans="2:51" s="13" customFormat="1" ht="12">
      <c r="B200" s="205"/>
      <c r="C200" s="206"/>
      <c r="D200" s="200" t="s">
        <v>170</v>
      </c>
      <c r="E200" s="207" t="s">
        <v>1</v>
      </c>
      <c r="F200" s="208" t="s">
        <v>622</v>
      </c>
      <c r="G200" s="206"/>
      <c r="H200" s="209">
        <v>75.5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170</v>
      </c>
      <c r="AU200" s="215" t="s">
        <v>83</v>
      </c>
      <c r="AV200" s="13" t="s">
        <v>83</v>
      </c>
      <c r="AW200" s="13" t="s">
        <v>30</v>
      </c>
      <c r="AX200" s="13" t="s">
        <v>81</v>
      </c>
      <c r="AY200" s="215" t="s">
        <v>146</v>
      </c>
    </row>
    <row r="201" spans="1:65" s="2" customFormat="1" ht="16.5" customHeight="1">
      <c r="A201" s="33"/>
      <c r="B201" s="34"/>
      <c r="C201" s="186" t="s">
        <v>623</v>
      </c>
      <c r="D201" s="186" t="s">
        <v>148</v>
      </c>
      <c r="E201" s="187" t="s">
        <v>624</v>
      </c>
      <c r="F201" s="188" t="s">
        <v>625</v>
      </c>
      <c r="G201" s="189" t="s">
        <v>310</v>
      </c>
      <c r="H201" s="190">
        <v>107</v>
      </c>
      <c r="I201" s="191"/>
      <c r="J201" s="192">
        <f>ROUND(I201*H201,2)</f>
        <v>0</v>
      </c>
      <c r="K201" s="193"/>
      <c r="L201" s="38"/>
      <c r="M201" s="194" t="s">
        <v>1</v>
      </c>
      <c r="N201" s="195" t="s">
        <v>39</v>
      </c>
      <c r="O201" s="70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152</v>
      </c>
      <c r="AT201" s="198" t="s">
        <v>148</v>
      </c>
      <c r="AU201" s="198" t="s">
        <v>83</v>
      </c>
      <c r="AY201" s="16" t="s">
        <v>146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6" t="s">
        <v>81</v>
      </c>
      <c r="BK201" s="199">
        <f>ROUND(I201*H201,2)</f>
        <v>0</v>
      </c>
      <c r="BL201" s="16" t="s">
        <v>152</v>
      </c>
      <c r="BM201" s="198" t="s">
        <v>626</v>
      </c>
    </row>
    <row r="202" spans="2:51" s="13" customFormat="1" ht="12">
      <c r="B202" s="205"/>
      <c r="C202" s="206"/>
      <c r="D202" s="200" t="s">
        <v>170</v>
      </c>
      <c r="E202" s="207" t="s">
        <v>1</v>
      </c>
      <c r="F202" s="208" t="s">
        <v>627</v>
      </c>
      <c r="G202" s="206"/>
      <c r="H202" s="209">
        <v>107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170</v>
      </c>
      <c r="AU202" s="215" t="s">
        <v>83</v>
      </c>
      <c r="AV202" s="13" t="s">
        <v>83</v>
      </c>
      <c r="AW202" s="13" t="s">
        <v>30</v>
      </c>
      <c r="AX202" s="13" t="s">
        <v>81</v>
      </c>
      <c r="AY202" s="215" t="s">
        <v>146</v>
      </c>
    </row>
    <row r="203" spans="2:63" s="12" customFormat="1" ht="22.9" customHeight="1">
      <c r="B203" s="170"/>
      <c r="C203" s="171"/>
      <c r="D203" s="172" t="s">
        <v>73</v>
      </c>
      <c r="E203" s="184" t="s">
        <v>152</v>
      </c>
      <c r="F203" s="184" t="s">
        <v>372</v>
      </c>
      <c r="G203" s="171"/>
      <c r="H203" s="171"/>
      <c r="I203" s="174"/>
      <c r="J203" s="185">
        <f>BK203</f>
        <v>0</v>
      </c>
      <c r="K203" s="171"/>
      <c r="L203" s="176"/>
      <c r="M203" s="177"/>
      <c r="N203" s="178"/>
      <c r="O203" s="178"/>
      <c r="P203" s="179">
        <f>SUM(P204:P206)</f>
        <v>0</v>
      </c>
      <c r="Q203" s="178"/>
      <c r="R203" s="179">
        <f>SUM(R204:R206)</f>
        <v>0</v>
      </c>
      <c r="S203" s="178"/>
      <c r="T203" s="180">
        <f>SUM(T204:T206)</f>
        <v>0</v>
      </c>
      <c r="AR203" s="181" t="s">
        <v>81</v>
      </c>
      <c r="AT203" s="182" t="s">
        <v>73</v>
      </c>
      <c r="AU203" s="182" t="s">
        <v>81</v>
      </c>
      <c r="AY203" s="181" t="s">
        <v>146</v>
      </c>
      <c r="BK203" s="183">
        <f>SUM(BK204:BK206)</f>
        <v>0</v>
      </c>
    </row>
    <row r="204" spans="1:65" s="2" customFormat="1" ht="16.5" customHeight="1">
      <c r="A204" s="33"/>
      <c r="B204" s="34"/>
      <c r="C204" s="186" t="s">
        <v>628</v>
      </c>
      <c r="D204" s="186" t="s">
        <v>148</v>
      </c>
      <c r="E204" s="187" t="s">
        <v>460</v>
      </c>
      <c r="F204" s="188" t="s">
        <v>629</v>
      </c>
      <c r="G204" s="189" t="s">
        <v>310</v>
      </c>
      <c r="H204" s="190">
        <v>29.6</v>
      </c>
      <c r="I204" s="191"/>
      <c r="J204" s="192">
        <f>ROUND(I204*H204,2)</f>
        <v>0</v>
      </c>
      <c r="K204" s="193"/>
      <c r="L204" s="38"/>
      <c r="M204" s="194" t="s">
        <v>1</v>
      </c>
      <c r="N204" s="195" t="s">
        <v>39</v>
      </c>
      <c r="O204" s="70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8" t="s">
        <v>152</v>
      </c>
      <c r="AT204" s="198" t="s">
        <v>148</v>
      </c>
      <c r="AU204" s="198" t="s">
        <v>83</v>
      </c>
      <c r="AY204" s="16" t="s">
        <v>146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6" t="s">
        <v>81</v>
      </c>
      <c r="BK204" s="199">
        <f>ROUND(I204*H204,2)</f>
        <v>0</v>
      </c>
      <c r="BL204" s="16" t="s">
        <v>152</v>
      </c>
      <c r="BM204" s="198" t="s">
        <v>630</v>
      </c>
    </row>
    <row r="205" spans="1:47" s="2" customFormat="1" ht="19.5">
      <c r="A205" s="33"/>
      <c r="B205" s="34"/>
      <c r="C205" s="35"/>
      <c r="D205" s="200" t="s">
        <v>154</v>
      </c>
      <c r="E205" s="35"/>
      <c r="F205" s="201" t="s">
        <v>631</v>
      </c>
      <c r="G205" s="35"/>
      <c r="H205" s="35"/>
      <c r="I205" s="202"/>
      <c r="J205" s="35"/>
      <c r="K205" s="35"/>
      <c r="L205" s="38"/>
      <c r="M205" s="203"/>
      <c r="N205" s="204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154</v>
      </c>
      <c r="AU205" s="16" t="s">
        <v>83</v>
      </c>
    </row>
    <row r="206" spans="2:51" s="13" customFormat="1" ht="12">
      <c r="B206" s="205"/>
      <c r="C206" s="206"/>
      <c r="D206" s="200" t="s">
        <v>170</v>
      </c>
      <c r="E206" s="207" t="s">
        <v>1</v>
      </c>
      <c r="F206" s="208" t="s">
        <v>632</v>
      </c>
      <c r="G206" s="206"/>
      <c r="H206" s="209">
        <v>29.6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170</v>
      </c>
      <c r="AU206" s="215" t="s">
        <v>83</v>
      </c>
      <c r="AV206" s="13" t="s">
        <v>83</v>
      </c>
      <c r="AW206" s="13" t="s">
        <v>30</v>
      </c>
      <c r="AX206" s="13" t="s">
        <v>81</v>
      </c>
      <c r="AY206" s="215" t="s">
        <v>146</v>
      </c>
    </row>
    <row r="207" spans="2:63" s="12" customFormat="1" ht="22.9" customHeight="1">
      <c r="B207" s="170"/>
      <c r="C207" s="171"/>
      <c r="D207" s="172" t="s">
        <v>73</v>
      </c>
      <c r="E207" s="184" t="s">
        <v>177</v>
      </c>
      <c r="F207" s="184" t="s">
        <v>633</v>
      </c>
      <c r="G207" s="171"/>
      <c r="H207" s="171"/>
      <c r="I207" s="174"/>
      <c r="J207" s="185">
        <f>BK207</f>
        <v>0</v>
      </c>
      <c r="K207" s="171"/>
      <c r="L207" s="176"/>
      <c r="M207" s="177"/>
      <c r="N207" s="178"/>
      <c r="O207" s="178"/>
      <c r="P207" s="179">
        <f>SUM(P208:P209)</f>
        <v>0</v>
      </c>
      <c r="Q207" s="178"/>
      <c r="R207" s="179">
        <f>SUM(R208:R209)</f>
        <v>0.0525</v>
      </c>
      <c r="S207" s="178"/>
      <c r="T207" s="180">
        <f>SUM(T208:T209)</f>
        <v>0</v>
      </c>
      <c r="AR207" s="181" t="s">
        <v>81</v>
      </c>
      <c r="AT207" s="182" t="s">
        <v>73</v>
      </c>
      <c r="AU207" s="182" t="s">
        <v>81</v>
      </c>
      <c r="AY207" s="181" t="s">
        <v>146</v>
      </c>
      <c r="BK207" s="183">
        <f>SUM(BK208:BK209)</f>
        <v>0</v>
      </c>
    </row>
    <row r="208" spans="1:65" s="2" customFormat="1" ht="16.5" customHeight="1">
      <c r="A208" s="33"/>
      <c r="B208" s="34"/>
      <c r="C208" s="186" t="s">
        <v>634</v>
      </c>
      <c r="D208" s="186" t="s">
        <v>148</v>
      </c>
      <c r="E208" s="187" t="s">
        <v>635</v>
      </c>
      <c r="F208" s="188" t="s">
        <v>636</v>
      </c>
      <c r="G208" s="189" t="s">
        <v>163</v>
      </c>
      <c r="H208" s="190">
        <v>70</v>
      </c>
      <c r="I208" s="191"/>
      <c r="J208" s="192">
        <f>ROUND(I208*H208,2)</f>
        <v>0</v>
      </c>
      <c r="K208" s="193"/>
      <c r="L208" s="38"/>
      <c r="M208" s="194" t="s">
        <v>1</v>
      </c>
      <c r="N208" s="195" t="s">
        <v>39</v>
      </c>
      <c r="O208" s="70"/>
      <c r="P208" s="196">
        <f>O208*H208</f>
        <v>0</v>
      </c>
      <c r="Q208" s="196">
        <v>0.00075</v>
      </c>
      <c r="R208" s="196">
        <f>Q208*H208</f>
        <v>0.0525</v>
      </c>
      <c r="S208" s="196">
        <v>0</v>
      </c>
      <c r="T208" s="19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8" t="s">
        <v>152</v>
      </c>
      <c r="AT208" s="198" t="s">
        <v>148</v>
      </c>
      <c r="AU208" s="198" t="s">
        <v>83</v>
      </c>
      <c r="AY208" s="16" t="s">
        <v>146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6" t="s">
        <v>81</v>
      </c>
      <c r="BK208" s="199">
        <f>ROUND(I208*H208,2)</f>
        <v>0</v>
      </c>
      <c r="BL208" s="16" t="s">
        <v>152</v>
      </c>
      <c r="BM208" s="198" t="s">
        <v>637</v>
      </c>
    </row>
    <row r="209" spans="2:51" s="13" customFormat="1" ht="12">
      <c r="B209" s="205"/>
      <c r="C209" s="206"/>
      <c r="D209" s="200" t="s">
        <v>170</v>
      </c>
      <c r="E209" s="207" t="s">
        <v>1</v>
      </c>
      <c r="F209" s="208" t="s">
        <v>638</v>
      </c>
      <c r="G209" s="206"/>
      <c r="H209" s="209">
        <v>70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170</v>
      </c>
      <c r="AU209" s="215" t="s">
        <v>83</v>
      </c>
      <c r="AV209" s="13" t="s">
        <v>83</v>
      </c>
      <c r="AW209" s="13" t="s">
        <v>30</v>
      </c>
      <c r="AX209" s="13" t="s">
        <v>81</v>
      </c>
      <c r="AY209" s="215" t="s">
        <v>146</v>
      </c>
    </row>
    <row r="210" spans="2:63" s="12" customFormat="1" ht="22.9" customHeight="1">
      <c r="B210" s="170"/>
      <c r="C210" s="171"/>
      <c r="D210" s="172" t="s">
        <v>73</v>
      </c>
      <c r="E210" s="184" t="s">
        <v>187</v>
      </c>
      <c r="F210" s="184" t="s">
        <v>377</v>
      </c>
      <c r="G210" s="171"/>
      <c r="H210" s="171"/>
      <c r="I210" s="174"/>
      <c r="J210" s="185">
        <f>BK210</f>
        <v>0</v>
      </c>
      <c r="K210" s="171"/>
      <c r="L210" s="176"/>
      <c r="M210" s="177"/>
      <c r="N210" s="178"/>
      <c r="O210" s="178"/>
      <c r="P210" s="179">
        <f>SUM(P211:P212)</f>
        <v>0</v>
      </c>
      <c r="Q210" s="178"/>
      <c r="R210" s="179">
        <f>SUM(R211:R212)</f>
        <v>0</v>
      </c>
      <c r="S210" s="178"/>
      <c r="T210" s="180">
        <f>SUM(T211:T212)</f>
        <v>0</v>
      </c>
      <c r="AR210" s="181" t="s">
        <v>81</v>
      </c>
      <c r="AT210" s="182" t="s">
        <v>73</v>
      </c>
      <c r="AU210" s="182" t="s">
        <v>81</v>
      </c>
      <c r="AY210" s="181" t="s">
        <v>146</v>
      </c>
      <c r="BK210" s="183">
        <f>SUM(BK211:BK212)</f>
        <v>0</v>
      </c>
    </row>
    <row r="211" spans="1:65" s="2" customFormat="1" ht="16.5" customHeight="1">
      <c r="A211" s="33"/>
      <c r="B211" s="34"/>
      <c r="C211" s="186" t="s">
        <v>639</v>
      </c>
      <c r="D211" s="186" t="s">
        <v>148</v>
      </c>
      <c r="E211" s="187" t="s">
        <v>640</v>
      </c>
      <c r="F211" s="188" t="s">
        <v>641</v>
      </c>
      <c r="G211" s="189" t="s">
        <v>221</v>
      </c>
      <c r="H211" s="190">
        <v>9</v>
      </c>
      <c r="I211" s="191"/>
      <c r="J211" s="192">
        <f>ROUND(I211*H211,2)</f>
        <v>0</v>
      </c>
      <c r="K211" s="193"/>
      <c r="L211" s="38"/>
      <c r="M211" s="194" t="s">
        <v>1</v>
      </c>
      <c r="N211" s="195" t="s">
        <v>39</v>
      </c>
      <c r="O211" s="70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8" t="s">
        <v>152</v>
      </c>
      <c r="AT211" s="198" t="s">
        <v>148</v>
      </c>
      <c r="AU211" s="198" t="s">
        <v>83</v>
      </c>
      <c r="AY211" s="16" t="s">
        <v>146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6" t="s">
        <v>81</v>
      </c>
      <c r="BK211" s="199">
        <f>ROUND(I211*H211,2)</f>
        <v>0</v>
      </c>
      <c r="BL211" s="16" t="s">
        <v>152</v>
      </c>
      <c r="BM211" s="198" t="s">
        <v>642</v>
      </c>
    </row>
    <row r="212" spans="1:47" s="2" customFormat="1" ht="87.75">
      <c r="A212" s="33"/>
      <c r="B212" s="34"/>
      <c r="C212" s="35"/>
      <c r="D212" s="200" t="s">
        <v>154</v>
      </c>
      <c r="E212" s="35"/>
      <c r="F212" s="201" t="s">
        <v>643</v>
      </c>
      <c r="G212" s="35"/>
      <c r="H212" s="35"/>
      <c r="I212" s="202"/>
      <c r="J212" s="35"/>
      <c r="K212" s="35"/>
      <c r="L212" s="38"/>
      <c r="M212" s="203"/>
      <c r="N212" s="204"/>
      <c r="O212" s="70"/>
      <c r="P212" s="70"/>
      <c r="Q212" s="70"/>
      <c r="R212" s="70"/>
      <c r="S212" s="70"/>
      <c r="T212" s="71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154</v>
      </c>
      <c r="AU212" s="16" t="s">
        <v>83</v>
      </c>
    </row>
    <row r="213" spans="2:63" s="12" customFormat="1" ht="22.9" customHeight="1">
      <c r="B213" s="170"/>
      <c r="C213" s="171"/>
      <c r="D213" s="172" t="s">
        <v>73</v>
      </c>
      <c r="E213" s="184" t="s">
        <v>192</v>
      </c>
      <c r="F213" s="184" t="s">
        <v>224</v>
      </c>
      <c r="G213" s="171"/>
      <c r="H213" s="171"/>
      <c r="I213" s="174"/>
      <c r="J213" s="185">
        <f>BK213</f>
        <v>0</v>
      </c>
      <c r="K213" s="171"/>
      <c r="L213" s="176"/>
      <c r="M213" s="177"/>
      <c r="N213" s="178"/>
      <c r="O213" s="178"/>
      <c r="P213" s="179">
        <f>SUM(P214:P223)</f>
        <v>0</v>
      </c>
      <c r="Q213" s="178"/>
      <c r="R213" s="179">
        <f>SUM(R214:R223)</f>
        <v>0.96566</v>
      </c>
      <c r="S213" s="178"/>
      <c r="T213" s="180">
        <f>SUM(T214:T223)</f>
        <v>731.4</v>
      </c>
      <c r="AR213" s="181" t="s">
        <v>81</v>
      </c>
      <c r="AT213" s="182" t="s">
        <v>73</v>
      </c>
      <c r="AU213" s="182" t="s">
        <v>81</v>
      </c>
      <c r="AY213" s="181" t="s">
        <v>146</v>
      </c>
      <c r="BK213" s="183">
        <f>SUM(BK214:BK223)</f>
        <v>0</v>
      </c>
    </row>
    <row r="214" spans="1:65" s="2" customFormat="1" ht="16.5" customHeight="1">
      <c r="A214" s="33"/>
      <c r="B214" s="34"/>
      <c r="C214" s="186" t="s">
        <v>644</v>
      </c>
      <c r="D214" s="186" t="s">
        <v>148</v>
      </c>
      <c r="E214" s="187" t="s">
        <v>645</v>
      </c>
      <c r="F214" s="188" t="s">
        <v>646</v>
      </c>
      <c r="G214" s="189" t="s">
        <v>168</v>
      </c>
      <c r="H214" s="190">
        <v>49.6</v>
      </c>
      <c r="I214" s="191"/>
      <c r="J214" s="192">
        <f>ROUND(I214*H214,2)</f>
        <v>0</v>
      </c>
      <c r="K214" s="193"/>
      <c r="L214" s="38"/>
      <c r="M214" s="194" t="s">
        <v>1</v>
      </c>
      <c r="N214" s="195" t="s">
        <v>39</v>
      </c>
      <c r="O214" s="70"/>
      <c r="P214" s="196">
        <f>O214*H214</f>
        <v>0</v>
      </c>
      <c r="Q214" s="196">
        <v>0.00095</v>
      </c>
      <c r="R214" s="196">
        <f>Q214*H214</f>
        <v>0.04712</v>
      </c>
      <c r="S214" s="196">
        <v>0</v>
      </c>
      <c r="T214" s="19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8" t="s">
        <v>152</v>
      </c>
      <c r="AT214" s="198" t="s">
        <v>148</v>
      </c>
      <c r="AU214" s="198" t="s">
        <v>83</v>
      </c>
      <c r="AY214" s="16" t="s">
        <v>146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6" t="s">
        <v>81</v>
      </c>
      <c r="BK214" s="199">
        <f>ROUND(I214*H214,2)</f>
        <v>0</v>
      </c>
      <c r="BL214" s="16" t="s">
        <v>152</v>
      </c>
      <c r="BM214" s="198" t="s">
        <v>647</v>
      </c>
    </row>
    <row r="215" spans="2:51" s="13" customFormat="1" ht="12">
      <c r="B215" s="205"/>
      <c r="C215" s="206"/>
      <c r="D215" s="200" t="s">
        <v>170</v>
      </c>
      <c r="E215" s="207" t="s">
        <v>1</v>
      </c>
      <c r="F215" s="208" t="s">
        <v>648</v>
      </c>
      <c r="G215" s="206"/>
      <c r="H215" s="209">
        <v>49.6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170</v>
      </c>
      <c r="AU215" s="215" t="s">
        <v>83</v>
      </c>
      <c r="AV215" s="13" t="s">
        <v>83</v>
      </c>
      <c r="AW215" s="13" t="s">
        <v>30</v>
      </c>
      <c r="AX215" s="13" t="s">
        <v>81</v>
      </c>
      <c r="AY215" s="215" t="s">
        <v>146</v>
      </c>
    </row>
    <row r="216" spans="1:65" s="2" customFormat="1" ht="16.5" customHeight="1">
      <c r="A216" s="33"/>
      <c r="B216" s="34"/>
      <c r="C216" s="186" t="s">
        <v>649</v>
      </c>
      <c r="D216" s="186" t="s">
        <v>148</v>
      </c>
      <c r="E216" s="187" t="s">
        <v>650</v>
      </c>
      <c r="F216" s="188" t="s">
        <v>651</v>
      </c>
      <c r="G216" s="189" t="s">
        <v>163</v>
      </c>
      <c r="H216" s="190">
        <v>70</v>
      </c>
      <c r="I216" s="191"/>
      <c r="J216" s="192">
        <f>ROUND(I216*H216,2)</f>
        <v>0</v>
      </c>
      <c r="K216" s="193"/>
      <c r="L216" s="38"/>
      <c r="M216" s="194" t="s">
        <v>1</v>
      </c>
      <c r="N216" s="195" t="s">
        <v>39</v>
      </c>
      <c r="O216" s="70"/>
      <c r="P216" s="196">
        <f>O216*H216</f>
        <v>0</v>
      </c>
      <c r="Q216" s="196">
        <v>0.00017</v>
      </c>
      <c r="R216" s="196">
        <f>Q216*H216</f>
        <v>0.0119</v>
      </c>
      <c r="S216" s="196">
        <v>0</v>
      </c>
      <c r="T216" s="19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8" t="s">
        <v>152</v>
      </c>
      <c r="AT216" s="198" t="s">
        <v>148</v>
      </c>
      <c r="AU216" s="198" t="s">
        <v>83</v>
      </c>
      <c r="AY216" s="16" t="s">
        <v>146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6" t="s">
        <v>81</v>
      </c>
      <c r="BK216" s="199">
        <f>ROUND(I216*H216,2)</f>
        <v>0</v>
      </c>
      <c r="BL216" s="16" t="s">
        <v>152</v>
      </c>
      <c r="BM216" s="198" t="s">
        <v>652</v>
      </c>
    </row>
    <row r="217" spans="2:51" s="13" customFormat="1" ht="12">
      <c r="B217" s="205"/>
      <c r="C217" s="206"/>
      <c r="D217" s="200" t="s">
        <v>170</v>
      </c>
      <c r="E217" s="207" t="s">
        <v>1</v>
      </c>
      <c r="F217" s="208" t="s">
        <v>638</v>
      </c>
      <c r="G217" s="206"/>
      <c r="H217" s="209">
        <v>70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170</v>
      </c>
      <c r="AU217" s="215" t="s">
        <v>83</v>
      </c>
      <c r="AV217" s="13" t="s">
        <v>83</v>
      </c>
      <c r="AW217" s="13" t="s">
        <v>30</v>
      </c>
      <c r="AX217" s="13" t="s">
        <v>81</v>
      </c>
      <c r="AY217" s="215" t="s">
        <v>146</v>
      </c>
    </row>
    <row r="218" spans="1:65" s="2" customFormat="1" ht="16.5" customHeight="1">
      <c r="A218" s="33"/>
      <c r="B218" s="34"/>
      <c r="C218" s="186" t="s">
        <v>653</v>
      </c>
      <c r="D218" s="186" t="s">
        <v>148</v>
      </c>
      <c r="E218" s="187" t="s">
        <v>654</v>
      </c>
      <c r="F218" s="188" t="s">
        <v>655</v>
      </c>
      <c r="G218" s="189" t="s">
        <v>163</v>
      </c>
      <c r="H218" s="190">
        <v>47.8</v>
      </c>
      <c r="I218" s="191"/>
      <c r="J218" s="192">
        <f>ROUND(I218*H218,2)</f>
        <v>0</v>
      </c>
      <c r="K218" s="193"/>
      <c r="L218" s="38"/>
      <c r="M218" s="194" t="s">
        <v>1</v>
      </c>
      <c r="N218" s="195" t="s">
        <v>39</v>
      </c>
      <c r="O218" s="70"/>
      <c r="P218" s="196">
        <f>O218*H218</f>
        <v>0</v>
      </c>
      <c r="Q218" s="196">
        <v>0.002</v>
      </c>
      <c r="R218" s="196">
        <f>Q218*H218</f>
        <v>0.09559999999999999</v>
      </c>
      <c r="S218" s="196">
        <v>0</v>
      </c>
      <c r="T218" s="19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8" t="s">
        <v>152</v>
      </c>
      <c r="AT218" s="198" t="s">
        <v>148</v>
      </c>
      <c r="AU218" s="198" t="s">
        <v>83</v>
      </c>
      <c r="AY218" s="16" t="s">
        <v>146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6" t="s">
        <v>81</v>
      </c>
      <c r="BK218" s="199">
        <f>ROUND(I218*H218,2)</f>
        <v>0</v>
      </c>
      <c r="BL218" s="16" t="s">
        <v>152</v>
      </c>
      <c r="BM218" s="198" t="s">
        <v>656</v>
      </c>
    </row>
    <row r="219" spans="2:51" s="13" customFormat="1" ht="12">
      <c r="B219" s="205"/>
      <c r="C219" s="206"/>
      <c r="D219" s="200" t="s">
        <v>170</v>
      </c>
      <c r="E219" s="207" t="s">
        <v>1</v>
      </c>
      <c r="F219" s="208" t="s">
        <v>657</v>
      </c>
      <c r="G219" s="206"/>
      <c r="H219" s="209">
        <v>47.8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170</v>
      </c>
      <c r="AU219" s="215" t="s">
        <v>83</v>
      </c>
      <c r="AV219" s="13" t="s">
        <v>83</v>
      </c>
      <c r="AW219" s="13" t="s">
        <v>30</v>
      </c>
      <c r="AX219" s="13" t="s">
        <v>81</v>
      </c>
      <c r="AY219" s="215" t="s">
        <v>146</v>
      </c>
    </row>
    <row r="220" spans="1:65" s="2" customFormat="1" ht="16.5" customHeight="1">
      <c r="A220" s="33"/>
      <c r="B220" s="34"/>
      <c r="C220" s="186" t="s">
        <v>658</v>
      </c>
      <c r="D220" s="186" t="s">
        <v>148</v>
      </c>
      <c r="E220" s="187" t="s">
        <v>659</v>
      </c>
      <c r="F220" s="188" t="s">
        <v>660</v>
      </c>
      <c r="G220" s="189" t="s">
        <v>163</v>
      </c>
      <c r="H220" s="190">
        <v>592</v>
      </c>
      <c r="I220" s="191"/>
      <c r="J220" s="192">
        <f>ROUND(I220*H220,2)</f>
        <v>0</v>
      </c>
      <c r="K220" s="193"/>
      <c r="L220" s="38"/>
      <c r="M220" s="194" t="s">
        <v>1</v>
      </c>
      <c r="N220" s="195" t="s">
        <v>39</v>
      </c>
      <c r="O220" s="70"/>
      <c r="P220" s="196">
        <f>O220*H220</f>
        <v>0</v>
      </c>
      <c r="Q220" s="196">
        <v>0.00137</v>
      </c>
      <c r="R220" s="196">
        <f>Q220*H220</f>
        <v>0.81104</v>
      </c>
      <c r="S220" s="196">
        <v>0</v>
      </c>
      <c r="T220" s="19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8" t="s">
        <v>152</v>
      </c>
      <c r="AT220" s="198" t="s">
        <v>148</v>
      </c>
      <c r="AU220" s="198" t="s">
        <v>83</v>
      </c>
      <c r="AY220" s="16" t="s">
        <v>146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6" t="s">
        <v>81</v>
      </c>
      <c r="BK220" s="199">
        <f>ROUND(I220*H220,2)</f>
        <v>0</v>
      </c>
      <c r="BL220" s="16" t="s">
        <v>152</v>
      </c>
      <c r="BM220" s="198" t="s">
        <v>661</v>
      </c>
    </row>
    <row r="221" spans="2:51" s="13" customFormat="1" ht="12">
      <c r="B221" s="205"/>
      <c r="C221" s="206"/>
      <c r="D221" s="200" t="s">
        <v>170</v>
      </c>
      <c r="E221" s="207" t="s">
        <v>1</v>
      </c>
      <c r="F221" s="208" t="s">
        <v>662</v>
      </c>
      <c r="G221" s="206"/>
      <c r="H221" s="209">
        <v>592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170</v>
      </c>
      <c r="AU221" s="215" t="s">
        <v>83</v>
      </c>
      <c r="AV221" s="13" t="s">
        <v>83</v>
      </c>
      <c r="AW221" s="13" t="s">
        <v>30</v>
      </c>
      <c r="AX221" s="13" t="s">
        <v>81</v>
      </c>
      <c r="AY221" s="215" t="s">
        <v>146</v>
      </c>
    </row>
    <row r="222" spans="1:65" s="2" customFormat="1" ht="16.5" customHeight="1">
      <c r="A222" s="33"/>
      <c r="B222" s="34"/>
      <c r="C222" s="186" t="s">
        <v>663</v>
      </c>
      <c r="D222" s="186" t="s">
        <v>148</v>
      </c>
      <c r="E222" s="187" t="s">
        <v>386</v>
      </c>
      <c r="F222" s="188" t="s">
        <v>387</v>
      </c>
      <c r="G222" s="189" t="s">
        <v>310</v>
      </c>
      <c r="H222" s="190">
        <v>318</v>
      </c>
      <c r="I222" s="191"/>
      <c r="J222" s="192">
        <f>ROUND(I222*H222,2)</f>
        <v>0</v>
      </c>
      <c r="K222" s="193"/>
      <c r="L222" s="38"/>
      <c r="M222" s="194" t="s">
        <v>1</v>
      </c>
      <c r="N222" s="195" t="s">
        <v>39</v>
      </c>
      <c r="O222" s="70"/>
      <c r="P222" s="196">
        <f>O222*H222</f>
        <v>0</v>
      </c>
      <c r="Q222" s="196">
        <v>0</v>
      </c>
      <c r="R222" s="196">
        <f>Q222*H222</f>
        <v>0</v>
      </c>
      <c r="S222" s="196">
        <v>2.3</v>
      </c>
      <c r="T222" s="197">
        <f>S222*H222</f>
        <v>731.4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8" t="s">
        <v>152</v>
      </c>
      <c r="AT222" s="198" t="s">
        <v>148</v>
      </c>
      <c r="AU222" s="198" t="s">
        <v>83</v>
      </c>
      <c r="AY222" s="16" t="s">
        <v>146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6" t="s">
        <v>81</v>
      </c>
      <c r="BK222" s="199">
        <f>ROUND(I222*H222,2)</f>
        <v>0</v>
      </c>
      <c r="BL222" s="16" t="s">
        <v>152</v>
      </c>
      <c r="BM222" s="198" t="s">
        <v>664</v>
      </c>
    </row>
    <row r="223" spans="2:51" s="13" customFormat="1" ht="12">
      <c r="B223" s="205"/>
      <c r="C223" s="206"/>
      <c r="D223" s="200" t="s">
        <v>170</v>
      </c>
      <c r="E223" s="207" t="s">
        <v>1</v>
      </c>
      <c r="F223" s="208" t="s">
        <v>665</v>
      </c>
      <c r="G223" s="206"/>
      <c r="H223" s="209">
        <v>318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170</v>
      </c>
      <c r="AU223" s="215" t="s">
        <v>83</v>
      </c>
      <c r="AV223" s="13" t="s">
        <v>83</v>
      </c>
      <c r="AW223" s="13" t="s">
        <v>30</v>
      </c>
      <c r="AX223" s="13" t="s">
        <v>81</v>
      </c>
      <c r="AY223" s="215" t="s">
        <v>146</v>
      </c>
    </row>
    <row r="224" spans="2:63" s="12" customFormat="1" ht="22.9" customHeight="1">
      <c r="B224" s="170"/>
      <c r="C224" s="171"/>
      <c r="D224" s="172" t="s">
        <v>73</v>
      </c>
      <c r="E224" s="184" t="s">
        <v>390</v>
      </c>
      <c r="F224" s="184" t="s">
        <v>391</v>
      </c>
      <c r="G224" s="171"/>
      <c r="H224" s="171"/>
      <c r="I224" s="174"/>
      <c r="J224" s="185">
        <f>BK224</f>
        <v>0</v>
      </c>
      <c r="K224" s="171"/>
      <c r="L224" s="176"/>
      <c r="M224" s="177"/>
      <c r="N224" s="178"/>
      <c r="O224" s="178"/>
      <c r="P224" s="179">
        <f>SUM(P225:P230)</f>
        <v>0</v>
      </c>
      <c r="Q224" s="178"/>
      <c r="R224" s="179">
        <f>SUM(R225:R230)</f>
        <v>0</v>
      </c>
      <c r="S224" s="178"/>
      <c r="T224" s="180">
        <f>SUM(T225:T230)</f>
        <v>0</v>
      </c>
      <c r="AR224" s="181" t="s">
        <v>81</v>
      </c>
      <c r="AT224" s="182" t="s">
        <v>73</v>
      </c>
      <c r="AU224" s="182" t="s">
        <v>81</v>
      </c>
      <c r="AY224" s="181" t="s">
        <v>146</v>
      </c>
      <c r="BK224" s="183">
        <f>SUM(BK225:BK230)</f>
        <v>0</v>
      </c>
    </row>
    <row r="225" spans="1:65" s="2" customFormat="1" ht="21.75" customHeight="1">
      <c r="A225" s="33"/>
      <c r="B225" s="34"/>
      <c r="C225" s="186" t="s">
        <v>666</v>
      </c>
      <c r="D225" s="186" t="s">
        <v>148</v>
      </c>
      <c r="E225" s="187" t="s">
        <v>392</v>
      </c>
      <c r="F225" s="188" t="s">
        <v>393</v>
      </c>
      <c r="G225" s="189" t="s">
        <v>344</v>
      </c>
      <c r="H225" s="190">
        <v>824.22</v>
      </c>
      <c r="I225" s="191"/>
      <c r="J225" s="192">
        <f>ROUND(I225*H225,2)</f>
        <v>0</v>
      </c>
      <c r="K225" s="193"/>
      <c r="L225" s="38"/>
      <c r="M225" s="194" t="s">
        <v>1</v>
      </c>
      <c r="N225" s="195" t="s">
        <v>39</v>
      </c>
      <c r="O225" s="70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8" t="s">
        <v>152</v>
      </c>
      <c r="AT225" s="198" t="s">
        <v>148</v>
      </c>
      <c r="AU225" s="198" t="s">
        <v>83</v>
      </c>
      <c r="AY225" s="16" t="s">
        <v>146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6" t="s">
        <v>81</v>
      </c>
      <c r="BK225" s="199">
        <f>ROUND(I225*H225,2)</f>
        <v>0</v>
      </c>
      <c r="BL225" s="16" t="s">
        <v>152</v>
      </c>
      <c r="BM225" s="198" t="s">
        <v>667</v>
      </c>
    </row>
    <row r="226" spans="1:47" s="2" customFormat="1" ht="39">
      <c r="A226" s="33"/>
      <c r="B226" s="34"/>
      <c r="C226" s="35"/>
      <c r="D226" s="200" t="s">
        <v>154</v>
      </c>
      <c r="E226" s="35"/>
      <c r="F226" s="201" t="s">
        <v>668</v>
      </c>
      <c r="G226" s="35"/>
      <c r="H226" s="35"/>
      <c r="I226" s="202"/>
      <c r="J226" s="35"/>
      <c r="K226" s="35"/>
      <c r="L226" s="38"/>
      <c r="M226" s="203"/>
      <c r="N226" s="204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154</v>
      </c>
      <c r="AU226" s="16" t="s">
        <v>83</v>
      </c>
    </row>
    <row r="227" spans="1:65" s="2" customFormat="1" ht="16.5" customHeight="1">
      <c r="A227" s="33"/>
      <c r="B227" s="34"/>
      <c r="C227" s="186" t="s">
        <v>669</v>
      </c>
      <c r="D227" s="186" t="s">
        <v>148</v>
      </c>
      <c r="E227" s="187" t="s">
        <v>397</v>
      </c>
      <c r="F227" s="188" t="s">
        <v>398</v>
      </c>
      <c r="G227" s="189" t="s">
        <v>344</v>
      </c>
      <c r="H227" s="190">
        <v>15660.18</v>
      </c>
      <c r="I227" s="191"/>
      <c r="J227" s="192">
        <f>ROUND(I227*H227,2)</f>
        <v>0</v>
      </c>
      <c r="K227" s="193"/>
      <c r="L227" s="38"/>
      <c r="M227" s="194" t="s">
        <v>1</v>
      </c>
      <c r="N227" s="195" t="s">
        <v>39</v>
      </c>
      <c r="O227" s="70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8" t="s">
        <v>152</v>
      </c>
      <c r="AT227" s="198" t="s">
        <v>148</v>
      </c>
      <c r="AU227" s="198" t="s">
        <v>83</v>
      </c>
      <c r="AY227" s="16" t="s">
        <v>146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6" t="s">
        <v>81</v>
      </c>
      <c r="BK227" s="199">
        <f>ROUND(I227*H227,2)</f>
        <v>0</v>
      </c>
      <c r="BL227" s="16" t="s">
        <v>152</v>
      </c>
      <c r="BM227" s="198" t="s">
        <v>670</v>
      </c>
    </row>
    <row r="228" spans="2:51" s="13" customFormat="1" ht="12">
      <c r="B228" s="205"/>
      <c r="C228" s="206"/>
      <c r="D228" s="200" t="s">
        <v>170</v>
      </c>
      <c r="E228" s="206"/>
      <c r="F228" s="208" t="s">
        <v>671</v>
      </c>
      <c r="G228" s="206"/>
      <c r="H228" s="209">
        <v>15660.18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170</v>
      </c>
      <c r="AU228" s="215" t="s">
        <v>83</v>
      </c>
      <c r="AV228" s="13" t="s">
        <v>83</v>
      </c>
      <c r="AW228" s="13" t="s">
        <v>4</v>
      </c>
      <c r="AX228" s="13" t="s">
        <v>81</v>
      </c>
      <c r="AY228" s="215" t="s">
        <v>146</v>
      </c>
    </row>
    <row r="229" spans="1:65" s="2" customFormat="1" ht="16.5" customHeight="1">
      <c r="A229" s="33"/>
      <c r="B229" s="34"/>
      <c r="C229" s="186" t="s">
        <v>672</v>
      </c>
      <c r="D229" s="186" t="s">
        <v>148</v>
      </c>
      <c r="E229" s="187" t="s">
        <v>401</v>
      </c>
      <c r="F229" s="188" t="s">
        <v>402</v>
      </c>
      <c r="G229" s="189" t="s">
        <v>344</v>
      </c>
      <c r="H229" s="190">
        <v>824.22</v>
      </c>
      <c r="I229" s="191"/>
      <c r="J229" s="192">
        <f>ROUND(I229*H229,2)</f>
        <v>0</v>
      </c>
      <c r="K229" s="193"/>
      <c r="L229" s="38"/>
      <c r="M229" s="194" t="s">
        <v>1</v>
      </c>
      <c r="N229" s="195" t="s">
        <v>39</v>
      </c>
      <c r="O229" s="70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152</v>
      </c>
      <c r="AT229" s="198" t="s">
        <v>148</v>
      </c>
      <c r="AU229" s="198" t="s">
        <v>83</v>
      </c>
      <c r="AY229" s="16" t="s">
        <v>146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6" t="s">
        <v>81</v>
      </c>
      <c r="BK229" s="199">
        <f>ROUND(I229*H229,2)</f>
        <v>0</v>
      </c>
      <c r="BL229" s="16" t="s">
        <v>152</v>
      </c>
      <c r="BM229" s="198" t="s">
        <v>673</v>
      </c>
    </row>
    <row r="230" spans="1:47" s="2" customFormat="1" ht="29.25">
      <c r="A230" s="33"/>
      <c r="B230" s="34"/>
      <c r="C230" s="35"/>
      <c r="D230" s="200" t="s">
        <v>154</v>
      </c>
      <c r="E230" s="35"/>
      <c r="F230" s="201" t="s">
        <v>674</v>
      </c>
      <c r="G230" s="35"/>
      <c r="H230" s="35"/>
      <c r="I230" s="202"/>
      <c r="J230" s="35"/>
      <c r="K230" s="35"/>
      <c r="L230" s="38"/>
      <c r="M230" s="203"/>
      <c r="N230" s="204"/>
      <c r="O230" s="70"/>
      <c r="P230" s="70"/>
      <c r="Q230" s="70"/>
      <c r="R230" s="70"/>
      <c r="S230" s="70"/>
      <c r="T230" s="71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154</v>
      </c>
      <c r="AU230" s="16" t="s">
        <v>83</v>
      </c>
    </row>
    <row r="231" spans="2:63" s="12" customFormat="1" ht="22.9" customHeight="1">
      <c r="B231" s="170"/>
      <c r="C231" s="171"/>
      <c r="D231" s="172" t="s">
        <v>73</v>
      </c>
      <c r="E231" s="184" t="s">
        <v>405</v>
      </c>
      <c r="F231" s="184" t="s">
        <v>406</v>
      </c>
      <c r="G231" s="171"/>
      <c r="H231" s="171"/>
      <c r="I231" s="174"/>
      <c r="J231" s="185">
        <f>BK231</f>
        <v>0</v>
      </c>
      <c r="K231" s="171"/>
      <c r="L231" s="176"/>
      <c r="M231" s="177"/>
      <c r="N231" s="178"/>
      <c r="O231" s="178"/>
      <c r="P231" s="179">
        <f>P232</f>
        <v>0</v>
      </c>
      <c r="Q231" s="178"/>
      <c r="R231" s="179">
        <f>R232</f>
        <v>0</v>
      </c>
      <c r="S231" s="178"/>
      <c r="T231" s="180">
        <f>T232</f>
        <v>0</v>
      </c>
      <c r="AR231" s="181" t="s">
        <v>81</v>
      </c>
      <c r="AT231" s="182" t="s">
        <v>73</v>
      </c>
      <c r="AU231" s="182" t="s">
        <v>81</v>
      </c>
      <c r="AY231" s="181" t="s">
        <v>146</v>
      </c>
      <c r="BK231" s="183">
        <f>BK232</f>
        <v>0</v>
      </c>
    </row>
    <row r="232" spans="1:65" s="2" customFormat="1" ht="16.5" customHeight="1">
      <c r="A232" s="33"/>
      <c r="B232" s="34"/>
      <c r="C232" s="186" t="s">
        <v>675</v>
      </c>
      <c r="D232" s="186" t="s">
        <v>148</v>
      </c>
      <c r="E232" s="187" t="s">
        <v>407</v>
      </c>
      <c r="F232" s="188" t="s">
        <v>408</v>
      </c>
      <c r="G232" s="189" t="s">
        <v>344</v>
      </c>
      <c r="H232" s="190">
        <v>166.937</v>
      </c>
      <c r="I232" s="191"/>
      <c r="J232" s="192">
        <f>ROUND(I232*H232,2)</f>
        <v>0</v>
      </c>
      <c r="K232" s="193"/>
      <c r="L232" s="38"/>
      <c r="M232" s="194" t="s">
        <v>1</v>
      </c>
      <c r="N232" s="195" t="s">
        <v>39</v>
      </c>
      <c r="O232" s="70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152</v>
      </c>
      <c r="AT232" s="198" t="s">
        <v>148</v>
      </c>
      <c r="AU232" s="198" t="s">
        <v>83</v>
      </c>
      <c r="AY232" s="16" t="s">
        <v>146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6" t="s">
        <v>81</v>
      </c>
      <c r="BK232" s="199">
        <f>ROUND(I232*H232,2)</f>
        <v>0</v>
      </c>
      <c r="BL232" s="16" t="s">
        <v>152</v>
      </c>
      <c r="BM232" s="198" t="s">
        <v>676</v>
      </c>
    </row>
    <row r="233" spans="2:63" s="12" customFormat="1" ht="25.9" customHeight="1">
      <c r="B233" s="170"/>
      <c r="C233" s="171"/>
      <c r="D233" s="172" t="s">
        <v>73</v>
      </c>
      <c r="E233" s="173" t="s">
        <v>677</v>
      </c>
      <c r="F233" s="173" t="s">
        <v>678</v>
      </c>
      <c r="G233" s="171"/>
      <c r="H233" s="171"/>
      <c r="I233" s="174"/>
      <c r="J233" s="175">
        <f>BK233</f>
        <v>0</v>
      </c>
      <c r="K233" s="171"/>
      <c r="L233" s="176"/>
      <c r="M233" s="177"/>
      <c r="N233" s="178"/>
      <c r="O233" s="178"/>
      <c r="P233" s="179">
        <f>P234</f>
        <v>0</v>
      </c>
      <c r="Q233" s="178"/>
      <c r="R233" s="179">
        <f>R234</f>
        <v>0.9471999999999999</v>
      </c>
      <c r="S233" s="178"/>
      <c r="T233" s="180">
        <f>T234</f>
        <v>0</v>
      </c>
      <c r="AR233" s="181" t="s">
        <v>83</v>
      </c>
      <c r="AT233" s="182" t="s">
        <v>73</v>
      </c>
      <c r="AU233" s="182" t="s">
        <v>74</v>
      </c>
      <c r="AY233" s="181" t="s">
        <v>146</v>
      </c>
      <c r="BK233" s="183">
        <f>BK234</f>
        <v>0</v>
      </c>
    </row>
    <row r="234" spans="2:63" s="12" customFormat="1" ht="22.9" customHeight="1">
      <c r="B234" s="170"/>
      <c r="C234" s="171"/>
      <c r="D234" s="172" t="s">
        <v>73</v>
      </c>
      <c r="E234" s="184" t="s">
        <v>679</v>
      </c>
      <c r="F234" s="184" t="s">
        <v>680</v>
      </c>
      <c r="G234" s="171"/>
      <c r="H234" s="171"/>
      <c r="I234" s="174"/>
      <c r="J234" s="185">
        <f>BK234</f>
        <v>0</v>
      </c>
      <c r="K234" s="171"/>
      <c r="L234" s="176"/>
      <c r="M234" s="177"/>
      <c r="N234" s="178"/>
      <c r="O234" s="178"/>
      <c r="P234" s="179">
        <f>SUM(P235:P237)</f>
        <v>0</v>
      </c>
      <c r="Q234" s="178"/>
      <c r="R234" s="179">
        <f>SUM(R235:R237)</f>
        <v>0.9471999999999999</v>
      </c>
      <c r="S234" s="178"/>
      <c r="T234" s="180">
        <f>SUM(T235:T237)</f>
        <v>0</v>
      </c>
      <c r="AR234" s="181" t="s">
        <v>83</v>
      </c>
      <c r="AT234" s="182" t="s">
        <v>73</v>
      </c>
      <c r="AU234" s="182" t="s">
        <v>81</v>
      </c>
      <c r="AY234" s="181" t="s">
        <v>146</v>
      </c>
      <c r="BK234" s="183">
        <f>SUM(BK235:BK237)</f>
        <v>0</v>
      </c>
    </row>
    <row r="235" spans="1:65" s="2" customFormat="1" ht="16.5" customHeight="1">
      <c r="A235" s="33"/>
      <c r="B235" s="34"/>
      <c r="C235" s="186" t="s">
        <v>681</v>
      </c>
      <c r="D235" s="186" t="s">
        <v>148</v>
      </c>
      <c r="E235" s="187" t="s">
        <v>682</v>
      </c>
      <c r="F235" s="188" t="s">
        <v>683</v>
      </c>
      <c r="G235" s="189" t="s">
        <v>163</v>
      </c>
      <c r="H235" s="190">
        <v>148</v>
      </c>
      <c r="I235" s="191"/>
      <c r="J235" s="192">
        <f>ROUND(I235*H235,2)</f>
        <v>0</v>
      </c>
      <c r="K235" s="193"/>
      <c r="L235" s="38"/>
      <c r="M235" s="194" t="s">
        <v>1</v>
      </c>
      <c r="N235" s="195" t="s">
        <v>39</v>
      </c>
      <c r="O235" s="70"/>
      <c r="P235" s="196">
        <f>O235*H235</f>
        <v>0</v>
      </c>
      <c r="Q235" s="196">
        <v>0.0002</v>
      </c>
      <c r="R235" s="196">
        <f>Q235*H235</f>
        <v>0.0296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234</v>
      </c>
      <c r="AT235" s="198" t="s">
        <v>148</v>
      </c>
      <c r="AU235" s="198" t="s">
        <v>83</v>
      </c>
      <c r="AY235" s="16" t="s">
        <v>146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81</v>
      </c>
      <c r="BK235" s="199">
        <f>ROUND(I235*H235,2)</f>
        <v>0</v>
      </c>
      <c r="BL235" s="16" t="s">
        <v>234</v>
      </c>
      <c r="BM235" s="198" t="s">
        <v>684</v>
      </c>
    </row>
    <row r="236" spans="2:51" s="13" customFormat="1" ht="12">
      <c r="B236" s="205"/>
      <c r="C236" s="206"/>
      <c r="D236" s="200" t="s">
        <v>170</v>
      </c>
      <c r="E236" s="207" t="s">
        <v>1</v>
      </c>
      <c r="F236" s="208" t="s">
        <v>685</v>
      </c>
      <c r="G236" s="206"/>
      <c r="H236" s="209">
        <v>148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170</v>
      </c>
      <c r="AU236" s="215" t="s">
        <v>83</v>
      </c>
      <c r="AV236" s="13" t="s">
        <v>83</v>
      </c>
      <c r="AW236" s="13" t="s">
        <v>30</v>
      </c>
      <c r="AX236" s="13" t="s">
        <v>81</v>
      </c>
      <c r="AY236" s="215" t="s">
        <v>146</v>
      </c>
    </row>
    <row r="237" spans="1:65" s="2" customFormat="1" ht="16.5" customHeight="1">
      <c r="A237" s="33"/>
      <c r="B237" s="34"/>
      <c r="C237" s="231" t="s">
        <v>686</v>
      </c>
      <c r="D237" s="231" t="s">
        <v>358</v>
      </c>
      <c r="E237" s="232" t="s">
        <v>687</v>
      </c>
      <c r="F237" s="233" t="s">
        <v>688</v>
      </c>
      <c r="G237" s="234" t="s">
        <v>163</v>
      </c>
      <c r="H237" s="235">
        <v>148</v>
      </c>
      <c r="I237" s="236"/>
      <c r="J237" s="237">
        <f>ROUND(I237*H237,2)</f>
        <v>0</v>
      </c>
      <c r="K237" s="238"/>
      <c r="L237" s="239"/>
      <c r="M237" s="246" t="s">
        <v>1</v>
      </c>
      <c r="N237" s="247" t="s">
        <v>39</v>
      </c>
      <c r="O237" s="229"/>
      <c r="P237" s="244">
        <f>O237*H237</f>
        <v>0</v>
      </c>
      <c r="Q237" s="244">
        <v>0.0062</v>
      </c>
      <c r="R237" s="244">
        <f>Q237*H237</f>
        <v>0.9176</v>
      </c>
      <c r="S237" s="244">
        <v>0</v>
      </c>
      <c r="T237" s="245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8" t="s">
        <v>634</v>
      </c>
      <c r="AT237" s="198" t="s">
        <v>358</v>
      </c>
      <c r="AU237" s="198" t="s">
        <v>83</v>
      </c>
      <c r="AY237" s="16" t="s">
        <v>146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6" t="s">
        <v>81</v>
      </c>
      <c r="BK237" s="199">
        <f>ROUND(I237*H237,2)</f>
        <v>0</v>
      </c>
      <c r="BL237" s="16" t="s">
        <v>234</v>
      </c>
      <c r="BM237" s="198" t="s">
        <v>689</v>
      </c>
    </row>
    <row r="238" spans="1:31" s="2" customFormat="1" ht="6.95" customHeight="1">
      <c r="A238" s="33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38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sheetProtection algorithmName="SHA-512" hashValue="XqFNxXVOqoPdtgIbfYy1aIOd14+iQdrZFrvgGrLtcTJ5FVujeTphhq5ZSlfiEfCtWjiMomEjuxzvkMTmZC/ItA==" saltValue="AzOAyk5RZyWkPFiZH3ZP6T+Y5lQy+Ye+BAerh4gborNub/006UhmVtIZvk9O9mfSNwGvnVwrtd+XTz/T0v5E6Q==" spinCount="100000" sheet="1" objects="1" scenarios="1" formatColumns="0" formatRows="0" autoFilter="0"/>
  <autoFilter ref="C127:K23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99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690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ROUND((SUM(BE123:BE163)),2)</f>
        <v>0</v>
      </c>
      <c r="G33" s="33"/>
      <c r="H33" s="33"/>
      <c r="I33" s="123">
        <v>0.21</v>
      </c>
      <c r="J33" s="122">
        <f>ROUND(((SUM(BE123:BE163))*I33),2)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ROUND((SUM(BF123:BF163)),2)</f>
        <v>0</v>
      </c>
      <c r="G34" s="33"/>
      <c r="H34" s="33"/>
      <c r="I34" s="123">
        <v>0.15</v>
      </c>
      <c r="J34" s="122">
        <f>ROUND(((SUM(BF123:BF163))*I34),2)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ROUND((SUM(BG123:BG163)),2)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ROUND((SUM(BH123:BH163)),2)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ROUND((SUM(BI123:BI163)),2)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05 - Očištění a oprava zdí, dlažeb (udržovací práce)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J124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J125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411</v>
      </c>
      <c r="E99" s="155"/>
      <c r="F99" s="155"/>
      <c r="G99" s="155"/>
      <c r="H99" s="155"/>
      <c r="I99" s="155"/>
      <c r="J99" s="156">
        <f>J140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529</v>
      </c>
      <c r="E100" s="155"/>
      <c r="F100" s="155"/>
      <c r="G100" s="155"/>
      <c r="H100" s="155"/>
      <c r="I100" s="155"/>
      <c r="J100" s="156">
        <f>J146</f>
        <v>0</v>
      </c>
      <c r="K100" s="153"/>
      <c r="L100" s="157"/>
    </row>
    <row r="101" spans="2:12" s="10" customFormat="1" ht="19.9" customHeight="1" hidden="1">
      <c r="B101" s="152"/>
      <c r="C101" s="153"/>
      <c r="D101" s="154" t="s">
        <v>128</v>
      </c>
      <c r="E101" s="155"/>
      <c r="F101" s="155"/>
      <c r="G101" s="155"/>
      <c r="H101" s="155"/>
      <c r="I101" s="155"/>
      <c r="J101" s="156">
        <f>J149</f>
        <v>0</v>
      </c>
      <c r="K101" s="153"/>
      <c r="L101" s="157"/>
    </row>
    <row r="102" spans="2:12" s="10" customFormat="1" ht="19.9" customHeight="1" hidden="1">
      <c r="B102" s="152"/>
      <c r="C102" s="153"/>
      <c r="D102" s="154" t="s">
        <v>302</v>
      </c>
      <c r="E102" s="155"/>
      <c r="F102" s="155"/>
      <c r="G102" s="155"/>
      <c r="H102" s="155"/>
      <c r="I102" s="155"/>
      <c r="J102" s="156">
        <f>J154</f>
        <v>0</v>
      </c>
      <c r="K102" s="153"/>
      <c r="L102" s="157"/>
    </row>
    <row r="103" spans="2:12" s="10" customFormat="1" ht="19.9" customHeight="1" hidden="1">
      <c r="B103" s="152"/>
      <c r="C103" s="153"/>
      <c r="D103" s="154" t="s">
        <v>303</v>
      </c>
      <c r="E103" s="155"/>
      <c r="F103" s="155"/>
      <c r="G103" s="155"/>
      <c r="H103" s="155"/>
      <c r="I103" s="155"/>
      <c r="J103" s="156">
        <f>J162</f>
        <v>0</v>
      </c>
      <c r="K103" s="153"/>
      <c r="L103" s="157"/>
    </row>
    <row r="104" spans="1:31" s="2" customFormat="1" ht="21.75" customHeight="1" hidden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 hidden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ht="12" hidden="1"/>
    <row r="107" ht="12" hidden="1"/>
    <row r="108" ht="12" hidden="1"/>
    <row r="109" spans="1:31" s="2" customFormat="1" ht="6.95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131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90" t="str">
        <f>E7</f>
        <v>Gručovka v Lukavci, km 4,375 - 6,195</v>
      </c>
      <c r="F113" s="291"/>
      <c r="G113" s="291"/>
      <c r="H113" s="291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119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82" t="str">
        <f>E9</f>
        <v>SO 05 - Očištění a oprava zdí, dlažeb (udržovací práce)</v>
      </c>
      <c r="F115" s="289"/>
      <c r="G115" s="289"/>
      <c r="H115" s="289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5"/>
      <c r="E117" s="35"/>
      <c r="F117" s="26" t="str">
        <f>F12</f>
        <v xml:space="preserve"> </v>
      </c>
      <c r="G117" s="35"/>
      <c r="H117" s="35"/>
      <c r="I117" s="28" t="s">
        <v>22</v>
      </c>
      <c r="J117" s="65" t="str">
        <f>IF(J12="","",J12)</f>
        <v>28. 3. 2022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24</v>
      </c>
      <c r="D119" s="35"/>
      <c r="E119" s="35"/>
      <c r="F119" s="26" t="str">
        <f>E15</f>
        <v xml:space="preserve"> </v>
      </c>
      <c r="G119" s="35"/>
      <c r="H119" s="35"/>
      <c r="I119" s="28" t="s">
        <v>29</v>
      </c>
      <c r="J119" s="31" t="str">
        <f>E21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27</v>
      </c>
      <c r="D120" s="35"/>
      <c r="E120" s="35"/>
      <c r="F120" s="26" t="str">
        <f>IF(E18="","",E18)</f>
        <v>Vyplň údaj</v>
      </c>
      <c r="G120" s="35"/>
      <c r="H120" s="35"/>
      <c r="I120" s="28" t="s">
        <v>31</v>
      </c>
      <c r="J120" s="31" t="str">
        <f>E24</f>
        <v>HydroIdea s.r.o.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58"/>
      <c r="B122" s="159"/>
      <c r="C122" s="160" t="s">
        <v>132</v>
      </c>
      <c r="D122" s="161" t="s">
        <v>59</v>
      </c>
      <c r="E122" s="161" t="s">
        <v>55</v>
      </c>
      <c r="F122" s="161" t="s">
        <v>56</v>
      </c>
      <c r="G122" s="161" t="s">
        <v>133</v>
      </c>
      <c r="H122" s="161" t="s">
        <v>134</v>
      </c>
      <c r="I122" s="161" t="s">
        <v>135</v>
      </c>
      <c r="J122" s="162" t="s">
        <v>123</v>
      </c>
      <c r="K122" s="163" t="s">
        <v>136</v>
      </c>
      <c r="L122" s="164"/>
      <c r="M122" s="74" t="s">
        <v>1</v>
      </c>
      <c r="N122" s="75" t="s">
        <v>38</v>
      </c>
      <c r="O122" s="75" t="s">
        <v>137</v>
      </c>
      <c r="P122" s="75" t="s">
        <v>138</v>
      </c>
      <c r="Q122" s="75" t="s">
        <v>139</v>
      </c>
      <c r="R122" s="75" t="s">
        <v>140</v>
      </c>
      <c r="S122" s="75" t="s">
        <v>141</v>
      </c>
      <c r="T122" s="76" t="s">
        <v>142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63" s="2" customFormat="1" ht="22.9" customHeight="1">
      <c r="A123" s="33"/>
      <c r="B123" s="34"/>
      <c r="C123" s="81" t="s">
        <v>143</v>
      </c>
      <c r="D123" s="35"/>
      <c r="E123" s="35"/>
      <c r="F123" s="35"/>
      <c r="G123" s="35"/>
      <c r="H123" s="35"/>
      <c r="I123" s="35"/>
      <c r="J123" s="165">
        <f>BK123</f>
        <v>0</v>
      </c>
      <c r="K123" s="35"/>
      <c r="L123" s="38"/>
      <c r="M123" s="77"/>
      <c r="N123" s="166"/>
      <c r="O123" s="78"/>
      <c r="P123" s="167">
        <f>P124</f>
        <v>0</v>
      </c>
      <c r="Q123" s="78"/>
      <c r="R123" s="167">
        <f>R124</f>
        <v>38.846199999999996</v>
      </c>
      <c r="S123" s="78"/>
      <c r="T123" s="168">
        <f>T124</f>
        <v>67.21759999999999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73</v>
      </c>
      <c r="AU123" s="16" t="s">
        <v>125</v>
      </c>
      <c r="BK123" s="169">
        <f>BK124</f>
        <v>0</v>
      </c>
    </row>
    <row r="124" spans="2:63" s="12" customFormat="1" ht="25.9" customHeight="1">
      <c r="B124" s="170"/>
      <c r="C124" s="171"/>
      <c r="D124" s="172" t="s">
        <v>73</v>
      </c>
      <c r="E124" s="173" t="s">
        <v>144</v>
      </c>
      <c r="F124" s="173" t="s">
        <v>145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P125+P140+P146+P149+P154+P162</f>
        <v>0</v>
      </c>
      <c r="Q124" s="178"/>
      <c r="R124" s="179">
        <f>R125+R140+R146+R149+R154+R162</f>
        <v>38.846199999999996</v>
      </c>
      <c r="S124" s="178"/>
      <c r="T124" s="180">
        <f>T125+T140+T146+T149+T154+T162</f>
        <v>67.21759999999999</v>
      </c>
      <c r="AR124" s="181" t="s">
        <v>81</v>
      </c>
      <c r="AT124" s="182" t="s">
        <v>73</v>
      </c>
      <c r="AU124" s="182" t="s">
        <v>74</v>
      </c>
      <c r="AY124" s="181" t="s">
        <v>146</v>
      </c>
      <c r="BK124" s="183">
        <f>BK125+BK140+BK146+BK149+BK154+BK162</f>
        <v>0</v>
      </c>
    </row>
    <row r="125" spans="2:63" s="12" customFormat="1" ht="22.9" customHeight="1">
      <c r="B125" s="170"/>
      <c r="C125" s="171"/>
      <c r="D125" s="172" t="s">
        <v>73</v>
      </c>
      <c r="E125" s="184" t="s">
        <v>81</v>
      </c>
      <c r="F125" s="184" t="s">
        <v>147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SUM(P126:P139)</f>
        <v>0</v>
      </c>
      <c r="Q125" s="178"/>
      <c r="R125" s="179">
        <f>SUM(R126:R139)</f>
        <v>0</v>
      </c>
      <c r="S125" s="178"/>
      <c r="T125" s="180">
        <f>SUM(T126:T139)</f>
        <v>0</v>
      </c>
      <c r="AR125" s="181" t="s">
        <v>81</v>
      </c>
      <c r="AT125" s="182" t="s">
        <v>73</v>
      </c>
      <c r="AU125" s="182" t="s">
        <v>81</v>
      </c>
      <c r="AY125" s="181" t="s">
        <v>146</v>
      </c>
      <c r="BK125" s="183">
        <f>SUM(BK126:BK139)</f>
        <v>0</v>
      </c>
    </row>
    <row r="126" spans="1:65" s="2" customFormat="1" ht="16.5" customHeight="1">
      <c r="A126" s="33"/>
      <c r="B126" s="34"/>
      <c r="C126" s="186" t="s">
        <v>81</v>
      </c>
      <c r="D126" s="186" t="s">
        <v>148</v>
      </c>
      <c r="E126" s="187" t="s">
        <v>304</v>
      </c>
      <c r="F126" s="188" t="s">
        <v>305</v>
      </c>
      <c r="G126" s="189" t="s">
        <v>163</v>
      </c>
      <c r="H126" s="190">
        <v>745</v>
      </c>
      <c r="I126" s="191"/>
      <c r="J126" s="192">
        <f>ROUND(I126*H126,2)</f>
        <v>0</v>
      </c>
      <c r="K126" s="193"/>
      <c r="L126" s="38"/>
      <c r="M126" s="194" t="s">
        <v>1</v>
      </c>
      <c r="N126" s="195" t="s">
        <v>39</v>
      </c>
      <c r="O126" s="70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152</v>
      </c>
      <c r="AT126" s="198" t="s">
        <v>148</v>
      </c>
      <c r="AU126" s="198" t="s">
        <v>83</v>
      </c>
      <c r="AY126" s="16" t="s">
        <v>146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81</v>
      </c>
      <c r="BK126" s="199">
        <f>ROUND(I126*H126,2)</f>
        <v>0</v>
      </c>
      <c r="BL126" s="16" t="s">
        <v>152</v>
      </c>
      <c r="BM126" s="198" t="s">
        <v>691</v>
      </c>
    </row>
    <row r="127" spans="1:47" s="2" customFormat="1" ht="48.75">
      <c r="A127" s="33"/>
      <c r="B127" s="34"/>
      <c r="C127" s="35"/>
      <c r="D127" s="200" t="s">
        <v>154</v>
      </c>
      <c r="E127" s="35"/>
      <c r="F127" s="201" t="s">
        <v>307</v>
      </c>
      <c r="G127" s="35"/>
      <c r="H127" s="35"/>
      <c r="I127" s="202"/>
      <c r="J127" s="35"/>
      <c r="K127" s="35"/>
      <c r="L127" s="38"/>
      <c r="M127" s="203"/>
      <c r="N127" s="204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154</v>
      </c>
      <c r="AU127" s="16" t="s">
        <v>83</v>
      </c>
    </row>
    <row r="128" spans="2:51" s="13" customFormat="1" ht="12">
      <c r="B128" s="205"/>
      <c r="C128" s="206"/>
      <c r="D128" s="200" t="s">
        <v>170</v>
      </c>
      <c r="E128" s="207" t="s">
        <v>1</v>
      </c>
      <c r="F128" s="208" t="s">
        <v>692</v>
      </c>
      <c r="G128" s="206"/>
      <c r="H128" s="209">
        <v>745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170</v>
      </c>
      <c r="AU128" s="215" t="s">
        <v>83</v>
      </c>
      <c r="AV128" s="13" t="s">
        <v>83</v>
      </c>
      <c r="AW128" s="13" t="s">
        <v>30</v>
      </c>
      <c r="AX128" s="13" t="s">
        <v>81</v>
      </c>
      <c r="AY128" s="215" t="s">
        <v>146</v>
      </c>
    </row>
    <row r="129" spans="1:65" s="2" customFormat="1" ht="21.75" customHeight="1">
      <c r="A129" s="33"/>
      <c r="B129" s="34"/>
      <c r="C129" s="186" t="s">
        <v>83</v>
      </c>
      <c r="D129" s="186" t="s">
        <v>148</v>
      </c>
      <c r="E129" s="187" t="s">
        <v>313</v>
      </c>
      <c r="F129" s="188" t="s">
        <v>314</v>
      </c>
      <c r="G129" s="189" t="s">
        <v>310</v>
      </c>
      <c r="H129" s="190">
        <v>125</v>
      </c>
      <c r="I129" s="191"/>
      <c r="J129" s="192">
        <f>ROUND(I129*H129,2)</f>
        <v>0</v>
      </c>
      <c r="K129" s="193"/>
      <c r="L129" s="38"/>
      <c r="M129" s="194" t="s">
        <v>1</v>
      </c>
      <c r="N129" s="195" t="s">
        <v>39</v>
      </c>
      <c r="O129" s="70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152</v>
      </c>
      <c r="AT129" s="198" t="s">
        <v>148</v>
      </c>
      <c r="AU129" s="198" t="s">
        <v>83</v>
      </c>
      <c r="AY129" s="16" t="s">
        <v>146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6" t="s">
        <v>81</v>
      </c>
      <c r="BK129" s="199">
        <f>ROUND(I129*H129,2)</f>
        <v>0</v>
      </c>
      <c r="BL129" s="16" t="s">
        <v>152</v>
      </c>
      <c r="BM129" s="198" t="s">
        <v>693</v>
      </c>
    </row>
    <row r="130" spans="2:51" s="13" customFormat="1" ht="12">
      <c r="B130" s="205"/>
      <c r="C130" s="206"/>
      <c r="D130" s="200" t="s">
        <v>170</v>
      </c>
      <c r="E130" s="207" t="s">
        <v>1</v>
      </c>
      <c r="F130" s="208" t="s">
        <v>416</v>
      </c>
      <c r="G130" s="206"/>
      <c r="H130" s="209">
        <v>125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170</v>
      </c>
      <c r="AU130" s="215" t="s">
        <v>83</v>
      </c>
      <c r="AV130" s="13" t="s">
        <v>83</v>
      </c>
      <c r="AW130" s="13" t="s">
        <v>30</v>
      </c>
      <c r="AX130" s="13" t="s">
        <v>81</v>
      </c>
      <c r="AY130" s="215" t="s">
        <v>146</v>
      </c>
    </row>
    <row r="131" spans="1:65" s="2" customFormat="1" ht="16.5" customHeight="1">
      <c r="A131" s="33"/>
      <c r="B131" s="34"/>
      <c r="C131" s="186" t="s">
        <v>160</v>
      </c>
      <c r="D131" s="186" t="s">
        <v>148</v>
      </c>
      <c r="E131" s="187" t="s">
        <v>325</v>
      </c>
      <c r="F131" s="188" t="s">
        <v>326</v>
      </c>
      <c r="G131" s="189" t="s">
        <v>310</v>
      </c>
      <c r="H131" s="190">
        <v>350</v>
      </c>
      <c r="I131" s="191"/>
      <c r="J131" s="192">
        <f>ROUND(I131*H131,2)</f>
        <v>0</v>
      </c>
      <c r="K131" s="193"/>
      <c r="L131" s="38"/>
      <c r="M131" s="194" t="s">
        <v>1</v>
      </c>
      <c r="N131" s="195" t="s">
        <v>39</v>
      </c>
      <c r="O131" s="70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152</v>
      </c>
      <c r="AT131" s="198" t="s">
        <v>148</v>
      </c>
      <c r="AU131" s="198" t="s">
        <v>83</v>
      </c>
      <c r="AY131" s="16" t="s">
        <v>146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6" t="s">
        <v>81</v>
      </c>
      <c r="BK131" s="199">
        <f>ROUND(I131*H131,2)</f>
        <v>0</v>
      </c>
      <c r="BL131" s="16" t="s">
        <v>152</v>
      </c>
      <c r="BM131" s="198" t="s">
        <v>694</v>
      </c>
    </row>
    <row r="132" spans="1:47" s="2" customFormat="1" ht="29.25">
      <c r="A132" s="33"/>
      <c r="B132" s="34"/>
      <c r="C132" s="35"/>
      <c r="D132" s="200" t="s">
        <v>154</v>
      </c>
      <c r="E132" s="35"/>
      <c r="F132" s="201" t="s">
        <v>505</v>
      </c>
      <c r="G132" s="35"/>
      <c r="H132" s="35"/>
      <c r="I132" s="202"/>
      <c r="J132" s="35"/>
      <c r="K132" s="35"/>
      <c r="L132" s="38"/>
      <c r="M132" s="203"/>
      <c r="N132" s="204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154</v>
      </c>
      <c r="AU132" s="16" t="s">
        <v>83</v>
      </c>
    </row>
    <row r="133" spans="2:51" s="13" customFormat="1" ht="12">
      <c r="B133" s="205"/>
      <c r="C133" s="206"/>
      <c r="D133" s="200" t="s">
        <v>170</v>
      </c>
      <c r="E133" s="207" t="s">
        <v>1</v>
      </c>
      <c r="F133" s="208" t="s">
        <v>695</v>
      </c>
      <c r="G133" s="206"/>
      <c r="H133" s="209">
        <v>125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170</v>
      </c>
      <c r="AU133" s="215" t="s">
        <v>83</v>
      </c>
      <c r="AV133" s="13" t="s">
        <v>83</v>
      </c>
      <c r="AW133" s="13" t="s">
        <v>30</v>
      </c>
      <c r="AX133" s="13" t="s">
        <v>74</v>
      </c>
      <c r="AY133" s="215" t="s">
        <v>146</v>
      </c>
    </row>
    <row r="134" spans="2:51" s="13" customFormat="1" ht="12">
      <c r="B134" s="205"/>
      <c r="C134" s="206"/>
      <c r="D134" s="200" t="s">
        <v>170</v>
      </c>
      <c r="E134" s="207" t="s">
        <v>1</v>
      </c>
      <c r="F134" s="208" t="s">
        <v>696</v>
      </c>
      <c r="G134" s="206"/>
      <c r="H134" s="209">
        <v>225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170</v>
      </c>
      <c r="AU134" s="215" t="s">
        <v>83</v>
      </c>
      <c r="AV134" s="13" t="s">
        <v>83</v>
      </c>
      <c r="AW134" s="13" t="s">
        <v>30</v>
      </c>
      <c r="AX134" s="13" t="s">
        <v>74</v>
      </c>
      <c r="AY134" s="215" t="s">
        <v>146</v>
      </c>
    </row>
    <row r="135" spans="2:51" s="14" customFormat="1" ht="12">
      <c r="B135" s="216"/>
      <c r="C135" s="217"/>
      <c r="D135" s="200" t="s">
        <v>170</v>
      </c>
      <c r="E135" s="218" t="s">
        <v>1</v>
      </c>
      <c r="F135" s="219" t="s">
        <v>201</v>
      </c>
      <c r="G135" s="217"/>
      <c r="H135" s="220">
        <v>350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170</v>
      </c>
      <c r="AU135" s="226" t="s">
        <v>83</v>
      </c>
      <c r="AV135" s="14" t="s">
        <v>152</v>
      </c>
      <c r="AW135" s="14" t="s">
        <v>30</v>
      </c>
      <c r="AX135" s="14" t="s">
        <v>81</v>
      </c>
      <c r="AY135" s="226" t="s">
        <v>146</v>
      </c>
    </row>
    <row r="136" spans="1:65" s="2" customFormat="1" ht="16.5" customHeight="1">
      <c r="A136" s="33"/>
      <c r="B136" s="34"/>
      <c r="C136" s="186" t="s">
        <v>152</v>
      </c>
      <c r="D136" s="186" t="s">
        <v>148</v>
      </c>
      <c r="E136" s="187" t="s">
        <v>339</v>
      </c>
      <c r="F136" s="188" t="s">
        <v>340</v>
      </c>
      <c r="G136" s="189" t="s">
        <v>310</v>
      </c>
      <c r="H136" s="190">
        <v>225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39</v>
      </c>
      <c r="O136" s="7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152</v>
      </c>
      <c r="AT136" s="198" t="s">
        <v>148</v>
      </c>
      <c r="AU136" s="198" t="s">
        <v>83</v>
      </c>
      <c r="AY136" s="16" t="s">
        <v>146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81</v>
      </c>
      <c r="BK136" s="199">
        <f>ROUND(I136*H136,2)</f>
        <v>0</v>
      </c>
      <c r="BL136" s="16" t="s">
        <v>152</v>
      </c>
      <c r="BM136" s="198" t="s">
        <v>697</v>
      </c>
    </row>
    <row r="137" spans="2:51" s="13" customFormat="1" ht="22.5">
      <c r="B137" s="205"/>
      <c r="C137" s="206"/>
      <c r="D137" s="200" t="s">
        <v>170</v>
      </c>
      <c r="E137" s="207" t="s">
        <v>1</v>
      </c>
      <c r="F137" s="208" t="s">
        <v>698</v>
      </c>
      <c r="G137" s="206"/>
      <c r="H137" s="209">
        <v>225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170</v>
      </c>
      <c r="AU137" s="215" t="s">
        <v>83</v>
      </c>
      <c r="AV137" s="13" t="s">
        <v>83</v>
      </c>
      <c r="AW137" s="13" t="s">
        <v>30</v>
      </c>
      <c r="AX137" s="13" t="s">
        <v>81</v>
      </c>
      <c r="AY137" s="215" t="s">
        <v>146</v>
      </c>
    </row>
    <row r="138" spans="1:65" s="2" customFormat="1" ht="16.5" customHeight="1">
      <c r="A138" s="33"/>
      <c r="B138" s="34"/>
      <c r="C138" s="186" t="s">
        <v>172</v>
      </c>
      <c r="D138" s="186" t="s">
        <v>148</v>
      </c>
      <c r="E138" s="187" t="s">
        <v>347</v>
      </c>
      <c r="F138" s="188" t="s">
        <v>348</v>
      </c>
      <c r="G138" s="189" t="s">
        <v>310</v>
      </c>
      <c r="H138" s="190">
        <v>225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152</v>
      </c>
      <c r="AT138" s="198" t="s">
        <v>148</v>
      </c>
      <c r="AU138" s="198" t="s">
        <v>83</v>
      </c>
      <c r="AY138" s="16" t="s">
        <v>146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81</v>
      </c>
      <c r="BK138" s="199">
        <f>ROUND(I138*H138,2)</f>
        <v>0</v>
      </c>
      <c r="BL138" s="16" t="s">
        <v>152</v>
      </c>
      <c r="BM138" s="198" t="s">
        <v>699</v>
      </c>
    </row>
    <row r="139" spans="2:51" s="13" customFormat="1" ht="12">
      <c r="B139" s="205"/>
      <c r="C139" s="206"/>
      <c r="D139" s="200" t="s">
        <v>170</v>
      </c>
      <c r="E139" s="207" t="s">
        <v>1</v>
      </c>
      <c r="F139" s="208" t="s">
        <v>700</v>
      </c>
      <c r="G139" s="206"/>
      <c r="H139" s="209">
        <v>225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170</v>
      </c>
      <c r="AU139" s="215" t="s">
        <v>83</v>
      </c>
      <c r="AV139" s="13" t="s">
        <v>83</v>
      </c>
      <c r="AW139" s="13" t="s">
        <v>30</v>
      </c>
      <c r="AX139" s="13" t="s">
        <v>81</v>
      </c>
      <c r="AY139" s="215" t="s">
        <v>146</v>
      </c>
    </row>
    <row r="140" spans="2:63" s="12" customFormat="1" ht="22.9" customHeight="1">
      <c r="B140" s="170"/>
      <c r="C140" s="171"/>
      <c r="D140" s="172" t="s">
        <v>73</v>
      </c>
      <c r="E140" s="184" t="s">
        <v>160</v>
      </c>
      <c r="F140" s="184" t="s">
        <v>445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SUM(P141:P145)</f>
        <v>0</v>
      </c>
      <c r="Q140" s="178"/>
      <c r="R140" s="179">
        <f>SUM(R141:R145)</f>
        <v>5.237399999999999</v>
      </c>
      <c r="S140" s="178"/>
      <c r="T140" s="180">
        <f>SUM(T141:T145)</f>
        <v>0</v>
      </c>
      <c r="AR140" s="181" t="s">
        <v>81</v>
      </c>
      <c r="AT140" s="182" t="s">
        <v>73</v>
      </c>
      <c r="AU140" s="182" t="s">
        <v>81</v>
      </c>
      <c r="AY140" s="181" t="s">
        <v>146</v>
      </c>
      <c r="BK140" s="183">
        <f>SUM(BK141:BK145)</f>
        <v>0</v>
      </c>
    </row>
    <row r="141" spans="1:65" s="2" customFormat="1" ht="16.5" customHeight="1">
      <c r="A141" s="33"/>
      <c r="B141" s="34"/>
      <c r="C141" s="186" t="s">
        <v>177</v>
      </c>
      <c r="D141" s="186" t="s">
        <v>148</v>
      </c>
      <c r="E141" s="187" t="s">
        <v>701</v>
      </c>
      <c r="F141" s="188" t="s">
        <v>702</v>
      </c>
      <c r="G141" s="189" t="s">
        <v>310</v>
      </c>
      <c r="H141" s="190">
        <v>194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39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152</v>
      </c>
      <c r="AT141" s="198" t="s">
        <v>148</v>
      </c>
      <c r="AU141" s="198" t="s">
        <v>83</v>
      </c>
      <c r="AY141" s="16" t="s">
        <v>146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152</v>
      </c>
      <c r="BM141" s="198" t="s">
        <v>703</v>
      </c>
    </row>
    <row r="142" spans="2:51" s="13" customFormat="1" ht="12">
      <c r="B142" s="205"/>
      <c r="C142" s="206"/>
      <c r="D142" s="200" t="s">
        <v>170</v>
      </c>
      <c r="E142" s="207" t="s">
        <v>1</v>
      </c>
      <c r="F142" s="208" t="s">
        <v>704</v>
      </c>
      <c r="G142" s="206"/>
      <c r="H142" s="209">
        <v>194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170</v>
      </c>
      <c r="AU142" s="215" t="s">
        <v>83</v>
      </c>
      <c r="AV142" s="13" t="s">
        <v>83</v>
      </c>
      <c r="AW142" s="13" t="s">
        <v>30</v>
      </c>
      <c r="AX142" s="13" t="s">
        <v>81</v>
      </c>
      <c r="AY142" s="215" t="s">
        <v>146</v>
      </c>
    </row>
    <row r="143" spans="1:65" s="2" customFormat="1" ht="16.5" customHeight="1">
      <c r="A143" s="33"/>
      <c r="B143" s="34"/>
      <c r="C143" s="186" t="s">
        <v>182</v>
      </c>
      <c r="D143" s="186" t="s">
        <v>148</v>
      </c>
      <c r="E143" s="187" t="s">
        <v>593</v>
      </c>
      <c r="F143" s="188" t="s">
        <v>594</v>
      </c>
      <c r="G143" s="189" t="s">
        <v>168</v>
      </c>
      <c r="H143" s="190">
        <v>645</v>
      </c>
      <c r="I143" s="191"/>
      <c r="J143" s="192">
        <f>ROUND(I143*H143,2)</f>
        <v>0</v>
      </c>
      <c r="K143" s="193"/>
      <c r="L143" s="38"/>
      <c r="M143" s="194" t="s">
        <v>1</v>
      </c>
      <c r="N143" s="195" t="s">
        <v>39</v>
      </c>
      <c r="O143" s="70"/>
      <c r="P143" s="196">
        <f>O143*H143</f>
        <v>0</v>
      </c>
      <c r="Q143" s="196">
        <v>0.00726</v>
      </c>
      <c r="R143" s="196">
        <f>Q143*H143</f>
        <v>4.6827</v>
      </c>
      <c r="S143" s="196">
        <v>0</v>
      </c>
      <c r="T143" s="19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152</v>
      </c>
      <c r="AT143" s="198" t="s">
        <v>148</v>
      </c>
      <c r="AU143" s="198" t="s">
        <v>83</v>
      </c>
      <c r="AY143" s="16" t="s">
        <v>146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6" t="s">
        <v>81</v>
      </c>
      <c r="BK143" s="199">
        <f>ROUND(I143*H143,2)</f>
        <v>0</v>
      </c>
      <c r="BL143" s="16" t="s">
        <v>152</v>
      </c>
      <c r="BM143" s="198" t="s">
        <v>705</v>
      </c>
    </row>
    <row r="144" spans="2:51" s="13" customFormat="1" ht="12">
      <c r="B144" s="205"/>
      <c r="C144" s="206"/>
      <c r="D144" s="200" t="s">
        <v>170</v>
      </c>
      <c r="E144" s="207" t="s">
        <v>1</v>
      </c>
      <c r="F144" s="208" t="s">
        <v>444</v>
      </c>
      <c r="G144" s="206"/>
      <c r="H144" s="209">
        <v>645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170</v>
      </c>
      <c r="AU144" s="215" t="s">
        <v>83</v>
      </c>
      <c r="AV144" s="13" t="s">
        <v>83</v>
      </c>
      <c r="AW144" s="13" t="s">
        <v>30</v>
      </c>
      <c r="AX144" s="13" t="s">
        <v>81</v>
      </c>
      <c r="AY144" s="215" t="s">
        <v>146</v>
      </c>
    </row>
    <row r="145" spans="1:65" s="2" customFormat="1" ht="16.5" customHeight="1">
      <c r="A145" s="33"/>
      <c r="B145" s="34"/>
      <c r="C145" s="186" t="s">
        <v>187</v>
      </c>
      <c r="D145" s="186" t="s">
        <v>148</v>
      </c>
      <c r="E145" s="187" t="s">
        <v>602</v>
      </c>
      <c r="F145" s="188" t="s">
        <v>603</v>
      </c>
      <c r="G145" s="189" t="s">
        <v>168</v>
      </c>
      <c r="H145" s="190">
        <v>645</v>
      </c>
      <c r="I145" s="191"/>
      <c r="J145" s="192">
        <f>ROUND(I145*H145,2)</f>
        <v>0</v>
      </c>
      <c r="K145" s="193"/>
      <c r="L145" s="38"/>
      <c r="M145" s="194" t="s">
        <v>1</v>
      </c>
      <c r="N145" s="195" t="s">
        <v>39</v>
      </c>
      <c r="O145" s="70"/>
      <c r="P145" s="196">
        <f>O145*H145</f>
        <v>0</v>
      </c>
      <c r="Q145" s="196">
        <v>0.00086</v>
      </c>
      <c r="R145" s="196">
        <f>Q145*H145</f>
        <v>0.5547</v>
      </c>
      <c r="S145" s="196">
        <v>0</v>
      </c>
      <c r="T145" s="19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152</v>
      </c>
      <c r="AT145" s="198" t="s">
        <v>148</v>
      </c>
      <c r="AU145" s="198" t="s">
        <v>83</v>
      </c>
      <c r="AY145" s="16" t="s">
        <v>146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6" t="s">
        <v>81</v>
      </c>
      <c r="BK145" s="199">
        <f>ROUND(I145*H145,2)</f>
        <v>0</v>
      </c>
      <c r="BL145" s="16" t="s">
        <v>152</v>
      </c>
      <c r="BM145" s="198" t="s">
        <v>706</v>
      </c>
    </row>
    <row r="146" spans="2:63" s="12" customFormat="1" ht="22.9" customHeight="1">
      <c r="B146" s="170"/>
      <c r="C146" s="171"/>
      <c r="D146" s="172" t="s">
        <v>73</v>
      </c>
      <c r="E146" s="184" t="s">
        <v>177</v>
      </c>
      <c r="F146" s="184" t="s">
        <v>633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SUM(P147:P148)</f>
        <v>0</v>
      </c>
      <c r="Q146" s="178"/>
      <c r="R146" s="179">
        <f>SUM(R147:R148)</f>
        <v>0</v>
      </c>
      <c r="S146" s="178"/>
      <c r="T146" s="180">
        <f>SUM(T147:T148)</f>
        <v>0</v>
      </c>
      <c r="AR146" s="181" t="s">
        <v>81</v>
      </c>
      <c r="AT146" s="182" t="s">
        <v>73</v>
      </c>
      <c r="AU146" s="182" t="s">
        <v>81</v>
      </c>
      <c r="AY146" s="181" t="s">
        <v>146</v>
      </c>
      <c r="BK146" s="183">
        <f>SUM(BK147:BK148)</f>
        <v>0</v>
      </c>
    </row>
    <row r="147" spans="1:65" s="2" customFormat="1" ht="16.5" customHeight="1">
      <c r="A147" s="33"/>
      <c r="B147" s="34"/>
      <c r="C147" s="186" t="s">
        <v>192</v>
      </c>
      <c r="D147" s="186" t="s">
        <v>148</v>
      </c>
      <c r="E147" s="187" t="s">
        <v>707</v>
      </c>
      <c r="F147" s="188" t="s">
        <v>708</v>
      </c>
      <c r="G147" s="189" t="s">
        <v>168</v>
      </c>
      <c r="H147" s="190">
        <v>2150</v>
      </c>
      <c r="I147" s="191"/>
      <c r="J147" s="192">
        <f>ROUND(I147*H147,2)</f>
        <v>0</v>
      </c>
      <c r="K147" s="193"/>
      <c r="L147" s="38"/>
      <c r="M147" s="194" t="s">
        <v>1</v>
      </c>
      <c r="N147" s="195" t="s">
        <v>39</v>
      </c>
      <c r="O147" s="70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152</v>
      </c>
      <c r="AT147" s="198" t="s">
        <v>148</v>
      </c>
      <c r="AU147" s="198" t="s">
        <v>83</v>
      </c>
      <c r="AY147" s="16" t="s">
        <v>146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6" t="s">
        <v>81</v>
      </c>
      <c r="BK147" s="199">
        <f>ROUND(I147*H147,2)</f>
        <v>0</v>
      </c>
      <c r="BL147" s="16" t="s">
        <v>152</v>
      </c>
      <c r="BM147" s="198" t="s">
        <v>709</v>
      </c>
    </row>
    <row r="148" spans="2:51" s="13" customFormat="1" ht="12">
      <c r="B148" s="205"/>
      <c r="C148" s="206"/>
      <c r="D148" s="200" t="s">
        <v>170</v>
      </c>
      <c r="E148" s="207" t="s">
        <v>1</v>
      </c>
      <c r="F148" s="208" t="s">
        <v>710</v>
      </c>
      <c r="G148" s="206"/>
      <c r="H148" s="209">
        <v>2150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170</v>
      </c>
      <c r="AU148" s="215" t="s">
        <v>83</v>
      </c>
      <c r="AV148" s="13" t="s">
        <v>83</v>
      </c>
      <c r="AW148" s="13" t="s">
        <v>30</v>
      </c>
      <c r="AX148" s="13" t="s">
        <v>81</v>
      </c>
      <c r="AY148" s="215" t="s">
        <v>146</v>
      </c>
    </row>
    <row r="149" spans="2:63" s="12" customFormat="1" ht="22.9" customHeight="1">
      <c r="B149" s="170"/>
      <c r="C149" s="171"/>
      <c r="D149" s="172" t="s">
        <v>73</v>
      </c>
      <c r="E149" s="184" t="s">
        <v>192</v>
      </c>
      <c r="F149" s="184" t="s">
        <v>224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SUM(P150:P153)</f>
        <v>0</v>
      </c>
      <c r="Q149" s="178"/>
      <c r="R149" s="179">
        <f>SUM(R150:R153)</f>
        <v>33.608799999999995</v>
      </c>
      <c r="S149" s="178"/>
      <c r="T149" s="180">
        <f>SUM(T150:T153)</f>
        <v>67.21759999999999</v>
      </c>
      <c r="AR149" s="181" t="s">
        <v>81</v>
      </c>
      <c r="AT149" s="182" t="s">
        <v>73</v>
      </c>
      <c r="AU149" s="182" t="s">
        <v>81</v>
      </c>
      <c r="AY149" s="181" t="s">
        <v>146</v>
      </c>
      <c r="BK149" s="183">
        <f>SUM(BK150:BK153)</f>
        <v>0</v>
      </c>
    </row>
    <row r="150" spans="1:65" s="2" customFormat="1" ht="16.5" customHeight="1">
      <c r="A150" s="33"/>
      <c r="B150" s="34"/>
      <c r="C150" s="186" t="s">
        <v>196</v>
      </c>
      <c r="D150" s="186" t="s">
        <v>148</v>
      </c>
      <c r="E150" s="187" t="s">
        <v>711</v>
      </c>
      <c r="F150" s="188" t="s">
        <v>712</v>
      </c>
      <c r="G150" s="189" t="s">
        <v>168</v>
      </c>
      <c r="H150" s="190">
        <v>860</v>
      </c>
      <c r="I150" s="191"/>
      <c r="J150" s="192">
        <f>ROUND(I150*H150,2)</f>
        <v>0</v>
      </c>
      <c r="K150" s="193"/>
      <c r="L150" s="38"/>
      <c r="M150" s="194" t="s">
        <v>1</v>
      </c>
      <c r="N150" s="195" t="s">
        <v>39</v>
      </c>
      <c r="O150" s="70"/>
      <c r="P150" s="196">
        <f>O150*H150</f>
        <v>0</v>
      </c>
      <c r="Q150" s="196">
        <v>0</v>
      </c>
      <c r="R150" s="196">
        <f>Q150*H150</f>
        <v>0</v>
      </c>
      <c r="S150" s="196">
        <v>0.07816</v>
      </c>
      <c r="T150" s="197">
        <f>S150*H150</f>
        <v>67.21759999999999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152</v>
      </c>
      <c r="AT150" s="198" t="s">
        <v>148</v>
      </c>
      <c r="AU150" s="198" t="s">
        <v>83</v>
      </c>
      <c r="AY150" s="16" t="s">
        <v>146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152</v>
      </c>
      <c r="BM150" s="198" t="s">
        <v>713</v>
      </c>
    </row>
    <row r="151" spans="2:51" s="13" customFormat="1" ht="12">
      <c r="B151" s="205"/>
      <c r="C151" s="206"/>
      <c r="D151" s="200" t="s">
        <v>170</v>
      </c>
      <c r="E151" s="207" t="s">
        <v>1</v>
      </c>
      <c r="F151" s="208" t="s">
        <v>714</v>
      </c>
      <c r="G151" s="206"/>
      <c r="H151" s="209">
        <v>860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170</v>
      </c>
      <c r="AU151" s="215" t="s">
        <v>83</v>
      </c>
      <c r="AV151" s="13" t="s">
        <v>83</v>
      </c>
      <c r="AW151" s="13" t="s">
        <v>30</v>
      </c>
      <c r="AX151" s="13" t="s">
        <v>81</v>
      </c>
      <c r="AY151" s="215" t="s">
        <v>146</v>
      </c>
    </row>
    <row r="152" spans="1:65" s="2" customFormat="1" ht="16.5" customHeight="1">
      <c r="A152" s="33"/>
      <c r="B152" s="34"/>
      <c r="C152" s="186" t="s">
        <v>202</v>
      </c>
      <c r="D152" s="186" t="s">
        <v>148</v>
      </c>
      <c r="E152" s="187" t="s">
        <v>715</v>
      </c>
      <c r="F152" s="188" t="s">
        <v>716</v>
      </c>
      <c r="G152" s="189" t="s">
        <v>168</v>
      </c>
      <c r="H152" s="190">
        <v>860</v>
      </c>
      <c r="I152" s="191"/>
      <c r="J152" s="192">
        <f>ROUND(I152*H152,2)</f>
        <v>0</v>
      </c>
      <c r="K152" s="193"/>
      <c r="L152" s="38"/>
      <c r="M152" s="194" t="s">
        <v>1</v>
      </c>
      <c r="N152" s="195" t="s">
        <v>39</v>
      </c>
      <c r="O152" s="70"/>
      <c r="P152" s="196">
        <f>O152*H152</f>
        <v>0</v>
      </c>
      <c r="Q152" s="196">
        <v>0.03908</v>
      </c>
      <c r="R152" s="196">
        <f>Q152*H152</f>
        <v>33.608799999999995</v>
      </c>
      <c r="S152" s="196">
        <v>0</v>
      </c>
      <c r="T152" s="19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152</v>
      </c>
      <c r="AT152" s="198" t="s">
        <v>148</v>
      </c>
      <c r="AU152" s="198" t="s">
        <v>83</v>
      </c>
      <c r="AY152" s="16" t="s">
        <v>146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6" t="s">
        <v>81</v>
      </c>
      <c r="BK152" s="199">
        <f>ROUND(I152*H152,2)</f>
        <v>0</v>
      </c>
      <c r="BL152" s="16" t="s">
        <v>152</v>
      </c>
      <c r="BM152" s="198" t="s">
        <v>717</v>
      </c>
    </row>
    <row r="153" spans="1:65" s="2" customFormat="1" ht="16.5" customHeight="1">
      <c r="A153" s="33"/>
      <c r="B153" s="34"/>
      <c r="C153" s="186" t="s">
        <v>207</v>
      </c>
      <c r="D153" s="186" t="s">
        <v>148</v>
      </c>
      <c r="E153" s="187" t="s">
        <v>718</v>
      </c>
      <c r="F153" s="188" t="s">
        <v>719</v>
      </c>
      <c r="G153" s="189" t="s">
        <v>168</v>
      </c>
      <c r="H153" s="190">
        <v>860</v>
      </c>
      <c r="I153" s="191"/>
      <c r="J153" s="192">
        <f>ROUND(I153*H153,2)</f>
        <v>0</v>
      </c>
      <c r="K153" s="193"/>
      <c r="L153" s="38"/>
      <c r="M153" s="194" t="s">
        <v>1</v>
      </c>
      <c r="N153" s="195" t="s">
        <v>39</v>
      </c>
      <c r="O153" s="70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8" t="s">
        <v>152</v>
      </c>
      <c r="AT153" s="198" t="s">
        <v>148</v>
      </c>
      <c r="AU153" s="198" t="s">
        <v>83</v>
      </c>
      <c r="AY153" s="16" t="s">
        <v>146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6" t="s">
        <v>81</v>
      </c>
      <c r="BK153" s="199">
        <f>ROUND(I153*H153,2)</f>
        <v>0</v>
      </c>
      <c r="BL153" s="16" t="s">
        <v>152</v>
      </c>
      <c r="BM153" s="198" t="s">
        <v>720</v>
      </c>
    </row>
    <row r="154" spans="2:63" s="12" customFormat="1" ht="22.9" customHeight="1">
      <c r="B154" s="170"/>
      <c r="C154" s="171"/>
      <c r="D154" s="172" t="s">
        <v>73</v>
      </c>
      <c r="E154" s="184" t="s">
        <v>390</v>
      </c>
      <c r="F154" s="184" t="s">
        <v>391</v>
      </c>
      <c r="G154" s="171"/>
      <c r="H154" s="171"/>
      <c r="I154" s="174"/>
      <c r="J154" s="185">
        <f>BK154</f>
        <v>0</v>
      </c>
      <c r="K154" s="171"/>
      <c r="L154" s="176"/>
      <c r="M154" s="177"/>
      <c r="N154" s="178"/>
      <c r="O154" s="178"/>
      <c r="P154" s="179">
        <f>SUM(P155:P161)</f>
        <v>0</v>
      </c>
      <c r="Q154" s="178"/>
      <c r="R154" s="179">
        <f>SUM(R155:R161)</f>
        <v>0</v>
      </c>
      <c r="S154" s="178"/>
      <c r="T154" s="180">
        <f>SUM(T155:T161)</f>
        <v>0</v>
      </c>
      <c r="AR154" s="181" t="s">
        <v>81</v>
      </c>
      <c r="AT154" s="182" t="s">
        <v>73</v>
      </c>
      <c r="AU154" s="182" t="s">
        <v>81</v>
      </c>
      <c r="AY154" s="181" t="s">
        <v>146</v>
      </c>
      <c r="BK154" s="183">
        <f>SUM(BK155:BK161)</f>
        <v>0</v>
      </c>
    </row>
    <row r="155" spans="1:65" s="2" customFormat="1" ht="21.75" customHeight="1">
      <c r="A155" s="33"/>
      <c r="B155" s="34"/>
      <c r="C155" s="186" t="s">
        <v>212</v>
      </c>
      <c r="D155" s="186" t="s">
        <v>148</v>
      </c>
      <c r="E155" s="187" t="s">
        <v>392</v>
      </c>
      <c r="F155" s="188" t="s">
        <v>393</v>
      </c>
      <c r="G155" s="189" t="s">
        <v>344</v>
      </c>
      <c r="H155" s="190">
        <v>67.218</v>
      </c>
      <c r="I155" s="191"/>
      <c r="J155" s="192">
        <f>ROUND(I155*H155,2)</f>
        <v>0</v>
      </c>
      <c r="K155" s="193"/>
      <c r="L155" s="38"/>
      <c r="M155" s="194" t="s">
        <v>1</v>
      </c>
      <c r="N155" s="195" t="s">
        <v>39</v>
      </c>
      <c r="O155" s="70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152</v>
      </c>
      <c r="AT155" s="198" t="s">
        <v>148</v>
      </c>
      <c r="AU155" s="198" t="s">
        <v>83</v>
      </c>
      <c r="AY155" s="16" t="s">
        <v>146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6" t="s">
        <v>81</v>
      </c>
      <c r="BK155" s="199">
        <f>ROUND(I155*H155,2)</f>
        <v>0</v>
      </c>
      <c r="BL155" s="16" t="s">
        <v>152</v>
      </c>
      <c r="BM155" s="198" t="s">
        <v>721</v>
      </c>
    </row>
    <row r="156" spans="1:47" s="2" customFormat="1" ht="29.25">
      <c r="A156" s="33"/>
      <c r="B156" s="34"/>
      <c r="C156" s="35"/>
      <c r="D156" s="200" t="s">
        <v>154</v>
      </c>
      <c r="E156" s="35"/>
      <c r="F156" s="201" t="s">
        <v>722</v>
      </c>
      <c r="G156" s="35"/>
      <c r="H156" s="35"/>
      <c r="I156" s="202"/>
      <c r="J156" s="35"/>
      <c r="K156" s="35"/>
      <c r="L156" s="38"/>
      <c r="M156" s="203"/>
      <c r="N156" s="204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154</v>
      </c>
      <c r="AU156" s="16" t="s">
        <v>83</v>
      </c>
    </row>
    <row r="157" spans="1:65" s="2" customFormat="1" ht="16.5" customHeight="1">
      <c r="A157" s="33"/>
      <c r="B157" s="34"/>
      <c r="C157" s="186" t="s">
        <v>218</v>
      </c>
      <c r="D157" s="186" t="s">
        <v>148</v>
      </c>
      <c r="E157" s="187" t="s">
        <v>397</v>
      </c>
      <c r="F157" s="188" t="s">
        <v>398</v>
      </c>
      <c r="G157" s="189" t="s">
        <v>344</v>
      </c>
      <c r="H157" s="190">
        <v>1277.142</v>
      </c>
      <c r="I157" s="191"/>
      <c r="J157" s="192">
        <f>ROUND(I157*H157,2)</f>
        <v>0</v>
      </c>
      <c r="K157" s="193"/>
      <c r="L157" s="38"/>
      <c r="M157" s="194" t="s">
        <v>1</v>
      </c>
      <c r="N157" s="195" t="s">
        <v>39</v>
      </c>
      <c r="O157" s="70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152</v>
      </c>
      <c r="AT157" s="198" t="s">
        <v>148</v>
      </c>
      <c r="AU157" s="198" t="s">
        <v>83</v>
      </c>
      <c r="AY157" s="16" t="s">
        <v>146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81</v>
      </c>
      <c r="BK157" s="199">
        <f>ROUND(I157*H157,2)</f>
        <v>0</v>
      </c>
      <c r="BL157" s="16" t="s">
        <v>152</v>
      </c>
      <c r="BM157" s="198" t="s">
        <v>723</v>
      </c>
    </row>
    <row r="158" spans="2:51" s="13" customFormat="1" ht="12">
      <c r="B158" s="205"/>
      <c r="C158" s="206"/>
      <c r="D158" s="200" t="s">
        <v>170</v>
      </c>
      <c r="E158" s="206"/>
      <c r="F158" s="208" t="s">
        <v>724</v>
      </c>
      <c r="G158" s="206"/>
      <c r="H158" s="209">
        <v>1277.142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170</v>
      </c>
      <c r="AU158" s="215" t="s">
        <v>83</v>
      </c>
      <c r="AV158" s="13" t="s">
        <v>83</v>
      </c>
      <c r="AW158" s="13" t="s">
        <v>4</v>
      </c>
      <c r="AX158" s="13" t="s">
        <v>81</v>
      </c>
      <c r="AY158" s="215" t="s">
        <v>146</v>
      </c>
    </row>
    <row r="159" spans="1:65" s="2" customFormat="1" ht="16.5" customHeight="1">
      <c r="A159" s="33"/>
      <c r="B159" s="34"/>
      <c r="C159" s="186" t="s">
        <v>8</v>
      </c>
      <c r="D159" s="186" t="s">
        <v>148</v>
      </c>
      <c r="E159" s="187" t="s">
        <v>401</v>
      </c>
      <c r="F159" s="188" t="s">
        <v>402</v>
      </c>
      <c r="G159" s="189" t="s">
        <v>344</v>
      </c>
      <c r="H159" s="190">
        <v>67.218</v>
      </c>
      <c r="I159" s="191"/>
      <c r="J159" s="192">
        <f>ROUND(I159*H159,2)</f>
        <v>0</v>
      </c>
      <c r="K159" s="193"/>
      <c r="L159" s="38"/>
      <c r="M159" s="194" t="s">
        <v>1</v>
      </c>
      <c r="N159" s="195" t="s">
        <v>39</v>
      </c>
      <c r="O159" s="70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152</v>
      </c>
      <c r="AT159" s="198" t="s">
        <v>148</v>
      </c>
      <c r="AU159" s="198" t="s">
        <v>83</v>
      </c>
      <c r="AY159" s="16" t="s">
        <v>146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6" t="s">
        <v>81</v>
      </c>
      <c r="BK159" s="199">
        <f>ROUND(I159*H159,2)</f>
        <v>0</v>
      </c>
      <c r="BL159" s="16" t="s">
        <v>152</v>
      </c>
      <c r="BM159" s="198" t="s">
        <v>725</v>
      </c>
    </row>
    <row r="160" spans="1:47" s="2" customFormat="1" ht="29.25">
      <c r="A160" s="33"/>
      <c r="B160" s="34"/>
      <c r="C160" s="35"/>
      <c r="D160" s="200" t="s">
        <v>154</v>
      </c>
      <c r="E160" s="35"/>
      <c r="F160" s="201" t="s">
        <v>726</v>
      </c>
      <c r="G160" s="35"/>
      <c r="H160" s="35"/>
      <c r="I160" s="202"/>
      <c r="J160" s="35"/>
      <c r="K160" s="35"/>
      <c r="L160" s="38"/>
      <c r="M160" s="203"/>
      <c r="N160" s="204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154</v>
      </c>
      <c r="AU160" s="16" t="s">
        <v>83</v>
      </c>
    </row>
    <row r="161" spans="1:65" s="2" customFormat="1" ht="21.75" customHeight="1">
      <c r="A161" s="33"/>
      <c r="B161" s="34"/>
      <c r="C161" s="186" t="s">
        <v>234</v>
      </c>
      <c r="D161" s="186" t="s">
        <v>148</v>
      </c>
      <c r="E161" s="187" t="s">
        <v>727</v>
      </c>
      <c r="F161" s="188" t="s">
        <v>728</v>
      </c>
      <c r="G161" s="189" t="s">
        <v>344</v>
      </c>
      <c r="H161" s="190">
        <v>67.218</v>
      </c>
      <c r="I161" s="191"/>
      <c r="J161" s="192">
        <f>ROUND(I161*H161,2)</f>
        <v>0</v>
      </c>
      <c r="K161" s="193"/>
      <c r="L161" s="38"/>
      <c r="M161" s="194" t="s">
        <v>1</v>
      </c>
      <c r="N161" s="195" t="s">
        <v>39</v>
      </c>
      <c r="O161" s="70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152</v>
      </c>
      <c r="AT161" s="198" t="s">
        <v>148</v>
      </c>
      <c r="AU161" s="198" t="s">
        <v>83</v>
      </c>
      <c r="AY161" s="16" t="s">
        <v>146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6" t="s">
        <v>81</v>
      </c>
      <c r="BK161" s="199">
        <f>ROUND(I161*H161,2)</f>
        <v>0</v>
      </c>
      <c r="BL161" s="16" t="s">
        <v>152</v>
      </c>
      <c r="BM161" s="198" t="s">
        <v>729</v>
      </c>
    </row>
    <row r="162" spans="2:63" s="12" customFormat="1" ht="22.9" customHeight="1">
      <c r="B162" s="170"/>
      <c r="C162" s="171"/>
      <c r="D162" s="172" t="s">
        <v>73</v>
      </c>
      <c r="E162" s="184" t="s">
        <v>405</v>
      </c>
      <c r="F162" s="184" t="s">
        <v>406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P163</f>
        <v>0</v>
      </c>
      <c r="Q162" s="178"/>
      <c r="R162" s="179">
        <f>R163</f>
        <v>0</v>
      </c>
      <c r="S162" s="178"/>
      <c r="T162" s="180">
        <f>T163</f>
        <v>0</v>
      </c>
      <c r="AR162" s="181" t="s">
        <v>81</v>
      </c>
      <c r="AT162" s="182" t="s">
        <v>73</v>
      </c>
      <c r="AU162" s="182" t="s">
        <v>81</v>
      </c>
      <c r="AY162" s="181" t="s">
        <v>146</v>
      </c>
      <c r="BK162" s="183">
        <f>BK163</f>
        <v>0</v>
      </c>
    </row>
    <row r="163" spans="1:65" s="2" customFormat="1" ht="16.5" customHeight="1">
      <c r="A163" s="33"/>
      <c r="B163" s="34"/>
      <c r="C163" s="186" t="s">
        <v>241</v>
      </c>
      <c r="D163" s="186" t="s">
        <v>148</v>
      </c>
      <c r="E163" s="187" t="s">
        <v>407</v>
      </c>
      <c r="F163" s="188" t="s">
        <v>408</v>
      </c>
      <c r="G163" s="189" t="s">
        <v>344</v>
      </c>
      <c r="H163" s="190">
        <v>38.846</v>
      </c>
      <c r="I163" s="191"/>
      <c r="J163" s="192">
        <f>ROUND(I163*H163,2)</f>
        <v>0</v>
      </c>
      <c r="K163" s="193"/>
      <c r="L163" s="38"/>
      <c r="M163" s="242" t="s">
        <v>1</v>
      </c>
      <c r="N163" s="243" t="s">
        <v>39</v>
      </c>
      <c r="O163" s="229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152</v>
      </c>
      <c r="AT163" s="198" t="s">
        <v>148</v>
      </c>
      <c r="AU163" s="198" t="s">
        <v>83</v>
      </c>
      <c r="AY163" s="16" t="s">
        <v>146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6" t="s">
        <v>81</v>
      </c>
      <c r="BK163" s="199">
        <f>ROUND(I163*H163,2)</f>
        <v>0</v>
      </c>
      <c r="BL163" s="16" t="s">
        <v>152</v>
      </c>
      <c r="BM163" s="198" t="s">
        <v>730</v>
      </c>
    </row>
    <row r="164" spans="1:31" s="2" customFormat="1" ht="6.95" customHeight="1">
      <c r="A164" s="33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38"/>
      <c r="M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</sheetData>
  <sheetProtection algorithmName="SHA-512" hashValue="Gi+PYlt1JskCxtMlq/9CrDa1oS/Pm0zYIKqrUJTHkOWBGJB5yq9NHVZeTxcslGIqeaFuYJuIO0PrbqlrZfC7VA==" saltValue="0+6yEZVuFHEH9DiD6VUw3rxt5TWCU/+tssI0uB0CycENYKuTC0vGM9ylo+HGXW3hoXLVPQkoqjC5NCCCGo/oyg==" spinCount="100000" sheet="1" objects="1" scenarios="1" formatColumns="0" formatRows="0" autoFilter="0"/>
  <autoFilter ref="C122:K16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102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731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ROUND(J122,2)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ROUND((SUM(BE122:BE150)),2)</f>
        <v>0</v>
      </c>
      <c r="G33" s="33"/>
      <c r="H33" s="33"/>
      <c r="I33" s="123">
        <v>0.21</v>
      </c>
      <c r="J33" s="122">
        <f>ROUND(((SUM(BE122:BE150))*I33),2)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ROUND((SUM(BF122:BF150)),2)</f>
        <v>0</v>
      </c>
      <c r="G34" s="33"/>
      <c r="H34" s="33"/>
      <c r="I34" s="123">
        <v>0.15</v>
      </c>
      <c r="J34" s="122">
        <f>ROUND(((SUM(BF122:BF150))*I34),2)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ROUND((SUM(BG122:BG150)),2)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ROUND((SUM(BH122:BH150)),2)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ROUND((SUM(BI122:BI150)),2)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06.1 - Kamenný práh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J122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J123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J124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300</v>
      </c>
      <c r="E99" s="155"/>
      <c r="F99" s="155"/>
      <c r="G99" s="155"/>
      <c r="H99" s="155"/>
      <c r="I99" s="155"/>
      <c r="J99" s="156">
        <f>J137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128</v>
      </c>
      <c r="E100" s="155"/>
      <c r="F100" s="155"/>
      <c r="G100" s="155"/>
      <c r="H100" s="155"/>
      <c r="I100" s="155"/>
      <c r="J100" s="156">
        <f>J140</f>
        <v>0</v>
      </c>
      <c r="K100" s="153"/>
      <c r="L100" s="157"/>
    </row>
    <row r="101" spans="2:12" s="10" customFormat="1" ht="19.9" customHeight="1" hidden="1">
      <c r="B101" s="152"/>
      <c r="C101" s="153"/>
      <c r="D101" s="154" t="s">
        <v>302</v>
      </c>
      <c r="E101" s="155"/>
      <c r="F101" s="155"/>
      <c r="G101" s="155"/>
      <c r="H101" s="155"/>
      <c r="I101" s="155"/>
      <c r="J101" s="156">
        <f>J143</f>
        <v>0</v>
      </c>
      <c r="K101" s="153"/>
      <c r="L101" s="157"/>
    </row>
    <row r="102" spans="2:12" s="10" customFormat="1" ht="19.9" customHeight="1" hidden="1">
      <c r="B102" s="152"/>
      <c r="C102" s="153"/>
      <c r="D102" s="154" t="s">
        <v>303</v>
      </c>
      <c r="E102" s="155"/>
      <c r="F102" s="155"/>
      <c r="G102" s="155"/>
      <c r="H102" s="155"/>
      <c r="I102" s="155"/>
      <c r="J102" s="156">
        <f>J149</f>
        <v>0</v>
      </c>
      <c r="K102" s="153"/>
      <c r="L102" s="157"/>
    </row>
    <row r="103" spans="1:31" s="2" customFormat="1" ht="21.75" customHeight="1" hidden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 hidden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ht="12" hidden="1"/>
    <row r="106" ht="12" hidden="1"/>
    <row r="107" ht="12" hidden="1"/>
    <row r="108" spans="1:31" s="2" customFormat="1" ht="6.95" customHeight="1">
      <c r="A108" s="33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131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90" t="str">
        <f>E7</f>
        <v>Gručovka v Lukavci, km 4,375 - 6,195</v>
      </c>
      <c r="F112" s="291"/>
      <c r="G112" s="291"/>
      <c r="H112" s="291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119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82" t="str">
        <f>E9</f>
        <v>SO 06.1 - Kamenný práh</v>
      </c>
      <c r="F114" s="289"/>
      <c r="G114" s="289"/>
      <c r="H114" s="289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5"/>
      <c r="E116" s="35"/>
      <c r="F116" s="26" t="str">
        <f>F12</f>
        <v xml:space="preserve"> </v>
      </c>
      <c r="G116" s="35"/>
      <c r="H116" s="35"/>
      <c r="I116" s="28" t="s">
        <v>22</v>
      </c>
      <c r="J116" s="65" t="str">
        <f>IF(J12="","",J12)</f>
        <v>28. 3. 2022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5"/>
      <c r="E118" s="35"/>
      <c r="F118" s="26" t="str">
        <f>E15</f>
        <v xml:space="preserve"> </v>
      </c>
      <c r="G118" s="35"/>
      <c r="H118" s="35"/>
      <c r="I118" s="28" t="s">
        <v>29</v>
      </c>
      <c r="J118" s="31" t="str">
        <f>E21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5"/>
      <c r="E119" s="35"/>
      <c r="F119" s="26" t="str">
        <f>IF(E18="","",E18)</f>
        <v>Vyplň údaj</v>
      </c>
      <c r="G119" s="35"/>
      <c r="H119" s="35"/>
      <c r="I119" s="28" t="s">
        <v>31</v>
      </c>
      <c r="J119" s="31" t="str">
        <f>E24</f>
        <v>HydroIdea s.r.o.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58"/>
      <c r="B121" s="159"/>
      <c r="C121" s="160" t="s">
        <v>132</v>
      </c>
      <c r="D121" s="161" t="s">
        <v>59</v>
      </c>
      <c r="E121" s="161" t="s">
        <v>55</v>
      </c>
      <c r="F121" s="161" t="s">
        <v>56</v>
      </c>
      <c r="G121" s="161" t="s">
        <v>133</v>
      </c>
      <c r="H121" s="161" t="s">
        <v>134</v>
      </c>
      <c r="I121" s="161" t="s">
        <v>135</v>
      </c>
      <c r="J121" s="162" t="s">
        <v>123</v>
      </c>
      <c r="K121" s="163" t="s">
        <v>136</v>
      </c>
      <c r="L121" s="164"/>
      <c r="M121" s="74" t="s">
        <v>1</v>
      </c>
      <c r="N121" s="75" t="s">
        <v>38</v>
      </c>
      <c r="O121" s="75" t="s">
        <v>137</v>
      </c>
      <c r="P121" s="75" t="s">
        <v>138</v>
      </c>
      <c r="Q121" s="75" t="s">
        <v>139</v>
      </c>
      <c r="R121" s="75" t="s">
        <v>140</v>
      </c>
      <c r="S121" s="75" t="s">
        <v>141</v>
      </c>
      <c r="T121" s="76" t="s">
        <v>142</v>
      </c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</row>
    <row r="122" spans="1:63" s="2" customFormat="1" ht="22.9" customHeight="1">
      <c r="A122" s="33"/>
      <c r="B122" s="34"/>
      <c r="C122" s="81" t="s">
        <v>143</v>
      </c>
      <c r="D122" s="35"/>
      <c r="E122" s="35"/>
      <c r="F122" s="35"/>
      <c r="G122" s="35"/>
      <c r="H122" s="35"/>
      <c r="I122" s="35"/>
      <c r="J122" s="165">
        <f>BK122</f>
        <v>0</v>
      </c>
      <c r="K122" s="35"/>
      <c r="L122" s="38"/>
      <c r="M122" s="77"/>
      <c r="N122" s="166"/>
      <c r="O122" s="78"/>
      <c r="P122" s="167">
        <f>P123</f>
        <v>0</v>
      </c>
      <c r="Q122" s="78"/>
      <c r="R122" s="167">
        <f>R123</f>
        <v>43</v>
      </c>
      <c r="S122" s="78"/>
      <c r="T122" s="168">
        <f>T123</f>
        <v>8.76026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73</v>
      </c>
      <c r="AU122" s="16" t="s">
        <v>125</v>
      </c>
      <c r="BK122" s="169">
        <f>BK123</f>
        <v>0</v>
      </c>
    </row>
    <row r="123" spans="2:63" s="12" customFormat="1" ht="25.9" customHeight="1">
      <c r="B123" s="170"/>
      <c r="C123" s="171"/>
      <c r="D123" s="172" t="s">
        <v>73</v>
      </c>
      <c r="E123" s="173" t="s">
        <v>144</v>
      </c>
      <c r="F123" s="173" t="s">
        <v>145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P124+P137+P140+P143+P149</f>
        <v>0</v>
      </c>
      <c r="Q123" s="178"/>
      <c r="R123" s="179">
        <f>R124+R137+R140+R143+R149</f>
        <v>43</v>
      </c>
      <c r="S123" s="178"/>
      <c r="T123" s="180">
        <f>T124+T137+T140+T143+T149</f>
        <v>8.76026</v>
      </c>
      <c r="AR123" s="181" t="s">
        <v>81</v>
      </c>
      <c r="AT123" s="182" t="s">
        <v>73</v>
      </c>
      <c r="AU123" s="182" t="s">
        <v>74</v>
      </c>
      <c r="AY123" s="181" t="s">
        <v>146</v>
      </c>
      <c r="BK123" s="183">
        <f>BK124+BK137+BK140+BK143+BK149</f>
        <v>0</v>
      </c>
    </row>
    <row r="124" spans="2:63" s="12" customFormat="1" ht="22.9" customHeight="1">
      <c r="B124" s="170"/>
      <c r="C124" s="171"/>
      <c r="D124" s="172" t="s">
        <v>73</v>
      </c>
      <c r="E124" s="184" t="s">
        <v>81</v>
      </c>
      <c r="F124" s="184" t="s">
        <v>147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SUM(P125:P136)</f>
        <v>0</v>
      </c>
      <c r="Q124" s="178"/>
      <c r="R124" s="179">
        <f>SUM(R125:R136)</f>
        <v>0</v>
      </c>
      <c r="S124" s="178"/>
      <c r="T124" s="180">
        <f>SUM(T125:T136)</f>
        <v>0</v>
      </c>
      <c r="AR124" s="181" t="s">
        <v>81</v>
      </c>
      <c r="AT124" s="182" t="s">
        <v>73</v>
      </c>
      <c r="AU124" s="182" t="s">
        <v>81</v>
      </c>
      <c r="AY124" s="181" t="s">
        <v>146</v>
      </c>
      <c r="BK124" s="183">
        <f>SUM(BK125:BK136)</f>
        <v>0</v>
      </c>
    </row>
    <row r="125" spans="1:65" s="2" customFormat="1" ht="16.5" customHeight="1">
      <c r="A125" s="33"/>
      <c r="B125" s="34"/>
      <c r="C125" s="186" t="s">
        <v>81</v>
      </c>
      <c r="D125" s="186" t="s">
        <v>148</v>
      </c>
      <c r="E125" s="187" t="s">
        <v>304</v>
      </c>
      <c r="F125" s="188" t="s">
        <v>305</v>
      </c>
      <c r="G125" s="189" t="s">
        <v>163</v>
      </c>
      <c r="H125" s="190">
        <v>75</v>
      </c>
      <c r="I125" s="191"/>
      <c r="J125" s="192">
        <f>ROUND(I125*H125,2)</f>
        <v>0</v>
      </c>
      <c r="K125" s="193"/>
      <c r="L125" s="38"/>
      <c r="M125" s="194" t="s">
        <v>1</v>
      </c>
      <c r="N125" s="195" t="s">
        <v>39</v>
      </c>
      <c r="O125" s="70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152</v>
      </c>
      <c r="AT125" s="198" t="s">
        <v>148</v>
      </c>
      <c r="AU125" s="198" t="s">
        <v>83</v>
      </c>
      <c r="AY125" s="16" t="s">
        <v>146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6" t="s">
        <v>81</v>
      </c>
      <c r="BK125" s="199">
        <f>ROUND(I125*H125,2)</f>
        <v>0</v>
      </c>
      <c r="BL125" s="16" t="s">
        <v>152</v>
      </c>
      <c r="BM125" s="198" t="s">
        <v>732</v>
      </c>
    </row>
    <row r="126" spans="1:47" s="2" customFormat="1" ht="48.75">
      <c r="A126" s="33"/>
      <c r="B126" s="34"/>
      <c r="C126" s="35"/>
      <c r="D126" s="200" t="s">
        <v>154</v>
      </c>
      <c r="E126" s="35"/>
      <c r="F126" s="201" t="s">
        <v>733</v>
      </c>
      <c r="G126" s="35"/>
      <c r="H126" s="35"/>
      <c r="I126" s="202"/>
      <c r="J126" s="35"/>
      <c r="K126" s="35"/>
      <c r="L126" s="38"/>
      <c r="M126" s="203"/>
      <c r="N126" s="204"/>
      <c r="O126" s="70"/>
      <c r="P126" s="70"/>
      <c r="Q126" s="70"/>
      <c r="R126" s="70"/>
      <c r="S126" s="70"/>
      <c r="T126" s="71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154</v>
      </c>
      <c r="AU126" s="16" t="s">
        <v>83</v>
      </c>
    </row>
    <row r="127" spans="2:51" s="13" customFormat="1" ht="12">
      <c r="B127" s="205"/>
      <c r="C127" s="206"/>
      <c r="D127" s="200" t="s">
        <v>170</v>
      </c>
      <c r="E127" s="207" t="s">
        <v>1</v>
      </c>
      <c r="F127" s="208" t="s">
        <v>734</v>
      </c>
      <c r="G127" s="206"/>
      <c r="H127" s="209">
        <v>75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170</v>
      </c>
      <c r="AU127" s="215" t="s">
        <v>83</v>
      </c>
      <c r="AV127" s="13" t="s">
        <v>83</v>
      </c>
      <c r="AW127" s="13" t="s">
        <v>30</v>
      </c>
      <c r="AX127" s="13" t="s">
        <v>81</v>
      </c>
      <c r="AY127" s="215" t="s">
        <v>146</v>
      </c>
    </row>
    <row r="128" spans="1:65" s="2" customFormat="1" ht="21.75" customHeight="1">
      <c r="A128" s="33"/>
      <c r="B128" s="34"/>
      <c r="C128" s="186" t="s">
        <v>83</v>
      </c>
      <c r="D128" s="186" t="s">
        <v>148</v>
      </c>
      <c r="E128" s="187" t="s">
        <v>317</v>
      </c>
      <c r="F128" s="188" t="s">
        <v>318</v>
      </c>
      <c r="G128" s="189" t="s">
        <v>310</v>
      </c>
      <c r="H128" s="190">
        <v>18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152</v>
      </c>
      <c r="AT128" s="198" t="s">
        <v>148</v>
      </c>
      <c r="AU128" s="198" t="s">
        <v>83</v>
      </c>
      <c r="AY128" s="16" t="s">
        <v>146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81</v>
      </c>
      <c r="BK128" s="199">
        <f>ROUND(I128*H128,2)</f>
        <v>0</v>
      </c>
      <c r="BL128" s="16" t="s">
        <v>152</v>
      </c>
      <c r="BM128" s="198" t="s">
        <v>735</v>
      </c>
    </row>
    <row r="129" spans="2:51" s="13" customFormat="1" ht="12">
      <c r="B129" s="205"/>
      <c r="C129" s="206"/>
      <c r="D129" s="200" t="s">
        <v>170</v>
      </c>
      <c r="E129" s="207" t="s">
        <v>1</v>
      </c>
      <c r="F129" s="208" t="s">
        <v>736</v>
      </c>
      <c r="G129" s="206"/>
      <c r="H129" s="209">
        <v>18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170</v>
      </c>
      <c r="AU129" s="215" t="s">
        <v>83</v>
      </c>
      <c r="AV129" s="13" t="s">
        <v>83</v>
      </c>
      <c r="AW129" s="13" t="s">
        <v>30</v>
      </c>
      <c r="AX129" s="13" t="s">
        <v>81</v>
      </c>
      <c r="AY129" s="215" t="s">
        <v>146</v>
      </c>
    </row>
    <row r="130" spans="1:65" s="2" customFormat="1" ht="16.5" customHeight="1">
      <c r="A130" s="33"/>
      <c r="B130" s="34"/>
      <c r="C130" s="186" t="s">
        <v>160</v>
      </c>
      <c r="D130" s="186" t="s">
        <v>148</v>
      </c>
      <c r="E130" s="187" t="s">
        <v>325</v>
      </c>
      <c r="F130" s="188" t="s">
        <v>326</v>
      </c>
      <c r="G130" s="189" t="s">
        <v>310</v>
      </c>
      <c r="H130" s="190">
        <v>18</v>
      </c>
      <c r="I130" s="191"/>
      <c r="J130" s="192">
        <f>ROUND(I130*H130,2)</f>
        <v>0</v>
      </c>
      <c r="K130" s="193"/>
      <c r="L130" s="38"/>
      <c r="M130" s="194" t="s">
        <v>1</v>
      </c>
      <c r="N130" s="195" t="s">
        <v>39</v>
      </c>
      <c r="O130" s="70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152</v>
      </c>
      <c r="AT130" s="198" t="s">
        <v>148</v>
      </c>
      <c r="AU130" s="198" t="s">
        <v>83</v>
      </c>
      <c r="AY130" s="16" t="s">
        <v>146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81</v>
      </c>
      <c r="BK130" s="199">
        <f>ROUND(I130*H130,2)</f>
        <v>0</v>
      </c>
      <c r="BL130" s="16" t="s">
        <v>152</v>
      </c>
      <c r="BM130" s="198" t="s">
        <v>737</v>
      </c>
    </row>
    <row r="131" spans="1:47" s="2" customFormat="1" ht="19.5">
      <c r="A131" s="33"/>
      <c r="B131" s="34"/>
      <c r="C131" s="35"/>
      <c r="D131" s="200" t="s">
        <v>154</v>
      </c>
      <c r="E131" s="35"/>
      <c r="F131" s="201" t="s">
        <v>738</v>
      </c>
      <c r="G131" s="35"/>
      <c r="H131" s="35"/>
      <c r="I131" s="202"/>
      <c r="J131" s="35"/>
      <c r="K131" s="35"/>
      <c r="L131" s="38"/>
      <c r="M131" s="203"/>
      <c r="N131" s="204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154</v>
      </c>
      <c r="AU131" s="16" t="s">
        <v>83</v>
      </c>
    </row>
    <row r="132" spans="2:51" s="13" customFormat="1" ht="12">
      <c r="B132" s="205"/>
      <c r="C132" s="206"/>
      <c r="D132" s="200" t="s">
        <v>170</v>
      </c>
      <c r="E132" s="207" t="s">
        <v>1</v>
      </c>
      <c r="F132" s="208" t="s">
        <v>739</v>
      </c>
      <c r="G132" s="206"/>
      <c r="H132" s="209">
        <v>18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170</v>
      </c>
      <c r="AU132" s="215" t="s">
        <v>83</v>
      </c>
      <c r="AV132" s="13" t="s">
        <v>83</v>
      </c>
      <c r="AW132" s="13" t="s">
        <v>30</v>
      </c>
      <c r="AX132" s="13" t="s">
        <v>81</v>
      </c>
      <c r="AY132" s="215" t="s">
        <v>146</v>
      </c>
    </row>
    <row r="133" spans="1:65" s="2" customFormat="1" ht="24.2" customHeight="1">
      <c r="A133" s="33"/>
      <c r="B133" s="34"/>
      <c r="C133" s="186" t="s">
        <v>152</v>
      </c>
      <c r="D133" s="186" t="s">
        <v>148</v>
      </c>
      <c r="E133" s="187" t="s">
        <v>331</v>
      </c>
      <c r="F133" s="188" t="s">
        <v>332</v>
      </c>
      <c r="G133" s="189" t="s">
        <v>310</v>
      </c>
      <c r="H133" s="190">
        <v>414</v>
      </c>
      <c r="I133" s="191"/>
      <c r="J133" s="192">
        <f>ROUND(I133*H133,2)</f>
        <v>0</v>
      </c>
      <c r="K133" s="193"/>
      <c r="L133" s="38"/>
      <c r="M133" s="194" t="s">
        <v>1</v>
      </c>
      <c r="N133" s="195" t="s">
        <v>39</v>
      </c>
      <c r="O133" s="70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152</v>
      </c>
      <c r="AT133" s="198" t="s">
        <v>148</v>
      </c>
      <c r="AU133" s="198" t="s">
        <v>83</v>
      </c>
      <c r="AY133" s="16" t="s">
        <v>146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81</v>
      </c>
      <c r="BK133" s="199">
        <f>ROUND(I133*H133,2)</f>
        <v>0</v>
      </c>
      <c r="BL133" s="16" t="s">
        <v>152</v>
      </c>
      <c r="BM133" s="198" t="s">
        <v>740</v>
      </c>
    </row>
    <row r="134" spans="2:51" s="13" customFormat="1" ht="12">
      <c r="B134" s="205"/>
      <c r="C134" s="206"/>
      <c r="D134" s="200" t="s">
        <v>170</v>
      </c>
      <c r="E134" s="207" t="s">
        <v>1</v>
      </c>
      <c r="F134" s="208" t="s">
        <v>741</v>
      </c>
      <c r="G134" s="206"/>
      <c r="H134" s="209">
        <v>414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170</v>
      </c>
      <c r="AU134" s="215" t="s">
        <v>83</v>
      </c>
      <c r="AV134" s="13" t="s">
        <v>83</v>
      </c>
      <c r="AW134" s="13" t="s">
        <v>30</v>
      </c>
      <c r="AX134" s="13" t="s">
        <v>81</v>
      </c>
      <c r="AY134" s="215" t="s">
        <v>146</v>
      </c>
    </row>
    <row r="135" spans="1:65" s="2" customFormat="1" ht="16.5" customHeight="1">
      <c r="A135" s="33"/>
      <c r="B135" s="34"/>
      <c r="C135" s="186" t="s">
        <v>172</v>
      </c>
      <c r="D135" s="186" t="s">
        <v>148</v>
      </c>
      <c r="E135" s="187" t="s">
        <v>219</v>
      </c>
      <c r="F135" s="188" t="s">
        <v>343</v>
      </c>
      <c r="G135" s="189" t="s">
        <v>344</v>
      </c>
      <c r="H135" s="190">
        <v>36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152</v>
      </c>
      <c r="AT135" s="198" t="s">
        <v>148</v>
      </c>
      <c r="AU135" s="198" t="s">
        <v>83</v>
      </c>
      <c r="AY135" s="16" t="s">
        <v>146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81</v>
      </c>
      <c r="BK135" s="199">
        <f>ROUND(I135*H135,2)</f>
        <v>0</v>
      </c>
      <c r="BL135" s="16" t="s">
        <v>152</v>
      </c>
      <c r="BM135" s="198" t="s">
        <v>742</v>
      </c>
    </row>
    <row r="136" spans="2:51" s="13" customFormat="1" ht="12">
      <c r="B136" s="205"/>
      <c r="C136" s="206"/>
      <c r="D136" s="200" t="s">
        <v>170</v>
      </c>
      <c r="E136" s="207" t="s">
        <v>1</v>
      </c>
      <c r="F136" s="208" t="s">
        <v>743</v>
      </c>
      <c r="G136" s="206"/>
      <c r="H136" s="209">
        <v>36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170</v>
      </c>
      <c r="AU136" s="215" t="s">
        <v>83</v>
      </c>
      <c r="AV136" s="13" t="s">
        <v>83</v>
      </c>
      <c r="AW136" s="13" t="s">
        <v>30</v>
      </c>
      <c r="AX136" s="13" t="s">
        <v>81</v>
      </c>
      <c r="AY136" s="215" t="s">
        <v>146</v>
      </c>
    </row>
    <row r="137" spans="2:63" s="12" customFormat="1" ht="22.9" customHeight="1">
      <c r="B137" s="170"/>
      <c r="C137" s="171"/>
      <c r="D137" s="172" t="s">
        <v>73</v>
      </c>
      <c r="E137" s="184" t="s">
        <v>152</v>
      </c>
      <c r="F137" s="184" t="s">
        <v>372</v>
      </c>
      <c r="G137" s="171"/>
      <c r="H137" s="171"/>
      <c r="I137" s="174"/>
      <c r="J137" s="185">
        <f>BK137</f>
        <v>0</v>
      </c>
      <c r="K137" s="171"/>
      <c r="L137" s="176"/>
      <c r="M137" s="177"/>
      <c r="N137" s="178"/>
      <c r="O137" s="178"/>
      <c r="P137" s="179">
        <f>SUM(P138:P139)</f>
        <v>0</v>
      </c>
      <c r="Q137" s="178"/>
      <c r="R137" s="179">
        <f>SUM(R138:R139)</f>
        <v>43</v>
      </c>
      <c r="S137" s="178"/>
      <c r="T137" s="180">
        <f>SUM(T138:T139)</f>
        <v>0</v>
      </c>
      <c r="AR137" s="181" t="s">
        <v>81</v>
      </c>
      <c r="AT137" s="182" t="s">
        <v>73</v>
      </c>
      <c r="AU137" s="182" t="s">
        <v>81</v>
      </c>
      <c r="AY137" s="181" t="s">
        <v>146</v>
      </c>
      <c r="BK137" s="183">
        <f>SUM(BK138:BK139)</f>
        <v>0</v>
      </c>
    </row>
    <row r="138" spans="1:65" s="2" customFormat="1" ht="16.5" customHeight="1">
      <c r="A138" s="33"/>
      <c r="B138" s="34"/>
      <c r="C138" s="186" t="s">
        <v>177</v>
      </c>
      <c r="D138" s="186" t="s">
        <v>148</v>
      </c>
      <c r="E138" s="187" t="s">
        <v>744</v>
      </c>
      <c r="F138" s="188" t="s">
        <v>745</v>
      </c>
      <c r="G138" s="189" t="s">
        <v>310</v>
      </c>
      <c r="H138" s="190">
        <v>21.5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2</v>
      </c>
      <c r="R138" s="196">
        <f>Q138*H138</f>
        <v>43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152</v>
      </c>
      <c r="AT138" s="198" t="s">
        <v>148</v>
      </c>
      <c r="AU138" s="198" t="s">
        <v>83</v>
      </c>
      <c r="AY138" s="16" t="s">
        <v>146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81</v>
      </c>
      <c r="BK138" s="199">
        <f>ROUND(I138*H138,2)</f>
        <v>0</v>
      </c>
      <c r="BL138" s="16" t="s">
        <v>152</v>
      </c>
      <c r="BM138" s="198" t="s">
        <v>746</v>
      </c>
    </row>
    <row r="139" spans="2:51" s="13" customFormat="1" ht="12">
      <c r="B139" s="205"/>
      <c r="C139" s="206"/>
      <c r="D139" s="200" t="s">
        <v>170</v>
      </c>
      <c r="E139" s="207" t="s">
        <v>1</v>
      </c>
      <c r="F139" s="208" t="s">
        <v>747</v>
      </c>
      <c r="G139" s="206"/>
      <c r="H139" s="209">
        <v>21.5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170</v>
      </c>
      <c r="AU139" s="215" t="s">
        <v>83</v>
      </c>
      <c r="AV139" s="13" t="s">
        <v>83</v>
      </c>
      <c r="AW139" s="13" t="s">
        <v>30</v>
      </c>
      <c r="AX139" s="13" t="s">
        <v>81</v>
      </c>
      <c r="AY139" s="215" t="s">
        <v>146</v>
      </c>
    </row>
    <row r="140" spans="2:63" s="12" customFormat="1" ht="22.9" customHeight="1">
      <c r="B140" s="170"/>
      <c r="C140" s="171"/>
      <c r="D140" s="172" t="s">
        <v>73</v>
      </c>
      <c r="E140" s="184" t="s">
        <v>192</v>
      </c>
      <c r="F140" s="184" t="s">
        <v>224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SUM(P141:P142)</f>
        <v>0</v>
      </c>
      <c r="Q140" s="178"/>
      <c r="R140" s="179">
        <f>SUM(R141:R142)</f>
        <v>0</v>
      </c>
      <c r="S140" s="178"/>
      <c r="T140" s="180">
        <f>SUM(T141:T142)</f>
        <v>8.76026</v>
      </c>
      <c r="AR140" s="181" t="s">
        <v>81</v>
      </c>
      <c r="AT140" s="182" t="s">
        <v>73</v>
      </c>
      <c r="AU140" s="182" t="s">
        <v>81</v>
      </c>
      <c r="AY140" s="181" t="s">
        <v>146</v>
      </c>
      <c r="BK140" s="183">
        <f>SUM(BK141:BK142)</f>
        <v>0</v>
      </c>
    </row>
    <row r="141" spans="1:65" s="2" customFormat="1" ht="16.5" customHeight="1">
      <c r="A141" s="33"/>
      <c r="B141" s="34"/>
      <c r="C141" s="186" t="s">
        <v>182</v>
      </c>
      <c r="D141" s="186" t="s">
        <v>148</v>
      </c>
      <c r="E141" s="187" t="s">
        <v>225</v>
      </c>
      <c r="F141" s="188" t="s">
        <v>748</v>
      </c>
      <c r="G141" s="189" t="s">
        <v>310</v>
      </c>
      <c r="H141" s="190">
        <v>3.58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39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2.447</v>
      </c>
      <c r="T141" s="197">
        <f>S141*H141</f>
        <v>8.76026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152</v>
      </c>
      <c r="AT141" s="198" t="s">
        <v>148</v>
      </c>
      <c r="AU141" s="198" t="s">
        <v>83</v>
      </c>
      <c r="AY141" s="16" t="s">
        <v>146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152</v>
      </c>
      <c r="BM141" s="198" t="s">
        <v>749</v>
      </c>
    </row>
    <row r="142" spans="2:51" s="13" customFormat="1" ht="12">
      <c r="B142" s="205"/>
      <c r="C142" s="206"/>
      <c r="D142" s="200" t="s">
        <v>170</v>
      </c>
      <c r="E142" s="207" t="s">
        <v>1</v>
      </c>
      <c r="F142" s="208" t="s">
        <v>750</v>
      </c>
      <c r="G142" s="206"/>
      <c r="H142" s="209">
        <v>3.58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170</v>
      </c>
      <c r="AU142" s="215" t="s">
        <v>83</v>
      </c>
      <c r="AV142" s="13" t="s">
        <v>83</v>
      </c>
      <c r="AW142" s="13" t="s">
        <v>30</v>
      </c>
      <c r="AX142" s="13" t="s">
        <v>81</v>
      </c>
      <c r="AY142" s="215" t="s">
        <v>146</v>
      </c>
    </row>
    <row r="143" spans="2:63" s="12" customFormat="1" ht="22.9" customHeight="1">
      <c r="B143" s="170"/>
      <c r="C143" s="171"/>
      <c r="D143" s="172" t="s">
        <v>73</v>
      </c>
      <c r="E143" s="184" t="s">
        <v>390</v>
      </c>
      <c r="F143" s="184" t="s">
        <v>391</v>
      </c>
      <c r="G143" s="171"/>
      <c r="H143" s="171"/>
      <c r="I143" s="174"/>
      <c r="J143" s="185">
        <f>BK143</f>
        <v>0</v>
      </c>
      <c r="K143" s="171"/>
      <c r="L143" s="176"/>
      <c r="M143" s="177"/>
      <c r="N143" s="178"/>
      <c r="O143" s="178"/>
      <c r="P143" s="179">
        <f>SUM(P144:P148)</f>
        <v>0</v>
      </c>
      <c r="Q143" s="178"/>
      <c r="R143" s="179">
        <f>SUM(R144:R148)</f>
        <v>0</v>
      </c>
      <c r="S143" s="178"/>
      <c r="T143" s="180">
        <f>SUM(T144:T148)</f>
        <v>0</v>
      </c>
      <c r="AR143" s="181" t="s">
        <v>81</v>
      </c>
      <c r="AT143" s="182" t="s">
        <v>73</v>
      </c>
      <c r="AU143" s="182" t="s">
        <v>81</v>
      </c>
      <c r="AY143" s="181" t="s">
        <v>146</v>
      </c>
      <c r="BK143" s="183">
        <f>SUM(BK144:BK148)</f>
        <v>0</v>
      </c>
    </row>
    <row r="144" spans="1:65" s="2" customFormat="1" ht="21.75" customHeight="1">
      <c r="A144" s="33"/>
      <c r="B144" s="34"/>
      <c r="C144" s="186" t="s">
        <v>187</v>
      </c>
      <c r="D144" s="186" t="s">
        <v>148</v>
      </c>
      <c r="E144" s="187" t="s">
        <v>392</v>
      </c>
      <c r="F144" s="188" t="s">
        <v>393</v>
      </c>
      <c r="G144" s="189" t="s">
        <v>344</v>
      </c>
      <c r="H144" s="190">
        <v>8.76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39</v>
      </c>
      <c r="O144" s="70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152</v>
      </c>
      <c r="AT144" s="198" t="s">
        <v>148</v>
      </c>
      <c r="AU144" s="198" t="s">
        <v>83</v>
      </c>
      <c r="AY144" s="16" t="s">
        <v>146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152</v>
      </c>
      <c r="BM144" s="198" t="s">
        <v>751</v>
      </c>
    </row>
    <row r="145" spans="1:47" s="2" customFormat="1" ht="29.25">
      <c r="A145" s="33"/>
      <c r="B145" s="34"/>
      <c r="C145" s="35"/>
      <c r="D145" s="200" t="s">
        <v>154</v>
      </c>
      <c r="E145" s="35"/>
      <c r="F145" s="201" t="s">
        <v>752</v>
      </c>
      <c r="G145" s="35"/>
      <c r="H145" s="35"/>
      <c r="I145" s="202"/>
      <c r="J145" s="35"/>
      <c r="K145" s="35"/>
      <c r="L145" s="38"/>
      <c r="M145" s="203"/>
      <c r="N145" s="204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154</v>
      </c>
      <c r="AU145" s="16" t="s">
        <v>83</v>
      </c>
    </row>
    <row r="146" spans="1:65" s="2" customFormat="1" ht="16.5" customHeight="1">
      <c r="A146" s="33"/>
      <c r="B146" s="34"/>
      <c r="C146" s="186" t="s">
        <v>192</v>
      </c>
      <c r="D146" s="186" t="s">
        <v>148</v>
      </c>
      <c r="E146" s="187" t="s">
        <v>397</v>
      </c>
      <c r="F146" s="188" t="s">
        <v>398</v>
      </c>
      <c r="G146" s="189" t="s">
        <v>344</v>
      </c>
      <c r="H146" s="190">
        <v>166.44</v>
      </c>
      <c r="I146" s="191"/>
      <c r="J146" s="192">
        <f>ROUND(I146*H146,2)</f>
        <v>0</v>
      </c>
      <c r="K146" s="193"/>
      <c r="L146" s="38"/>
      <c r="M146" s="194" t="s">
        <v>1</v>
      </c>
      <c r="N146" s="195" t="s">
        <v>39</v>
      </c>
      <c r="O146" s="70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152</v>
      </c>
      <c r="AT146" s="198" t="s">
        <v>148</v>
      </c>
      <c r="AU146" s="198" t="s">
        <v>83</v>
      </c>
      <c r="AY146" s="16" t="s">
        <v>146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81</v>
      </c>
      <c r="BK146" s="199">
        <f>ROUND(I146*H146,2)</f>
        <v>0</v>
      </c>
      <c r="BL146" s="16" t="s">
        <v>152</v>
      </c>
      <c r="BM146" s="198" t="s">
        <v>753</v>
      </c>
    </row>
    <row r="147" spans="2:51" s="13" customFormat="1" ht="12">
      <c r="B147" s="205"/>
      <c r="C147" s="206"/>
      <c r="D147" s="200" t="s">
        <v>170</v>
      </c>
      <c r="E147" s="206"/>
      <c r="F147" s="208" t="s">
        <v>754</v>
      </c>
      <c r="G147" s="206"/>
      <c r="H147" s="209">
        <v>166.44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170</v>
      </c>
      <c r="AU147" s="215" t="s">
        <v>83</v>
      </c>
      <c r="AV147" s="13" t="s">
        <v>83</v>
      </c>
      <c r="AW147" s="13" t="s">
        <v>4</v>
      </c>
      <c r="AX147" s="13" t="s">
        <v>81</v>
      </c>
      <c r="AY147" s="215" t="s">
        <v>146</v>
      </c>
    </row>
    <row r="148" spans="1:65" s="2" customFormat="1" ht="21.75" customHeight="1">
      <c r="A148" s="33"/>
      <c r="B148" s="34"/>
      <c r="C148" s="186" t="s">
        <v>196</v>
      </c>
      <c r="D148" s="186" t="s">
        <v>148</v>
      </c>
      <c r="E148" s="187" t="s">
        <v>727</v>
      </c>
      <c r="F148" s="188" t="s">
        <v>728</v>
      </c>
      <c r="G148" s="189" t="s">
        <v>344</v>
      </c>
      <c r="H148" s="190">
        <v>8.76</v>
      </c>
      <c r="I148" s="191"/>
      <c r="J148" s="192">
        <f>ROUND(I148*H148,2)</f>
        <v>0</v>
      </c>
      <c r="K148" s="193"/>
      <c r="L148" s="38"/>
      <c r="M148" s="194" t="s">
        <v>1</v>
      </c>
      <c r="N148" s="195" t="s">
        <v>39</v>
      </c>
      <c r="O148" s="70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152</v>
      </c>
      <c r="AT148" s="198" t="s">
        <v>148</v>
      </c>
      <c r="AU148" s="198" t="s">
        <v>83</v>
      </c>
      <c r="AY148" s="16" t="s">
        <v>146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81</v>
      </c>
      <c r="BK148" s="199">
        <f>ROUND(I148*H148,2)</f>
        <v>0</v>
      </c>
      <c r="BL148" s="16" t="s">
        <v>152</v>
      </c>
      <c r="BM148" s="198" t="s">
        <v>755</v>
      </c>
    </row>
    <row r="149" spans="2:63" s="12" customFormat="1" ht="22.9" customHeight="1">
      <c r="B149" s="170"/>
      <c r="C149" s="171"/>
      <c r="D149" s="172" t="s">
        <v>73</v>
      </c>
      <c r="E149" s="184" t="s">
        <v>405</v>
      </c>
      <c r="F149" s="184" t="s">
        <v>406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P150</f>
        <v>0</v>
      </c>
      <c r="Q149" s="178"/>
      <c r="R149" s="179">
        <f>R150</f>
        <v>0</v>
      </c>
      <c r="S149" s="178"/>
      <c r="T149" s="180">
        <f>T150</f>
        <v>0</v>
      </c>
      <c r="AR149" s="181" t="s">
        <v>81</v>
      </c>
      <c r="AT149" s="182" t="s">
        <v>73</v>
      </c>
      <c r="AU149" s="182" t="s">
        <v>81</v>
      </c>
      <c r="AY149" s="181" t="s">
        <v>146</v>
      </c>
      <c r="BK149" s="183">
        <f>BK150</f>
        <v>0</v>
      </c>
    </row>
    <row r="150" spans="1:65" s="2" customFormat="1" ht="16.5" customHeight="1">
      <c r="A150" s="33"/>
      <c r="B150" s="34"/>
      <c r="C150" s="186" t="s">
        <v>202</v>
      </c>
      <c r="D150" s="186" t="s">
        <v>148</v>
      </c>
      <c r="E150" s="187" t="s">
        <v>407</v>
      </c>
      <c r="F150" s="188" t="s">
        <v>408</v>
      </c>
      <c r="G150" s="189" t="s">
        <v>344</v>
      </c>
      <c r="H150" s="190">
        <v>43</v>
      </c>
      <c r="I150" s="191"/>
      <c r="J150" s="192">
        <f>ROUND(I150*H150,2)</f>
        <v>0</v>
      </c>
      <c r="K150" s="193"/>
      <c r="L150" s="38"/>
      <c r="M150" s="242" t="s">
        <v>1</v>
      </c>
      <c r="N150" s="243" t="s">
        <v>39</v>
      </c>
      <c r="O150" s="229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152</v>
      </c>
      <c r="AT150" s="198" t="s">
        <v>148</v>
      </c>
      <c r="AU150" s="198" t="s">
        <v>83</v>
      </c>
      <c r="AY150" s="16" t="s">
        <v>146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152</v>
      </c>
      <c r="BM150" s="198" t="s">
        <v>756</v>
      </c>
    </row>
    <row r="151" spans="1:31" s="2" customFormat="1" ht="6.95" customHeight="1">
      <c r="A151" s="33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38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sheetProtection algorithmName="SHA-512" hashValue="zJyEGylmbPvqJfI8qx1I51GiSn+cRdRn0TdqKQFEw8cnbLcwGIIVKKs5AHeajZS7VgUqS16YnMG6JBxuhszLFA==" saltValue="UPIJyMFEGH81zLj1HTeS2q/SAvEdaulUvuWXLfaKiFaG18ue7GkEk7Dobyc/sVoGQUVGLg6IiF401xbCVTERew==" spinCount="100000" sheet="1" objects="1" scenarios="1" formatColumns="0" formatRows="0" autoFilter="0"/>
  <autoFilter ref="C121:K15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105</v>
      </c>
    </row>
    <row r="3" spans="2:46" s="1" customFormat="1" ht="6.95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 hidden="1">
      <c r="B4" s="19"/>
      <c r="D4" s="109" t="s">
        <v>118</v>
      </c>
      <c r="L4" s="19"/>
      <c r="M4" s="11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92" t="str">
        <f>'Rekapitulace stavby'!K6</f>
        <v>Gručovka v Lukavci, km 4,375 - 6,195</v>
      </c>
      <c r="F7" s="293"/>
      <c r="G7" s="293"/>
      <c r="H7" s="293"/>
      <c r="L7" s="19"/>
    </row>
    <row r="8" spans="1:31" s="2" customFormat="1" ht="12" customHeight="1" hidden="1">
      <c r="A8" s="33"/>
      <c r="B8" s="38"/>
      <c r="C8" s="33"/>
      <c r="D8" s="111" t="s">
        <v>119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94" t="s">
        <v>757</v>
      </c>
      <c r="F9" s="295"/>
      <c r="G9" s="295"/>
      <c r="H9" s="295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28. 3. 2022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96" t="str">
        <f>'Rekapitulace stavby'!E14</f>
        <v>Vyplň údaj</v>
      </c>
      <c r="F18" s="297"/>
      <c r="G18" s="297"/>
      <c r="H18" s="297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">
        <v>32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11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8" t="s">
        <v>1</v>
      </c>
      <c r="F27" s="298"/>
      <c r="G27" s="298"/>
      <c r="H27" s="298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8" t="s">
        <v>34</v>
      </c>
      <c r="E30" s="33"/>
      <c r="F30" s="33"/>
      <c r="G30" s="33"/>
      <c r="H30" s="33"/>
      <c r="I30" s="33"/>
      <c r="J30" s="119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36</v>
      </c>
      <c r="G32" s="33"/>
      <c r="H32" s="33"/>
      <c r="I32" s="120" t="s">
        <v>35</v>
      </c>
      <c r="J32" s="120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38</v>
      </c>
      <c r="E33" s="111" t="s">
        <v>39</v>
      </c>
      <c r="F33" s="122">
        <f>ROUND((SUM(BE120:BE148)),2)</f>
        <v>0</v>
      </c>
      <c r="G33" s="33"/>
      <c r="H33" s="33"/>
      <c r="I33" s="123">
        <v>0.21</v>
      </c>
      <c r="J33" s="122">
        <f>ROUND(((SUM(BE120:BE148))*I33),2)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40</v>
      </c>
      <c r="F34" s="122">
        <f>ROUND((SUM(BF120:BF148)),2)</f>
        <v>0</v>
      </c>
      <c r="G34" s="33"/>
      <c r="H34" s="33"/>
      <c r="I34" s="123">
        <v>0.15</v>
      </c>
      <c r="J34" s="122">
        <f>ROUND(((SUM(BF120:BF148))*I34),2)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41</v>
      </c>
      <c r="F35" s="122">
        <f>ROUND((SUM(BG120:BG148)),2)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42</v>
      </c>
      <c r="F36" s="122">
        <f>ROUND((SUM(BH120:BH148)),2)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43</v>
      </c>
      <c r="F37" s="122">
        <f>ROUND((SUM(BI120:BI148)),2)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24"/>
      <c r="D39" s="125" t="s">
        <v>44</v>
      </c>
      <c r="E39" s="126"/>
      <c r="F39" s="126"/>
      <c r="G39" s="127" t="s">
        <v>45</v>
      </c>
      <c r="H39" s="128" t="s">
        <v>46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47</v>
      </c>
      <c r="E50" s="132"/>
      <c r="F50" s="132"/>
      <c r="G50" s="131" t="s">
        <v>48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33" t="s">
        <v>49</v>
      </c>
      <c r="E61" s="134"/>
      <c r="F61" s="135" t="s">
        <v>50</v>
      </c>
      <c r="G61" s="133" t="s">
        <v>49</v>
      </c>
      <c r="H61" s="134"/>
      <c r="I61" s="134"/>
      <c r="J61" s="136" t="s">
        <v>50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31" t="s">
        <v>51</v>
      </c>
      <c r="E65" s="137"/>
      <c r="F65" s="137"/>
      <c r="G65" s="131" t="s">
        <v>52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33" t="s">
        <v>49</v>
      </c>
      <c r="E76" s="134"/>
      <c r="F76" s="135" t="s">
        <v>50</v>
      </c>
      <c r="G76" s="133" t="s">
        <v>49</v>
      </c>
      <c r="H76" s="134"/>
      <c r="I76" s="134"/>
      <c r="J76" s="136" t="s">
        <v>50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 hidden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90" t="str">
        <f>E7</f>
        <v>Gručovka v Lukavci, km 4,375 - 6,195</v>
      </c>
      <c r="F85" s="291"/>
      <c r="G85" s="291"/>
      <c r="H85" s="29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119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82" t="str">
        <f>E9</f>
        <v>SO 06.2 - Betonový práh s kamenným obkladem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28. 3. 2022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HydroIdea s.r.o.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42" t="s">
        <v>122</v>
      </c>
      <c r="D94" s="143"/>
      <c r="E94" s="143"/>
      <c r="F94" s="143"/>
      <c r="G94" s="143"/>
      <c r="H94" s="143"/>
      <c r="I94" s="143"/>
      <c r="J94" s="144" t="s">
        <v>123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5" t="s">
        <v>124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 hidden="1">
      <c r="B97" s="146"/>
      <c r="C97" s="147"/>
      <c r="D97" s="148" t="s">
        <v>126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2:12" s="10" customFormat="1" ht="19.9" customHeight="1" hidden="1">
      <c r="B98" s="152"/>
      <c r="C98" s="153"/>
      <c r="D98" s="154" t="s">
        <v>127</v>
      </c>
      <c r="E98" s="155"/>
      <c r="F98" s="155"/>
      <c r="G98" s="155"/>
      <c r="H98" s="155"/>
      <c r="I98" s="155"/>
      <c r="J98" s="156">
        <f>J122</f>
        <v>0</v>
      </c>
      <c r="K98" s="153"/>
      <c r="L98" s="157"/>
    </row>
    <row r="99" spans="2:12" s="10" customFormat="1" ht="19.9" customHeight="1" hidden="1">
      <c r="B99" s="152"/>
      <c r="C99" s="153"/>
      <c r="D99" s="154" t="s">
        <v>411</v>
      </c>
      <c r="E99" s="155"/>
      <c r="F99" s="155"/>
      <c r="G99" s="155"/>
      <c r="H99" s="155"/>
      <c r="I99" s="155"/>
      <c r="J99" s="156">
        <f>J135</f>
        <v>0</v>
      </c>
      <c r="K99" s="153"/>
      <c r="L99" s="157"/>
    </row>
    <row r="100" spans="2:12" s="10" customFormat="1" ht="19.9" customHeight="1" hidden="1">
      <c r="B100" s="152"/>
      <c r="C100" s="153"/>
      <c r="D100" s="154" t="s">
        <v>303</v>
      </c>
      <c r="E100" s="155"/>
      <c r="F100" s="155"/>
      <c r="G100" s="155"/>
      <c r="H100" s="155"/>
      <c r="I100" s="155"/>
      <c r="J100" s="156">
        <f>J147</f>
        <v>0</v>
      </c>
      <c r="K100" s="153"/>
      <c r="L100" s="157"/>
    </row>
    <row r="101" spans="1:31" s="2" customFormat="1" ht="21.75" customHeight="1" hidden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 hidden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ht="12" hidden="1"/>
    <row r="104" ht="12" hidden="1"/>
    <row r="105" ht="12" hidden="1"/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131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90" t="str">
        <f>E7</f>
        <v>Gručovka v Lukavci, km 4,375 - 6,195</v>
      </c>
      <c r="F110" s="291"/>
      <c r="G110" s="291"/>
      <c r="H110" s="291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119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82" t="str">
        <f>E9</f>
        <v>SO 06.2 - Betonový práh s kamenným obkladem</v>
      </c>
      <c r="F112" s="289"/>
      <c r="G112" s="289"/>
      <c r="H112" s="289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 xml:space="preserve"> </v>
      </c>
      <c r="G114" s="35"/>
      <c r="H114" s="35"/>
      <c r="I114" s="28" t="s">
        <v>22</v>
      </c>
      <c r="J114" s="65" t="str">
        <f>IF(J12="","",J12)</f>
        <v>28. 3. 2022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E15</f>
        <v xml:space="preserve"> </v>
      </c>
      <c r="G116" s="35"/>
      <c r="H116" s="35"/>
      <c r="I116" s="28" t="s">
        <v>29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27</v>
      </c>
      <c r="D117" s="35"/>
      <c r="E117" s="35"/>
      <c r="F117" s="26" t="str">
        <f>IF(E18="","",E18)</f>
        <v>Vyplň údaj</v>
      </c>
      <c r="G117" s="35"/>
      <c r="H117" s="35"/>
      <c r="I117" s="28" t="s">
        <v>31</v>
      </c>
      <c r="J117" s="31" t="str">
        <f>E24</f>
        <v>HydroIdea s.r.o.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8"/>
      <c r="B119" s="159"/>
      <c r="C119" s="160" t="s">
        <v>132</v>
      </c>
      <c r="D119" s="161" t="s">
        <v>59</v>
      </c>
      <c r="E119" s="161" t="s">
        <v>55</v>
      </c>
      <c r="F119" s="161" t="s">
        <v>56</v>
      </c>
      <c r="G119" s="161" t="s">
        <v>133</v>
      </c>
      <c r="H119" s="161" t="s">
        <v>134</v>
      </c>
      <c r="I119" s="161" t="s">
        <v>135</v>
      </c>
      <c r="J119" s="162" t="s">
        <v>123</v>
      </c>
      <c r="K119" s="163" t="s">
        <v>136</v>
      </c>
      <c r="L119" s="164"/>
      <c r="M119" s="74" t="s">
        <v>1</v>
      </c>
      <c r="N119" s="75" t="s">
        <v>38</v>
      </c>
      <c r="O119" s="75" t="s">
        <v>137</v>
      </c>
      <c r="P119" s="75" t="s">
        <v>138</v>
      </c>
      <c r="Q119" s="75" t="s">
        <v>139</v>
      </c>
      <c r="R119" s="75" t="s">
        <v>140</v>
      </c>
      <c r="S119" s="75" t="s">
        <v>141</v>
      </c>
      <c r="T119" s="76" t="s">
        <v>142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3" s="2" customFormat="1" ht="22.9" customHeight="1">
      <c r="A120" s="33"/>
      <c r="B120" s="34"/>
      <c r="C120" s="81" t="s">
        <v>143</v>
      </c>
      <c r="D120" s="35"/>
      <c r="E120" s="35"/>
      <c r="F120" s="35"/>
      <c r="G120" s="35"/>
      <c r="H120" s="35"/>
      <c r="I120" s="35"/>
      <c r="J120" s="165">
        <f>BK120</f>
        <v>0</v>
      </c>
      <c r="K120" s="35"/>
      <c r="L120" s="38"/>
      <c r="M120" s="77"/>
      <c r="N120" s="166"/>
      <c r="O120" s="78"/>
      <c r="P120" s="167">
        <f>P121</f>
        <v>0</v>
      </c>
      <c r="Q120" s="78"/>
      <c r="R120" s="167">
        <f>R121</f>
        <v>22.8592734</v>
      </c>
      <c r="S120" s="78"/>
      <c r="T120" s="168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73</v>
      </c>
      <c r="AU120" s="16" t="s">
        <v>125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73</v>
      </c>
      <c r="E121" s="173" t="s">
        <v>144</v>
      </c>
      <c r="F121" s="173" t="s">
        <v>145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P122+P135+P147</f>
        <v>0</v>
      </c>
      <c r="Q121" s="178"/>
      <c r="R121" s="179">
        <f>R122+R135+R147</f>
        <v>22.8592734</v>
      </c>
      <c r="S121" s="178"/>
      <c r="T121" s="180">
        <f>T122+T135+T147</f>
        <v>0</v>
      </c>
      <c r="AR121" s="181" t="s">
        <v>81</v>
      </c>
      <c r="AT121" s="182" t="s">
        <v>73</v>
      </c>
      <c r="AU121" s="182" t="s">
        <v>74</v>
      </c>
      <c r="AY121" s="181" t="s">
        <v>146</v>
      </c>
      <c r="BK121" s="183">
        <f>BK122+BK135+BK147</f>
        <v>0</v>
      </c>
    </row>
    <row r="122" spans="2:63" s="12" customFormat="1" ht="22.9" customHeight="1">
      <c r="B122" s="170"/>
      <c r="C122" s="171"/>
      <c r="D122" s="172" t="s">
        <v>73</v>
      </c>
      <c r="E122" s="184" t="s">
        <v>81</v>
      </c>
      <c r="F122" s="184" t="s">
        <v>147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SUM(P123:P134)</f>
        <v>0</v>
      </c>
      <c r="Q122" s="178"/>
      <c r="R122" s="179">
        <f>SUM(R123:R134)</f>
        <v>0</v>
      </c>
      <c r="S122" s="178"/>
      <c r="T122" s="180">
        <f>SUM(T123:T134)</f>
        <v>0</v>
      </c>
      <c r="AR122" s="181" t="s">
        <v>81</v>
      </c>
      <c r="AT122" s="182" t="s">
        <v>73</v>
      </c>
      <c r="AU122" s="182" t="s">
        <v>81</v>
      </c>
      <c r="AY122" s="181" t="s">
        <v>146</v>
      </c>
      <c r="BK122" s="183">
        <f>SUM(BK123:BK134)</f>
        <v>0</v>
      </c>
    </row>
    <row r="123" spans="1:65" s="2" customFormat="1" ht="16.5" customHeight="1">
      <c r="A123" s="33"/>
      <c r="B123" s="34"/>
      <c r="C123" s="186" t="s">
        <v>81</v>
      </c>
      <c r="D123" s="186" t="s">
        <v>148</v>
      </c>
      <c r="E123" s="187" t="s">
        <v>304</v>
      </c>
      <c r="F123" s="188" t="s">
        <v>305</v>
      </c>
      <c r="G123" s="189" t="s">
        <v>163</v>
      </c>
      <c r="H123" s="190">
        <v>90</v>
      </c>
      <c r="I123" s="191"/>
      <c r="J123" s="192">
        <f>ROUND(I123*H123,2)</f>
        <v>0</v>
      </c>
      <c r="K123" s="193"/>
      <c r="L123" s="38"/>
      <c r="M123" s="194" t="s">
        <v>1</v>
      </c>
      <c r="N123" s="195" t="s">
        <v>39</v>
      </c>
      <c r="O123" s="70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8" t="s">
        <v>152</v>
      </c>
      <c r="AT123" s="198" t="s">
        <v>148</v>
      </c>
      <c r="AU123" s="198" t="s">
        <v>83</v>
      </c>
      <c r="AY123" s="16" t="s">
        <v>146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6" t="s">
        <v>81</v>
      </c>
      <c r="BK123" s="199">
        <f>ROUND(I123*H123,2)</f>
        <v>0</v>
      </c>
      <c r="BL123" s="16" t="s">
        <v>152</v>
      </c>
      <c r="BM123" s="198" t="s">
        <v>758</v>
      </c>
    </row>
    <row r="124" spans="1:47" s="2" customFormat="1" ht="48.75">
      <c r="A124" s="33"/>
      <c r="B124" s="34"/>
      <c r="C124" s="35"/>
      <c r="D124" s="200" t="s">
        <v>154</v>
      </c>
      <c r="E124" s="35"/>
      <c r="F124" s="201" t="s">
        <v>733</v>
      </c>
      <c r="G124" s="35"/>
      <c r="H124" s="35"/>
      <c r="I124" s="202"/>
      <c r="J124" s="35"/>
      <c r="K124" s="35"/>
      <c r="L124" s="38"/>
      <c r="M124" s="203"/>
      <c r="N124" s="204"/>
      <c r="O124" s="70"/>
      <c r="P124" s="70"/>
      <c r="Q124" s="70"/>
      <c r="R124" s="70"/>
      <c r="S124" s="70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154</v>
      </c>
      <c r="AU124" s="16" t="s">
        <v>83</v>
      </c>
    </row>
    <row r="125" spans="2:51" s="13" customFormat="1" ht="12">
      <c r="B125" s="205"/>
      <c r="C125" s="206"/>
      <c r="D125" s="200" t="s">
        <v>170</v>
      </c>
      <c r="E125" s="207" t="s">
        <v>1</v>
      </c>
      <c r="F125" s="208" t="s">
        <v>759</v>
      </c>
      <c r="G125" s="206"/>
      <c r="H125" s="209">
        <v>90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170</v>
      </c>
      <c r="AU125" s="215" t="s">
        <v>83</v>
      </c>
      <c r="AV125" s="13" t="s">
        <v>83</v>
      </c>
      <c r="AW125" s="13" t="s">
        <v>30</v>
      </c>
      <c r="AX125" s="13" t="s">
        <v>81</v>
      </c>
      <c r="AY125" s="215" t="s">
        <v>146</v>
      </c>
    </row>
    <row r="126" spans="1:65" s="2" customFormat="1" ht="21.75" customHeight="1">
      <c r="A126" s="33"/>
      <c r="B126" s="34"/>
      <c r="C126" s="186" t="s">
        <v>83</v>
      </c>
      <c r="D126" s="186" t="s">
        <v>148</v>
      </c>
      <c r="E126" s="187" t="s">
        <v>317</v>
      </c>
      <c r="F126" s="188" t="s">
        <v>318</v>
      </c>
      <c r="G126" s="189" t="s">
        <v>310</v>
      </c>
      <c r="H126" s="190">
        <v>20</v>
      </c>
      <c r="I126" s="191"/>
      <c r="J126" s="192">
        <f>ROUND(I126*H126,2)</f>
        <v>0</v>
      </c>
      <c r="K126" s="193"/>
      <c r="L126" s="38"/>
      <c r="M126" s="194" t="s">
        <v>1</v>
      </c>
      <c r="N126" s="195" t="s">
        <v>39</v>
      </c>
      <c r="O126" s="70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152</v>
      </c>
      <c r="AT126" s="198" t="s">
        <v>148</v>
      </c>
      <c r="AU126" s="198" t="s">
        <v>83</v>
      </c>
      <c r="AY126" s="16" t="s">
        <v>146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81</v>
      </c>
      <c r="BK126" s="199">
        <f>ROUND(I126*H126,2)</f>
        <v>0</v>
      </c>
      <c r="BL126" s="16" t="s">
        <v>152</v>
      </c>
      <c r="BM126" s="198" t="s">
        <v>760</v>
      </c>
    </row>
    <row r="127" spans="2:51" s="13" customFormat="1" ht="12">
      <c r="B127" s="205"/>
      <c r="C127" s="206"/>
      <c r="D127" s="200" t="s">
        <v>170</v>
      </c>
      <c r="E127" s="207" t="s">
        <v>1</v>
      </c>
      <c r="F127" s="208" t="s">
        <v>761</v>
      </c>
      <c r="G127" s="206"/>
      <c r="H127" s="209">
        <v>20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170</v>
      </c>
      <c r="AU127" s="215" t="s">
        <v>83</v>
      </c>
      <c r="AV127" s="13" t="s">
        <v>83</v>
      </c>
      <c r="AW127" s="13" t="s">
        <v>30</v>
      </c>
      <c r="AX127" s="13" t="s">
        <v>81</v>
      </c>
      <c r="AY127" s="215" t="s">
        <v>146</v>
      </c>
    </row>
    <row r="128" spans="1:65" s="2" customFormat="1" ht="16.5" customHeight="1">
      <c r="A128" s="33"/>
      <c r="B128" s="34"/>
      <c r="C128" s="186" t="s">
        <v>160</v>
      </c>
      <c r="D128" s="186" t="s">
        <v>148</v>
      </c>
      <c r="E128" s="187" t="s">
        <v>325</v>
      </c>
      <c r="F128" s="188" t="s">
        <v>326</v>
      </c>
      <c r="G128" s="189" t="s">
        <v>310</v>
      </c>
      <c r="H128" s="190">
        <v>20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152</v>
      </c>
      <c r="AT128" s="198" t="s">
        <v>148</v>
      </c>
      <c r="AU128" s="198" t="s">
        <v>83</v>
      </c>
      <c r="AY128" s="16" t="s">
        <v>146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81</v>
      </c>
      <c r="BK128" s="199">
        <f>ROUND(I128*H128,2)</f>
        <v>0</v>
      </c>
      <c r="BL128" s="16" t="s">
        <v>152</v>
      </c>
      <c r="BM128" s="198" t="s">
        <v>762</v>
      </c>
    </row>
    <row r="129" spans="1:47" s="2" customFormat="1" ht="19.5">
      <c r="A129" s="33"/>
      <c r="B129" s="34"/>
      <c r="C129" s="35"/>
      <c r="D129" s="200" t="s">
        <v>154</v>
      </c>
      <c r="E129" s="35"/>
      <c r="F129" s="201" t="s">
        <v>738</v>
      </c>
      <c r="G129" s="35"/>
      <c r="H129" s="35"/>
      <c r="I129" s="202"/>
      <c r="J129" s="35"/>
      <c r="K129" s="35"/>
      <c r="L129" s="38"/>
      <c r="M129" s="203"/>
      <c r="N129" s="204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154</v>
      </c>
      <c r="AU129" s="16" t="s">
        <v>83</v>
      </c>
    </row>
    <row r="130" spans="2:51" s="13" customFormat="1" ht="12">
      <c r="B130" s="205"/>
      <c r="C130" s="206"/>
      <c r="D130" s="200" t="s">
        <v>170</v>
      </c>
      <c r="E130" s="207" t="s">
        <v>1</v>
      </c>
      <c r="F130" s="208" t="s">
        <v>763</v>
      </c>
      <c r="G130" s="206"/>
      <c r="H130" s="209">
        <v>20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170</v>
      </c>
      <c r="AU130" s="215" t="s">
        <v>83</v>
      </c>
      <c r="AV130" s="13" t="s">
        <v>83</v>
      </c>
      <c r="AW130" s="13" t="s">
        <v>30</v>
      </c>
      <c r="AX130" s="13" t="s">
        <v>81</v>
      </c>
      <c r="AY130" s="215" t="s">
        <v>146</v>
      </c>
    </row>
    <row r="131" spans="1:65" s="2" customFormat="1" ht="24.2" customHeight="1">
      <c r="A131" s="33"/>
      <c r="B131" s="34"/>
      <c r="C131" s="186" t="s">
        <v>152</v>
      </c>
      <c r="D131" s="186" t="s">
        <v>148</v>
      </c>
      <c r="E131" s="187" t="s">
        <v>331</v>
      </c>
      <c r="F131" s="188" t="s">
        <v>332</v>
      </c>
      <c r="G131" s="189" t="s">
        <v>310</v>
      </c>
      <c r="H131" s="190">
        <v>460</v>
      </c>
      <c r="I131" s="191"/>
      <c r="J131" s="192">
        <f>ROUND(I131*H131,2)</f>
        <v>0</v>
      </c>
      <c r="K131" s="193"/>
      <c r="L131" s="38"/>
      <c r="M131" s="194" t="s">
        <v>1</v>
      </c>
      <c r="N131" s="195" t="s">
        <v>39</v>
      </c>
      <c r="O131" s="70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152</v>
      </c>
      <c r="AT131" s="198" t="s">
        <v>148</v>
      </c>
      <c r="AU131" s="198" t="s">
        <v>83</v>
      </c>
      <c r="AY131" s="16" t="s">
        <v>146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6" t="s">
        <v>81</v>
      </c>
      <c r="BK131" s="199">
        <f>ROUND(I131*H131,2)</f>
        <v>0</v>
      </c>
      <c r="BL131" s="16" t="s">
        <v>152</v>
      </c>
      <c r="BM131" s="198" t="s">
        <v>764</v>
      </c>
    </row>
    <row r="132" spans="2:51" s="13" customFormat="1" ht="12">
      <c r="B132" s="205"/>
      <c r="C132" s="206"/>
      <c r="D132" s="200" t="s">
        <v>170</v>
      </c>
      <c r="E132" s="207" t="s">
        <v>1</v>
      </c>
      <c r="F132" s="208" t="s">
        <v>765</v>
      </c>
      <c r="G132" s="206"/>
      <c r="H132" s="209">
        <v>460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170</v>
      </c>
      <c r="AU132" s="215" t="s">
        <v>83</v>
      </c>
      <c r="AV132" s="13" t="s">
        <v>83</v>
      </c>
      <c r="AW132" s="13" t="s">
        <v>30</v>
      </c>
      <c r="AX132" s="13" t="s">
        <v>81</v>
      </c>
      <c r="AY132" s="215" t="s">
        <v>146</v>
      </c>
    </row>
    <row r="133" spans="1:65" s="2" customFormat="1" ht="16.5" customHeight="1">
      <c r="A133" s="33"/>
      <c r="B133" s="34"/>
      <c r="C133" s="186" t="s">
        <v>172</v>
      </c>
      <c r="D133" s="186" t="s">
        <v>148</v>
      </c>
      <c r="E133" s="187" t="s">
        <v>219</v>
      </c>
      <c r="F133" s="188" t="s">
        <v>343</v>
      </c>
      <c r="G133" s="189" t="s">
        <v>344</v>
      </c>
      <c r="H133" s="190">
        <v>40</v>
      </c>
      <c r="I133" s="191"/>
      <c r="J133" s="192">
        <f>ROUND(I133*H133,2)</f>
        <v>0</v>
      </c>
      <c r="K133" s="193"/>
      <c r="L133" s="38"/>
      <c r="M133" s="194" t="s">
        <v>1</v>
      </c>
      <c r="N133" s="195" t="s">
        <v>39</v>
      </c>
      <c r="O133" s="70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152</v>
      </c>
      <c r="AT133" s="198" t="s">
        <v>148</v>
      </c>
      <c r="AU133" s="198" t="s">
        <v>83</v>
      </c>
      <c r="AY133" s="16" t="s">
        <v>146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81</v>
      </c>
      <c r="BK133" s="199">
        <f>ROUND(I133*H133,2)</f>
        <v>0</v>
      </c>
      <c r="BL133" s="16" t="s">
        <v>152</v>
      </c>
      <c r="BM133" s="198" t="s">
        <v>766</v>
      </c>
    </row>
    <row r="134" spans="2:51" s="13" customFormat="1" ht="12">
      <c r="B134" s="205"/>
      <c r="C134" s="206"/>
      <c r="D134" s="200" t="s">
        <v>170</v>
      </c>
      <c r="E134" s="207" t="s">
        <v>1</v>
      </c>
      <c r="F134" s="208" t="s">
        <v>767</v>
      </c>
      <c r="G134" s="206"/>
      <c r="H134" s="209">
        <v>40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170</v>
      </c>
      <c r="AU134" s="215" t="s">
        <v>83</v>
      </c>
      <c r="AV134" s="13" t="s">
        <v>83</v>
      </c>
      <c r="AW134" s="13" t="s">
        <v>30</v>
      </c>
      <c r="AX134" s="13" t="s">
        <v>81</v>
      </c>
      <c r="AY134" s="215" t="s">
        <v>146</v>
      </c>
    </row>
    <row r="135" spans="2:63" s="12" customFormat="1" ht="22.9" customHeight="1">
      <c r="B135" s="170"/>
      <c r="C135" s="171"/>
      <c r="D135" s="172" t="s">
        <v>73</v>
      </c>
      <c r="E135" s="184" t="s">
        <v>160</v>
      </c>
      <c r="F135" s="184" t="s">
        <v>445</v>
      </c>
      <c r="G135" s="171"/>
      <c r="H135" s="171"/>
      <c r="I135" s="174"/>
      <c r="J135" s="185">
        <f>BK135</f>
        <v>0</v>
      </c>
      <c r="K135" s="171"/>
      <c r="L135" s="176"/>
      <c r="M135" s="177"/>
      <c r="N135" s="178"/>
      <c r="O135" s="178"/>
      <c r="P135" s="179">
        <f>SUM(P136:P146)</f>
        <v>0</v>
      </c>
      <c r="Q135" s="178"/>
      <c r="R135" s="179">
        <f>SUM(R136:R146)</f>
        <v>22.8592734</v>
      </c>
      <c r="S135" s="178"/>
      <c r="T135" s="180">
        <f>SUM(T136:T146)</f>
        <v>0</v>
      </c>
      <c r="AR135" s="181" t="s">
        <v>81</v>
      </c>
      <c r="AT135" s="182" t="s">
        <v>73</v>
      </c>
      <c r="AU135" s="182" t="s">
        <v>81</v>
      </c>
      <c r="AY135" s="181" t="s">
        <v>146</v>
      </c>
      <c r="BK135" s="183">
        <f>SUM(BK136:BK146)</f>
        <v>0</v>
      </c>
    </row>
    <row r="136" spans="1:65" s="2" customFormat="1" ht="16.5" customHeight="1">
      <c r="A136" s="33"/>
      <c r="B136" s="34"/>
      <c r="C136" s="186" t="s">
        <v>177</v>
      </c>
      <c r="D136" s="186" t="s">
        <v>148</v>
      </c>
      <c r="E136" s="187" t="s">
        <v>768</v>
      </c>
      <c r="F136" s="188" t="s">
        <v>769</v>
      </c>
      <c r="G136" s="189" t="s">
        <v>310</v>
      </c>
      <c r="H136" s="190">
        <v>7.2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39</v>
      </c>
      <c r="O136" s="70"/>
      <c r="P136" s="196">
        <f>O136*H136</f>
        <v>0</v>
      </c>
      <c r="Q136" s="196">
        <v>3.11388</v>
      </c>
      <c r="R136" s="196">
        <f>Q136*H136</f>
        <v>22.419936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152</v>
      </c>
      <c r="AT136" s="198" t="s">
        <v>148</v>
      </c>
      <c r="AU136" s="198" t="s">
        <v>83</v>
      </c>
      <c r="AY136" s="16" t="s">
        <v>146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81</v>
      </c>
      <c r="BK136" s="199">
        <f>ROUND(I136*H136,2)</f>
        <v>0</v>
      </c>
      <c r="BL136" s="16" t="s">
        <v>152</v>
      </c>
      <c r="BM136" s="198" t="s">
        <v>770</v>
      </c>
    </row>
    <row r="137" spans="2:51" s="13" customFormat="1" ht="12">
      <c r="B137" s="205"/>
      <c r="C137" s="206"/>
      <c r="D137" s="200" t="s">
        <v>170</v>
      </c>
      <c r="E137" s="207" t="s">
        <v>1</v>
      </c>
      <c r="F137" s="208" t="s">
        <v>771</v>
      </c>
      <c r="G137" s="206"/>
      <c r="H137" s="209">
        <v>7.2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170</v>
      </c>
      <c r="AU137" s="215" t="s">
        <v>83</v>
      </c>
      <c r="AV137" s="13" t="s">
        <v>83</v>
      </c>
      <c r="AW137" s="13" t="s">
        <v>30</v>
      </c>
      <c r="AX137" s="13" t="s">
        <v>81</v>
      </c>
      <c r="AY137" s="215" t="s">
        <v>146</v>
      </c>
    </row>
    <row r="138" spans="1:65" s="2" customFormat="1" ht="16.5" customHeight="1">
      <c r="A138" s="33"/>
      <c r="B138" s="34"/>
      <c r="C138" s="186" t="s">
        <v>182</v>
      </c>
      <c r="D138" s="186" t="s">
        <v>148</v>
      </c>
      <c r="E138" s="187" t="s">
        <v>590</v>
      </c>
      <c r="F138" s="188" t="s">
        <v>447</v>
      </c>
      <c r="G138" s="189" t="s">
        <v>310</v>
      </c>
      <c r="H138" s="190">
        <v>12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152</v>
      </c>
      <c r="AT138" s="198" t="s">
        <v>148</v>
      </c>
      <c r="AU138" s="198" t="s">
        <v>83</v>
      </c>
      <c r="AY138" s="16" t="s">
        <v>146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81</v>
      </c>
      <c r="BK138" s="199">
        <f>ROUND(I138*H138,2)</f>
        <v>0</v>
      </c>
      <c r="BL138" s="16" t="s">
        <v>152</v>
      </c>
      <c r="BM138" s="198" t="s">
        <v>772</v>
      </c>
    </row>
    <row r="139" spans="2:51" s="13" customFormat="1" ht="12">
      <c r="B139" s="205"/>
      <c r="C139" s="206"/>
      <c r="D139" s="200" t="s">
        <v>170</v>
      </c>
      <c r="E139" s="207" t="s">
        <v>1</v>
      </c>
      <c r="F139" s="208" t="s">
        <v>773</v>
      </c>
      <c r="G139" s="206"/>
      <c r="H139" s="209">
        <v>12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170</v>
      </c>
      <c r="AU139" s="215" t="s">
        <v>83</v>
      </c>
      <c r="AV139" s="13" t="s">
        <v>83</v>
      </c>
      <c r="AW139" s="13" t="s">
        <v>30</v>
      </c>
      <c r="AX139" s="13" t="s">
        <v>81</v>
      </c>
      <c r="AY139" s="215" t="s">
        <v>146</v>
      </c>
    </row>
    <row r="140" spans="1:65" s="2" customFormat="1" ht="16.5" customHeight="1">
      <c r="A140" s="33"/>
      <c r="B140" s="34"/>
      <c r="C140" s="186" t="s">
        <v>187</v>
      </c>
      <c r="D140" s="186" t="s">
        <v>148</v>
      </c>
      <c r="E140" s="187" t="s">
        <v>593</v>
      </c>
      <c r="F140" s="188" t="s">
        <v>594</v>
      </c>
      <c r="G140" s="189" t="s">
        <v>168</v>
      </c>
      <c r="H140" s="190">
        <v>45.4</v>
      </c>
      <c r="I140" s="191"/>
      <c r="J140" s="192">
        <f>ROUND(I140*H140,2)</f>
        <v>0</v>
      </c>
      <c r="K140" s="193"/>
      <c r="L140" s="38"/>
      <c r="M140" s="194" t="s">
        <v>1</v>
      </c>
      <c r="N140" s="195" t="s">
        <v>39</v>
      </c>
      <c r="O140" s="70"/>
      <c r="P140" s="196">
        <f>O140*H140</f>
        <v>0</v>
      </c>
      <c r="Q140" s="196">
        <v>0.00726</v>
      </c>
      <c r="R140" s="196">
        <f>Q140*H140</f>
        <v>0.329604</v>
      </c>
      <c r="S140" s="196">
        <v>0</v>
      </c>
      <c r="T140" s="19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152</v>
      </c>
      <c r="AT140" s="198" t="s">
        <v>148</v>
      </c>
      <c r="AU140" s="198" t="s">
        <v>83</v>
      </c>
      <c r="AY140" s="16" t="s">
        <v>146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6" t="s">
        <v>81</v>
      </c>
      <c r="BK140" s="199">
        <f>ROUND(I140*H140,2)</f>
        <v>0</v>
      </c>
      <c r="BL140" s="16" t="s">
        <v>152</v>
      </c>
      <c r="BM140" s="198" t="s">
        <v>774</v>
      </c>
    </row>
    <row r="141" spans="2:51" s="13" customFormat="1" ht="12">
      <c r="B141" s="205"/>
      <c r="C141" s="206"/>
      <c r="D141" s="200" t="s">
        <v>170</v>
      </c>
      <c r="E141" s="207" t="s">
        <v>1</v>
      </c>
      <c r="F141" s="208" t="s">
        <v>775</v>
      </c>
      <c r="G141" s="206"/>
      <c r="H141" s="209">
        <v>40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170</v>
      </c>
      <c r="AU141" s="215" t="s">
        <v>83</v>
      </c>
      <c r="AV141" s="13" t="s">
        <v>83</v>
      </c>
      <c r="AW141" s="13" t="s">
        <v>30</v>
      </c>
      <c r="AX141" s="13" t="s">
        <v>74</v>
      </c>
      <c r="AY141" s="215" t="s">
        <v>146</v>
      </c>
    </row>
    <row r="142" spans="2:51" s="13" customFormat="1" ht="12">
      <c r="B142" s="205"/>
      <c r="C142" s="206"/>
      <c r="D142" s="200" t="s">
        <v>170</v>
      </c>
      <c r="E142" s="207" t="s">
        <v>1</v>
      </c>
      <c r="F142" s="208" t="s">
        <v>776</v>
      </c>
      <c r="G142" s="206"/>
      <c r="H142" s="209">
        <v>5.4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170</v>
      </c>
      <c r="AU142" s="215" t="s">
        <v>83</v>
      </c>
      <c r="AV142" s="13" t="s">
        <v>83</v>
      </c>
      <c r="AW142" s="13" t="s">
        <v>30</v>
      </c>
      <c r="AX142" s="13" t="s">
        <v>74</v>
      </c>
      <c r="AY142" s="215" t="s">
        <v>146</v>
      </c>
    </row>
    <row r="143" spans="2:51" s="14" customFormat="1" ht="12">
      <c r="B143" s="216"/>
      <c r="C143" s="217"/>
      <c r="D143" s="200" t="s">
        <v>170</v>
      </c>
      <c r="E143" s="218" t="s">
        <v>1</v>
      </c>
      <c r="F143" s="219" t="s">
        <v>201</v>
      </c>
      <c r="G143" s="217"/>
      <c r="H143" s="220">
        <v>45.4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170</v>
      </c>
      <c r="AU143" s="226" t="s">
        <v>83</v>
      </c>
      <c r="AV143" s="14" t="s">
        <v>152</v>
      </c>
      <c r="AW143" s="14" t="s">
        <v>30</v>
      </c>
      <c r="AX143" s="14" t="s">
        <v>81</v>
      </c>
      <c r="AY143" s="226" t="s">
        <v>146</v>
      </c>
    </row>
    <row r="144" spans="1:65" s="2" customFormat="1" ht="16.5" customHeight="1">
      <c r="A144" s="33"/>
      <c r="B144" s="34"/>
      <c r="C144" s="186" t="s">
        <v>192</v>
      </c>
      <c r="D144" s="186" t="s">
        <v>148</v>
      </c>
      <c r="E144" s="187" t="s">
        <v>602</v>
      </c>
      <c r="F144" s="188" t="s">
        <v>603</v>
      </c>
      <c r="G144" s="189" t="s">
        <v>168</v>
      </c>
      <c r="H144" s="190">
        <v>45.4</v>
      </c>
      <c r="I144" s="191"/>
      <c r="J144" s="192">
        <f>ROUND(I144*H144,2)</f>
        <v>0</v>
      </c>
      <c r="K144" s="193"/>
      <c r="L144" s="38"/>
      <c r="M144" s="194" t="s">
        <v>1</v>
      </c>
      <c r="N144" s="195" t="s">
        <v>39</v>
      </c>
      <c r="O144" s="70"/>
      <c r="P144" s="196">
        <f>O144*H144</f>
        <v>0</v>
      </c>
      <c r="Q144" s="196">
        <v>0.00086</v>
      </c>
      <c r="R144" s="196">
        <f>Q144*H144</f>
        <v>0.039043999999999995</v>
      </c>
      <c r="S144" s="196">
        <v>0</v>
      </c>
      <c r="T144" s="19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152</v>
      </c>
      <c r="AT144" s="198" t="s">
        <v>148</v>
      </c>
      <c r="AU144" s="198" t="s">
        <v>83</v>
      </c>
      <c r="AY144" s="16" t="s">
        <v>146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81</v>
      </c>
      <c r="BK144" s="199">
        <f>ROUND(I144*H144,2)</f>
        <v>0</v>
      </c>
      <c r="BL144" s="16" t="s">
        <v>152</v>
      </c>
      <c r="BM144" s="198" t="s">
        <v>777</v>
      </c>
    </row>
    <row r="145" spans="1:65" s="2" customFormat="1" ht="16.5" customHeight="1">
      <c r="A145" s="33"/>
      <c r="B145" s="34"/>
      <c r="C145" s="186" t="s">
        <v>196</v>
      </c>
      <c r="D145" s="186" t="s">
        <v>148</v>
      </c>
      <c r="E145" s="187" t="s">
        <v>451</v>
      </c>
      <c r="F145" s="188" t="s">
        <v>452</v>
      </c>
      <c r="G145" s="189" t="s">
        <v>344</v>
      </c>
      <c r="H145" s="190">
        <v>0.068</v>
      </c>
      <c r="I145" s="191"/>
      <c r="J145" s="192">
        <f>ROUND(I145*H145,2)</f>
        <v>0</v>
      </c>
      <c r="K145" s="193"/>
      <c r="L145" s="38"/>
      <c r="M145" s="194" t="s">
        <v>1</v>
      </c>
      <c r="N145" s="195" t="s">
        <v>39</v>
      </c>
      <c r="O145" s="70"/>
      <c r="P145" s="196">
        <f>O145*H145</f>
        <v>0</v>
      </c>
      <c r="Q145" s="196">
        <v>1.03955</v>
      </c>
      <c r="R145" s="196">
        <f>Q145*H145</f>
        <v>0.0706894</v>
      </c>
      <c r="S145" s="196">
        <v>0</v>
      </c>
      <c r="T145" s="19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152</v>
      </c>
      <c r="AT145" s="198" t="s">
        <v>148</v>
      </c>
      <c r="AU145" s="198" t="s">
        <v>83</v>
      </c>
      <c r="AY145" s="16" t="s">
        <v>146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6" t="s">
        <v>81</v>
      </c>
      <c r="BK145" s="199">
        <f>ROUND(I145*H145,2)</f>
        <v>0</v>
      </c>
      <c r="BL145" s="16" t="s">
        <v>152</v>
      </c>
      <c r="BM145" s="198" t="s">
        <v>778</v>
      </c>
    </row>
    <row r="146" spans="2:51" s="13" customFormat="1" ht="22.5">
      <c r="B146" s="205"/>
      <c r="C146" s="206"/>
      <c r="D146" s="200" t="s">
        <v>170</v>
      </c>
      <c r="E146" s="207" t="s">
        <v>1</v>
      </c>
      <c r="F146" s="208" t="s">
        <v>779</v>
      </c>
      <c r="G146" s="206"/>
      <c r="H146" s="209">
        <v>0.068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170</v>
      </c>
      <c r="AU146" s="215" t="s">
        <v>83</v>
      </c>
      <c r="AV146" s="13" t="s">
        <v>83</v>
      </c>
      <c r="AW146" s="13" t="s">
        <v>30</v>
      </c>
      <c r="AX146" s="13" t="s">
        <v>81</v>
      </c>
      <c r="AY146" s="215" t="s">
        <v>146</v>
      </c>
    </row>
    <row r="147" spans="2:63" s="12" customFormat="1" ht="22.9" customHeight="1">
      <c r="B147" s="170"/>
      <c r="C147" s="171"/>
      <c r="D147" s="172" t="s">
        <v>73</v>
      </c>
      <c r="E147" s="184" t="s">
        <v>405</v>
      </c>
      <c r="F147" s="184" t="s">
        <v>406</v>
      </c>
      <c r="G147" s="171"/>
      <c r="H147" s="171"/>
      <c r="I147" s="174"/>
      <c r="J147" s="185">
        <f>BK147</f>
        <v>0</v>
      </c>
      <c r="K147" s="171"/>
      <c r="L147" s="176"/>
      <c r="M147" s="177"/>
      <c r="N147" s="178"/>
      <c r="O147" s="178"/>
      <c r="P147" s="179">
        <f>P148</f>
        <v>0</v>
      </c>
      <c r="Q147" s="178"/>
      <c r="R147" s="179">
        <f>R148</f>
        <v>0</v>
      </c>
      <c r="S147" s="178"/>
      <c r="T147" s="180">
        <f>T148</f>
        <v>0</v>
      </c>
      <c r="AR147" s="181" t="s">
        <v>81</v>
      </c>
      <c r="AT147" s="182" t="s">
        <v>73</v>
      </c>
      <c r="AU147" s="182" t="s">
        <v>81</v>
      </c>
      <c r="AY147" s="181" t="s">
        <v>146</v>
      </c>
      <c r="BK147" s="183">
        <f>BK148</f>
        <v>0</v>
      </c>
    </row>
    <row r="148" spans="1:65" s="2" customFormat="1" ht="16.5" customHeight="1">
      <c r="A148" s="33"/>
      <c r="B148" s="34"/>
      <c r="C148" s="186" t="s">
        <v>202</v>
      </c>
      <c r="D148" s="186" t="s">
        <v>148</v>
      </c>
      <c r="E148" s="187" t="s">
        <v>407</v>
      </c>
      <c r="F148" s="188" t="s">
        <v>408</v>
      </c>
      <c r="G148" s="189" t="s">
        <v>344</v>
      </c>
      <c r="H148" s="190">
        <v>22.859</v>
      </c>
      <c r="I148" s="191"/>
      <c r="J148" s="192">
        <f>ROUND(I148*H148,2)</f>
        <v>0</v>
      </c>
      <c r="K148" s="193"/>
      <c r="L148" s="38"/>
      <c r="M148" s="242" t="s">
        <v>1</v>
      </c>
      <c r="N148" s="243" t="s">
        <v>39</v>
      </c>
      <c r="O148" s="229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152</v>
      </c>
      <c r="AT148" s="198" t="s">
        <v>148</v>
      </c>
      <c r="AU148" s="198" t="s">
        <v>83</v>
      </c>
      <c r="AY148" s="16" t="s">
        <v>146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81</v>
      </c>
      <c r="BK148" s="199">
        <f>ROUND(I148*H148,2)</f>
        <v>0</v>
      </c>
      <c r="BL148" s="16" t="s">
        <v>152</v>
      </c>
      <c r="BM148" s="198" t="s">
        <v>780</v>
      </c>
    </row>
    <row r="149" spans="1:31" s="2" customFormat="1" ht="6.95" customHeight="1">
      <c r="A149" s="33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38"/>
      <c r="M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</sheetData>
  <sheetProtection algorithmName="SHA-512" hashValue="JpZaOrXuYNkqg4b+6yMSVL567/VL8mqXJR+lNorCzkp45vEr7FH3R2j5d8ivN0Xt6SbMowRcdWSiv35iDetEoA==" saltValue="sdnk6vySGa9aIivT0uWTGrX5RiajXNy+BZMXsTL0+AI3BJ0Lx1tT1oeqbWO2TS0qzITtFycl3zP0TyP03U7HCA==" spinCount="100000" sheet="1" objects="1" scenarios="1" formatColumns="0" formatRows="0" autoFilter="0"/>
  <autoFilter ref="C119:K14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Jan Hrabicova</cp:lastModifiedBy>
  <dcterms:created xsi:type="dcterms:W3CDTF">2022-04-28T19:43:31Z</dcterms:created>
  <dcterms:modified xsi:type="dcterms:W3CDTF">2022-05-02T10:33:51Z</dcterms:modified>
  <cp:category/>
  <cp:version/>
  <cp:contentType/>
  <cp:contentStatus/>
</cp:coreProperties>
</file>