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6268" windowHeight="12576" activeTab="0"/>
  </bookViews>
  <sheets>
    <sheet name="Rekapitulace stavby" sheetId="1" r:id="rId1"/>
    <sheet name="1. - SO 01" sheetId="2" r:id="rId2"/>
    <sheet name="VON - Vedlejší a ostatní ..." sheetId="3" r:id="rId3"/>
    <sheet name="Pokyny pro vyplnění" sheetId="4" r:id="rId4"/>
  </sheets>
  <definedNames>
    <definedName name="_xlnm._FilterDatabase" localSheetId="1" hidden="1">'1. - SO 01'!$C$88:$K$1087</definedName>
    <definedName name="_xlnm._FilterDatabase" localSheetId="2" hidden="1">'VON - Vedlejší a ostatní ...'!$C$82:$K$185</definedName>
    <definedName name="_xlnm.Print_Area" localSheetId="1">'1. - SO 01'!$C$4:$J$39,'1. - SO 01'!$C$45:$J$70,'1. - SO 01'!$C$76:$K$1087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2">'VON - Vedlejší a ostatní ...'!$C$4:$J$39,'VON - Vedlejší a ostatní ...'!$C$45:$J$64,'VON - Vedlejší a ostatní ...'!$C$70:$K$185</definedName>
    <definedName name="_xlnm.Print_Titles" localSheetId="0">'Rekapitulace stavby'!$52:$52</definedName>
    <definedName name="_xlnm.Print_Titles" localSheetId="1">'1. - SO 01'!$88:$88</definedName>
    <definedName name="_xlnm.Print_Titles" localSheetId="2">'VON - Vedlejší a ostatní ...'!$82:$82</definedName>
  </definedNames>
  <calcPr calcId="162913"/>
</workbook>
</file>

<file path=xl/sharedStrings.xml><?xml version="1.0" encoding="utf-8"?>
<sst xmlns="http://schemas.openxmlformats.org/spreadsheetml/2006/main" count="10972" uniqueCount="1323">
  <si>
    <t>Export Komplet</t>
  </si>
  <si>
    <t>VZ</t>
  </si>
  <si>
    <t>2.0</t>
  </si>
  <si>
    <t>ZAMOK</t>
  </si>
  <si>
    <t>False</t>
  </si>
  <si>
    <t>{03745f83-c3e1-42a5-ad50-8cf8282eeecf}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</si>
  <si>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</si>
  <si>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</si>
  <si>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</si>
  <si>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</si>
  <si>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</si>
  <si>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</si>
  <si>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</si>
  <si>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</si>
  <si>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3618vvCU2022-I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</si>
  <si>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</si>
  <si>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</si>
  <si>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Cidlina, Chlumec nad Cidlinou, dolní jez, ř. km 29,056, oprava podesty</t>
  </si>
  <si>
    <t>KSO:</t>
  </si>
  <si>
    <t>832 1</t>
  </si>
  <si>
    <t>CC-CZ:</t>
  </si>
  <si>
    <t>215</t>
  </si>
  <si>
    <t>Místo:</t>
  </si>
  <si>
    <t>Chlumec nad Cidlinou</t>
  </si>
  <si>
    <t>Datum:</t>
  </si>
  <si>
    <t>18. 1. 2022</t>
  </si>
  <si>
    <t>Zadavatel:</t>
  </si>
  <si>
    <t>IČ:</t>
  </si>
  <si>
    <t/>
  </si>
  <si>
    <t>Povodí Labe, závod Jablonec nad Nisou</t>
  </si>
  <si>
    <t>DIČ:</t>
  </si>
  <si>
    <t>Uchazeč:</t>
  </si>
  <si>
    <t>Vyplň údaj</t>
  </si>
  <si>
    <t>Projektant:</t>
  </si>
  <si>
    <t>Povodí Labe, OIČ, Hradec Králové</t>
  </si>
  <si>
    <t>True</t>
  </si>
  <si>
    <t>Zpracovatel:</t>
  </si>
  <si>
    <t>Ing. Eva Morkesová</t>
  </si>
  <si>
    <t>Poznámka:</t>
  </si>
  <si>
    <t>Rozpočtováno v CÚ 2022/I
Neomezený dálkový přístup k úvodním částem katalogů ÚRS na http:/www.cs-urs.cz.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</si>
  <si>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</si>
  <si>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</si>
  <si>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</si>
  <si>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</si>
  <si>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</si>
  <si>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</si>
  <si>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</si>
  <si>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</si>
  <si>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</si>
  <si>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</si>
  <si>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</si>
  <si>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</si>
  <si>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</si>
  <si>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</si>
  <si>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</si>
  <si>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</si>
  <si>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</si>
  <si>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</si>
  <si>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</si>
  <si>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</si>
  <si>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</si>
  <si>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</si>
  <si>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</si>
  <si>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</si>
  <si>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</si>
  <si>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</si>
  <si>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</si>
  <si>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</si>
  <si>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</si>
  <si>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</si>
  <si>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</si>
  <si>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</si>
  <si>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</si>
  <si>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</si>
  <si>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</si>
  <si>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</si>
  <si>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</si>
  <si>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</si>
  <si>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</si>
  <si>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</t>
  </si>
  <si>
    <t>SO 01</t>
  </si>
  <si>
    <t>STA</t>
  </si>
  <si>
    <t>1</t>
  </si>
  <si>
    <t>{e6e9589a-8159-4358-88ce-0ebf259a5a77}</t>
  </si>
  <si>
    <t>2</t>
  </si>
  <si>
    <t>VON</t>
  </si>
  <si>
    <t>Vedlejší a ostatní náklady</t>
  </si>
  <si>
    <t>{e97953e7-3ef3-4283-91c9-8abd9d842e0b}</t>
  </si>
  <si>
    <t>KRYCÍ LIST SOUPISU PRACÍ</t>
  </si>
  <si>
    <t>Objekt:</t>
  </si>
  <si>
    <t>1. - SO 01</t>
  </si>
  <si>
    <t>Rozpočtováno v CÚ 2022/I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</si>
  <si>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</si>
  <si>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</si>
  <si>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</si>
  <si>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</si>
  <si>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</si>
  <si>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</si>
  <si>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</si>
  <si>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</si>
  <si>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</si>
  <si>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</si>
  <si>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</si>
  <si>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</si>
  <si>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</si>
  <si>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</si>
  <si>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</si>
  <si>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</si>
  <si>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</si>
  <si>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</si>
  <si>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</si>
  <si>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</si>
  <si>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</si>
  <si>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</si>
  <si>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</si>
  <si>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</si>
  <si>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</si>
  <si>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</si>
  <si>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</si>
  <si>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</si>
  <si>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</si>
  <si>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</si>
  <si>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</si>
  <si>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</si>
  <si>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121112003</t>
  </si>
  <si>
    <t>Sejmutí ornice tl vrstvy do 200 mm ručně</t>
  </si>
  <si>
    <t>m2</t>
  </si>
  <si>
    <t>CS ÚRS 2022 01</t>
  </si>
  <si>
    <t>4</t>
  </si>
  <si>
    <t>-1176511677</t>
  </si>
  <si>
    <t>PP</t>
  </si>
  <si>
    <t>Sejmutí ornice ručně při souvislé ploše, tl. vrstvy do 200 mm</t>
  </si>
  <si>
    <t>Online PSC</t>
  </si>
  <si>
    <t>https://podminky.urs.cz/item/CS_URS_2022_01/121112003</t>
  </si>
  <si>
    <t>VV</t>
  </si>
  <si>
    <t>kolem opravované základové patky pravého schodiště (v tl. 150 mm), viz příloha D.1</t>
  </si>
  <si>
    <t>1,3*0,8+2*1,3*0,3+1,3*0,3</t>
  </si>
  <si>
    <t>122211101</t>
  </si>
  <si>
    <t>Odkopávky a prokopávky v hornině třídy těžitelnosti I, skupiny 3 ručně</t>
  </si>
  <si>
    <t>m3</t>
  </si>
  <si>
    <t>-138797359</t>
  </si>
  <si>
    <t>Odkopávky a prokopávky ručně zapažené i nezapažené v hornině třídy těžitelnosti I skupiny 3</t>
  </si>
  <si>
    <t>https://podminky.urs.cz/item/CS_URS_2022_01/122211101</t>
  </si>
  <si>
    <t>kolem opravované základové patky pravého schodiště, viz příloha D.1</t>
  </si>
  <si>
    <t>(1,3*0,8+2*1,3*0,3+1,3*0,3)*0,15</t>
  </si>
  <si>
    <t>3</t>
  </si>
  <si>
    <t>129911121</t>
  </si>
  <si>
    <t>Bourání zdiva z betonu prostého neprokládaného v odkopávkách nebo prokopávkách ručně</t>
  </si>
  <si>
    <t>-1325085657</t>
  </si>
  <si>
    <t>Bourání konstrukcí v odkopávkách a prokopávkách ručně s přemístěním suti na hromady na vzdálenost do 20 m nebo s naložením na dopravní prostředek z betonu prostého neprokládaného</t>
  </si>
  <si>
    <t>https://podminky.urs.cz/item/CS_URS_2022_01/129911121</t>
  </si>
  <si>
    <t>poškozená vrchní část základové patky pravého schodiště, viz příloha D.1, D.3, D.5.1</t>
  </si>
  <si>
    <t>1,30*0,70*0,30</t>
  </si>
  <si>
    <t>162251101</t>
  </si>
  <si>
    <t>Vodorovné přemístění do 20 m výkopku/sypaniny z horniny třídy těžitelnosti I skupiny 1 až 3</t>
  </si>
  <si>
    <t>-417625998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</si>
  <si>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</si>
  <si>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https://podminky.urs.cz/item/CS_URS_2022_01/162251101</t>
  </si>
  <si>
    <t>viz příloha D.1</t>
  </si>
  <si>
    <t>zemina z odkopávky na meziskládku a zpět do zásypu</t>
  </si>
  <si>
    <t>2*0,332</t>
  </si>
  <si>
    <t>5</t>
  </si>
  <si>
    <t>162251101R</t>
  </si>
  <si>
    <t>1373293414</t>
  </si>
  <si>
    <t>humózní vrstva zeminy na meziskládku a zpět pro ohumusování</t>
  </si>
  <si>
    <t>6</t>
  </si>
  <si>
    <t>174111101</t>
  </si>
  <si>
    <t>Zásyp jam, šachet rýh nebo kolem objektů sypaninou se zhutněním ručně</t>
  </si>
  <si>
    <t>-1802256720</t>
  </si>
  <si>
    <t>Zásyp sypaninou z jakékoliv horniny ručně s uložením výkopku ve vrstvách se zhutněním jam, šachet, rýh nebo kolem objektů v těchto vykopávkách</t>
  </si>
  <si>
    <t>https://podminky.urs.cz/item/CS_URS_2022_01/174111101</t>
  </si>
  <si>
    <t>kolem obnovené základové PB patky schodiště, viz příloha D.1</t>
  </si>
  <si>
    <t>0,332</t>
  </si>
  <si>
    <t>7</t>
  </si>
  <si>
    <t>181311103</t>
  </si>
  <si>
    <t>Rozprostření ornice tl vrstvy do 200 mm v rovině nebo ve svahu do 1:5 ručně</t>
  </si>
  <si>
    <t>-48017283</t>
  </si>
  <si>
    <t>Rozprostření a urovnání ornice v rovině nebo ve svahu sklonu do 1:5 ručně při souvislé ploše, tl. vrstvy do 200 mm</t>
  </si>
  <si>
    <t>https://podminky.urs.cz/item/CS_URS_2022_01/181311103</t>
  </si>
  <si>
    <t>kolem obnovené základové patky pravého schodiště (v tl. 150 mm), viz příloha D.1</t>
  </si>
  <si>
    <t>2,21</t>
  </si>
  <si>
    <t>8</t>
  </si>
  <si>
    <t>181451121</t>
  </si>
  <si>
    <t>Založení lučního trávníku výsevem pl přes 1000 m2 v rovině a ve svahu do 1:5</t>
  </si>
  <si>
    <t>104225284</t>
  </si>
  <si>
    <t>Založení trávníku na půdě předem připravené plochy přes 1000 m2 výsevem včetně utažení lučního v rovině nebo na svahu do 1:5</t>
  </si>
  <si>
    <t>https://podminky.urs.cz/item/CS_URS_2022_01/181451121</t>
  </si>
  <si>
    <t>viz viz příloha C.3, D.1, D.2</t>
  </si>
  <si>
    <t>staveniště a zařízení staveniště včetně mezideponie na PB (včetně zásypu kolem zákl. patky schodiště)</t>
  </si>
  <si>
    <t>30,0*7,0+2,21</t>
  </si>
  <si>
    <t>staveniště na LB</t>
  </si>
  <si>
    <t>20,0*7,0</t>
  </si>
  <si>
    <t>Mezisoučet</t>
  </si>
  <si>
    <t>sportoviště</t>
  </si>
  <si>
    <t>zařízení staveniště s mezideponií na LB</t>
  </si>
  <si>
    <t>50,0</t>
  </si>
  <si>
    <t>přístup ke staveništi na LB (přes sport. areál)</t>
  </si>
  <si>
    <t>150,0*5,0</t>
  </si>
  <si>
    <t>Součet</t>
  </si>
  <si>
    <t>9</t>
  </si>
  <si>
    <t>M</t>
  </si>
  <si>
    <t>00572472</t>
  </si>
  <si>
    <t>osivo směs travní krajinná-rovinná</t>
  </si>
  <si>
    <t>kg</t>
  </si>
  <si>
    <t>-568611914</t>
  </si>
  <si>
    <t>viz pol. založení trávníku, viz příloha D.1</t>
  </si>
  <si>
    <t>352,21</t>
  </si>
  <si>
    <t>352,21*0,03 'Přepočtené koeficientem množství</t>
  </si>
  <si>
    <t>10</t>
  </si>
  <si>
    <t>00572440</t>
  </si>
  <si>
    <t>osivo směs travní hřištní</t>
  </si>
  <si>
    <t>933332234</t>
  </si>
  <si>
    <t>sportoviště, viz pol. založení trávníku, viz příloha D.1</t>
  </si>
  <si>
    <t>800,0</t>
  </si>
  <si>
    <t>800*0,03 'Přepočtené koeficientem množství</t>
  </si>
  <si>
    <t>11</t>
  </si>
  <si>
    <t>181951112</t>
  </si>
  <si>
    <t>Úprava pláně v hornině třídy těžitelnosti I skupiny 1 až 3 se zhutněním strojně</t>
  </si>
  <si>
    <t>-1025340588</t>
  </si>
  <si>
    <t>Úprava pláně vyrovnáním výškových rozdílů strojně v hornině třídy těžitelnosti I, skupiny 1 až 3 se zhutněním</t>
  </si>
  <si>
    <t>https://podminky.urs.cz/item/CS_URS_2022_01/181951112</t>
  </si>
  <si>
    <t>staveniště a zařízení staveniště s mezideponií na PB</t>
  </si>
  <si>
    <t>30,0*7,0</t>
  </si>
  <si>
    <t>staveniště a zařízení staveniště s mezideponií na LB</t>
  </si>
  <si>
    <t>20,0*7,0+50,0</t>
  </si>
  <si>
    <t>12</t>
  </si>
  <si>
    <t>184818245</t>
  </si>
  <si>
    <t>Ochrana kmene průměru přes 900 do 1100 mm bedněním výšky přes 2 do 3 m</t>
  </si>
  <si>
    <t>kus</t>
  </si>
  <si>
    <t>731838506</t>
  </si>
  <si>
    <t>Ochrana kmene bedněním před poškozením stavebním provozem zřízení včetně odstranění výšky bednění přes 2 do 3 m průměru kmene přes 900 do 1100 mm</t>
  </si>
  <si>
    <t>https://podminky.urs.cz/item/CS_URS_2022_01/184818245</t>
  </si>
  <si>
    <t>ochrana kmene vrby prům. 1 m na LB, 1 ks, viz příloha D.1</t>
  </si>
  <si>
    <t>13</t>
  </si>
  <si>
    <t>18481R</t>
  </si>
  <si>
    <t>Ochrana kořenů stromů v rovině nebo na svahu do 1:5</t>
  </si>
  <si>
    <t>soubor</t>
  </si>
  <si>
    <t>-1414209674</t>
  </si>
  <si>
    <t>vystouplé a obnažené kořeny vrby v těsné blízkosti staveniště a zařízení staveniště na LB, viz příloha B.</t>
  </si>
  <si>
    <t>(např. netkanou geotextilií s písčitým přesypem - zřízení, odstranění včetně likvidace)</t>
  </si>
  <si>
    <t>Zakládání</t>
  </si>
  <si>
    <t>14</t>
  </si>
  <si>
    <t>275311127</t>
  </si>
  <si>
    <t>Základové patky a bloky z betonu prostého C 25/30</t>
  </si>
  <si>
    <t>-1372148624</t>
  </si>
  <si>
    <t>Základové konstrukce z betonu prostého patky a bloky ve výkopu nebo na hlavách pilot C 25/30</t>
  </si>
  <si>
    <t>https://podminky.urs.cz/item/CS_URS_2022_01/275311127</t>
  </si>
  <si>
    <t>vrch základové patky pravého schodiště, viz příloha D.1, D.3, D.5.1</t>
  </si>
  <si>
    <t>275354111</t>
  </si>
  <si>
    <t>Bednění základových patek - zřízení</t>
  </si>
  <si>
    <t>-1238022623</t>
  </si>
  <si>
    <t>Bednění základových konstrukcí patek a bloků zřízení</t>
  </si>
  <si>
    <t>https://podminky.urs.cz/item/CS_URS_2022_01/275354111</t>
  </si>
  <si>
    <t>bednění vrchu základové patky pravého schodiště, viz příloha D.1</t>
  </si>
  <si>
    <t>2*(1,30+0,70)*0,30</t>
  </si>
  <si>
    <t>16</t>
  </si>
  <si>
    <t>275354211</t>
  </si>
  <si>
    <t>Bednění základových patek - odstranění</t>
  </si>
  <si>
    <t>-1200426515</t>
  </si>
  <si>
    <t>Bednění základových konstrukcí patek a bloků odstranění bednění</t>
  </si>
  <si>
    <t>https://podminky.urs.cz/item/CS_URS_2022_01/275354211</t>
  </si>
  <si>
    <t>Svislé a kompletní konstrukce</t>
  </si>
  <si>
    <t>17</t>
  </si>
  <si>
    <t>321311115</t>
  </si>
  <si>
    <t>Konstrukce vodních staveb z betonu prostého mrazuvzdorného tř. C 25/30</t>
  </si>
  <si>
    <t>-1218998146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</si>
  <si>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</si>
  <si>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https://podminky.urs.cz/item/CS_URS_2022_01/321311115</t>
  </si>
  <si>
    <t xml:space="preserve"> bet. tř. C 25/30 - XF3 - Cl 0,4 - Dmax 16 - S3, viz příloha D.1, D.2, D.3, D.4.1, D.4.2, D.5.1, D.5.2</t>
  </si>
  <si>
    <t xml:space="preserve">parapet pravého jezového pilíře </t>
  </si>
  <si>
    <t>1,40*1,95*(0,20+0,19)/2</t>
  </si>
  <si>
    <t>0,75*2,35*(0,20+0,19)/2</t>
  </si>
  <si>
    <t>1,95*1,35*(0,20+0,19)/2</t>
  </si>
  <si>
    <t xml:space="preserve">parapet levého jezového pilíře </t>
  </si>
  <si>
    <t>0,75*2,80*(0,20+0,19)/2</t>
  </si>
  <si>
    <t>1,95*0,85*(0,20+0,19)/2</t>
  </si>
  <si>
    <t>18</t>
  </si>
  <si>
    <t>321351010</t>
  </si>
  <si>
    <t>Bednění konstrukcí vodních staveb rovinné - zřízení</t>
  </si>
  <si>
    <t>914888767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</si>
  <si>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</si>
  <si>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https://podminky.urs.cz/item/CS_URS_2022_01/321351010</t>
  </si>
  <si>
    <t>parapety jezových pilířů</t>
  </si>
  <si>
    <t>pod přesahy parapetů (po obvodu budou zespodu okapničky - vnitřní trojúhel. ozuby š. 20 mm, hl. 20 mm)</t>
  </si>
  <si>
    <t>vrchní hrany okrajů parapetů budou šikmo skoseny (30/30 mm)</t>
  </si>
  <si>
    <t>pravý jezový pilíř</t>
  </si>
  <si>
    <t>svislé bednění</t>
  </si>
  <si>
    <t>1,95*0,20+1,40*(0,20+0,19)/2+5,65*0,19+1,95*0,19+1,35*(0,19+0,20)/2+0,10*0,20</t>
  </si>
  <si>
    <t>bednění podhledů</t>
  </si>
  <si>
    <t>(1,40+5,55+1,85+1,25)*0,1</t>
  </si>
  <si>
    <t>0,40*0,60+0,25*1,40</t>
  </si>
  <si>
    <t>levý jezový pilíř</t>
  </si>
  <si>
    <t>1,95*0,20+1,40*(0,20+0,19)/2+5,60*0,19+1,95*0,19+0,85*(0,19+0,20)/2</t>
  </si>
  <si>
    <t>(1,40+5,50+1,85+0,75)*0,1</t>
  </si>
  <si>
    <t>19</t>
  </si>
  <si>
    <t>321352010</t>
  </si>
  <si>
    <t>Bednění konstrukcí vodních staveb rovinné - odstranění</t>
  </si>
  <si>
    <t>-820755406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</si>
  <si>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</si>
  <si>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https://podminky.urs.cz/item/CS_URS_2022_01/321352010</t>
  </si>
  <si>
    <t>20</t>
  </si>
  <si>
    <t>321366111</t>
  </si>
  <si>
    <t>Výztuž železobetonových konstrukcí vodních staveb z oceli 10 505 D do 12 mm</t>
  </si>
  <si>
    <t>t</t>
  </si>
  <si>
    <t>1087521460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</si>
  <si>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</si>
  <si>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https://podminky.urs.cz/item/CS_URS_2022_01/321366111</t>
  </si>
  <si>
    <t>přivaření ocel. prutů R 8 mm po obvodu Kari sítí na volných koncích prutů Kari sítí delších než 40 mm, viz příloha D.1, D.4.1, D.4.2</t>
  </si>
  <si>
    <t>(5,55+2,55+1,25)*0,000395</t>
  </si>
  <si>
    <t>(1,85+0,70+2,90+1,25+0,75+1,85+5,50)*0,000395</t>
  </si>
  <si>
    <t>321368211</t>
  </si>
  <si>
    <t>Výztuž železobetonových konstrukcí vodních staveb ze svařovaných sítí</t>
  </si>
  <si>
    <t>1561524420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</si>
  <si>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</si>
  <si>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https://podminky.urs.cz/item/CS_URS_2022_01/321368211</t>
  </si>
  <si>
    <t>viz příloha D.1, D.4.1, D.4.2</t>
  </si>
  <si>
    <t>konstrukční výztuž parapetů jezových pilířů z KARI sítě s oky 100 x 100 mm a prům. drátů 8 mm (m = 7,9 kg/m2), ztratné 15 %</t>
  </si>
  <si>
    <t>(1,85*1,30+2,45*0,65+1,25*1,85)*0,0079*1,15</t>
  </si>
  <si>
    <t>(1,85*1,30+2,90*0,65+0,75*1,85)*0,0079*1,15</t>
  </si>
  <si>
    <t>Úpravy povrchů, podlahy a osazování výplní</t>
  </si>
  <si>
    <t>22</t>
  </si>
  <si>
    <t>628613611</t>
  </si>
  <si>
    <t>Žárové zinkování ponorem dílů ocelových konstrukcí mostů hmotnosti do 100 kg</t>
  </si>
  <si>
    <t>-1427934873</t>
  </si>
  <si>
    <t>Žárové zinkování ponorem dílů ocelových konstrukcí mostů hmotnosti dílců do 100 kg</t>
  </si>
  <si>
    <t>https://podminky.urs.cz/item/CS_URS_2022_01/628613611</t>
  </si>
  <si>
    <t>metalizace -  Zinacor v tl. vrstvy min. 150 µm, viz příloha D.1, D.5.1, D.5.2</t>
  </si>
  <si>
    <t>zábradlí - pravý pilíř a schodiště</t>
  </si>
  <si>
    <t>stojiny jackly 50 x 50 x 5 mm, dl. 1,05 m, 12 ks (m=6,366 kg/m)</t>
  </si>
  <si>
    <t>12*1,05*6,366</t>
  </si>
  <si>
    <t>madla a dolní vodorovné (u schodiště šikmé) prvky zábradelního rámu  (m=4,383 kg/m)</t>
  </si>
  <si>
    <t>jackly 50 x 50 x 3 mm</t>
  </si>
  <si>
    <t>18,99*4,383</t>
  </si>
  <si>
    <t>16,67*4,383</t>
  </si>
  <si>
    <t>prostřední vodorovné (u schodiště šikmé) prvky zábradelního rámu  (m=2,434 kg/m)</t>
  </si>
  <si>
    <t>jackly 30 x 30 x 3 mm</t>
  </si>
  <si>
    <t>16,51*2,434</t>
  </si>
  <si>
    <t xml:space="preserve">svislá výplň zábradlí </t>
  </si>
  <si>
    <t>ocel. pruty průřezu 25 x 8 mm  (m=1,57 kg/m)</t>
  </si>
  <si>
    <t>54*0,72*1,57</t>
  </si>
  <si>
    <t>60*0,75*1,57</t>
  </si>
  <si>
    <t>kotevní ocel. patky</t>
  </si>
  <si>
    <t>pro zábradlí na schodišti, 200 x 70 x 12 mm (m=1,319 kg/ks)</t>
  </si>
  <si>
    <t>2*2*1,319</t>
  </si>
  <si>
    <t>pro zábradlí na parapetu pilíře, 130 x 130 x 12  (m=1,592 kg/ks), 130 x 150 x 12  (m=1,837 kg/ks)</t>
  </si>
  <si>
    <t>6*1,592</t>
  </si>
  <si>
    <t>2*1,837</t>
  </si>
  <si>
    <t>dilatace zábradlí (mezi dvěma nejdelšími poli)</t>
  </si>
  <si>
    <t>madlo - jackl 40 x 40 x 3 mm, dl. 220 mm (m=3,404 kg/m)</t>
  </si>
  <si>
    <t>0,22*3,404</t>
  </si>
  <si>
    <t>2 ks ocel plechů (pásovin) k vypodložení dilatačního jacklu (1 ks zespodu a 1 ks z boku), 100 x 40 x 4 mm (m=0,126 kg/ks)</t>
  </si>
  <si>
    <t>2*0,126</t>
  </si>
  <si>
    <t>dolní vodorovný prvek rámu - jackl 40 x 40 x 3 mm, dl. 150 mm (m=3,404 kg/m)</t>
  </si>
  <si>
    <t>0,15*3,404</t>
  </si>
  <si>
    <t>prostřední vodor. prvek rámu - jackl 20 x 20 x 3 mm, dl. 150 mm (m=1,376 kg/m)</t>
  </si>
  <si>
    <t>0,15*1,376</t>
  </si>
  <si>
    <t>zábradlí - levý pilíř a schodiště</t>
  </si>
  <si>
    <t>stojiny jackly 50 x 50 x 5 mm, dl. 1,05 m, 12 ks  (m=6,366 kg/m)</t>
  </si>
  <si>
    <t>madla a dolní vodorovné (u schodiště šikmé) prvky zábradelního rámu</t>
  </si>
  <si>
    <t>jackly 50 x 50 x 3 mm  (m=4,383 kg/m)</t>
  </si>
  <si>
    <t>18,44*4,383</t>
  </si>
  <si>
    <t>16,14*4,383</t>
  </si>
  <si>
    <t>prostřední vodorovné (u schodiště šikmé) prvky zábradelního rámu</t>
  </si>
  <si>
    <t>jackly 30 x 30 x 3 mm  (m=2,434 kg/m)</t>
  </si>
  <si>
    <t>15,98*2,434</t>
  </si>
  <si>
    <t>svislá výplň zábradlí</t>
  </si>
  <si>
    <t>56*0,75*1,57</t>
  </si>
  <si>
    <t>podpěry chráničky el. vedení, 2 ks U 50, dl. 300 mm (m=5,59 kg/m)</t>
  </si>
  <si>
    <t>2*0,30*5,59</t>
  </si>
  <si>
    <t>23</t>
  </si>
  <si>
    <t>628635512</t>
  </si>
  <si>
    <t>Vyplnění spár zdiva z lomového kamene maltou cementovou na hl do 70 mm s vyspárováním</t>
  </si>
  <si>
    <t>1588910870</t>
  </si>
  <si>
    <t>Vyplnění spár dosavadních konstrukcí zdiva cementovou maltou s vyčištěním spár hloubky do 70 mm, zdiva z lomového kamene s vyspárováním</t>
  </si>
  <si>
    <t>https://podminky.urs.cz/item/CS_URS_2022_01/628635512</t>
  </si>
  <si>
    <t>přespárování kamenného obkladu pilířů (cca 30  % svislých ploch obkladu), viz příloha D.1, D.4.1, D.4.2</t>
  </si>
  <si>
    <t>pravý jezový pilíř (odhad)</t>
  </si>
  <si>
    <t>15,0</t>
  </si>
  <si>
    <t>levý jezový pilíř (odhad)</t>
  </si>
  <si>
    <t>24</t>
  </si>
  <si>
    <t>632451411</t>
  </si>
  <si>
    <t>Doplnění cementového potěru hlazeného pl do 1 m2 tl do 10 mm</t>
  </si>
  <si>
    <t>1295756986</t>
  </si>
  <si>
    <t>Doplnění cementového potěru na mazaninách a betonových podkladech (s dodáním hmot), hlazeného dřevěným nebo ocelovým hladítkem, plochy jednotlivě do 1 m2 a tl. do 10 mm</t>
  </si>
  <si>
    <t>https://podminky.urs.cz/item/CS_URS_2022_01/632451411</t>
  </si>
  <si>
    <t>pod ocel. profily U 180 na parapetech jezových pilířů (pro uchycení schodišť), viz příloha D.1, D.4.1, D.4.2</t>
  </si>
  <si>
    <t>2*2*0,5*0,1</t>
  </si>
  <si>
    <t>Ostatní konstrukce a práce, bourání</t>
  </si>
  <si>
    <t>25</t>
  </si>
  <si>
    <t>919735124</t>
  </si>
  <si>
    <t>Řezání stávajícího betonového krytu hl přes 150 do 200 mm</t>
  </si>
  <si>
    <t>m</t>
  </si>
  <si>
    <t>1463165314</t>
  </si>
  <si>
    <t>Řezání stávajícího betonového krytu nebo podkladu hloubky přes 150 do 200 mm</t>
  </si>
  <si>
    <t>https://podminky.urs.cz/item/CS_URS_2022_01/919735124</t>
  </si>
  <si>
    <t>odříznutí betonových parapetů diamantovým kotoučem v tl. do 200 mm, viz příloha D.1, D.4.1, D.4.2</t>
  </si>
  <si>
    <t>0,65+2,35+1,10</t>
  </si>
  <si>
    <t>0,65+2,80+1,20</t>
  </si>
  <si>
    <t>26</t>
  </si>
  <si>
    <t>938903113</t>
  </si>
  <si>
    <t>Vysekání spár hl do 70 mm ve zdivu z lomového kamene</t>
  </si>
  <si>
    <t>1934435237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</si>
  <si>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</si>
  <si>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https://podminky.urs.cz/item/CS_URS_2022_01/938903113</t>
  </si>
  <si>
    <t>přespárování kamenného obkladu pilířů (cca 30  % svislých ploch obkladu), viz příloha D.1, D.3, D.4.1, D.4.2</t>
  </si>
  <si>
    <t>27</t>
  </si>
  <si>
    <t>941111111</t>
  </si>
  <si>
    <t>Montáž lešení řadového trubkového lehkého s podlahami zatížení do 200 kg/m2 š od 0,6 do 0,9 m v do 10 m</t>
  </si>
  <si>
    <t>189251157</t>
  </si>
  <si>
    <t>Montáž lešení řadového trubkového lehkého pracovního s podlahami s provozním zatížením tř. 3 do 200 kg/m2 šířky tř. W06 od 0,6 do 0,9 m, výšky do 10 m</t>
  </si>
  <si>
    <t>https://podminky.urs.cz/item/CS_URS_2022_01/941111111</t>
  </si>
  <si>
    <t>kolem jezových pilířů pro přespárování kamenného obkladu, viz příloha D.1</t>
  </si>
  <si>
    <t>5,45*2,35</t>
  </si>
  <si>
    <t>(1,75+0,60)*(5,0+3,85)/2</t>
  </si>
  <si>
    <t>(1,55+0,60)*5,0</t>
  </si>
  <si>
    <t>(2,25+0,60)*5,40</t>
  </si>
  <si>
    <t>(1,75+0,60)*(5,8+3,15)/2</t>
  </si>
  <si>
    <t>5,40*2,35</t>
  </si>
  <si>
    <t>(1,50+0,60)*5,0</t>
  </si>
  <si>
    <t>(1,75+0,60)*(5,80+3,15)/2</t>
  </si>
  <si>
    <t>28</t>
  </si>
  <si>
    <t>941111211</t>
  </si>
  <si>
    <t>Příplatek k lešení řadovému trubkovému lehkému s podlahami š 0,9 m v 10 m za první a ZKD den použití</t>
  </si>
  <si>
    <t>876849373</t>
  </si>
  <si>
    <t>Montáž lešení řadového trubkového lehkého pracovního s podlahami s provozním zatížením tř. 3 do 200 kg/m2 Příplatek za první a každý další den použití lešení k ceně -1111</t>
  </si>
  <si>
    <t>https://podminky.urs.cz/item/CS_URS_2022_01/941111211</t>
  </si>
  <si>
    <t>lešení pro přespárování kamenného obkladu</t>
  </si>
  <si>
    <t>2*5*119,358</t>
  </si>
  <si>
    <t>29</t>
  </si>
  <si>
    <t>941111811</t>
  </si>
  <si>
    <t>Demontáž lešení řadového trubkového lehkého s podlahami zatížení do 200 kg/m2 š přes 0,6 do 0,9 m v do 10 m</t>
  </si>
  <si>
    <t>-1560177648</t>
  </si>
  <si>
    <t>Demontáž lešení řadového trubkového lehkého pracovního s podlahami s provozním zatížením tř. 3 do 200 kg/m2 šířky tř. W06 od 0,6 do 0,9 m, výšky do 10 m</t>
  </si>
  <si>
    <t>https://podminky.urs.cz/item/CS_URS_2022_01/941111811</t>
  </si>
  <si>
    <t>30</t>
  </si>
  <si>
    <t>962041211</t>
  </si>
  <si>
    <t>Bourání mostních zdí a pilířů z betonu prostého</t>
  </si>
  <si>
    <t>729668995</t>
  </si>
  <si>
    <t>Bourání mostních konstrukcí zdiva a pilířů z prostého betonu</t>
  </si>
  <si>
    <t>https://podminky.urs.cz/item/CS_URS_2022_01/962041211</t>
  </si>
  <si>
    <t>odbourání odříznuté části parapetů jez. pilířů v tl. 200 mm, viz příloha D.1, D.3, D.4.1, D.4.2</t>
  </si>
  <si>
    <t>(1,95*1,4+2,35*0,75+1,35*1,95)*0,20</t>
  </si>
  <si>
    <t>(1,95*1,4+2,80*0,75+0,85*1,95)*0,20</t>
  </si>
  <si>
    <t>31</t>
  </si>
  <si>
    <t>985131111</t>
  </si>
  <si>
    <t>Očištění ploch stěn, rubu kleneb a podlah tlakovou vodou</t>
  </si>
  <si>
    <t>817415909</t>
  </si>
  <si>
    <t>https://podminky.urs.cz/item/CS_URS_2022_01/985131111</t>
  </si>
  <si>
    <t>očištění betonových povrchů tlak. vodou do 500 barů, viz příloha D.1</t>
  </si>
  <si>
    <t>povrchy jezových pilířů po odbourání parapetů</t>
  </si>
  <si>
    <t>1,85*1,30+2,35*0,65-(0,6*0,4+1,4*0,25)+1,25*1,75</t>
  </si>
  <si>
    <t>1,85*1,30+2,80*0,65-(0,6*0,4+1,4*0,25)+0,75*1,75</t>
  </si>
  <si>
    <t>svislá pracovní spára nebouraných částí parapetů</t>
  </si>
  <si>
    <t>(0,65+2,35+1,10)*0,20</t>
  </si>
  <si>
    <t>(0,65+2,80+1,20)*0,20</t>
  </si>
  <si>
    <t>32</t>
  </si>
  <si>
    <t>985323211</t>
  </si>
  <si>
    <t>Spojovací můstek reprofilovaného betonu na epoxidové bázi tl 1 mm</t>
  </si>
  <si>
    <t>-1441804415</t>
  </si>
  <si>
    <t>Spojovací můstek reprofilovaného betonu na epoxidové bázi, tloušťky 1 mm</t>
  </si>
  <si>
    <t>https://podminky.urs.cz/item/CS_URS_2022_01/985323211</t>
  </si>
  <si>
    <t>svislá pracovní spára nebouraných částí parapetů, viz příloha D.1</t>
  </si>
  <si>
    <t>33</t>
  </si>
  <si>
    <t>985323912</t>
  </si>
  <si>
    <t>Příplatek k cenám spojovacího můstku za plochu do 10 m2 jednotlivě</t>
  </si>
  <si>
    <t>-1177110625</t>
  </si>
  <si>
    <t>Spojovací můstek reprofilovaného betonu Příplatek k cenám za plochu do 10 m2 jednotlivě</t>
  </si>
  <si>
    <t>https://podminky.urs.cz/item/CS_URS_2022_01/985323912</t>
  </si>
  <si>
    <t>34</t>
  </si>
  <si>
    <t>985331212</t>
  </si>
  <si>
    <t>Dodatečné vlepování betonářské výztuže D 10 mm do chemické malty včetně vyvrtání otvoru</t>
  </si>
  <si>
    <t>598999589</t>
  </si>
  <si>
    <t>Dodatečné vlepování betonářské výztuže včetně vyvrtání a vyčištění otvoru chemickou maltou průměr výztuže 10 mm</t>
  </si>
  <si>
    <t>https://podminky.urs.cz/item/CS_URS_2022_01/985331212</t>
  </si>
  <si>
    <t>vodorovné kotvy do nebouraných částí parapetů jez. pilířů (propojení pův. a obnov. částí parapetů), vrt prům. 12 mm, dl. 100 mm</t>
  </si>
  <si>
    <t>kotvicí tmel z dvousložkové polymercementové hmoty s hodnotou soudržnosti 18 MPa</t>
  </si>
  <si>
    <t>pravý jez. pilíř, 8 ks</t>
  </si>
  <si>
    <t>8*0,1</t>
  </si>
  <si>
    <t>levý jez. pilíř, 12 ks</t>
  </si>
  <si>
    <t>12*0,1</t>
  </si>
  <si>
    <t>35</t>
  </si>
  <si>
    <t>13021012</t>
  </si>
  <si>
    <t>tyč ocelová kruhová žebírková DIN 488 jakost B500B (10 505) výztuž do betonu D 10mm</t>
  </si>
  <si>
    <t>1564738893</t>
  </si>
  <si>
    <t>vodor. kotvy prům. 10 mm, dl. 250 mm do nebouraných částí parapetů jez. pilířů (propojení pův. a obnov. částí parapetů), viz příloha D.1, D.4.1, D.4.2</t>
  </si>
  <si>
    <t>8*0,25</t>
  </si>
  <si>
    <t>12*0,25</t>
  </si>
  <si>
    <t>5*0,00064 'Přepočtené koeficientem množství</t>
  </si>
  <si>
    <t>36</t>
  </si>
  <si>
    <t>985331113R</t>
  </si>
  <si>
    <t>Dodatečné vlepování betonářské výztuže D 12 mm do cementové aktivované malty včetně vyvrtání otvoru</t>
  </si>
  <si>
    <t>-641651659</t>
  </si>
  <si>
    <t>Dodatečné vlepování betonářské výztuže včetně vyvrtání a vyčištění otvoru cementovou aktivovanou maltou průměr výztuže 12 mm</t>
  </si>
  <si>
    <t>viz příloha D.1, D.3, D.4.1, D.4.2</t>
  </si>
  <si>
    <t>svislé kotvy (závitové tyče D 12 mm) pro ukotvení ocel. svařenců (pro uchycení schodišť) v parapetu jezových pilířů , vrty prům. 20 mm hl. 190 mm</t>
  </si>
  <si>
    <t>pravý jez. pilíř, 2 ks</t>
  </si>
  <si>
    <t>2*0,19</t>
  </si>
  <si>
    <t>levý jez. pilíř, 2 ks</t>
  </si>
  <si>
    <t>37</t>
  </si>
  <si>
    <t>985331213</t>
  </si>
  <si>
    <t>Dodatečné vlepování betonářské výztuže D 12 mm do chemické malty včetně vyvrtání otvoru</t>
  </si>
  <si>
    <t>1114177595</t>
  </si>
  <si>
    <t>Dodatečné vlepování betonářské výztuže včetně vyvrtání a vyčištění otvoru chemickou maltou průměr výztuže 12 mm</t>
  </si>
  <si>
    <t>https://podminky.urs.cz/item/CS_URS_2022_01/985331213</t>
  </si>
  <si>
    <t>viz příloha D.1, D.4.1, D.4.2, D.5.1</t>
  </si>
  <si>
    <t xml:space="preserve">chemické kotvy (dvousložkový polymercementový tmel s hodnotou soudržnosti min. 18 MPa) pro kotvení patek ocel. zábradlí </t>
  </si>
  <si>
    <t>vrty prům. 16 mm, dl. 150 mm, kotevní závitové tyče D 12 mm, dl. 170 mm</t>
  </si>
  <si>
    <t>pravý jezový pilíř, 32 ks</t>
  </si>
  <si>
    <t>4*(6+2)*0,15</t>
  </si>
  <si>
    <t>levý jezový pilíř, 32 ks</t>
  </si>
  <si>
    <t>38</t>
  </si>
  <si>
    <t>31197004</t>
  </si>
  <si>
    <t>tyč závitová Pz 4.6 M12</t>
  </si>
  <si>
    <t>-794590165</t>
  </si>
  <si>
    <t>viz příloha D.1, D.4.1, D.4.2, D.5.1, D.5.2</t>
  </si>
  <si>
    <t>svislé kotvy pro ukotvení ocel. svařenců (pro uchycení schodišť) v parapetu jezových pilířů, D 12 mm, dl. 230 mm (do cem. akt. malty)</t>
  </si>
  <si>
    <t>2*0,23</t>
  </si>
  <si>
    <t>svislé kotvy pro ukotvení patek ocel. zábradlí, D 12 mm, dl. 170 mm (chemické kotvy)</t>
  </si>
  <si>
    <t>4*(6+2)*0,17</t>
  </si>
  <si>
    <t>39</t>
  </si>
  <si>
    <t>31111006</t>
  </si>
  <si>
    <t>matice přesná šestihranná Pz DIN 934-8 M12</t>
  </si>
  <si>
    <t>100 kus</t>
  </si>
  <si>
    <t>2013798949</t>
  </si>
  <si>
    <t>pro svislé kotvy pro ukotvení ocel. svařenců (pro uchycení schodišť) v parapetu jezových pilířů, kotvy prům. 12 mm, dl. 230 mm</t>
  </si>
  <si>
    <t>2/100</t>
  </si>
  <si>
    <t>40</t>
  </si>
  <si>
    <t>31111006R</t>
  </si>
  <si>
    <t>matice přesná šestihranná uzavřená Pz DIN 934-8 M12</t>
  </si>
  <si>
    <t>1655089542</t>
  </si>
  <si>
    <t>uzavřená matice pro chemické kotvy patek ocel. zábradlí, viz příloha D.1, D.4.1, D.4.2, D.5.1, D.5.2</t>
  </si>
  <si>
    <t>4*(6+2)/100</t>
  </si>
  <si>
    <t>41</t>
  </si>
  <si>
    <t>31120006</t>
  </si>
  <si>
    <t>podložka DIN 125-A ZB D 12mm</t>
  </si>
  <si>
    <t>-233653762</t>
  </si>
  <si>
    <t>pro chemické kotvy patek ocel. zábradlí (kotvy prům. 12 mm, dl. 170 mm)</t>
  </si>
  <si>
    <t>42</t>
  </si>
  <si>
    <t>985331115R</t>
  </si>
  <si>
    <t>Dodatečné vlepování betonářské výztuže D 16 mm do cementové aktivované malty včetně vyvrtání otvoru</t>
  </si>
  <si>
    <t>1401602257</t>
  </si>
  <si>
    <t>Dodatečné vlepování betonářské výztuže včetně vyvrtání a vyčištění otvoru cementovou aktivovanou maltou průměr výztuže 16 mm</t>
  </si>
  <si>
    <t>https://podminky.urs.cz/item/CS_URS_2022_01/985331115R</t>
  </si>
  <si>
    <t>svislé kotvy z žebírkové oceli prům. 16 mm do koruny jezových pilířů (kotvení parapetů), vrty prům. 25 mm hl. 250 mm</t>
  </si>
  <si>
    <t>pravý jez. pilíř, 11 ks</t>
  </si>
  <si>
    <t>11*0,25</t>
  </si>
  <si>
    <t>levý jez. pilíř, 10 ks</t>
  </si>
  <si>
    <t>10*0,25</t>
  </si>
  <si>
    <t>svislé kotvy z žebírkové oceli prům. 16 mm v základové patce pravého schodiště</t>
  </si>
  <si>
    <t>(propojení spodní nebourané a vrchní obnovované části bet. zákl. patky schodiště)</t>
  </si>
  <si>
    <t>vrty prům. 25 mm hl. 300 mm, 4 ks</t>
  </si>
  <si>
    <t>4*0,30</t>
  </si>
  <si>
    <t>43</t>
  </si>
  <si>
    <t>13021015</t>
  </si>
  <si>
    <t>tyč ocelová kruhová žebírková DIN 488 jakost B500B (10 505) výztuž do betonu D 16mm</t>
  </si>
  <si>
    <t>337437960</t>
  </si>
  <si>
    <t>ocel prům. 16 mm pro svislé kotvy do koruny jezových pilířů (kotvení parapetů), dl. 400 mm, (m=1,58 kg/m)</t>
  </si>
  <si>
    <t>11*0,40*1,58/1000</t>
  </si>
  <si>
    <t>10*0,40*1,58/1000</t>
  </si>
  <si>
    <t>ocel prům. 16 mm pro svislé kotvy v základové patce pravého schodiště, dl. 500 mm, 4 ks</t>
  </si>
  <si>
    <t>(propojení spodní nebourané a vrchní obnov. částí bet. zákl. patky schodiště)</t>
  </si>
  <si>
    <t>4*0,50*1,58/1000</t>
  </si>
  <si>
    <t>997</t>
  </si>
  <si>
    <t>Přesun sutě</t>
  </si>
  <si>
    <t>44</t>
  </si>
  <si>
    <t>997006512</t>
  </si>
  <si>
    <t>Vodorovné doprava suti s naložením a složením na skládku přes 100 m do 1 km</t>
  </si>
  <si>
    <t>-1449534640</t>
  </si>
  <si>
    <t>Vodorovná doprava suti na skládku s naložením na dopravní prostředek a složením přes 100 m do 1 km</t>
  </si>
  <si>
    <t>https://podminky.urs.cz/item/CS_URS_2022_01/997006512</t>
  </si>
  <si>
    <t>odstraněné ocelové zábradlí na provozní dvůr dle požadavku provozovatele VD do 35 km, viz příloha B., D.1, D.3, D.4.1, D.4.2, D.5.1</t>
  </si>
  <si>
    <t>2*150,0/1000</t>
  </si>
  <si>
    <t>45</t>
  </si>
  <si>
    <t>997006519</t>
  </si>
  <si>
    <t>Příplatek k vodorovnému přemístění suti na skládku ZKD 1 km přes 1 km</t>
  </si>
  <si>
    <t>1107340785</t>
  </si>
  <si>
    <t>Vodorovná doprava suti na skládku Příplatek k ceně -6512 za každý další i započatý 1 km</t>
  </si>
  <si>
    <t>https://podminky.urs.cz/item/CS_URS_2022_01/997006519</t>
  </si>
  <si>
    <t>odstraněné ocelové zábradlí na provozní dvůr dle požadavku provozovatele VD, 34 příplatků</t>
  </si>
  <si>
    <t>34*0,300</t>
  </si>
  <si>
    <t>46</t>
  </si>
  <si>
    <t>997013601R1</t>
  </si>
  <si>
    <t>Likvidace stavebního odpadu betonového</t>
  </si>
  <si>
    <t>-1131675202</t>
  </si>
  <si>
    <t>Likvidace odpadu na skládce z prostého betonu včetně naložení, dopravy, uložení a případného poplatku za uložení</t>
  </si>
  <si>
    <t>vybouraný materiál, viz příloha B.</t>
  </si>
  <si>
    <t>vybouraný beton z vrchní část patky schodiště</t>
  </si>
  <si>
    <t>0,273*2,2</t>
  </si>
  <si>
    <t>materiál z přespárování kamenného obkladu pilířů (odhad 0,03 t/m2)</t>
  </si>
  <si>
    <t>30,0*0,03</t>
  </si>
  <si>
    <t>vybouraný beton z parapetů jez. pilířů</t>
  </si>
  <si>
    <t>2,723*2,2</t>
  </si>
  <si>
    <t>47</t>
  </si>
  <si>
    <t>997013843R</t>
  </si>
  <si>
    <t>Likvidace odpadu po otryskávání s obsahem nebezpečných látek kód odpadu 12 01 16</t>
  </si>
  <si>
    <t>330136246</t>
  </si>
  <si>
    <t>Likvidace odpadního materiálu po otryskávání s obsahem nebezpečných látek zatříděného do katalogu odpadů pod kódem 12 01 16</t>
  </si>
  <si>
    <t>odstranění a odvoz odpadu z otryskání nátěrů s abrazivem k ekologické likvidaci (vč. naložení, vodorovné a svislé dopravy, uložení a popl. za uložení)</t>
  </si>
  <si>
    <t>1,065</t>
  </si>
  <si>
    <t>PSV</t>
  </si>
  <si>
    <t>Práce a dodávky PSV</t>
  </si>
  <si>
    <t>767</t>
  </si>
  <si>
    <t>Konstrukce zámečnické</t>
  </si>
  <si>
    <t>48</t>
  </si>
  <si>
    <t>767161813</t>
  </si>
  <si>
    <t>Demontáž zábradlí rovného nerozebíratelného hmotnosti 1 m zábradlí do 20 kg do suti</t>
  </si>
  <si>
    <t>-1045694391</t>
  </si>
  <si>
    <t>Demontáž zábradlí do suti rovného nerozebíratelný spoj hmotnosti 1 m zábradlí do 20 kg</t>
  </si>
  <si>
    <t>https://podminky.urs.cz/item/CS_URS_2022_01/767161813</t>
  </si>
  <si>
    <t>odříznutí nebo demontáž zábradlí z parapetů jezových pilířů, včetně rozřezání na dílce pro jednodušší manipulaci a přepravu, viz příloha D.1</t>
  </si>
  <si>
    <t>0,20+1,20</t>
  </si>
  <si>
    <t>3,85+1,65+1,0</t>
  </si>
  <si>
    <t>3,85+1,65+0,60</t>
  </si>
  <si>
    <t>49</t>
  </si>
  <si>
    <t>767161823</t>
  </si>
  <si>
    <t>Demontáž zábradlí schodišťového nerozebíratelného hmotnosti 1 m zábradlí do 20 kg do suti</t>
  </si>
  <si>
    <t>636510395</t>
  </si>
  <si>
    <t>Demontáž zábradlí do suti schodišťového nerozebíratelný spoj hmotnosti 1 m zábradlí do 20 kg</t>
  </si>
  <si>
    <t>https://podminky.urs.cz/item/CS_URS_2022_01/767161823</t>
  </si>
  <si>
    <t>odříznutí nebo demontáž zábradlí ze schodišť na jezové pilíře, včetně rozřezání na dílce pro jednodušší manipulaci a přepravu, viz příloha D.1</t>
  </si>
  <si>
    <t>schodiště na pravý jezový pilíř</t>
  </si>
  <si>
    <t>2*(4,35+0,35)</t>
  </si>
  <si>
    <t>schodiště na levý jezový pilíř</t>
  </si>
  <si>
    <t>50</t>
  </si>
  <si>
    <t>767161214</t>
  </si>
  <si>
    <t>Montáž zábradlí rovného z profilové oceli do zdi hm přes 20 do 30 kg</t>
  </si>
  <si>
    <t>955384617</t>
  </si>
  <si>
    <t>Montáž zábradlí rovného z profilové oceli do zdiva, hmotnosti 1 m zábradlí přes 20 do 30 kg</t>
  </si>
  <si>
    <t>https://podminky.urs.cz/item/CS_URS_2022_01/767161214</t>
  </si>
  <si>
    <t>viz příloha D.1, D.5.1, D.5.2</t>
  </si>
  <si>
    <t>zábradlí na pravém jezovém pilíři</t>
  </si>
  <si>
    <t>0,18+0,20+1,20</t>
  </si>
  <si>
    <t>0,18+1,965+1,965+1,55+1,05</t>
  </si>
  <si>
    <t>zábradlí na levém jezovém pilíři</t>
  </si>
  <si>
    <t>0,18+1,94+1,94+1,55+0,55</t>
  </si>
  <si>
    <t>51</t>
  </si>
  <si>
    <t>767220520</t>
  </si>
  <si>
    <t>Montáž zábradlí schodišťového z profilové oceli na ocel konstrukci hm přes 20 do 40 kg</t>
  </si>
  <si>
    <t>-441490553</t>
  </si>
  <si>
    <t>Montáž schodišťového zábradlí z profilové oceli na ocelovou konstrukci, hmotnosti 1 m zábradlí přes 20 do 40 kg</t>
  </si>
  <si>
    <t>https://podminky.urs.cz/item/CS_URS_2022_01/767220520</t>
  </si>
  <si>
    <t>zábradlí schodišť na pilíře včetně vyvrtání otvorů prům. 16 mm do schodnic pro patky zábradlí (šrouby M14 s podložkou a maticí)</t>
  </si>
  <si>
    <t>2*4,50</t>
  </si>
  <si>
    <t>52</t>
  </si>
  <si>
    <t>767995111</t>
  </si>
  <si>
    <t>Montáž atypických zámečnických konstrukcí hm do 5 kg</t>
  </si>
  <si>
    <t>-1584792805</t>
  </si>
  <si>
    <t>Montáž ostatních atypických zámečnických konstrukcí hmotnosti do 5 kg</t>
  </si>
  <si>
    <t>https://podminky.urs.cz/item/CS_URS_2022_01/767995111</t>
  </si>
  <si>
    <t>ocelové šrouby M16 dl. 45 mm s podložkou a maticí (2 x 2 x 2 ks) - uchycení kce schodišt ke svařencům na vrchu jez. pilířů</t>
  </si>
  <si>
    <t>přivaření šroubů zespodu ke svařencům</t>
  </si>
  <si>
    <t>2*2*2*0,0136</t>
  </si>
  <si>
    <t>výroba a přivaření svařenců ve tvaru L z ocel. plechů 80 x 120 x 12 mm a 80 x 220 x 12 mm z boku ke stávajícím plotnám, 2 x 2 ks</t>
  </si>
  <si>
    <t>včetně vyvrtání otvorů prům. 18 mm pro šrouby M16</t>
  </si>
  <si>
    <t>2*2*0,12*0,08*0,012*7850</t>
  </si>
  <si>
    <t>2*2*0,22*0,08*0,012*7850</t>
  </si>
  <si>
    <t>kluzné ocelové plotny 320 x 100 x 12 mm v základové patce pravého schodiště (m=3,014 kg/ks), 2 ks</t>
  </si>
  <si>
    <t>včetně vyvrtání 2 x 2 ks otvorů prům. 18 mm a osazení ploten do bet. patky</t>
  </si>
  <si>
    <t>2*3,014</t>
  </si>
  <si>
    <t>svislé kotvy prům. 16 mm pro ukotvení kce pravého schodiště do betonové zákl. patky, 4 ks</t>
  </si>
  <si>
    <t>(závit. tyče dl. 295 mm s podložkou a 2 ks matic umožňující vodor. posun při dilataci schodiště)</t>
  </si>
  <si>
    <t>4*0,534</t>
  </si>
  <si>
    <t>2*0,3*5,59</t>
  </si>
  <si>
    <t>53</t>
  </si>
  <si>
    <t>31120007</t>
  </si>
  <si>
    <t>podložka DIN 125-A ZB D 14mm</t>
  </si>
  <si>
    <t>297146089</t>
  </si>
  <si>
    <t>podložky pro přišroubování zábradlí schodiště, viz příloha D.5.1, D.5.2</t>
  </si>
  <si>
    <t>schodiště na pravý jezový pilíř, 8 ks</t>
  </si>
  <si>
    <t>2*4/100</t>
  </si>
  <si>
    <t>schodiště na levý jezový pilíř, 8 ks</t>
  </si>
  <si>
    <t>54</t>
  </si>
  <si>
    <t>31111007</t>
  </si>
  <si>
    <t>matice přesná šestihranná Pz DIN 934-8 M14</t>
  </si>
  <si>
    <t>1810435200</t>
  </si>
  <si>
    <t>matice pro přišroubování zábradlí schodiště, viz příloha D.5.1, D.5.2</t>
  </si>
  <si>
    <t>55</t>
  </si>
  <si>
    <t>30925279R</t>
  </si>
  <si>
    <t>šroub metrický celozávit DIN 933 8.8 BZ M16x35mm</t>
  </si>
  <si>
    <t>-998963313</t>
  </si>
  <si>
    <t>šroub metrický celozávit DIN 933 8.8 BZ M14x40mm</t>
  </si>
  <si>
    <t>šrouby pro přišroubování zábradlí schodiště, viz příloha D.5.1, D.5.2</t>
  </si>
  <si>
    <t>56</t>
  </si>
  <si>
    <t>31120008</t>
  </si>
  <si>
    <t>podložka DIN 125-A ZB D 16mm</t>
  </si>
  <si>
    <t>-1405616730</t>
  </si>
  <si>
    <t>viz příloha D.4.1, D.4.2</t>
  </si>
  <si>
    <t>podložky pro šrouby M16 dl. 45 mm s podložkou a maticí (2 x 2 x 2 ks) - uchycení kce schodišt ke svařencům na vrchu jez. pilířů</t>
  </si>
  <si>
    <t>2*2*2/100</t>
  </si>
  <si>
    <t>57</t>
  </si>
  <si>
    <t>31111008</t>
  </si>
  <si>
    <t>matice přesná šestihranná Pz DIN 934-8 M16</t>
  </si>
  <si>
    <t>1737142398</t>
  </si>
  <si>
    <t>matice pro šrouby M16 dl. 45 mm s podložkou a maticí (2 x 2 x 2 ks) - uchycení kce schodišt ke svařencům na vrchu jez. pilířů</t>
  </si>
  <si>
    <t>58</t>
  </si>
  <si>
    <t>30925279</t>
  </si>
  <si>
    <t>šroub metrický celozávit DIN 933 8.8 BZ M16x45mm</t>
  </si>
  <si>
    <t>-409279107</t>
  </si>
  <si>
    <t>ocelové šrouby M16 dl. 45 mm s podložkou a maticí (2 x 2 x 2 ks) - uchycení kce schodišt ke svařencům na vrchu jez. pilířů, viz příloha D.4.1, D.4.2</t>
  </si>
  <si>
    <t>59</t>
  </si>
  <si>
    <t>13010274</t>
  </si>
  <si>
    <t>tyč ocelová plochá jakost S235JR (11 375) 80x12mm</t>
  </si>
  <si>
    <t>-1452025306</t>
  </si>
  <si>
    <t>pro výrobu a přivaření svařenců ve tvaru L z ocel. plechů 80 x 120 x 12 mm a 80 x 220 x 12 mm z boku ke stávajícím plotnám, 2 x 2 ks</t>
  </si>
  <si>
    <t>2*2*0,12*0,08*0,012*7,85</t>
  </si>
  <si>
    <t>60</t>
  </si>
  <si>
    <t>13010306</t>
  </si>
  <si>
    <t>tyč ocelová plochá jakost S235JR (11 375) 120x12mm</t>
  </si>
  <si>
    <t>1625008781</t>
  </si>
  <si>
    <t>2*2*0,22*0,08*0,012*7,85</t>
  </si>
  <si>
    <t>61</t>
  </si>
  <si>
    <t>13530821R</t>
  </si>
  <si>
    <t>ocel široká jakost S235JR 320x12mm</t>
  </si>
  <si>
    <t>987487993</t>
  </si>
  <si>
    <t>kluzné ocelové plotny 320 x 100 x 12 mm v základové patce pravého schodiště (m=3,014 kg/ks), 2 ks, viz příloha D.1, D.5.1</t>
  </si>
  <si>
    <t>2*3,014/1000</t>
  </si>
  <si>
    <t>62</t>
  </si>
  <si>
    <t>31197006</t>
  </si>
  <si>
    <t>tyč závitová Pz 4.6 M16</t>
  </si>
  <si>
    <t>1604774389</t>
  </si>
  <si>
    <t>pro svislé kotvy prům. 16 mm pro ukotvení kce pravého schodiště do betonové zákl. patky, dl. 295 mm, 4 ks, viz příloha D.1, D.5.1</t>
  </si>
  <si>
    <t>4*0,295</t>
  </si>
  <si>
    <t>63</t>
  </si>
  <si>
    <t>-1721936773</t>
  </si>
  <si>
    <t>pro svislé kotvy (závitové tyče) prům. 16 mm, pro ukotvení kce pravého schodiště do betonové zákl. patky, viz příloha D.1, D.5.1</t>
  </si>
  <si>
    <t>2 ks matic na 1 ks kotvy, umožňující vodor. posun při dilataci schodiště, 4 x 2 ks</t>
  </si>
  <si>
    <t>4*2/100</t>
  </si>
  <si>
    <t>64</t>
  </si>
  <si>
    <t>-1981738830</t>
  </si>
  <si>
    <t>pro svislé kotvy (závitové tyče) prům. 16 mm, pro ukotvení kce pravého schodiště do betonové zákl. patky, 4 ks, viz příloha D.1, D.5.1</t>
  </si>
  <si>
    <t>4/100</t>
  </si>
  <si>
    <t>65</t>
  </si>
  <si>
    <t>13010810</t>
  </si>
  <si>
    <t>ocel profilová jakost S235JR (11 375) průřez U (UPN) 50</t>
  </si>
  <si>
    <t>-1519031953</t>
  </si>
  <si>
    <t>podpěry chráničky el. vedení, 2 ks U 50, dl. 300 mm (m=5,59 kg/m), viz příloha D.5.1, D.5.2</t>
  </si>
  <si>
    <t>2*0,3*5,59/1000</t>
  </si>
  <si>
    <t>66</t>
  </si>
  <si>
    <t>767995112</t>
  </si>
  <si>
    <t>Montáž atypických zámečnických konstrukcí hm přes 5 do 10 kg</t>
  </si>
  <si>
    <t>-1208768336</t>
  </si>
  <si>
    <t>Montáž ostatních atypických zámečnických konstrukcí hmotnosti přes 5 do 10 kg</t>
  </si>
  <si>
    <t>https://podminky.urs.cz/item/CS_URS_2022_01/767995112</t>
  </si>
  <si>
    <t>ocelové svařence pro uchycení schodiště na parapetech jez. pilířů (2 x 2 ks) z U 180, dl. 500 mm a L 80 x 80 x 8, dl. 250 mm, viz příloha D.4.1, D.4.2</t>
  </si>
  <si>
    <t>přivaření profilů k sobě + provrtání 3 ks otvorů/ 1 svařenec (1 x prům. 14 mm a 2 x prům. 18 mm) a šikmé seříznutí čel svařenců</t>
  </si>
  <si>
    <t>U 180, dl. 500 mm, 2 x 2 ks (m=22,0 kg/m)</t>
  </si>
  <si>
    <t>2*2*0,50*22,0</t>
  </si>
  <si>
    <t>L 80 x 80 x 8, dl. 250 mm, 2 x 2 ks (m=9,63 kg/m)</t>
  </si>
  <si>
    <t>2*2*0,25*9,63</t>
  </si>
  <si>
    <t>67</t>
  </si>
  <si>
    <t>13010824</t>
  </si>
  <si>
    <t>ocel profilová jakost S235JR (11 375) průřez U (UPN) 180</t>
  </si>
  <si>
    <t>388085959</t>
  </si>
  <si>
    <t>pro ocelové svařence pro uchycení schodiště na parapetech jez. pilířů - U 180, dl. 500 mm, 2 x 2 ks (m=22,0 kg/m), viz příloha D.4.1, D.4.2</t>
  </si>
  <si>
    <t>2*2*0,50*0,0220</t>
  </si>
  <si>
    <t>68</t>
  </si>
  <si>
    <t>13010434</t>
  </si>
  <si>
    <t>úhelník ocelový rovnostranný jakost S235JR (11 375) 80x80x8mm</t>
  </si>
  <si>
    <t>-854834490</t>
  </si>
  <si>
    <t>pro ocelové svařence pro uchycení schodiště na parapetech jez. pilířů - L 80 x 80 x 8, dl. 250 mm, 2 x 2 ks (m=9,63 kg/m), viz příloha D.4.1, D.4.2</t>
  </si>
  <si>
    <t>2*2*0,25*0,00963</t>
  </si>
  <si>
    <t>69</t>
  </si>
  <si>
    <t>767995112R1</t>
  </si>
  <si>
    <t>Výroba zábradlí pro pravý jezový pilíř a schodiště</t>
  </si>
  <si>
    <t>-2087455395</t>
  </si>
  <si>
    <t>z ocelových jacklů a prutů - obnova zábradlí (výšky 1,1 m) na schodištích a jezových pilířích, viz příloha D.1, D.5.1, D.5.2, D.5.3</t>
  </si>
  <si>
    <t>pravý jezový pilíř (dl. zábradlí 8,29 m) a schodiště (šikmé zábradlí dl. 2 x 4,5 m)</t>
  </si>
  <si>
    <t>stojiny z jacklů 50 x 50 x 5 mm dl. 1,05 m (m=6,366 kg/m), 12 ks</t>
  </si>
  <si>
    <t>madla a dolní vodorovné (u schodiště šikmé) prvky zábradelního rámu z jacklů 50 x 50 x 3 mm (m=4,383 kg/m)</t>
  </si>
  <si>
    <t>(2*(0,85+4,50+0,18)+0,20+1,20+3,93+1,55+1,05)*4,383</t>
  </si>
  <si>
    <t>(2*(0,10+0,28+2,05+2,0+0,20)+0,15+1,0+1,89+1,89+1,55+0,93)*4,383</t>
  </si>
  <si>
    <t>prostřední vodorovné (u schodiště šikmé) prvky zábradelního rámu z jacklů 30 x 30 x 3 mm (m=2,434 kg/m)</t>
  </si>
  <si>
    <t>(2*(0,33+2,05+2,0+0,17)+0,15+1,0+1,89+1,89+1,55+0,93)*2,434</t>
  </si>
  <si>
    <t>svislá výplň zábradlí - ocel. pruty průřezu 25 x 8 mm (m=1,57 kg/m), 54 ks dl. 0,72 m a 60 ks dl. 0,75 m</t>
  </si>
  <si>
    <t>2*(1+13+13)*0,72*1,57</t>
  </si>
  <si>
    <t>(2*1+1+8+15+15+12+7)*0,75*1,57</t>
  </si>
  <si>
    <t>dilatace zábradlí, 4 ks</t>
  </si>
  <si>
    <t>madlo - jackly 40 x 40 x 3 mm, dl. 220 mm (m=3,404 kg/m)</t>
  </si>
  <si>
    <t>4*0,22*3,404</t>
  </si>
  <si>
    <t>4*2*0,126</t>
  </si>
  <si>
    <t>dolní vodorovný prvek rámu - jackly 40 x 40 x 3 mm, dl. 150 mm</t>
  </si>
  <si>
    <t>4*0,15*3,404</t>
  </si>
  <si>
    <t>prostřední vodor. prvek rámu - jackly 20 x 20 x 3 mm, dl. 150 mm (m=1,376 kg/m)</t>
  </si>
  <si>
    <t>4*0,15*1,376</t>
  </si>
  <si>
    <t>70</t>
  </si>
  <si>
    <t>767995112R2</t>
  </si>
  <si>
    <t>Výroba zábradlí pro levý jezový pilíř a schodiště</t>
  </si>
  <si>
    <t>-752229055</t>
  </si>
  <si>
    <t>levý jezový pilíř (dl. zábradlí 7,74 m) a schodiště (šikmé zábradlí dl. 2 x 4,5 m)</t>
  </si>
  <si>
    <t>(2*(0,85+4,50+0,18)+0,20+1,20+3,88+1,55+0,55)*4,383</t>
  </si>
  <si>
    <t>(2*(0,10+0,28+2,05+2,0+0,20)+0,15+1,0+1,865+1,865+1,55+0,45)*4,383</t>
  </si>
  <si>
    <t>(2*(0,33+2,05+2,0+0,17)+0,15+1,0+1,865+1,865+1,55+0,45)*2,434</t>
  </si>
  <si>
    <t>svislá výplň zábradlí - ocel. pruty průřezu 25 x 8 mm (m=1,57 kg/m), 54 ks dl. 0,72 m a 56 ks dl. 0,75 m</t>
  </si>
  <si>
    <t>(2*1+1+8+15+15+12+3)*0,75*1,57</t>
  </si>
  <si>
    <t>71</t>
  </si>
  <si>
    <t>14550250</t>
  </si>
  <si>
    <t>profil ocelový čtvercový svařovaný 50x50x5mm</t>
  </si>
  <si>
    <t>1010685968</t>
  </si>
  <si>
    <t>profil ocelový svařovaný jakost S235 průřez čtvercový 50x50x5mm</t>
  </si>
  <si>
    <t>pro obnovu zábradlí (výšky 1,1 m) na schodištích a jezových pilířích, viz příloha D.1, D.5.1, D.5.2</t>
  </si>
  <si>
    <t>stojiny z jacklů 50 x 50 x 5 mm dl. 1,05 m (m=6,366 kg/m)</t>
  </si>
  <si>
    <t>pravý jezový pilíř a schodiště, 12 ks</t>
  </si>
  <si>
    <t>12*1,05*0,006366</t>
  </si>
  <si>
    <t>levý jezový pilíř a schodiště, 12 ks</t>
  </si>
  <si>
    <t>72</t>
  </si>
  <si>
    <t>14550246</t>
  </si>
  <si>
    <t>profil ocelový čtvercový svařovaný 50x50x3mm</t>
  </si>
  <si>
    <t>-896309919</t>
  </si>
  <si>
    <t>profil ocelový svařovaný jakost S235 průřez čtvercový 50x50x3mm</t>
  </si>
  <si>
    <t>(2*(0,85+4,50+0,18)+0,20+1,20+3,93+1,55+1,05)*0,004383</t>
  </si>
  <si>
    <t>(2*(0,10+0,28+2,05+2,0+0,20)+0,15+1,0+1,89+1,89+1,55+0,93)*0,004383</t>
  </si>
  <si>
    <t>(2*(0,85+4,50+0,18)+0,20+1,20+3,88+1,55+0,55)*0,004383</t>
  </si>
  <si>
    <t>(2*(0,10+0,28+2,05+2,0+0,20)+0,15+1,0+1,865+1,865+1,55+0,45)*0,004383</t>
  </si>
  <si>
    <t>73</t>
  </si>
  <si>
    <t>14550228</t>
  </si>
  <si>
    <t>profil ocelový čtvercový svařovaný 30x30x3mm</t>
  </si>
  <si>
    <t>-1745355008</t>
  </si>
  <si>
    <t>profil ocelový svařovaný jakost S235 průřez čtvercový 30x30x3mm</t>
  </si>
  <si>
    <t>pro obnovu zábradlí (výšky 1,1 m) na schodištích a jezových pilířích, viz příloha D.1, D.5.1, D.5.2, D.5.3</t>
  </si>
  <si>
    <t>(2*(0,33+2,05+2,0+0,17)+0,15+1,0+1,89+1,89+1,55+0,93)*0,002434</t>
  </si>
  <si>
    <t>(2*(0,33+2,05+2,0+0,17)+0,15+1,0+1,865+1,865+1,55+0,45)*0,002434</t>
  </si>
  <si>
    <t>74</t>
  </si>
  <si>
    <t>14550236</t>
  </si>
  <si>
    <t>profil ocelový čtvercový svařovaný 40x40x3mm</t>
  </si>
  <si>
    <t>1128168588</t>
  </si>
  <si>
    <t>profil ocelový svařovaný jakost S235 průřez čtvercový 40x40x3mm</t>
  </si>
  <si>
    <t>pravý jezový pilíř, dilatace zábradlí, 4 ks</t>
  </si>
  <si>
    <t>4*0,22*0,003404</t>
  </si>
  <si>
    <t>4*0,15*0,003404</t>
  </si>
  <si>
    <t>levý jezový pilíř, dilatace zábradlí, 4 ks</t>
  </si>
  <si>
    <t>75</t>
  </si>
  <si>
    <t>14550311R</t>
  </si>
  <si>
    <t>profil ocelový čtvercový svařovaný 20x20x3mm</t>
  </si>
  <si>
    <t>-1321000163</t>
  </si>
  <si>
    <t>76</t>
  </si>
  <si>
    <t>13010174</t>
  </si>
  <si>
    <t>tyč ocelová plochá jakost S235JR (11 375) 25x8mm</t>
  </si>
  <si>
    <t>-1880290569</t>
  </si>
  <si>
    <t>svislá výplň zábradlí - ocel. pruty průřezu 25 x 8 mm (m=1,57 kg/m)</t>
  </si>
  <si>
    <t>pravý jezový pilíř (60 ks dl. 0,75 m) a schodiště (54 ks dl. 0,72 m)</t>
  </si>
  <si>
    <t>(2*1+1+8+15+15+12+7)*0,75*0,00157</t>
  </si>
  <si>
    <t>2*(1+13+13)*0,72*0,00157</t>
  </si>
  <si>
    <t>levý jezový pilíř (56 ks dl. 0,75 m) a schodiště (54 ks dl. 0,72 m)</t>
  </si>
  <si>
    <t>(2*1+1+8+15+15+12+3)*0,75*0,00157</t>
  </si>
  <si>
    <t>77</t>
  </si>
  <si>
    <t>13010200R</t>
  </si>
  <si>
    <t>tyč ocelová plochá jakost 11 375 40x4mm</t>
  </si>
  <si>
    <t>-2071532922</t>
  </si>
  <si>
    <t>78</t>
  </si>
  <si>
    <t>13515122</t>
  </si>
  <si>
    <t>ocel široká jakost S235JR 200x12mm</t>
  </si>
  <si>
    <t>1261133541</t>
  </si>
  <si>
    <t>ocelové plotny 200 x 70 x 12 mm pro kotvení stojin zábradlí (m=1,319 kg/ks), viz příloha D.1, D.5.1, D.5.2</t>
  </si>
  <si>
    <t>pravé schodiště, 2 x 2 ks</t>
  </si>
  <si>
    <t>2*2*1,319/1000</t>
  </si>
  <si>
    <t>levé schodiště, 2 x 2 ks</t>
  </si>
  <si>
    <t>79</t>
  </si>
  <si>
    <t>1351512R</t>
  </si>
  <si>
    <t>ocel široká jakost S235JR 130x12mm</t>
  </si>
  <si>
    <t>394613309</t>
  </si>
  <si>
    <t>ocelové plotny 130 x 130 x 12 mm pro kotvení stojin zábradlí (m=1,592 kg/ks) na parapetu pilíře, viz příloha D.1, D.5.1, D.5.2</t>
  </si>
  <si>
    <t>pravý jezový pilíř, 6 ks</t>
  </si>
  <si>
    <t>6*1,592/1000</t>
  </si>
  <si>
    <t>levý jezový pilíř, 6 ks</t>
  </si>
  <si>
    <t>80</t>
  </si>
  <si>
    <t>13511121R</t>
  </si>
  <si>
    <t>ocel široká jakost S235JR 150x12mm</t>
  </si>
  <si>
    <t>1570352972</t>
  </si>
  <si>
    <t>ocelové plotny 150 x 130 x 12 mm pro kotvení stojin zábradlí (m=1,837 kg/ks) na parapetu pilíře, viz příloha D.1, D.5.1, D.5.2</t>
  </si>
  <si>
    <t>pravý jezový pilíř, 2 ks</t>
  </si>
  <si>
    <t>2*1,837/1000</t>
  </si>
  <si>
    <t>levý jezový pilíř, 2 ks</t>
  </si>
  <si>
    <t>81</t>
  </si>
  <si>
    <t>2865423R</t>
  </si>
  <si>
    <t>záslepka čtvercová plastová 50 x 50 černá</t>
  </si>
  <si>
    <t>1364369981</t>
  </si>
  <si>
    <t>záslepka madel zábradlí, 4 ks</t>
  </si>
  <si>
    <t>82</t>
  </si>
  <si>
    <t>767995117</t>
  </si>
  <si>
    <t>Montáž atypických zámečnických konstrukcí hm přes 250 do 500 kg</t>
  </si>
  <si>
    <t>-957099870</t>
  </si>
  <si>
    <t>Montáž ostatních atypických zámečnických konstrukcí hmotnosti přes 250 do 500 kg</t>
  </si>
  <si>
    <t>https://podminky.urs.cz/item/CS_URS_2022_01/767995117</t>
  </si>
  <si>
    <t>zpětné osazení a montáž ocel. schodišť, 2 ks, viz příloha D.1, D.3, D.5.1, D.5.2</t>
  </si>
  <si>
    <t>2*350,0</t>
  </si>
  <si>
    <t>83</t>
  </si>
  <si>
    <t>767996701</t>
  </si>
  <si>
    <t>Demontáž atypických zámečnických konstrukcí řezáním hm jednotlivých dílů do 50 kg</t>
  </si>
  <si>
    <t>696570644</t>
  </si>
  <si>
    <t>Demontáž ostatních zámečnických konstrukcí o hmotnosti jednotlivých dílů řezáním do 50 kg</t>
  </si>
  <si>
    <t>https://podminky.urs.cz/item/CS_URS_2022_01/767996701</t>
  </si>
  <si>
    <t>odříznutí kotvicích pásovin 2 x 2 ks dl. 1,0 m, š. 80 mm a tl. 10 mm (z horních částí schodišť), viz příloha D.1</t>
  </si>
  <si>
    <t>2*2*1,0*0,08*0,01*7850,0</t>
  </si>
  <si>
    <t>84</t>
  </si>
  <si>
    <t>767996804</t>
  </si>
  <si>
    <t>Demontáž atypických zámečnických konstrukcí rozebráním hm jednotlivých dílů přes 250 do 500 kg</t>
  </si>
  <si>
    <t>-1700987607</t>
  </si>
  <si>
    <t>Demontáž ostatních zámečnických konstrukcí o hmotnosti jednotlivých dílů rozebráním přes 250 do 500 kg</t>
  </si>
  <si>
    <t>https://podminky.urs.cz/item/CS_URS_2022_01/767996804</t>
  </si>
  <si>
    <t>odšroubování a snesení ocel. schodišť vhodným zařízením a uložení na mezideponie, 2 ks, viz příloha D.1</t>
  </si>
  <si>
    <t>85</t>
  </si>
  <si>
    <t>998767101</t>
  </si>
  <si>
    <t>Přesun hmot tonážní pro zámečnické konstrukce v objektech v do 6 m</t>
  </si>
  <si>
    <t>507846169</t>
  </si>
  <si>
    <t>Přesun hmot pro zámečnické konstrukce stanovený z hmotnosti přesunovaného materiálu vodorovná dopravní vzdálenost do 50 m v objektech výšky do 6 m</t>
  </si>
  <si>
    <t>https://podminky.urs.cz/item/CS_URS_2022_01/998767101</t>
  </si>
  <si>
    <t>789</t>
  </si>
  <si>
    <t>Povrchové úpravy ocelových konstrukcí a technologických zařízení</t>
  </si>
  <si>
    <t>86</t>
  </si>
  <si>
    <t>789122151</t>
  </si>
  <si>
    <t>Čištění ručním nářadím ocelových konstrukcí třídy II stupeň přípravy St 2 stupeň zrezivění B</t>
  </si>
  <si>
    <t>818747134</t>
  </si>
  <si>
    <t>Úpravy povrchů pod nátěry ocelových konstrukcí třídy II odstranění rzi a nečistot pomocí ručního nářadí stupeň přípravy St 2, stupeň zrezivění B</t>
  </si>
  <si>
    <t>https://podminky.urs.cz/item/CS_URS_2022_01/789122151</t>
  </si>
  <si>
    <t>viz příloha D.1, D.3</t>
  </si>
  <si>
    <t>obnova nátěrů - přebroušení starých nátěrů schodišť na jez. pilíře, krytů strojoven a ocel. dveří do pilíř. výklenků k ovl. prvkům jezu</t>
  </si>
  <si>
    <t>a) schodiště na jez. pilíře (2ks)</t>
  </si>
  <si>
    <t>schodnice (nosníky) U 180, dl. 4,30 m</t>
  </si>
  <si>
    <t>2*2*4,30*(2*0,18+4*0,07)</t>
  </si>
  <si>
    <t>nosníky schod. stupňů L 45 x 45 x 5, dl. 0,25 m (2 x 26 ks)</t>
  </si>
  <si>
    <t>2*26*0,25*2*0,045</t>
  </si>
  <si>
    <t>pásoviny mezi schodnicemi, 910 x 80 x 6 mm (2 x 13 ks)</t>
  </si>
  <si>
    <t>2*13*0,91*2*0,08</t>
  </si>
  <si>
    <t>kotvicí plotny schodišť</t>
  </si>
  <si>
    <t>2*2*2*0,32*0,10</t>
  </si>
  <si>
    <t>2*2*2*(0,12*0,10+0,22*0,10)</t>
  </si>
  <si>
    <t>b) ocelové kryty strojoven na pilířích</t>
  </si>
  <si>
    <t>kryt dl. 2,5 m na pravém pilíři (vnější a vnitřní část)</t>
  </si>
  <si>
    <t>2*2*(0,95+0,20)</t>
  </si>
  <si>
    <t>2*2*2,50*0,95</t>
  </si>
  <si>
    <t>2*2,50*2*(0,20+0,44)</t>
  </si>
  <si>
    <t>cca 5 % na výztuhy, úchyty a dosedací prvky</t>
  </si>
  <si>
    <t>1,0</t>
  </si>
  <si>
    <t>kryt dl. 2,9 m na levém pilíři (vnější a vnitřní část)</t>
  </si>
  <si>
    <t>2*2*2,90*0,95</t>
  </si>
  <si>
    <t>2*2,90*2*(0,20+0,44)</t>
  </si>
  <si>
    <t>1,20</t>
  </si>
  <si>
    <t>c) ocelové dveře do pilíř. výklenků k ovl. prvkům jezu, 2 ks</t>
  </si>
  <si>
    <t>2*2*1,80*0,60</t>
  </si>
  <si>
    <t>87</t>
  </si>
  <si>
    <t>789122240</t>
  </si>
  <si>
    <t>Odmaštění ocelových konstrukcí třídy II</t>
  </si>
  <si>
    <t>-410555746</t>
  </si>
  <si>
    <t>Úpravy povrchů pod nátěry ocelových konstrukcí třídy II očištění odmaštěním</t>
  </si>
  <si>
    <t>https://podminky.urs.cz/item/CS_URS_2022_01/789122240</t>
  </si>
  <si>
    <t>obnova nátěrů - odstr. mastných nečistot ze starých nátěrů schodišť na jez. pilíře, krytů strojoven a ocel dveří do pilíř. výklenků k ovl. prvkům jezu</t>
  </si>
  <si>
    <t>kryt dl. 2,5 m na pravém pilíři (vnějsí a vnitřní část)</t>
  </si>
  <si>
    <t>88</t>
  </si>
  <si>
    <t>789222523R</t>
  </si>
  <si>
    <t>Otryskání abrazivem ze strusky ocelových kcí třídy II stupeň zarezavění B stupeň přípravy Sa 1</t>
  </si>
  <si>
    <t>1154201565</t>
  </si>
  <si>
    <t>Otryskání povrchů ocelových konstrukcí suché abrazivní tryskání abrazivem ze strusky třídy II stupeň zrezivění B, stupeň přípravy Sa 1</t>
  </si>
  <si>
    <t>obnova nátěrů - přetryskání starých nátěrů schodišť na jez. pilíře, krytů strojoven a ocel. dveří do pilíř. výklenků k ovl. prvkům jezu</t>
  </si>
  <si>
    <t>89</t>
  </si>
  <si>
    <t>789326210</t>
  </si>
  <si>
    <t>Nátěr ocelových konstrukcí třídy II dvousložkový epoxidový základní tl do 40 µm</t>
  </si>
  <si>
    <t>-1704901172</t>
  </si>
  <si>
    <t>Nátěr ocelových konstrukcí třídy II dvousložkový epoxidový základní, tloušťky do 40 μm</t>
  </si>
  <si>
    <t>https://podminky.urs.cz/item/CS_URS_2022_01/789326210</t>
  </si>
  <si>
    <t>penetrační nátěr tl. 40 µm (dvousložkový, polyamidem vytvrzující nátěr na bázi pryskyřice s vysokou molekulární hmotností)</t>
  </si>
  <si>
    <t>a) zábradlí na pravém pilíři a schodišti</t>
  </si>
  <si>
    <t>stojiny jackly 50 x 50 x 5 mm, dl. 1,05 m, 12 ks</t>
  </si>
  <si>
    <t>12*1,05*4*0,05</t>
  </si>
  <si>
    <t>18,99*4*0,05</t>
  </si>
  <si>
    <t>16,67*4*0,05</t>
  </si>
  <si>
    <t>16,51*4*0,03</t>
  </si>
  <si>
    <t>ocel. pruty průřezu 25 x 8 mm</t>
  </si>
  <si>
    <t>54*0,72*2*(0,025+0,008)</t>
  </si>
  <si>
    <t>60*0,75*2*(0,025+0,008)</t>
  </si>
  <si>
    <t>pro zábradlí na schodišti</t>
  </si>
  <si>
    <t>2*2*0,2*0,07</t>
  </si>
  <si>
    <t>pro zábradlí na parapetu pilíře</t>
  </si>
  <si>
    <t>6*0,13*0,13</t>
  </si>
  <si>
    <t>2*0,13*0,15</t>
  </si>
  <si>
    <t>b) zábradlí na levém pilíři a schodišti</t>
  </si>
  <si>
    <t>18,44*4*0,05</t>
  </si>
  <si>
    <t>16,14*4*0,05</t>
  </si>
  <si>
    <t>15,98*4*0,03</t>
  </si>
  <si>
    <t>56*0,75*2*(0,025+0,008)</t>
  </si>
  <si>
    <t>c) ocelové prvky kotvení schodišť</t>
  </si>
  <si>
    <t>povrch ocel. svařenců pro ukotvení schodišť na parapetech pilířů (U 180 + L 80 x 80 x 8)</t>
  </si>
  <si>
    <t>2*2*(0,50*0,07+0,25*0,08)</t>
  </si>
  <si>
    <t>ocel. kotvicí plotny navařené ke schodištím (svařence ve tvaru L z ocel. plechů 120 x 80 mm a 220 x 80 mm), 4 ks (nátěr z obou stran)</t>
  </si>
  <si>
    <t>2*2*2*(0,12*0,08+0,22*0,08)</t>
  </si>
  <si>
    <t>d) podpěry chráničky el. vedení, 2 ks U 50, dl. 300 mm</t>
  </si>
  <si>
    <t>2*0,30*(2*0,05+4*0,038)</t>
  </si>
  <si>
    <t>oprava nátěrů při případném poškození - po kompletaci zábradlí na pravém a levém jezovém pilíři a schodištích (cca 2 % celkové plochy kce)</t>
  </si>
  <si>
    <t>2*0,5</t>
  </si>
  <si>
    <t>90</t>
  </si>
  <si>
    <t>789326216</t>
  </si>
  <si>
    <t>Nátěr ocelových konstrukcí třídy II dvousložkový epoxidový mezivrstva tl do 80 µm</t>
  </si>
  <si>
    <t>-2073842404</t>
  </si>
  <si>
    <t>Nátěr ocelových konstrukcí třídy II dvousložkový epoxidový mezivrstva, tloušťky do 80 μm</t>
  </si>
  <si>
    <t>https://podminky.urs.cz/item/CS_URS_2022_01/789326216</t>
  </si>
  <si>
    <t>nátěr min. tl. 150 µm (dvousložkový, polyaminy vytvrzující epoxy-mastixový vysokosušinový nátěr), 2 vrstvy do 80 µm, viz příloha D.1, D.3,D.5.1, D.5.2</t>
  </si>
  <si>
    <t>natírané plochy kcí viz pol. základní nátěr</t>
  </si>
  <si>
    <t xml:space="preserve">zábradlí </t>
  </si>
  <si>
    <t>2*(17,365+16,888)</t>
  </si>
  <si>
    <t>ocel. prvky kotvení schodišť</t>
  </si>
  <si>
    <t>2*0,438</t>
  </si>
  <si>
    <t>podpěry chráničky el. vedení</t>
  </si>
  <si>
    <t>2*0,151</t>
  </si>
  <si>
    <t>2*2*0,5</t>
  </si>
  <si>
    <t>obnova nátěrů - stávající nátěry schodišť na jez. pilíře, krytů strojoven a ocel. dveří do pilíř. výklenků k ovl. prvkům jezu</t>
  </si>
  <si>
    <t>2*65,476</t>
  </si>
  <si>
    <t>91</t>
  </si>
  <si>
    <t>789326221</t>
  </si>
  <si>
    <t>Nátěr ocelových konstrukcí třídy II dvousložkový epoxidový krycí (vrchní) tl do 80 µm</t>
  </si>
  <si>
    <t>1335445162</t>
  </si>
  <si>
    <t>Nátěr ocelových konstrukcí třídy II dvousložkový epoxidový krycí (vrchní), tloušťky do 80 μm</t>
  </si>
  <si>
    <t>https://podminky.urs.cz/item/CS_URS_2022_01/789326221</t>
  </si>
  <si>
    <t>nátěr v min. tl. 60 µm (dvousložkový, chemicky vytvrzující epoxy-mastixový alifatický akryl polyuret. nátěr s vysokým obsahem sušiny odolný UV záření)</t>
  </si>
  <si>
    <t>nátěr v šedobílém odstínu dle vzorníku RAL (jako je na ostatních ocelových konstrukcích jezového objektu), viz příloha D.1, D.3, D.5.1, D.5.2</t>
  </si>
  <si>
    <t>zábradlí</t>
  </si>
  <si>
    <t>17,365+16,888</t>
  </si>
  <si>
    <t>0,438</t>
  </si>
  <si>
    <t>0,151</t>
  </si>
  <si>
    <t>65,476</t>
  </si>
  <si>
    <t>92</t>
  </si>
  <si>
    <t>789421542</t>
  </si>
  <si>
    <t>Žárové stříkání ocelových konstrukcí třídy II ZnAl 150 μm</t>
  </si>
  <si>
    <t>-499325138</t>
  </si>
  <si>
    <t>Žárové stříkání ocelových konstrukcí slitinou zinacor ZnAl, tloušťky 150 μm, třídy II</t>
  </si>
  <si>
    <t>https://podminky.urs.cz/item/CS_URS_2022_01/789421542</t>
  </si>
  <si>
    <t>oprava pozinkování při případném poškození - po kompletaci zábradlí na pravém a levém jezovém pilíři a schodištích (cca 2 % celkové plochy kce)</t>
  </si>
  <si>
    <t>ocelové prvky kotvení schodišť</t>
  </si>
  <si>
    <t>ocel. kotvicí plotny navařené ke schodištím (svařence ve tvaru L z ocel. plechů 120 x 80 mm a 220 x 80 mm), 4 ks (metalizace z obou stran)</t>
  </si>
  <si>
    <t>VON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</si>
  <si>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</si>
  <si>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</si>
  <si>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</si>
  <si>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</si>
  <si>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</si>
  <si>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</si>
  <si>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</si>
  <si>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</si>
  <si>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</si>
  <si>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</si>
  <si>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</si>
  <si>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-1173978007</t>
  </si>
  <si>
    <t>- zajištění technického zázemí (stavební buňka, mobilní WC apod.)</t>
  </si>
  <si>
    <t>- zajištění ohlášení všech staveb zařízení staveniště dle §104 odst. (2) zákona č. 183/2006 Sb.</t>
  </si>
  <si>
    <t>- zajištění podmínek pro použití přístupových komunikací dotčených stavbou s příslušnými vlastníky či správci a zajištění jejich splnění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</si>
  <si>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</si>
  <si>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</si>
  <si>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ochrany veškeré zeleně v prostoru staveniště a v jeho bezprostřední blízkosti pro poškození během realizace stavby</t>
  </si>
  <si>
    <t>0110001</t>
  </si>
  <si>
    <t>Dočasné vypnutí el. přípojky ovládání pohybových mechanismů jezu, demontáž ovládací skříně a její zpětná montáž (na zábradlí levého jez. pilíře)</t>
  </si>
  <si>
    <t>1380899074</t>
  </si>
  <si>
    <t>viz příloha B., D.1</t>
  </si>
  <si>
    <t>0110002</t>
  </si>
  <si>
    <t>Dočasné odpojení a vyvěšení el. kabelu NN včetně ocelové chráničky na jezových pilířích a jejich zpětná instalace včetně zapojení</t>
  </si>
  <si>
    <t>-1545627208</t>
  </si>
  <si>
    <t>0110003</t>
  </si>
  <si>
    <t>Odpojení a demontáž kamery a hladinového čidla na pravém jezovém pilíři a jejich zpětná montáž včetně zapojení</t>
  </si>
  <si>
    <t>1094692933</t>
  </si>
  <si>
    <t>01131</t>
  </si>
  <si>
    <t>Zajištění obnovy nezpevněné komunikace</t>
  </si>
  <si>
    <t>-1672274643</t>
  </si>
  <si>
    <t>Zajištění obnovy stávající nezpevněné komunikace</t>
  </si>
  <si>
    <t>obnova stávající nezpevněné komunikace při jejím případném porušení (vyspravení výmolů), viz příloha B.</t>
  </si>
  <si>
    <t>na přístupové cestě ke staveništi na LB</t>
  </si>
  <si>
    <t>předpokládaná plocha využívané nezpevněné komunikace 100,0 x 5,0 m</t>
  </si>
  <si>
    <t>02</t>
  </si>
  <si>
    <t>Projektová dokumentace - ostatní náklady</t>
  </si>
  <si>
    <t>0210</t>
  </si>
  <si>
    <t>Vypracování Plánu opatření pro případ havárie</t>
  </si>
  <si>
    <t>1308148783</t>
  </si>
  <si>
    <t>Zhotovitelem vypracovaný Plán opatření pro případ havárie, pro případ úniku závadných látek (např. ropné produkty, cementové výluhy, odpadní vody z těsnících clon, atd.)</t>
  </si>
  <si>
    <t>viz příloha B.</t>
  </si>
  <si>
    <t>0221</t>
  </si>
  <si>
    <t>Zpracování povodňového plánu stavby dle §71 zákona č. 254/2001 Sb. včetně zajištění schválení příslušnými orgány správy a Povodím Labe, státní podnik</t>
  </si>
  <si>
    <t>8192</t>
  </si>
  <si>
    <t>1214930889</t>
  </si>
  <si>
    <t>023</t>
  </si>
  <si>
    <t>Vypracování projektu skutečného provedení díla</t>
  </si>
  <si>
    <t>1607323703</t>
  </si>
  <si>
    <t>"3 paré + 1 x CD, viz příloha B."</t>
  </si>
  <si>
    <t>023001</t>
  </si>
  <si>
    <t>Zajištění revize elektro</t>
  </si>
  <si>
    <t>480076436</t>
  </si>
  <si>
    <t>revize elektro ovládání jezových pohonů včetně výchozí revizní zprávy</t>
  </si>
  <si>
    <t>026</t>
  </si>
  <si>
    <t>Zpracování realizační dokumentace zhotovitele, dílenských výkresů, technologických předpisů</t>
  </si>
  <si>
    <t>1724142536</t>
  </si>
  <si>
    <t>dílenské výkresy zábradlí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</si>
  <si>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</si>
  <si>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</si>
  <si>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</si>
  <si>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</si>
  <si>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262144</t>
  </si>
  <si>
    <t>1628519664</t>
  </si>
  <si>
    <t>0931</t>
  </si>
  <si>
    <t>Provedení pasportizace stávajících nemovitostí (vč. pozemků) a jejich příslušenství, zajištění fotodokumentace stávajícího stavu přístupových komunikací</t>
  </si>
  <si>
    <t>1559646289</t>
  </si>
  <si>
    <t>094</t>
  </si>
  <si>
    <t>Zajištění vytyčení veškerých podzemních zařízení</t>
  </si>
  <si>
    <t>-668006383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</si>
  <si>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</si>
  <si>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</si>
  <si>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</si>
  <si>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-1766471240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</si>
  <si>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</si>
  <si>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</si>
  <si>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1770649890</t>
  </si>
  <si>
    <t>kontrolní měření tloušťky ochranných protikorozních nátěrů ocel. kcí</t>
  </si>
  <si>
    <t>0996</t>
  </si>
  <si>
    <t>Zajištění výroby a instalace informačních tabulí ke stavbě</t>
  </si>
  <si>
    <t>-1192619304</t>
  </si>
  <si>
    <t>099610</t>
  </si>
  <si>
    <t>Dočasné oplocení staveniště a zařízení staveniště</t>
  </si>
  <si>
    <t>1611666544</t>
  </si>
  <si>
    <t>mobilní oplocení, výšky 2,0 m z důvodu bezpečnosti, viz příloha B., D.2</t>
  </si>
  <si>
    <t>na pravém břehu dl. (8,0+6,5) m</t>
  </si>
  <si>
    <t>na levém břehu dl. (6,0+7,0+25,0) m</t>
  </si>
  <si>
    <t>0996101</t>
  </si>
  <si>
    <t>Dočasné odstranění krytů strojoven</t>
  </si>
  <si>
    <t>575891781</t>
  </si>
  <si>
    <t>snesení ocel. krytů strojoven z jez. pilířů vhodným zařízením a jejich zpětné osazení (po provedení nátěrů)</t>
  </si>
  <si>
    <t>dočasné zaplachtování strojoven (odkrytých pohonů ovládání jezu) včetně materiálu pro zaplachtování</t>
  </si>
  <si>
    <t>0996102</t>
  </si>
  <si>
    <t>Ochranná opatření při provádění nátěrů ocelových konstrukcí</t>
  </si>
  <si>
    <t>513698951</t>
  </si>
  <si>
    <t>dočasné zakrytí (např. zaplachtováním) při otryskání a čištění konstrukcí a provádění nátěrů v místě stavby, včetně materiálu pro zaplachtování</t>
  </si>
  <si>
    <t>0996103</t>
  </si>
  <si>
    <t>Manipulace s ocelovými konstrukcemi při provádění protikorozní ochrany</t>
  </si>
  <si>
    <t>1891776700</t>
  </si>
  <si>
    <t xml:space="preserve"> Manipulace s ocelovými konstrukcemi při provádění protikorozní ochrany</t>
  </si>
  <si>
    <t>a) případný přesun demontovaných ocel. kcí do dílen zhotovitele za účelem jejich očištění a opatření nátěrem a odvezení zpět na stavbu</t>
  </si>
  <si>
    <t>b) přesun svařených dílců zábradlí z dílen zhotovitele do zinkovny a zpět do dílen nebo do lakovny pro provedení nátěrů,</t>
  </si>
  <si>
    <t>přesun natřených dílců zábradlí z dílen zhotovitele na stavbu</t>
  </si>
  <si>
    <t>09968</t>
  </si>
  <si>
    <t>Čištění vozovek splachováním vodou povrchu podkladu nebo krytu živičného, betonového nebo dlážděného</t>
  </si>
  <si>
    <t>738944186</t>
  </si>
  <si>
    <t>čištění během stavby vodou z mobilních zdrojů na výjezdech ze staveniště (2 x 3 x 100,0 x 6,0 m)</t>
  </si>
  <si>
    <t>09991</t>
  </si>
  <si>
    <t>Zajištění fotodokumentace veškerých konstrukcí, které budou v průběhu výstavby skryty nebo zakryty</t>
  </si>
  <si>
    <t>1700032531</t>
  </si>
  <si>
    <t>099911</t>
  </si>
  <si>
    <t>Zajištění vedení průběžné evidence odpadů</t>
  </si>
  <si>
    <t>1910455020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</si>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</sst>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12003" TargetMode="External" /><Relationship Id="rId2" Type="http://schemas.openxmlformats.org/officeDocument/2006/relationships/hyperlink" Target="https://podminky.urs.cz/item/CS_URS_2022_01/122211101" TargetMode="External" /><Relationship Id="rId3" Type="http://schemas.openxmlformats.org/officeDocument/2006/relationships/hyperlink" Target="https://podminky.urs.cz/item/CS_URS_2022_01/129911121" TargetMode="External" /><Relationship Id="rId4" Type="http://schemas.openxmlformats.org/officeDocument/2006/relationships/hyperlink" Target="https://podminky.urs.cz/item/CS_URS_2022_01/162251101" TargetMode="External" /><Relationship Id="rId5" Type="http://schemas.openxmlformats.org/officeDocument/2006/relationships/hyperlink" Target="https://podminky.urs.cz/item/CS_URS_2022_01/174111101" TargetMode="External" /><Relationship Id="rId6" Type="http://schemas.openxmlformats.org/officeDocument/2006/relationships/hyperlink" Target="https://podminky.urs.cz/item/CS_URS_2022_01/181311103" TargetMode="External" /><Relationship Id="rId7" Type="http://schemas.openxmlformats.org/officeDocument/2006/relationships/hyperlink" Target="https://podminky.urs.cz/item/CS_URS_2022_01/181451121" TargetMode="External" /><Relationship Id="rId8" Type="http://schemas.openxmlformats.org/officeDocument/2006/relationships/hyperlink" Target="https://podminky.urs.cz/item/CS_URS_2022_01/181951112" TargetMode="External" /><Relationship Id="rId9" Type="http://schemas.openxmlformats.org/officeDocument/2006/relationships/hyperlink" Target="https://podminky.urs.cz/item/CS_URS_2022_01/184818245" TargetMode="External" /><Relationship Id="rId10" Type="http://schemas.openxmlformats.org/officeDocument/2006/relationships/hyperlink" Target="https://podminky.urs.cz/item/CS_URS_2022_01/275311127" TargetMode="External" /><Relationship Id="rId11" Type="http://schemas.openxmlformats.org/officeDocument/2006/relationships/hyperlink" Target="https://podminky.urs.cz/item/CS_URS_2022_01/275354111" TargetMode="External" /><Relationship Id="rId12" Type="http://schemas.openxmlformats.org/officeDocument/2006/relationships/hyperlink" Target="https://podminky.urs.cz/item/CS_URS_2022_01/275354211" TargetMode="External" /><Relationship Id="rId13" Type="http://schemas.openxmlformats.org/officeDocument/2006/relationships/hyperlink" Target="https://podminky.urs.cz/item/CS_URS_2022_01/321311115" TargetMode="External" /><Relationship Id="rId14" Type="http://schemas.openxmlformats.org/officeDocument/2006/relationships/hyperlink" Target="https://podminky.urs.cz/item/CS_URS_2022_01/321351010" TargetMode="External" /><Relationship Id="rId15" Type="http://schemas.openxmlformats.org/officeDocument/2006/relationships/hyperlink" Target="https://podminky.urs.cz/item/CS_URS_2022_01/321352010" TargetMode="External" /><Relationship Id="rId16" Type="http://schemas.openxmlformats.org/officeDocument/2006/relationships/hyperlink" Target="https://podminky.urs.cz/item/CS_URS_2022_01/321366111" TargetMode="External" /><Relationship Id="rId17" Type="http://schemas.openxmlformats.org/officeDocument/2006/relationships/hyperlink" Target="https://podminky.urs.cz/item/CS_URS_2022_01/321368211" TargetMode="External" /><Relationship Id="rId18" Type="http://schemas.openxmlformats.org/officeDocument/2006/relationships/hyperlink" Target="https://podminky.urs.cz/item/CS_URS_2022_01/628613611" TargetMode="External" /><Relationship Id="rId19" Type="http://schemas.openxmlformats.org/officeDocument/2006/relationships/hyperlink" Target="https://podminky.urs.cz/item/CS_URS_2022_01/628635512" TargetMode="External" /><Relationship Id="rId20" Type="http://schemas.openxmlformats.org/officeDocument/2006/relationships/hyperlink" Target="https://podminky.urs.cz/item/CS_URS_2022_01/632451411" TargetMode="External" /><Relationship Id="rId21" Type="http://schemas.openxmlformats.org/officeDocument/2006/relationships/hyperlink" Target="https://podminky.urs.cz/item/CS_URS_2022_01/919735124" TargetMode="External" /><Relationship Id="rId22" Type="http://schemas.openxmlformats.org/officeDocument/2006/relationships/hyperlink" Target="https://podminky.urs.cz/item/CS_URS_2022_01/938903113" TargetMode="External" /><Relationship Id="rId23" Type="http://schemas.openxmlformats.org/officeDocument/2006/relationships/hyperlink" Target="https://podminky.urs.cz/item/CS_URS_2022_01/941111111" TargetMode="External" /><Relationship Id="rId24" Type="http://schemas.openxmlformats.org/officeDocument/2006/relationships/hyperlink" Target="https://podminky.urs.cz/item/CS_URS_2022_01/941111211" TargetMode="External" /><Relationship Id="rId25" Type="http://schemas.openxmlformats.org/officeDocument/2006/relationships/hyperlink" Target="https://podminky.urs.cz/item/CS_URS_2022_01/941111811" TargetMode="External" /><Relationship Id="rId26" Type="http://schemas.openxmlformats.org/officeDocument/2006/relationships/hyperlink" Target="https://podminky.urs.cz/item/CS_URS_2022_01/962041211" TargetMode="External" /><Relationship Id="rId27" Type="http://schemas.openxmlformats.org/officeDocument/2006/relationships/hyperlink" Target="https://podminky.urs.cz/item/CS_URS_2022_01/985131111" TargetMode="External" /><Relationship Id="rId28" Type="http://schemas.openxmlformats.org/officeDocument/2006/relationships/hyperlink" Target="https://podminky.urs.cz/item/CS_URS_2022_01/985323211" TargetMode="External" /><Relationship Id="rId29" Type="http://schemas.openxmlformats.org/officeDocument/2006/relationships/hyperlink" Target="https://podminky.urs.cz/item/CS_URS_2022_01/985323912" TargetMode="External" /><Relationship Id="rId30" Type="http://schemas.openxmlformats.org/officeDocument/2006/relationships/hyperlink" Target="https://podminky.urs.cz/item/CS_URS_2022_01/985331212" TargetMode="External" /><Relationship Id="rId31" Type="http://schemas.openxmlformats.org/officeDocument/2006/relationships/hyperlink" Target="https://podminky.urs.cz/item/CS_URS_2022_01/985331213" TargetMode="External" /><Relationship Id="rId32" Type="http://schemas.openxmlformats.org/officeDocument/2006/relationships/hyperlink" Target="https://podminky.urs.cz/item/CS_URS_2022_01/985331115R" TargetMode="External" /><Relationship Id="rId33" Type="http://schemas.openxmlformats.org/officeDocument/2006/relationships/hyperlink" Target="https://podminky.urs.cz/item/CS_URS_2022_01/997006512" TargetMode="External" /><Relationship Id="rId34" Type="http://schemas.openxmlformats.org/officeDocument/2006/relationships/hyperlink" Target="https://podminky.urs.cz/item/CS_URS_2022_01/997006519" TargetMode="External" /><Relationship Id="rId35" Type="http://schemas.openxmlformats.org/officeDocument/2006/relationships/hyperlink" Target="https://podminky.urs.cz/item/CS_URS_2022_01/767161813" TargetMode="External" /><Relationship Id="rId36" Type="http://schemas.openxmlformats.org/officeDocument/2006/relationships/hyperlink" Target="https://podminky.urs.cz/item/CS_URS_2022_01/767161823" TargetMode="External" /><Relationship Id="rId37" Type="http://schemas.openxmlformats.org/officeDocument/2006/relationships/hyperlink" Target="https://podminky.urs.cz/item/CS_URS_2022_01/767161214" TargetMode="External" /><Relationship Id="rId38" Type="http://schemas.openxmlformats.org/officeDocument/2006/relationships/hyperlink" Target="https://podminky.urs.cz/item/CS_URS_2022_01/767220520" TargetMode="External" /><Relationship Id="rId39" Type="http://schemas.openxmlformats.org/officeDocument/2006/relationships/hyperlink" Target="https://podminky.urs.cz/item/CS_URS_2022_01/767995111" TargetMode="External" /><Relationship Id="rId40" Type="http://schemas.openxmlformats.org/officeDocument/2006/relationships/hyperlink" Target="https://podminky.urs.cz/item/CS_URS_2022_01/767995112" TargetMode="External" /><Relationship Id="rId41" Type="http://schemas.openxmlformats.org/officeDocument/2006/relationships/hyperlink" Target="https://podminky.urs.cz/item/CS_URS_2022_01/767995117" TargetMode="External" /><Relationship Id="rId42" Type="http://schemas.openxmlformats.org/officeDocument/2006/relationships/hyperlink" Target="https://podminky.urs.cz/item/CS_URS_2022_01/767996701" TargetMode="External" /><Relationship Id="rId43" Type="http://schemas.openxmlformats.org/officeDocument/2006/relationships/hyperlink" Target="https://podminky.urs.cz/item/CS_URS_2022_01/767996804" TargetMode="External" /><Relationship Id="rId44" Type="http://schemas.openxmlformats.org/officeDocument/2006/relationships/hyperlink" Target="https://podminky.urs.cz/item/CS_URS_2022_01/998767101" TargetMode="External" /><Relationship Id="rId45" Type="http://schemas.openxmlformats.org/officeDocument/2006/relationships/hyperlink" Target="https://podminky.urs.cz/item/CS_URS_2022_01/789122151" TargetMode="External" /><Relationship Id="rId46" Type="http://schemas.openxmlformats.org/officeDocument/2006/relationships/hyperlink" Target="https://podminky.urs.cz/item/CS_URS_2022_01/789122240" TargetMode="External" /><Relationship Id="rId47" Type="http://schemas.openxmlformats.org/officeDocument/2006/relationships/hyperlink" Target="https://podminky.urs.cz/item/CS_URS_2022_01/789326210" TargetMode="External" /><Relationship Id="rId48" Type="http://schemas.openxmlformats.org/officeDocument/2006/relationships/hyperlink" Target="https://podminky.urs.cz/item/CS_URS_2022_01/789326216" TargetMode="External" /><Relationship Id="rId49" Type="http://schemas.openxmlformats.org/officeDocument/2006/relationships/hyperlink" Target="https://podminky.urs.cz/item/CS_URS_2022_01/789326221" TargetMode="External" /><Relationship Id="rId50" Type="http://schemas.openxmlformats.org/officeDocument/2006/relationships/hyperlink" Target="https://podminky.urs.cz/item/CS_URS_2022_01/789421542" TargetMode="External" /><Relationship Id="rId5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39" t="s">
        <v>14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4"/>
      <c r="AQ5" s="24"/>
      <c r="AR5" s="22"/>
      <c r="BE5" s="336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1" t="s">
        <v>17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4"/>
      <c r="AQ6" s="24"/>
      <c r="AR6" s="22"/>
      <c r="BE6" s="337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37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37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7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7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37"/>
      <c r="BS11" s="19" t="s">
        <v>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7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37"/>
      <c r="BS13" s="19" t="s">
        <v>6</v>
      </c>
    </row>
    <row r="14" spans="2:71" ht="13.2">
      <c r="B14" s="23"/>
      <c r="C14" s="24"/>
      <c r="D14" s="24"/>
      <c r="E14" s="342" t="s">
        <v>32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37"/>
      <c r="BS14" s="19" t="s">
        <v>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7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37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37"/>
      <c r="BS17" s="19" t="s">
        <v>35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7"/>
      <c r="BS18" s="19" t="s">
        <v>6</v>
      </c>
    </row>
    <row r="19" spans="2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37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37"/>
      <c r="BS20" s="19" t="s">
        <v>35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7"/>
    </row>
    <row r="22" spans="2:57" s="1" customFormat="1" ht="12" customHeight="1">
      <c r="B22" s="23"/>
      <c r="C22" s="24"/>
      <c r="D22" s="31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7"/>
    </row>
    <row r="23" spans="2:57" s="1" customFormat="1" ht="35.25" customHeight="1">
      <c r="B23" s="23"/>
      <c r="C23" s="24"/>
      <c r="D23" s="24"/>
      <c r="E23" s="344" t="s">
        <v>39</v>
      </c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24"/>
      <c r="AP23" s="24"/>
      <c r="AQ23" s="24"/>
      <c r="AR23" s="22"/>
      <c r="BE23" s="337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7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7"/>
    </row>
    <row r="26" spans="1:57" s="2" customFormat="1" ht="25.95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5">
        <f>ROUND(AG54,2)</f>
        <v>0</v>
      </c>
      <c r="AL26" s="346"/>
      <c r="AM26" s="346"/>
      <c r="AN26" s="346"/>
      <c r="AO26" s="346"/>
      <c r="AP26" s="38"/>
      <c r="AQ26" s="38"/>
      <c r="AR26" s="41"/>
      <c r="BE26" s="337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7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7" t="s">
        <v>41</v>
      </c>
      <c r="M28" s="347"/>
      <c r="N28" s="347"/>
      <c r="O28" s="347"/>
      <c r="P28" s="347"/>
      <c r="Q28" s="38"/>
      <c r="R28" s="38"/>
      <c r="S28" s="38"/>
      <c r="T28" s="38"/>
      <c r="U28" s="38"/>
      <c r="V28" s="38"/>
      <c r="W28" s="347" t="s">
        <v>42</v>
      </c>
      <c r="X28" s="347"/>
      <c r="Y28" s="347"/>
      <c r="Z28" s="347"/>
      <c r="AA28" s="347"/>
      <c r="AB28" s="347"/>
      <c r="AC28" s="347"/>
      <c r="AD28" s="347"/>
      <c r="AE28" s="347"/>
      <c r="AF28" s="38"/>
      <c r="AG28" s="38"/>
      <c r="AH28" s="38"/>
      <c r="AI28" s="38"/>
      <c r="AJ28" s="38"/>
      <c r="AK28" s="347" t="s">
        <v>43</v>
      </c>
      <c r="AL28" s="347"/>
      <c r="AM28" s="347"/>
      <c r="AN28" s="347"/>
      <c r="AO28" s="347"/>
      <c r="AP28" s="38"/>
      <c r="AQ28" s="38"/>
      <c r="AR28" s="41"/>
      <c r="BE28" s="337"/>
    </row>
    <row r="29" spans="2:57" s="3" customFormat="1" ht="14.4" customHeight="1" hidden="1">
      <c r="B29" s="42"/>
      <c r="C29" s="43"/>
      <c r="D29" s="31" t="s">
        <v>44</v>
      </c>
      <c r="E29" s="43"/>
      <c r="F29" s="31" t="s">
        <v>45</v>
      </c>
      <c r="G29" s="43"/>
      <c r="H29" s="43"/>
      <c r="I29" s="43"/>
      <c r="J29" s="43"/>
      <c r="K29" s="43"/>
      <c r="L29" s="350">
        <v>0.21</v>
      </c>
      <c r="M29" s="349"/>
      <c r="N29" s="349"/>
      <c r="O29" s="349"/>
      <c r="P29" s="349"/>
      <c r="Q29" s="43"/>
      <c r="R29" s="43"/>
      <c r="S29" s="43"/>
      <c r="T29" s="43"/>
      <c r="U29" s="43"/>
      <c r="V29" s="43"/>
      <c r="W29" s="348">
        <f>ROUND(AZ54,2)</f>
        <v>0</v>
      </c>
      <c r="X29" s="349"/>
      <c r="Y29" s="349"/>
      <c r="Z29" s="349"/>
      <c r="AA29" s="349"/>
      <c r="AB29" s="349"/>
      <c r="AC29" s="349"/>
      <c r="AD29" s="349"/>
      <c r="AE29" s="349"/>
      <c r="AF29" s="43"/>
      <c r="AG29" s="43"/>
      <c r="AH29" s="43"/>
      <c r="AI29" s="43"/>
      <c r="AJ29" s="43"/>
      <c r="AK29" s="348">
        <f>ROUND(AV54,2)</f>
        <v>0</v>
      </c>
      <c r="AL29" s="349"/>
      <c r="AM29" s="349"/>
      <c r="AN29" s="349"/>
      <c r="AO29" s="349"/>
      <c r="AP29" s="43"/>
      <c r="AQ29" s="43"/>
      <c r="AR29" s="44"/>
      <c r="BE29" s="338"/>
    </row>
    <row r="30" spans="2:57" s="3" customFormat="1" ht="14.4" customHeight="1" hidden="1">
      <c r="B30" s="42"/>
      <c r="C30" s="43"/>
      <c r="D30" s="43"/>
      <c r="E30" s="43"/>
      <c r="F30" s="31" t="s">
        <v>46</v>
      </c>
      <c r="G30" s="43"/>
      <c r="H30" s="43"/>
      <c r="I30" s="43"/>
      <c r="J30" s="43"/>
      <c r="K30" s="43"/>
      <c r="L30" s="350">
        <v>0.15</v>
      </c>
      <c r="M30" s="349"/>
      <c r="N30" s="349"/>
      <c r="O30" s="349"/>
      <c r="P30" s="349"/>
      <c r="Q30" s="43"/>
      <c r="R30" s="43"/>
      <c r="S30" s="43"/>
      <c r="T30" s="43"/>
      <c r="U30" s="43"/>
      <c r="V30" s="43"/>
      <c r="W30" s="348">
        <f>ROUND(BA54,2)</f>
        <v>0</v>
      </c>
      <c r="X30" s="349"/>
      <c r="Y30" s="349"/>
      <c r="Z30" s="349"/>
      <c r="AA30" s="349"/>
      <c r="AB30" s="349"/>
      <c r="AC30" s="349"/>
      <c r="AD30" s="349"/>
      <c r="AE30" s="349"/>
      <c r="AF30" s="43"/>
      <c r="AG30" s="43"/>
      <c r="AH30" s="43"/>
      <c r="AI30" s="43"/>
      <c r="AJ30" s="43"/>
      <c r="AK30" s="348">
        <f>ROUND(AW54,2)</f>
        <v>0</v>
      </c>
      <c r="AL30" s="349"/>
      <c r="AM30" s="349"/>
      <c r="AN30" s="349"/>
      <c r="AO30" s="349"/>
      <c r="AP30" s="43"/>
      <c r="AQ30" s="43"/>
      <c r="AR30" s="44"/>
      <c r="BE30" s="338"/>
    </row>
    <row r="31" spans="2:57" s="3" customFormat="1" ht="14.4" customHeight="1">
      <c r="B31" s="42"/>
      <c r="C31" s="43"/>
      <c r="D31" s="45" t="s">
        <v>44</v>
      </c>
      <c r="E31" s="43"/>
      <c r="F31" s="31" t="s">
        <v>47</v>
      </c>
      <c r="G31" s="43"/>
      <c r="H31" s="43"/>
      <c r="I31" s="43"/>
      <c r="J31" s="43"/>
      <c r="K31" s="43"/>
      <c r="L31" s="350">
        <v>0.21</v>
      </c>
      <c r="M31" s="349"/>
      <c r="N31" s="349"/>
      <c r="O31" s="349"/>
      <c r="P31" s="349"/>
      <c r="Q31" s="43"/>
      <c r="R31" s="43"/>
      <c r="S31" s="43"/>
      <c r="T31" s="43"/>
      <c r="U31" s="43"/>
      <c r="V31" s="43"/>
      <c r="W31" s="348">
        <f>ROUND(BB54,2)</f>
        <v>0</v>
      </c>
      <c r="X31" s="349"/>
      <c r="Y31" s="349"/>
      <c r="Z31" s="349"/>
      <c r="AA31" s="349"/>
      <c r="AB31" s="349"/>
      <c r="AC31" s="349"/>
      <c r="AD31" s="349"/>
      <c r="AE31" s="349"/>
      <c r="AF31" s="43"/>
      <c r="AG31" s="43"/>
      <c r="AH31" s="43"/>
      <c r="AI31" s="43"/>
      <c r="AJ31" s="43"/>
      <c r="AK31" s="348">
        <v>0</v>
      </c>
      <c r="AL31" s="349"/>
      <c r="AM31" s="349"/>
      <c r="AN31" s="349"/>
      <c r="AO31" s="349"/>
      <c r="AP31" s="43"/>
      <c r="AQ31" s="43"/>
      <c r="AR31" s="44"/>
      <c r="BE31" s="338"/>
    </row>
    <row r="32" spans="2:57" s="3" customFormat="1" ht="14.4" customHeight="1">
      <c r="B32" s="42"/>
      <c r="C32" s="43"/>
      <c r="D32" s="43"/>
      <c r="E32" s="43"/>
      <c r="F32" s="31" t="s">
        <v>48</v>
      </c>
      <c r="G32" s="43"/>
      <c r="H32" s="43"/>
      <c r="I32" s="43"/>
      <c r="J32" s="43"/>
      <c r="K32" s="43"/>
      <c r="L32" s="350">
        <v>0.15</v>
      </c>
      <c r="M32" s="349"/>
      <c r="N32" s="349"/>
      <c r="O32" s="349"/>
      <c r="P32" s="349"/>
      <c r="Q32" s="43"/>
      <c r="R32" s="43"/>
      <c r="S32" s="43"/>
      <c r="T32" s="43"/>
      <c r="U32" s="43"/>
      <c r="V32" s="43"/>
      <c r="W32" s="348">
        <f>ROUND(BC54,2)</f>
        <v>0</v>
      </c>
      <c r="X32" s="349"/>
      <c r="Y32" s="349"/>
      <c r="Z32" s="349"/>
      <c r="AA32" s="349"/>
      <c r="AB32" s="349"/>
      <c r="AC32" s="349"/>
      <c r="AD32" s="349"/>
      <c r="AE32" s="349"/>
      <c r="AF32" s="43"/>
      <c r="AG32" s="43"/>
      <c r="AH32" s="43"/>
      <c r="AI32" s="43"/>
      <c r="AJ32" s="43"/>
      <c r="AK32" s="348">
        <v>0</v>
      </c>
      <c r="AL32" s="349"/>
      <c r="AM32" s="349"/>
      <c r="AN32" s="349"/>
      <c r="AO32" s="349"/>
      <c r="AP32" s="43"/>
      <c r="AQ32" s="43"/>
      <c r="AR32" s="44"/>
      <c r="BE32" s="338"/>
    </row>
    <row r="33" spans="2:44" s="3" customFormat="1" ht="14.4" customHeight="1" hidden="1">
      <c r="B33" s="42"/>
      <c r="C33" s="43"/>
      <c r="D33" s="43"/>
      <c r="E33" s="43"/>
      <c r="F33" s="31" t="s">
        <v>49</v>
      </c>
      <c r="G33" s="43"/>
      <c r="H33" s="43"/>
      <c r="I33" s="43"/>
      <c r="J33" s="43"/>
      <c r="K33" s="43"/>
      <c r="L33" s="350">
        <v>0</v>
      </c>
      <c r="M33" s="349"/>
      <c r="N33" s="349"/>
      <c r="O33" s="349"/>
      <c r="P33" s="349"/>
      <c r="Q33" s="43"/>
      <c r="R33" s="43"/>
      <c r="S33" s="43"/>
      <c r="T33" s="43"/>
      <c r="U33" s="43"/>
      <c r="V33" s="43"/>
      <c r="W33" s="348">
        <f>ROUND(BD54,2)</f>
        <v>0</v>
      </c>
      <c r="X33" s="349"/>
      <c r="Y33" s="349"/>
      <c r="Z33" s="349"/>
      <c r="AA33" s="349"/>
      <c r="AB33" s="349"/>
      <c r="AC33" s="349"/>
      <c r="AD33" s="349"/>
      <c r="AE33" s="349"/>
      <c r="AF33" s="43"/>
      <c r="AG33" s="43"/>
      <c r="AH33" s="43"/>
      <c r="AI33" s="43"/>
      <c r="AJ33" s="43"/>
      <c r="AK33" s="348">
        <v>0</v>
      </c>
      <c r="AL33" s="349"/>
      <c r="AM33" s="349"/>
      <c r="AN33" s="349"/>
      <c r="AO33" s="349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6"/>
      <c r="D35" s="47" t="s">
        <v>50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51</v>
      </c>
      <c r="U35" s="48"/>
      <c r="V35" s="48"/>
      <c r="W35" s="48"/>
      <c r="X35" s="351" t="s">
        <v>52</v>
      </c>
      <c r="Y35" s="352"/>
      <c r="Z35" s="352"/>
      <c r="AA35" s="352"/>
      <c r="AB35" s="352"/>
      <c r="AC35" s="48"/>
      <c r="AD35" s="48"/>
      <c r="AE35" s="48"/>
      <c r="AF35" s="48"/>
      <c r="AG35" s="48"/>
      <c r="AH35" s="48"/>
      <c r="AI35" s="48"/>
      <c r="AJ35" s="48"/>
      <c r="AK35" s="353">
        <f>SUM(AK26:AK33)</f>
        <v>0</v>
      </c>
      <c r="AL35" s="352"/>
      <c r="AM35" s="352"/>
      <c r="AN35" s="352"/>
      <c r="AO35" s="354"/>
      <c r="AP35" s="46"/>
      <c r="AQ35" s="46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1"/>
      <c r="BE37" s="36"/>
    </row>
    <row r="41" spans="1:57" s="2" customFormat="1" ht="6.9" customHeight="1">
      <c r="A41" s="36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1"/>
      <c r="BE41" s="36"/>
    </row>
    <row r="42" spans="1:57" s="2" customFormat="1" ht="24.9" customHeight="1">
      <c r="A42" s="36"/>
      <c r="B42" s="37"/>
      <c r="C42" s="25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3618vvCU2022-I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5" t="str">
        <f>K6</f>
        <v>Cidlina, Chlumec nad Cidlinou, dolní jez, ř. km 29,056, oprava podesty</v>
      </c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59"/>
      <c r="AQ45" s="59"/>
      <c r="AR45" s="60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1" t="str">
        <f>IF(K8="","",K8)</f>
        <v>Chlumec nad Cidlinou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57" t="str">
        <f>IF(AN8="","",AN8)</f>
        <v>18. 1. 2022</v>
      </c>
      <c r="AN47" s="357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65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5" t="str">
        <f>IF(E11="","",E11)</f>
        <v>Povodí Labe, závod Jablonec nad Nisou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58" t="str">
        <f>IF(E17="","",E17)</f>
        <v>Povodí Labe, OIČ, Hradec Králové</v>
      </c>
      <c r="AN49" s="359"/>
      <c r="AO49" s="359"/>
      <c r="AP49" s="359"/>
      <c r="AQ49" s="38"/>
      <c r="AR49" s="41"/>
      <c r="AS49" s="360" t="s">
        <v>54</v>
      </c>
      <c r="AT49" s="361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6"/>
    </row>
    <row r="50" spans="1:57" s="2" customFormat="1" ht="15.15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5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58" t="str">
        <f>IF(E20="","",E20)</f>
        <v>Ing. Eva Morkesová</v>
      </c>
      <c r="AN50" s="359"/>
      <c r="AO50" s="359"/>
      <c r="AP50" s="359"/>
      <c r="AQ50" s="38"/>
      <c r="AR50" s="41"/>
      <c r="AS50" s="362"/>
      <c r="AT50" s="363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4"/>
      <c r="AT51" s="365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6"/>
    </row>
    <row r="52" spans="1:57" s="2" customFormat="1" ht="29.25" customHeight="1">
      <c r="A52" s="36"/>
      <c r="B52" s="37"/>
      <c r="C52" s="366" t="s">
        <v>55</v>
      </c>
      <c r="D52" s="367"/>
      <c r="E52" s="367"/>
      <c r="F52" s="367"/>
      <c r="G52" s="367"/>
      <c r="H52" s="69"/>
      <c r="I52" s="368" t="s">
        <v>56</v>
      </c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9" t="s">
        <v>57</v>
      </c>
      <c r="AH52" s="367"/>
      <c r="AI52" s="367"/>
      <c r="AJ52" s="367"/>
      <c r="AK52" s="367"/>
      <c r="AL52" s="367"/>
      <c r="AM52" s="367"/>
      <c r="AN52" s="368" t="s">
        <v>58</v>
      </c>
      <c r="AO52" s="367"/>
      <c r="AP52" s="367"/>
      <c r="AQ52" s="70" t="s">
        <v>59</v>
      </c>
      <c r="AR52" s="41"/>
      <c r="AS52" s="71" t="s">
        <v>60</v>
      </c>
      <c r="AT52" s="72" t="s">
        <v>61</v>
      </c>
      <c r="AU52" s="72" t="s">
        <v>62</v>
      </c>
      <c r="AV52" s="72" t="s">
        <v>63</v>
      </c>
      <c r="AW52" s="72" t="s">
        <v>64</v>
      </c>
      <c r="AX52" s="72" t="s">
        <v>65</v>
      </c>
      <c r="AY52" s="72" t="s">
        <v>66</v>
      </c>
      <c r="AZ52" s="72" t="s">
        <v>67</v>
      </c>
      <c r="BA52" s="72" t="s">
        <v>68</v>
      </c>
      <c r="BB52" s="72" t="s">
        <v>69</v>
      </c>
      <c r="BC52" s="72" t="s">
        <v>70</v>
      </c>
      <c r="BD52" s="73" t="s">
        <v>71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6"/>
    </row>
    <row r="54" spans="2:90" s="6" customFormat="1" ht="32.4" customHeight="1">
      <c r="B54" s="77"/>
      <c r="C54" s="78" t="s">
        <v>72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3">
        <f>ROUND(SUM(AG55:AG56),2)</f>
        <v>0</v>
      </c>
      <c r="AH54" s="373"/>
      <c r="AI54" s="373"/>
      <c r="AJ54" s="373"/>
      <c r="AK54" s="373"/>
      <c r="AL54" s="373"/>
      <c r="AM54" s="373"/>
      <c r="AN54" s="374">
        <f>SUM(AG54,AT54)</f>
        <v>0</v>
      </c>
      <c r="AO54" s="374"/>
      <c r="AP54" s="374"/>
      <c r="AQ54" s="81" t="s">
        <v>28</v>
      </c>
      <c r="AR54" s="82"/>
      <c r="AS54" s="83">
        <f>ROUND(SUM(AS55:AS56),2)</f>
        <v>0</v>
      </c>
      <c r="AT54" s="84">
        <f>ROUND(SUM(AV54:AW54),2)</f>
        <v>0</v>
      </c>
      <c r="AU54" s="85">
        <f>ROUND(SUM(AU55:AU56),5)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ROUND(SUM(AZ55:AZ56),2)</f>
        <v>0</v>
      </c>
      <c r="BA54" s="84">
        <f>ROUND(SUM(BA55:BA56),2)</f>
        <v>0</v>
      </c>
      <c r="BB54" s="84">
        <f>ROUND(SUM(BB55:BB56),2)</f>
        <v>0</v>
      </c>
      <c r="BC54" s="84">
        <f>ROUND(SUM(BC55:BC56),2)</f>
        <v>0</v>
      </c>
      <c r="BD54" s="86">
        <f>ROUND(SUM(BD55:BD56),2)</f>
        <v>0</v>
      </c>
      <c r="BS54" s="87" t="s">
        <v>73</v>
      </c>
      <c r="BT54" s="87" t="s">
        <v>74</v>
      </c>
      <c r="BU54" s="88" t="s">
        <v>75</v>
      </c>
      <c r="BV54" s="87" t="s">
        <v>76</v>
      </c>
      <c r="BW54" s="87" t="s">
        <v>5</v>
      </c>
      <c r="BX54" s="87" t="s">
        <v>77</v>
      </c>
      <c r="CL54" s="87" t="s">
        <v>19</v>
      </c>
    </row>
    <row r="55" spans="1:91" s="7" customFormat="1" ht="16.5" customHeight="1">
      <c r="A55" s="89" t="s">
        <v>78</v>
      </c>
      <c r="B55" s="90"/>
      <c r="C55" s="91"/>
      <c r="D55" s="372" t="s">
        <v>79</v>
      </c>
      <c r="E55" s="372"/>
      <c r="F55" s="372"/>
      <c r="G55" s="372"/>
      <c r="H55" s="372"/>
      <c r="I55" s="92"/>
      <c r="J55" s="372" t="s">
        <v>80</v>
      </c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0">
        <f>'1. - SO 01'!J30</f>
        <v>0</v>
      </c>
      <c r="AH55" s="371"/>
      <c r="AI55" s="371"/>
      <c r="AJ55" s="371"/>
      <c r="AK55" s="371"/>
      <c r="AL55" s="371"/>
      <c r="AM55" s="371"/>
      <c r="AN55" s="370">
        <f>SUM(AG55,AT55)</f>
        <v>0</v>
      </c>
      <c r="AO55" s="371"/>
      <c r="AP55" s="371"/>
      <c r="AQ55" s="93" t="s">
        <v>81</v>
      </c>
      <c r="AR55" s="94"/>
      <c r="AS55" s="95">
        <v>0</v>
      </c>
      <c r="AT55" s="96">
        <f>ROUND(SUM(AV55:AW55),2)</f>
        <v>0</v>
      </c>
      <c r="AU55" s="97">
        <f>'1. - SO 01'!P89</f>
        <v>0</v>
      </c>
      <c r="AV55" s="96">
        <f>'1. - SO 01'!J33</f>
        <v>0</v>
      </c>
      <c r="AW55" s="96">
        <f>'1. - SO 01'!J34</f>
        <v>0</v>
      </c>
      <c r="AX55" s="96">
        <f>'1. - SO 01'!J35</f>
        <v>0</v>
      </c>
      <c r="AY55" s="96">
        <f>'1. - SO 01'!J36</f>
        <v>0</v>
      </c>
      <c r="AZ55" s="96">
        <f>'1. - SO 01'!F33</f>
        <v>0</v>
      </c>
      <c r="BA55" s="96">
        <f>'1. - SO 01'!F34</f>
        <v>0</v>
      </c>
      <c r="BB55" s="96">
        <f>'1. - SO 01'!F35</f>
        <v>0</v>
      </c>
      <c r="BC55" s="96">
        <f>'1. - SO 01'!F36</f>
        <v>0</v>
      </c>
      <c r="BD55" s="98">
        <f>'1. - SO 01'!F37</f>
        <v>0</v>
      </c>
      <c r="BT55" s="99" t="s">
        <v>82</v>
      </c>
      <c r="BV55" s="99" t="s">
        <v>76</v>
      </c>
      <c r="BW55" s="99" t="s">
        <v>83</v>
      </c>
      <c r="BX55" s="99" t="s">
        <v>5</v>
      </c>
      <c r="CL55" s="99" t="s">
        <v>19</v>
      </c>
      <c r="CM55" s="99" t="s">
        <v>84</v>
      </c>
    </row>
    <row r="56" spans="1:91" s="7" customFormat="1" ht="16.5" customHeight="1">
      <c r="A56" s="89" t="s">
        <v>78</v>
      </c>
      <c r="B56" s="90"/>
      <c r="C56" s="91"/>
      <c r="D56" s="372" t="s">
        <v>85</v>
      </c>
      <c r="E56" s="372"/>
      <c r="F56" s="372"/>
      <c r="G56" s="372"/>
      <c r="H56" s="372"/>
      <c r="I56" s="92"/>
      <c r="J56" s="372" t="s">
        <v>86</v>
      </c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0">
        <f>'VON - Vedlejší a ostatní ...'!J30</f>
        <v>0</v>
      </c>
      <c r="AH56" s="371"/>
      <c r="AI56" s="371"/>
      <c r="AJ56" s="371"/>
      <c r="AK56" s="371"/>
      <c r="AL56" s="371"/>
      <c r="AM56" s="371"/>
      <c r="AN56" s="370">
        <f>SUM(AG56,AT56)</f>
        <v>0</v>
      </c>
      <c r="AO56" s="371"/>
      <c r="AP56" s="371"/>
      <c r="AQ56" s="93" t="s">
        <v>85</v>
      </c>
      <c r="AR56" s="94"/>
      <c r="AS56" s="100">
        <v>0</v>
      </c>
      <c r="AT56" s="101">
        <f>ROUND(SUM(AV56:AW56),2)</f>
        <v>0</v>
      </c>
      <c r="AU56" s="102">
        <f>'VON - Vedlejší a ostatní ...'!P83</f>
        <v>0</v>
      </c>
      <c r="AV56" s="101">
        <f>'VON - Vedlejší a ostatní ...'!J33</f>
        <v>0</v>
      </c>
      <c r="AW56" s="101">
        <f>'VON - Vedlejší a ostatní ...'!J34</f>
        <v>0</v>
      </c>
      <c r="AX56" s="101">
        <f>'VON - Vedlejší a ostatní ...'!J35</f>
        <v>0</v>
      </c>
      <c r="AY56" s="101">
        <f>'VON - Vedlejší a ostatní ...'!J36</f>
        <v>0</v>
      </c>
      <c r="AZ56" s="101">
        <f>'VON - Vedlejší a ostatní ...'!F33</f>
        <v>0</v>
      </c>
      <c r="BA56" s="101">
        <f>'VON - Vedlejší a ostatní ...'!F34</f>
        <v>0</v>
      </c>
      <c r="BB56" s="101">
        <f>'VON - Vedlejší a ostatní ...'!F35</f>
        <v>0</v>
      </c>
      <c r="BC56" s="101">
        <f>'VON - Vedlejší a ostatní ...'!F36</f>
        <v>0</v>
      </c>
      <c r="BD56" s="103">
        <f>'VON - Vedlejší a ostatní ...'!F37</f>
        <v>0</v>
      </c>
      <c r="BT56" s="99" t="s">
        <v>82</v>
      </c>
      <c r="BV56" s="99" t="s">
        <v>76</v>
      </c>
      <c r="BW56" s="99" t="s">
        <v>87</v>
      </c>
      <c r="BX56" s="99" t="s">
        <v>5</v>
      </c>
      <c r="CL56" s="99" t="s">
        <v>19</v>
      </c>
      <c r="CM56" s="99" t="s">
        <v>84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" customHeight="1">
      <c r="A58" s="36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RsfcvE8KR2ht4gsBZEYJ73diXBZuBz1nOS8TWrz4FaUHkve0BKGCK3AFjbcGFkC6cvjRI+e1c0Ih4ySh3WD9Lw==" saltValue="uaGTHTHGG4gDLtVkznQfPf2Ct+/RMkP62lZpQnOTWVuUOOWKCIX4T/Ig5diUhfRwK4h2w1hs4daUlGM41TNtm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. - SO 01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8"/>
  <sheetViews>
    <sheetView showGridLines="0" workbookViewId="0" topLeftCell="A14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83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88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6" t="str">
        <f>'Rekapitulace stavby'!K6</f>
        <v>Cidlina, Chlumec nad Cidlinou, dolní jez, ř. km 29,056, oprava podesty</v>
      </c>
      <c r="F7" s="377"/>
      <c r="G7" s="377"/>
      <c r="H7" s="377"/>
      <c r="L7" s="22"/>
    </row>
    <row r="8" spans="1:31" s="2" customFormat="1" ht="12" customHeight="1">
      <c r="A8" s="36"/>
      <c r="B8" s="41"/>
      <c r="C8" s="36"/>
      <c r="D8" s="108" t="s">
        <v>89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90</v>
      </c>
      <c r="F9" s="379"/>
      <c r="G9" s="379"/>
      <c r="H9" s="379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18. 1. 2022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3.25" customHeight="1">
      <c r="A27" s="112"/>
      <c r="B27" s="113"/>
      <c r="C27" s="112"/>
      <c r="D27" s="112"/>
      <c r="E27" s="382" t="s">
        <v>91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ROUND(J89,2)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ROUND((SUM(BE89:BE1087)),2)</f>
        <v>0</v>
      </c>
      <c r="G33" s="36"/>
      <c r="H33" s="36"/>
      <c r="I33" s="121">
        <v>0.21</v>
      </c>
      <c r="J33" s="120">
        <f>ROUND(((SUM(BE89:BE1087))*I33),2)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ROUND((SUM(BF89:BF1087)),2)</f>
        <v>0</v>
      </c>
      <c r="G34" s="36"/>
      <c r="H34" s="36"/>
      <c r="I34" s="121">
        <v>0.15</v>
      </c>
      <c r="J34" s="120">
        <f>ROUND(((SUM(BF89:BF1087))*I34),2)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ROUND((SUM(BG89:BG1087)),2)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ROUND((SUM(BH89:BH1087)),2)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ROUND((SUM(BI89:BI1087)),2)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3" t="str">
        <f>E7</f>
        <v>Cidlina, Chlumec nad Cidlinou, dolní jez, ř. km 29,056, oprava podesty</v>
      </c>
      <c r="F48" s="384"/>
      <c r="G48" s="384"/>
      <c r="H48" s="384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5" t="str">
        <f>E9</f>
        <v>1. - SO 01</v>
      </c>
      <c r="F50" s="385"/>
      <c r="G50" s="385"/>
      <c r="H50" s="385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Chlumec nad Cidlinou</v>
      </c>
      <c r="G52" s="38"/>
      <c r="H52" s="38"/>
      <c r="I52" s="31" t="s">
        <v>24</v>
      </c>
      <c r="J52" s="62" t="str">
        <f>IF(J12="","",J12)</f>
        <v>18. 1. 2022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1" t="s">
        <v>26</v>
      </c>
      <c r="D54" s="38"/>
      <c r="E54" s="38"/>
      <c r="F54" s="29" t="str">
        <f>E15</f>
        <v>Povodí Labe, závod Jablonec nad Nisou</v>
      </c>
      <c r="G54" s="38"/>
      <c r="H54" s="38"/>
      <c r="I54" s="31" t="s">
        <v>33</v>
      </c>
      <c r="J54" s="34" t="str">
        <f>E21</f>
        <v>Povodí Labe, OIČ,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93</v>
      </c>
      <c r="D57" s="134"/>
      <c r="E57" s="134"/>
      <c r="F57" s="134"/>
      <c r="G57" s="134"/>
      <c r="H57" s="134"/>
      <c r="I57" s="134"/>
      <c r="J57" s="135" t="s">
        <v>94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J89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" customHeight="1">
      <c r="B60" s="137"/>
      <c r="C60" s="138"/>
      <c r="D60" s="139" t="s">
        <v>96</v>
      </c>
      <c r="E60" s="140"/>
      <c r="F60" s="140"/>
      <c r="G60" s="140"/>
      <c r="H60" s="140"/>
      <c r="I60" s="140"/>
      <c r="J60" s="141">
        <f>J90</f>
        <v>0</v>
      </c>
      <c r="K60" s="138"/>
      <c r="L60" s="142"/>
    </row>
    <row r="61" spans="2:12" s="10" customFormat="1" ht="19.95" customHeight="1">
      <c r="B61" s="143"/>
      <c r="C61" s="144"/>
      <c r="D61" s="145" t="s">
        <v>97</v>
      </c>
      <c r="E61" s="146"/>
      <c r="F61" s="146"/>
      <c r="G61" s="146"/>
      <c r="H61" s="146"/>
      <c r="I61" s="146"/>
      <c r="J61" s="147">
        <f>J91</f>
        <v>0</v>
      </c>
      <c r="K61" s="144"/>
      <c r="L61" s="148"/>
    </row>
    <row r="62" spans="2:12" s="10" customFormat="1" ht="19.95" customHeight="1">
      <c r="B62" s="143"/>
      <c r="C62" s="144"/>
      <c r="D62" s="145" t="s">
        <v>98</v>
      </c>
      <c r="E62" s="146"/>
      <c r="F62" s="146"/>
      <c r="G62" s="146"/>
      <c r="H62" s="146"/>
      <c r="I62" s="146"/>
      <c r="J62" s="147">
        <f>J176</f>
        <v>0</v>
      </c>
      <c r="K62" s="144"/>
      <c r="L62" s="148"/>
    </row>
    <row r="63" spans="2:12" s="10" customFormat="1" ht="19.95" customHeight="1">
      <c r="B63" s="143"/>
      <c r="C63" s="144"/>
      <c r="D63" s="145" t="s">
        <v>99</v>
      </c>
      <c r="E63" s="146"/>
      <c r="F63" s="146"/>
      <c r="G63" s="146"/>
      <c r="H63" s="146"/>
      <c r="I63" s="146"/>
      <c r="J63" s="147">
        <f>J190</f>
        <v>0</v>
      </c>
      <c r="K63" s="144"/>
      <c r="L63" s="148"/>
    </row>
    <row r="64" spans="2:12" s="10" customFormat="1" ht="19.95" customHeight="1">
      <c r="B64" s="143"/>
      <c r="C64" s="144"/>
      <c r="D64" s="145" t="s">
        <v>100</v>
      </c>
      <c r="E64" s="146"/>
      <c r="F64" s="146"/>
      <c r="G64" s="146"/>
      <c r="H64" s="146"/>
      <c r="I64" s="146"/>
      <c r="J64" s="147">
        <f>J247</f>
        <v>0</v>
      </c>
      <c r="K64" s="144"/>
      <c r="L64" s="148"/>
    </row>
    <row r="65" spans="2:12" s="10" customFormat="1" ht="19.95" customHeight="1">
      <c r="B65" s="143"/>
      <c r="C65" s="144"/>
      <c r="D65" s="145" t="s">
        <v>101</v>
      </c>
      <c r="E65" s="146"/>
      <c r="F65" s="146"/>
      <c r="G65" s="146"/>
      <c r="H65" s="146"/>
      <c r="I65" s="146"/>
      <c r="J65" s="147">
        <f>J329</f>
        <v>0</v>
      </c>
      <c r="K65" s="144"/>
      <c r="L65" s="148"/>
    </row>
    <row r="66" spans="2:12" s="10" customFormat="1" ht="19.95" customHeight="1">
      <c r="B66" s="143"/>
      <c r="C66" s="144"/>
      <c r="D66" s="145" t="s">
        <v>102</v>
      </c>
      <c r="E66" s="146"/>
      <c r="F66" s="146"/>
      <c r="G66" s="146"/>
      <c r="H66" s="146"/>
      <c r="I66" s="146"/>
      <c r="J66" s="147">
        <f>J535</f>
        <v>0</v>
      </c>
      <c r="K66" s="144"/>
      <c r="L66" s="148"/>
    </row>
    <row r="67" spans="2:12" s="9" customFormat="1" ht="24.9" customHeight="1">
      <c r="B67" s="137"/>
      <c r="C67" s="138"/>
      <c r="D67" s="139" t="s">
        <v>103</v>
      </c>
      <c r="E67" s="140"/>
      <c r="F67" s="140"/>
      <c r="G67" s="140"/>
      <c r="H67" s="140"/>
      <c r="I67" s="140"/>
      <c r="J67" s="141">
        <f>J560</f>
        <v>0</v>
      </c>
      <c r="K67" s="138"/>
      <c r="L67" s="142"/>
    </row>
    <row r="68" spans="2:12" s="10" customFormat="1" ht="19.95" customHeight="1">
      <c r="B68" s="143"/>
      <c r="C68" s="144"/>
      <c r="D68" s="145" t="s">
        <v>104</v>
      </c>
      <c r="E68" s="146"/>
      <c r="F68" s="146"/>
      <c r="G68" s="146"/>
      <c r="H68" s="146"/>
      <c r="I68" s="146"/>
      <c r="J68" s="147">
        <f>J561</f>
        <v>0</v>
      </c>
      <c r="K68" s="144"/>
      <c r="L68" s="148"/>
    </row>
    <row r="69" spans="2:12" s="10" customFormat="1" ht="19.95" customHeight="1">
      <c r="B69" s="143"/>
      <c r="C69" s="144"/>
      <c r="D69" s="145" t="s">
        <v>105</v>
      </c>
      <c r="E69" s="146"/>
      <c r="F69" s="146"/>
      <c r="G69" s="146"/>
      <c r="H69" s="146"/>
      <c r="I69" s="146"/>
      <c r="J69" s="147">
        <f>J883</f>
        <v>0</v>
      </c>
      <c r="K69" s="144"/>
      <c r="L69" s="148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" customHeight="1">
      <c r="A75" s="3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" customHeight="1">
      <c r="A76" s="36"/>
      <c r="B76" s="37"/>
      <c r="C76" s="25" t="s">
        <v>106</v>
      </c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83" t="str">
        <f>E7</f>
        <v>Cidlina, Chlumec nad Cidlinou, dolní jez, ř. km 29,056, oprava podesty</v>
      </c>
      <c r="F79" s="384"/>
      <c r="G79" s="384"/>
      <c r="H79" s="384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89</v>
      </c>
      <c r="D80" s="38"/>
      <c r="E80" s="38"/>
      <c r="F80" s="38"/>
      <c r="G80" s="38"/>
      <c r="H80" s="38"/>
      <c r="I80" s="38"/>
      <c r="J80" s="38"/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55" t="str">
        <f>E9</f>
        <v>1. - SO 01</v>
      </c>
      <c r="F81" s="385"/>
      <c r="G81" s="385"/>
      <c r="H81" s="385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22</v>
      </c>
      <c r="D83" s="38"/>
      <c r="E83" s="38"/>
      <c r="F83" s="29" t="str">
        <f>F12</f>
        <v>Chlumec nad Cidlinou</v>
      </c>
      <c r="G83" s="38"/>
      <c r="H83" s="38"/>
      <c r="I83" s="31" t="s">
        <v>24</v>
      </c>
      <c r="J83" s="62" t="str">
        <f>IF(J12="","",J12)</f>
        <v>18. 1. 2022</v>
      </c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1" t="s">
        <v>26</v>
      </c>
      <c r="D85" s="38"/>
      <c r="E85" s="38"/>
      <c r="F85" s="29" t="str">
        <f>E15</f>
        <v>Povodí Labe, závod Jablonec nad Nisou</v>
      </c>
      <c r="G85" s="38"/>
      <c r="H85" s="38"/>
      <c r="I85" s="31" t="s">
        <v>33</v>
      </c>
      <c r="J85" s="34" t="str">
        <f>E21</f>
        <v>Povodí Labe, OIČ, Hradec Králové</v>
      </c>
      <c r="K85" s="38"/>
      <c r="L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15" customHeight="1">
      <c r="A86" s="36"/>
      <c r="B86" s="37"/>
      <c r="C86" s="31" t="s">
        <v>31</v>
      </c>
      <c r="D86" s="38"/>
      <c r="E86" s="38"/>
      <c r="F86" s="29" t="str">
        <f>IF(E18="","",E18)</f>
        <v>Vyplň údaj</v>
      </c>
      <c r="G86" s="38"/>
      <c r="H86" s="38"/>
      <c r="I86" s="31" t="s">
        <v>36</v>
      </c>
      <c r="J86" s="34" t="str">
        <f>E24</f>
        <v>Ing. Eva Morkesová</v>
      </c>
      <c r="K86" s="38"/>
      <c r="L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9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49"/>
      <c r="B88" s="150"/>
      <c r="C88" s="151" t="s">
        <v>107</v>
      </c>
      <c r="D88" s="152" t="s">
        <v>59</v>
      </c>
      <c r="E88" s="152" t="s">
        <v>55</v>
      </c>
      <c r="F88" s="152" t="s">
        <v>56</v>
      </c>
      <c r="G88" s="152" t="s">
        <v>108</v>
      </c>
      <c r="H88" s="152" t="s">
        <v>109</v>
      </c>
      <c r="I88" s="152" t="s">
        <v>110</v>
      </c>
      <c r="J88" s="152" t="s">
        <v>94</v>
      </c>
      <c r="K88" s="153" t="s">
        <v>111</v>
      </c>
      <c r="L88" s="154"/>
      <c r="M88" s="71" t="s">
        <v>28</v>
      </c>
      <c r="N88" s="72" t="s">
        <v>44</v>
      </c>
      <c r="O88" s="72" t="s">
        <v>112</v>
      </c>
      <c r="P88" s="72" t="s">
        <v>113</v>
      </c>
      <c r="Q88" s="72" t="s">
        <v>114</v>
      </c>
      <c r="R88" s="72" t="s">
        <v>115</v>
      </c>
      <c r="S88" s="72" t="s">
        <v>116</v>
      </c>
      <c r="T88" s="73" t="s">
        <v>117</v>
      </c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</row>
    <row r="89" spans="1:63" s="2" customFormat="1" ht="22.8" customHeight="1">
      <c r="A89" s="36"/>
      <c r="B89" s="37"/>
      <c r="C89" s="78" t="s">
        <v>118</v>
      </c>
      <c r="D89" s="38"/>
      <c r="E89" s="38"/>
      <c r="F89" s="38"/>
      <c r="G89" s="38"/>
      <c r="H89" s="38"/>
      <c r="I89" s="38"/>
      <c r="J89" s="155">
        <f>BK89</f>
        <v>0</v>
      </c>
      <c r="K89" s="38"/>
      <c r="L89" s="41"/>
      <c r="M89" s="74"/>
      <c r="N89" s="156"/>
      <c r="O89" s="75"/>
      <c r="P89" s="157">
        <f>P90+P560</f>
        <v>0</v>
      </c>
      <c r="Q89" s="75"/>
      <c r="R89" s="157">
        <f>R90+R560</f>
        <v>9.456144424999998</v>
      </c>
      <c r="S89" s="75"/>
      <c r="T89" s="158">
        <f>T90+T560</f>
        <v>8.844266000000001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73</v>
      </c>
      <c r="AU89" s="19" t="s">
        <v>95</v>
      </c>
      <c r="BK89" s="159">
        <f>BK90+BK560</f>
        <v>0</v>
      </c>
    </row>
    <row r="90" spans="2:63" s="12" customFormat="1" ht="25.95" customHeight="1">
      <c r="B90" s="160"/>
      <c r="C90" s="161"/>
      <c r="D90" s="162" t="s">
        <v>73</v>
      </c>
      <c r="E90" s="163" t="s">
        <v>119</v>
      </c>
      <c r="F90" s="163" t="s">
        <v>120</v>
      </c>
      <c r="G90" s="161"/>
      <c r="H90" s="161"/>
      <c r="I90" s="164"/>
      <c r="J90" s="165">
        <f>BK90</f>
        <v>0</v>
      </c>
      <c r="K90" s="161"/>
      <c r="L90" s="166"/>
      <c r="M90" s="167"/>
      <c r="N90" s="168"/>
      <c r="O90" s="168"/>
      <c r="P90" s="169">
        <f>P91+P176+P190+P247+P329+P535</f>
        <v>0</v>
      </c>
      <c r="Q90" s="168"/>
      <c r="R90" s="169">
        <f>R91+R176+R190+R247+R329+R535</f>
        <v>3.5477287849999994</v>
      </c>
      <c r="S90" s="168"/>
      <c r="T90" s="170">
        <f>T91+T176+T190+T247+T329+T535</f>
        <v>6.5070500000000004</v>
      </c>
      <c r="AR90" s="171" t="s">
        <v>82</v>
      </c>
      <c r="AT90" s="172" t="s">
        <v>73</v>
      </c>
      <c r="AU90" s="172" t="s">
        <v>74</v>
      </c>
      <c r="AY90" s="171" t="s">
        <v>121</v>
      </c>
      <c r="BK90" s="173">
        <f>BK91+BK176+BK190+BK247+BK329+BK535</f>
        <v>0</v>
      </c>
    </row>
    <row r="91" spans="2:63" s="12" customFormat="1" ht="22.8" customHeight="1">
      <c r="B91" s="160"/>
      <c r="C91" s="161"/>
      <c r="D91" s="162" t="s">
        <v>73</v>
      </c>
      <c r="E91" s="174" t="s">
        <v>82</v>
      </c>
      <c r="F91" s="174" t="s">
        <v>122</v>
      </c>
      <c r="G91" s="161"/>
      <c r="H91" s="161"/>
      <c r="I91" s="164"/>
      <c r="J91" s="175">
        <f>BK91</f>
        <v>0</v>
      </c>
      <c r="K91" s="161"/>
      <c r="L91" s="166"/>
      <c r="M91" s="167"/>
      <c r="N91" s="168"/>
      <c r="O91" s="168"/>
      <c r="P91" s="169">
        <f>SUM(P92:P175)</f>
        <v>0</v>
      </c>
      <c r="Q91" s="168"/>
      <c r="R91" s="169">
        <f>SUM(R92:R175)</f>
        <v>0.11627599999999999</v>
      </c>
      <c r="S91" s="168"/>
      <c r="T91" s="170">
        <f>SUM(T92:T175)</f>
        <v>0</v>
      </c>
      <c r="AR91" s="171" t="s">
        <v>82</v>
      </c>
      <c r="AT91" s="172" t="s">
        <v>73</v>
      </c>
      <c r="AU91" s="172" t="s">
        <v>82</v>
      </c>
      <c r="AY91" s="171" t="s">
        <v>121</v>
      </c>
      <c r="BK91" s="173">
        <f>SUM(BK92:BK175)</f>
        <v>0</v>
      </c>
    </row>
    <row r="92" spans="1:65" s="2" customFormat="1" ht="16.5" customHeight="1">
      <c r="A92" s="36"/>
      <c r="B92" s="37"/>
      <c r="C92" s="176" t="s">
        <v>82</v>
      </c>
      <c r="D92" s="176" t="s">
        <v>123</v>
      </c>
      <c r="E92" s="177" t="s">
        <v>124</v>
      </c>
      <c r="F92" s="178" t="s">
        <v>125</v>
      </c>
      <c r="G92" s="179" t="s">
        <v>126</v>
      </c>
      <c r="H92" s="180">
        <v>2.21</v>
      </c>
      <c r="I92" s="181"/>
      <c r="J92" s="182">
        <f>ROUND(I92*H92,2)</f>
        <v>0</v>
      </c>
      <c r="K92" s="178" t="s">
        <v>127</v>
      </c>
      <c r="L92" s="41"/>
      <c r="M92" s="183" t="s">
        <v>28</v>
      </c>
      <c r="N92" s="184" t="s">
        <v>47</v>
      </c>
      <c r="O92" s="67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7" t="s">
        <v>128</v>
      </c>
      <c r="AT92" s="187" t="s">
        <v>123</v>
      </c>
      <c r="AU92" s="187" t="s">
        <v>84</v>
      </c>
      <c r="AY92" s="19" t="s">
        <v>121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9" t="s">
        <v>128</v>
      </c>
      <c r="BK92" s="188">
        <f>ROUND(I92*H92,2)</f>
        <v>0</v>
      </c>
      <c r="BL92" s="19" t="s">
        <v>128</v>
      </c>
      <c r="BM92" s="187" t="s">
        <v>129</v>
      </c>
    </row>
    <row r="93" spans="1:47" s="2" customFormat="1" ht="10.2">
      <c r="A93" s="36"/>
      <c r="B93" s="37"/>
      <c r="C93" s="38"/>
      <c r="D93" s="189" t="s">
        <v>130</v>
      </c>
      <c r="E93" s="38"/>
      <c r="F93" s="190" t="s">
        <v>131</v>
      </c>
      <c r="G93" s="38"/>
      <c r="H93" s="38"/>
      <c r="I93" s="191"/>
      <c r="J93" s="38"/>
      <c r="K93" s="38"/>
      <c r="L93" s="41"/>
      <c r="M93" s="192"/>
      <c r="N93" s="193"/>
      <c r="O93" s="67"/>
      <c r="P93" s="67"/>
      <c r="Q93" s="67"/>
      <c r="R93" s="67"/>
      <c r="S93" s="67"/>
      <c r="T93" s="68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130</v>
      </c>
      <c r="AU93" s="19" t="s">
        <v>84</v>
      </c>
    </row>
    <row r="94" spans="1:47" s="2" customFormat="1" ht="10.2">
      <c r="A94" s="36"/>
      <c r="B94" s="37"/>
      <c r="C94" s="38"/>
      <c r="D94" s="194" t="s">
        <v>132</v>
      </c>
      <c r="E94" s="38"/>
      <c r="F94" s="195" t="s">
        <v>133</v>
      </c>
      <c r="G94" s="38"/>
      <c r="H94" s="38"/>
      <c r="I94" s="191"/>
      <c r="J94" s="38"/>
      <c r="K94" s="38"/>
      <c r="L94" s="41"/>
      <c r="M94" s="192"/>
      <c r="N94" s="193"/>
      <c r="O94" s="67"/>
      <c r="P94" s="67"/>
      <c r="Q94" s="67"/>
      <c r="R94" s="67"/>
      <c r="S94" s="67"/>
      <c r="T94" s="68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132</v>
      </c>
      <c r="AU94" s="19" t="s">
        <v>84</v>
      </c>
    </row>
    <row r="95" spans="2:51" s="13" customFormat="1" ht="10.2">
      <c r="B95" s="196"/>
      <c r="C95" s="197"/>
      <c r="D95" s="189" t="s">
        <v>134</v>
      </c>
      <c r="E95" s="198" t="s">
        <v>28</v>
      </c>
      <c r="F95" s="199" t="s">
        <v>135</v>
      </c>
      <c r="G95" s="197"/>
      <c r="H95" s="198" t="s">
        <v>28</v>
      </c>
      <c r="I95" s="200"/>
      <c r="J95" s="197"/>
      <c r="K95" s="197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134</v>
      </c>
      <c r="AU95" s="205" t="s">
        <v>84</v>
      </c>
      <c r="AV95" s="13" t="s">
        <v>82</v>
      </c>
      <c r="AW95" s="13" t="s">
        <v>35</v>
      </c>
      <c r="AX95" s="13" t="s">
        <v>74</v>
      </c>
      <c r="AY95" s="205" t="s">
        <v>121</v>
      </c>
    </row>
    <row r="96" spans="2:51" s="14" customFormat="1" ht="10.2">
      <c r="B96" s="206"/>
      <c r="C96" s="207"/>
      <c r="D96" s="189" t="s">
        <v>134</v>
      </c>
      <c r="E96" s="208" t="s">
        <v>28</v>
      </c>
      <c r="F96" s="209" t="s">
        <v>136</v>
      </c>
      <c r="G96" s="207"/>
      <c r="H96" s="210">
        <v>2.21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134</v>
      </c>
      <c r="AU96" s="216" t="s">
        <v>84</v>
      </c>
      <c r="AV96" s="14" t="s">
        <v>84</v>
      </c>
      <c r="AW96" s="14" t="s">
        <v>35</v>
      </c>
      <c r="AX96" s="14" t="s">
        <v>82</v>
      </c>
      <c r="AY96" s="216" t="s">
        <v>121</v>
      </c>
    </row>
    <row r="97" spans="1:65" s="2" customFormat="1" ht="16.5" customHeight="1">
      <c r="A97" s="36"/>
      <c r="B97" s="37"/>
      <c r="C97" s="176" t="s">
        <v>84</v>
      </c>
      <c r="D97" s="176" t="s">
        <v>123</v>
      </c>
      <c r="E97" s="177" t="s">
        <v>137</v>
      </c>
      <c r="F97" s="178" t="s">
        <v>138</v>
      </c>
      <c r="G97" s="179" t="s">
        <v>139</v>
      </c>
      <c r="H97" s="180">
        <v>0.332</v>
      </c>
      <c r="I97" s="181"/>
      <c r="J97" s="182">
        <f>ROUND(I97*H97,2)</f>
        <v>0</v>
      </c>
      <c r="K97" s="178" t="s">
        <v>127</v>
      </c>
      <c r="L97" s="41"/>
      <c r="M97" s="183" t="s">
        <v>28</v>
      </c>
      <c r="N97" s="184" t="s">
        <v>47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7" t="s">
        <v>128</v>
      </c>
      <c r="AT97" s="187" t="s">
        <v>123</v>
      </c>
      <c r="AU97" s="187" t="s">
        <v>84</v>
      </c>
      <c r="AY97" s="19" t="s">
        <v>121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128</v>
      </c>
      <c r="BK97" s="188">
        <f>ROUND(I97*H97,2)</f>
        <v>0</v>
      </c>
      <c r="BL97" s="19" t="s">
        <v>128</v>
      </c>
      <c r="BM97" s="187" t="s">
        <v>140</v>
      </c>
    </row>
    <row r="98" spans="1:47" s="2" customFormat="1" ht="10.2">
      <c r="A98" s="36"/>
      <c r="B98" s="37"/>
      <c r="C98" s="38"/>
      <c r="D98" s="189" t="s">
        <v>130</v>
      </c>
      <c r="E98" s="38"/>
      <c r="F98" s="190" t="s">
        <v>141</v>
      </c>
      <c r="G98" s="38"/>
      <c r="H98" s="38"/>
      <c r="I98" s="191"/>
      <c r="J98" s="38"/>
      <c r="K98" s="38"/>
      <c r="L98" s="41"/>
      <c r="M98" s="192"/>
      <c r="N98" s="193"/>
      <c r="O98" s="67"/>
      <c r="P98" s="67"/>
      <c r="Q98" s="67"/>
      <c r="R98" s="67"/>
      <c r="S98" s="67"/>
      <c r="T98" s="68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130</v>
      </c>
      <c r="AU98" s="19" t="s">
        <v>84</v>
      </c>
    </row>
    <row r="99" spans="1:47" s="2" customFormat="1" ht="10.2">
      <c r="A99" s="36"/>
      <c r="B99" s="37"/>
      <c r="C99" s="38"/>
      <c r="D99" s="194" t="s">
        <v>132</v>
      </c>
      <c r="E99" s="38"/>
      <c r="F99" s="195" t="s">
        <v>142</v>
      </c>
      <c r="G99" s="38"/>
      <c r="H99" s="38"/>
      <c r="I99" s="191"/>
      <c r="J99" s="38"/>
      <c r="K99" s="38"/>
      <c r="L99" s="41"/>
      <c r="M99" s="192"/>
      <c r="N99" s="193"/>
      <c r="O99" s="67"/>
      <c r="P99" s="67"/>
      <c r="Q99" s="67"/>
      <c r="R99" s="67"/>
      <c r="S99" s="67"/>
      <c r="T99" s="68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132</v>
      </c>
      <c r="AU99" s="19" t="s">
        <v>84</v>
      </c>
    </row>
    <row r="100" spans="2:51" s="13" customFormat="1" ht="10.2">
      <c r="B100" s="196"/>
      <c r="C100" s="197"/>
      <c r="D100" s="189" t="s">
        <v>134</v>
      </c>
      <c r="E100" s="198" t="s">
        <v>28</v>
      </c>
      <c r="F100" s="199" t="s">
        <v>143</v>
      </c>
      <c r="G100" s="197"/>
      <c r="H100" s="198" t="s">
        <v>28</v>
      </c>
      <c r="I100" s="200"/>
      <c r="J100" s="197"/>
      <c r="K100" s="197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134</v>
      </c>
      <c r="AU100" s="205" t="s">
        <v>84</v>
      </c>
      <c r="AV100" s="13" t="s">
        <v>82</v>
      </c>
      <c r="AW100" s="13" t="s">
        <v>35</v>
      </c>
      <c r="AX100" s="13" t="s">
        <v>74</v>
      </c>
      <c r="AY100" s="205" t="s">
        <v>121</v>
      </c>
    </row>
    <row r="101" spans="2:51" s="14" customFormat="1" ht="10.2">
      <c r="B101" s="206"/>
      <c r="C101" s="207"/>
      <c r="D101" s="189" t="s">
        <v>134</v>
      </c>
      <c r="E101" s="208" t="s">
        <v>28</v>
      </c>
      <c r="F101" s="209" t="s">
        <v>144</v>
      </c>
      <c r="G101" s="207"/>
      <c r="H101" s="210">
        <v>0.332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134</v>
      </c>
      <c r="AU101" s="216" t="s">
        <v>84</v>
      </c>
      <c r="AV101" s="14" t="s">
        <v>84</v>
      </c>
      <c r="AW101" s="14" t="s">
        <v>35</v>
      </c>
      <c r="AX101" s="14" t="s">
        <v>82</v>
      </c>
      <c r="AY101" s="216" t="s">
        <v>121</v>
      </c>
    </row>
    <row r="102" spans="1:65" s="2" customFormat="1" ht="16.5" customHeight="1">
      <c r="A102" s="36"/>
      <c r="B102" s="37"/>
      <c r="C102" s="176" t="s">
        <v>145</v>
      </c>
      <c r="D102" s="176" t="s">
        <v>123</v>
      </c>
      <c r="E102" s="177" t="s">
        <v>146</v>
      </c>
      <c r="F102" s="178" t="s">
        <v>147</v>
      </c>
      <c r="G102" s="179" t="s">
        <v>139</v>
      </c>
      <c r="H102" s="180">
        <v>0.273</v>
      </c>
      <c r="I102" s="181"/>
      <c r="J102" s="182">
        <f>ROUND(I102*H102,2)</f>
        <v>0</v>
      </c>
      <c r="K102" s="178" t="s">
        <v>127</v>
      </c>
      <c r="L102" s="41"/>
      <c r="M102" s="183" t="s">
        <v>28</v>
      </c>
      <c r="N102" s="184" t="s">
        <v>47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128</v>
      </c>
      <c r="AT102" s="187" t="s">
        <v>123</v>
      </c>
      <c r="AU102" s="187" t="s">
        <v>84</v>
      </c>
      <c r="AY102" s="19" t="s">
        <v>121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128</v>
      </c>
      <c r="BK102" s="188">
        <f>ROUND(I102*H102,2)</f>
        <v>0</v>
      </c>
      <c r="BL102" s="19" t="s">
        <v>128</v>
      </c>
      <c r="BM102" s="187" t="s">
        <v>148</v>
      </c>
    </row>
    <row r="103" spans="1:47" s="2" customFormat="1" ht="19.2">
      <c r="A103" s="36"/>
      <c r="B103" s="37"/>
      <c r="C103" s="38"/>
      <c r="D103" s="189" t="s">
        <v>130</v>
      </c>
      <c r="E103" s="38"/>
      <c r="F103" s="190" t="s">
        <v>149</v>
      </c>
      <c r="G103" s="38"/>
      <c r="H103" s="38"/>
      <c r="I103" s="191"/>
      <c r="J103" s="38"/>
      <c r="K103" s="38"/>
      <c r="L103" s="41"/>
      <c r="M103" s="192"/>
      <c r="N103" s="193"/>
      <c r="O103" s="67"/>
      <c r="P103" s="67"/>
      <c r="Q103" s="67"/>
      <c r="R103" s="67"/>
      <c r="S103" s="67"/>
      <c r="T103" s="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130</v>
      </c>
      <c r="AU103" s="19" t="s">
        <v>84</v>
      </c>
    </row>
    <row r="104" spans="1:47" s="2" customFormat="1" ht="10.2">
      <c r="A104" s="36"/>
      <c r="B104" s="37"/>
      <c r="C104" s="38"/>
      <c r="D104" s="194" t="s">
        <v>132</v>
      </c>
      <c r="E104" s="38"/>
      <c r="F104" s="195" t="s">
        <v>150</v>
      </c>
      <c r="G104" s="38"/>
      <c r="H104" s="38"/>
      <c r="I104" s="191"/>
      <c r="J104" s="38"/>
      <c r="K104" s="38"/>
      <c r="L104" s="41"/>
      <c r="M104" s="192"/>
      <c r="N104" s="193"/>
      <c r="O104" s="67"/>
      <c r="P104" s="67"/>
      <c r="Q104" s="67"/>
      <c r="R104" s="67"/>
      <c r="S104" s="67"/>
      <c r="T104" s="68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132</v>
      </c>
      <c r="AU104" s="19" t="s">
        <v>84</v>
      </c>
    </row>
    <row r="105" spans="2:51" s="13" customFormat="1" ht="10.2">
      <c r="B105" s="196"/>
      <c r="C105" s="197"/>
      <c r="D105" s="189" t="s">
        <v>134</v>
      </c>
      <c r="E105" s="198" t="s">
        <v>28</v>
      </c>
      <c r="F105" s="199" t="s">
        <v>151</v>
      </c>
      <c r="G105" s="197"/>
      <c r="H105" s="198" t="s">
        <v>28</v>
      </c>
      <c r="I105" s="200"/>
      <c r="J105" s="197"/>
      <c r="K105" s="197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134</v>
      </c>
      <c r="AU105" s="205" t="s">
        <v>84</v>
      </c>
      <c r="AV105" s="13" t="s">
        <v>82</v>
      </c>
      <c r="AW105" s="13" t="s">
        <v>35</v>
      </c>
      <c r="AX105" s="13" t="s">
        <v>74</v>
      </c>
      <c r="AY105" s="205" t="s">
        <v>121</v>
      </c>
    </row>
    <row r="106" spans="2:51" s="14" customFormat="1" ht="10.2">
      <c r="B106" s="206"/>
      <c r="C106" s="207"/>
      <c r="D106" s="189" t="s">
        <v>134</v>
      </c>
      <c r="E106" s="208" t="s">
        <v>28</v>
      </c>
      <c r="F106" s="209" t="s">
        <v>152</v>
      </c>
      <c r="G106" s="207"/>
      <c r="H106" s="210">
        <v>0.273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134</v>
      </c>
      <c r="AU106" s="216" t="s">
        <v>84</v>
      </c>
      <c r="AV106" s="14" t="s">
        <v>84</v>
      </c>
      <c r="AW106" s="14" t="s">
        <v>35</v>
      </c>
      <c r="AX106" s="14" t="s">
        <v>82</v>
      </c>
      <c r="AY106" s="216" t="s">
        <v>121</v>
      </c>
    </row>
    <row r="107" spans="1:65" s="2" customFormat="1" ht="16.5" customHeight="1">
      <c r="A107" s="36"/>
      <c r="B107" s="37"/>
      <c r="C107" s="176" t="s">
        <v>128</v>
      </c>
      <c r="D107" s="176" t="s">
        <v>123</v>
      </c>
      <c r="E107" s="177" t="s">
        <v>153</v>
      </c>
      <c r="F107" s="178" t="s">
        <v>154</v>
      </c>
      <c r="G107" s="179" t="s">
        <v>139</v>
      </c>
      <c r="H107" s="180">
        <v>0.664</v>
      </c>
      <c r="I107" s="181"/>
      <c r="J107" s="182">
        <f>ROUND(I107*H107,2)</f>
        <v>0</v>
      </c>
      <c r="K107" s="178" t="s">
        <v>127</v>
      </c>
      <c r="L107" s="41"/>
      <c r="M107" s="183" t="s">
        <v>28</v>
      </c>
      <c r="N107" s="184" t="s">
        <v>47</v>
      </c>
      <c r="O107" s="67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128</v>
      </c>
      <c r="AT107" s="187" t="s">
        <v>123</v>
      </c>
      <c r="AU107" s="187" t="s">
        <v>84</v>
      </c>
      <c r="AY107" s="19" t="s">
        <v>121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128</v>
      </c>
      <c r="BK107" s="188">
        <f>ROUND(I107*H107,2)</f>
        <v>0</v>
      </c>
      <c r="BL107" s="19" t="s">
        <v>128</v>
      </c>
      <c r="BM107" s="187" t="s">
        <v>155</v>
      </c>
    </row>
    <row r="108" spans="1:47" s="2" customFormat="1" ht="19.2">
      <c r="A108" s="36"/>
      <c r="B108" s="37"/>
      <c r="C108" s="38"/>
      <c r="D108" s="189" t="s">
        <v>130</v>
      </c>
      <c r="E108" s="38"/>
      <c r="F108" s="190" t="s">
        <v>156</v>
      </c>
      <c r="G108" s="38"/>
      <c r="H108" s="38"/>
      <c r="I108" s="191"/>
      <c r="J108" s="38"/>
      <c r="K108" s="38"/>
      <c r="L108" s="41"/>
      <c r="M108" s="192"/>
      <c r="N108" s="193"/>
      <c r="O108" s="67"/>
      <c r="P108" s="67"/>
      <c r="Q108" s="67"/>
      <c r="R108" s="67"/>
      <c r="S108" s="67"/>
      <c r="T108" s="68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130</v>
      </c>
      <c r="AU108" s="19" t="s">
        <v>84</v>
      </c>
    </row>
    <row r="109" spans="1:47" s="2" customFormat="1" ht="10.2">
      <c r="A109" s="36"/>
      <c r="B109" s="37"/>
      <c r="C109" s="38"/>
      <c r="D109" s="194" t="s">
        <v>132</v>
      </c>
      <c r="E109" s="38"/>
      <c r="F109" s="195" t="s">
        <v>157</v>
      </c>
      <c r="G109" s="38"/>
      <c r="H109" s="38"/>
      <c r="I109" s="191"/>
      <c r="J109" s="38"/>
      <c r="K109" s="38"/>
      <c r="L109" s="41"/>
      <c r="M109" s="192"/>
      <c r="N109" s="193"/>
      <c r="O109" s="67"/>
      <c r="P109" s="67"/>
      <c r="Q109" s="67"/>
      <c r="R109" s="67"/>
      <c r="S109" s="67"/>
      <c r="T109" s="68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132</v>
      </c>
      <c r="AU109" s="19" t="s">
        <v>84</v>
      </c>
    </row>
    <row r="110" spans="2:51" s="13" customFormat="1" ht="10.2">
      <c r="B110" s="196"/>
      <c r="C110" s="197"/>
      <c r="D110" s="189" t="s">
        <v>134</v>
      </c>
      <c r="E110" s="198" t="s">
        <v>28</v>
      </c>
      <c r="F110" s="199" t="s">
        <v>158</v>
      </c>
      <c r="G110" s="197"/>
      <c r="H110" s="198" t="s">
        <v>28</v>
      </c>
      <c r="I110" s="200"/>
      <c r="J110" s="197"/>
      <c r="K110" s="197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134</v>
      </c>
      <c r="AU110" s="205" t="s">
        <v>84</v>
      </c>
      <c r="AV110" s="13" t="s">
        <v>82</v>
      </c>
      <c r="AW110" s="13" t="s">
        <v>35</v>
      </c>
      <c r="AX110" s="13" t="s">
        <v>74</v>
      </c>
      <c r="AY110" s="205" t="s">
        <v>121</v>
      </c>
    </row>
    <row r="111" spans="2:51" s="13" customFormat="1" ht="10.2">
      <c r="B111" s="196"/>
      <c r="C111" s="197"/>
      <c r="D111" s="189" t="s">
        <v>134</v>
      </c>
      <c r="E111" s="198" t="s">
        <v>28</v>
      </c>
      <c r="F111" s="199" t="s">
        <v>159</v>
      </c>
      <c r="G111" s="197"/>
      <c r="H111" s="198" t="s">
        <v>28</v>
      </c>
      <c r="I111" s="200"/>
      <c r="J111" s="197"/>
      <c r="K111" s="197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134</v>
      </c>
      <c r="AU111" s="205" t="s">
        <v>84</v>
      </c>
      <c r="AV111" s="13" t="s">
        <v>82</v>
      </c>
      <c r="AW111" s="13" t="s">
        <v>35</v>
      </c>
      <c r="AX111" s="13" t="s">
        <v>74</v>
      </c>
      <c r="AY111" s="205" t="s">
        <v>121</v>
      </c>
    </row>
    <row r="112" spans="2:51" s="14" customFormat="1" ht="10.2">
      <c r="B112" s="206"/>
      <c r="C112" s="207"/>
      <c r="D112" s="189" t="s">
        <v>134</v>
      </c>
      <c r="E112" s="208" t="s">
        <v>28</v>
      </c>
      <c r="F112" s="209" t="s">
        <v>160</v>
      </c>
      <c r="G112" s="207"/>
      <c r="H112" s="210">
        <v>0.664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134</v>
      </c>
      <c r="AU112" s="216" t="s">
        <v>84</v>
      </c>
      <c r="AV112" s="14" t="s">
        <v>84</v>
      </c>
      <c r="AW112" s="14" t="s">
        <v>35</v>
      </c>
      <c r="AX112" s="14" t="s">
        <v>82</v>
      </c>
      <c r="AY112" s="216" t="s">
        <v>121</v>
      </c>
    </row>
    <row r="113" spans="1:65" s="2" customFormat="1" ht="16.5" customHeight="1">
      <c r="A113" s="36"/>
      <c r="B113" s="37"/>
      <c r="C113" s="176" t="s">
        <v>161</v>
      </c>
      <c r="D113" s="176" t="s">
        <v>123</v>
      </c>
      <c r="E113" s="177" t="s">
        <v>162</v>
      </c>
      <c r="F113" s="178" t="s">
        <v>154</v>
      </c>
      <c r="G113" s="179" t="s">
        <v>139</v>
      </c>
      <c r="H113" s="180">
        <v>0.664</v>
      </c>
      <c r="I113" s="181"/>
      <c r="J113" s="182">
        <f>ROUND(I113*H113,2)</f>
        <v>0</v>
      </c>
      <c r="K113" s="178" t="s">
        <v>28</v>
      </c>
      <c r="L113" s="41"/>
      <c r="M113" s="183" t="s">
        <v>28</v>
      </c>
      <c r="N113" s="184" t="s">
        <v>47</v>
      </c>
      <c r="O113" s="67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128</v>
      </c>
      <c r="AT113" s="187" t="s">
        <v>123</v>
      </c>
      <c r="AU113" s="187" t="s">
        <v>84</v>
      </c>
      <c r="AY113" s="19" t="s">
        <v>121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9" t="s">
        <v>128</v>
      </c>
      <c r="BK113" s="188">
        <f>ROUND(I113*H113,2)</f>
        <v>0</v>
      </c>
      <c r="BL113" s="19" t="s">
        <v>128</v>
      </c>
      <c r="BM113" s="187" t="s">
        <v>163</v>
      </c>
    </row>
    <row r="114" spans="1:47" s="2" customFormat="1" ht="19.2">
      <c r="A114" s="36"/>
      <c r="B114" s="37"/>
      <c r="C114" s="38"/>
      <c r="D114" s="189" t="s">
        <v>130</v>
      </c>
      <c r="E114" s="38"/>
      <c r="F114" s="190" t="s">
        <v>156</v>
      </c>
      <c r="G114" s="38"/>
      <c r="H114" s="38"/>
      <c r="I114" s="191"/>
      <c r="J114" s="38"/>
      <c r="K114" s="38"/>
      <c r="L114" s="41"/>
      <c r="M114" s="192"/>
      <c r="N114" s="193"/>
      <c r="O114" s="67"/>
      <c r="P114" s="67"/>
      <c r="Q114" s="67"/>
      <c r="R114" s="67"/>
      <c r="S114" s="67"/>
      <c r="T114" s="68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130</v>
      </c>
      <c r="AU114" s="19" t="s">
        <v>84</v>
      </c>
    </row>
    <row r="115" spans="2:51" s="13" customFormat="1" ht="10.2">
      <c r="B115" s="196"/>
      <c r="C115" s="197"/>
      <c r="D115" s="189" t="s">
        <v>134</v>
      </c>
      <c r="E115" s="198" t="s">
        <v>28</v>
      </c>
      <c r="F115" s="199" t="s">
        <v>158</v>
      </c>
      <c r="G115" s="197"/>
      <c r="H115" s="198" t="s">
        <v>28</v>
      </c>
      <c r="I115" s="200"/>
      <c r="J115" s="197"/>
      <c r="K115" s="197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134</v>
      </c>
      <c r="AU115" s="205" t="s">
        <v>84</v>
      </c>
      <c r="AV115" s="13" t="s">
        <v>82</v>
      </c>
      <c r="AW115" s="13" t="s">
        <v>35</v>
      </c>
      <c r="AX115" s="13" t="s">
        <v>74</v>
      </c>
      <c r="AY115" s="205" t="s">
        <v>121</v>
      </c>
    </row>
    <row r="116" spans="2:51" s="13" customFormat="1" ht="10.2">
      <c r="B116" s="196"/>
      <c r="C116" s="197"/>
      <c r="D116" s="189" t="s">
        <v>134</v>
      </c>
      <c r="E116" s="198" t="s">
        <v>28</v>
      </c>
      <c r="F116" s="199" t="s">
        <v>164</v>
      </c>
      <c r="G116" s="197"/>
      <c r="H116" s="198" t="s">
        <v>28</v>
      </c>
      <c r="I116" s="200"/>
      <c r="J116" s="197"/>
      <c r="K116" s="197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134</v>
      </c>
      <c r="AU116" s="205" t="s">
        <v>84</v>
      </c>
      <c r="AV116" s="13" t="s">
        <v>82</v>
      </c>
      <c r="AW116" s="13" t="s">
        <v>35</v>
      </c>
      <c r="AX116" s="13" t="s">
        <v>74</v>
      </c>
      <c r="AY116" s="205" t="s">
        <v>121</v>
      </c>
    </row>
    <row r="117" spans="2:51" s="14" customFormat="1" ht="10.2">
      <c r="B117" s="206"/>
      <c r="C117" s="207"/>
      <c r="D117" s="189" t="s">
        <v>134</v>
      </c>
      <c r="E117" s="208" t="s">
        <v>28</v>
      </c>
      <c r="F117" s="209" t="s">
        <v>160</v>
      </c>
      <c r="G117" s="207"/>
      <c r="H117" s="210">
        <v>0.664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134</v>
      </c>
      <c r="AU117" s="216" t="s">
        <v>84</v>
      </c>
      <c r="AV117" s="14" t="s">
        <v>84</v>
      </c>
      <c r="AW117" s="14" t="s">
        <v>35</v>
      </c>
      <c r="AX117" s="14" t="s">
        <v>82</v>
      </c>
      <c r="AY117" s="216" t="s">
        <v>121</v>
      </c>
    </row>
    <row r="118" spans="1:65" s="2" customFormat="1" ht="16.5" customHeight="1">
      <c r="A118" s="36"/>
      <c r="B118" s="37"/>
      <c r="C118" s="176" t="s">
        <v>165</v>
      </c>
      <c r="D118" s="176" t="s">
        <v>123</v>
      </c>
      <c r="E118" s="177" t="s">
        <v>166</v>
      </c>
      <c r="F118" s="178" t="s">
        <v>167</v>
      </c>
      <c r="G118" s="179" t="s">
        <v>139</v>
      </c>
      <c r="H118" s="180">
        <v>0.332</v>
      </c>
      <c r="I118" s="181"/>
      <c r="J118" s="182">
        <f>ROUND(I118*H118,2)</f>
        <v>0</v>
      </c>
      <c r="K118" s="178" t="s">
        <v>127</v>
      </c>
      <c r="L118" s="41"/>
      <c r="M118" s="183" t="s">
        <v>28</v>
      </c>
      <c r="N118" s="184" t="s">
        <v>47</v>
      </c>
      <c r="O118" s="67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128</v>
      </c>
      <c r="AT118" s="187" t="s">
        <v>123</v>
      </c>
      <c r="AU118" s="187" t="s">
        <v>84</v>
      </c>
      <c r="AY118" s="19" t="s">
        <v>121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9" t="s">
        <v>128</v>
      </c>
      <c r="BK118" s="188">
        <f>ROUND(I118*H118,2)</f>
        <v>0</v>
      </c>
      <c r="BL118" s="19" t="s">
        <v>128</v>
      </c>
      <c r="BM118" s="187" t="s">
        <v>168</v>
      </c>
    </row>
    <row r="119" spans="1:47" s="2" customFormat="1" ht="19.2">
      <c r="A119" s="36"/>
      <c r="B119" s="37"/>
      <c r="C119" s="38"/>
      <c r="D119" s="189" t="s">
        <v>130</v>
      </c>
      <c r="E119" s="38"/>
      <c r="F119" s="190" t="s">
        <v>169</v>
      </c>
      <c r="G119" s="38"/>
      <c r="H119" s="38"/>
      <c r="I119" s="191"/>
      <c r="J119" s="38"/>
      <c r="K119" s="38"/>
      <c r="L119" s="41"/>
      <c r="M119" s="192"/>
      <c r="N119" s="193"/>
      <c r="O119" s="67"/>
      <c r="P119" s="67"/>
      <c r="Q119" s="67"/>
      <c r="R119" s="67"/>
      <c r="S119" s="67"/>
      <c r="T119" s="68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130</v>
      </c>
      <c r="AU119" s="19" t="s">
        <v>84</v>
      </c>
    </row>
    <row r="120" spans="1:47" s="2" customFormat="1" ht="10.2">
      <c r="A120" s="36"/>
      <c r="B120" s="37"/>
      <c r="C120" s="38"/>
      <c r="D120" s="194" t="s">
        <v>132</v>
      </c>
      <c r="E120" s="38"/>
      <c r="F120" s="195" t="s">
        <v>170</v>
      </c>
      <c r="G120" s="38"/>
      <c r="H120" s="38"/>
      <c r="I120" s="191"/>
      <c r="J120" s="38"/>
      <c r="K120" s="38"/>
      <c r="L120" s="41"/>
      <c r="M120" s="192"/>
      <c r="N120" s="193"/>
      <c r="O120" s="67"/>
      <c r="P120" s="67"/>
      <c r="Q120" s="67"/>
      <c r="R120" s="67"/>
      <c r="S120" s="67"/>
      <c r="T120" s="68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132</v>
      </c>
      <c r="AU120" s="19" t="s">
        <v>84</v>
      </c>
    </row>
    <row r="121" spans="2:51" s="13" customFormat="1" ht="10.2">
      <c r="B121" s="196"/>
      <c r="C121" s="197"/>
      <c r="D121" s="189" t="s">
        <v>134</v>
      </c>
      <c r="E121" s="198" t="s">
        <v>28</v>
      </c>
      <c r="F121" s="199" t="s">
        <v>171</v>
      </c>
      <c r="G121" s="197"/>
      <c r="H121" s="198" t="s">
        <v>28</v>
      </c>
      <c r="I121" s="200"/>
      <c r="J121" s="197"/>
      <c r="K121" s="197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134</v>
      </c>
      <c r="AU121" s="205" t="s">
        <v>84</v>
      </c>
      <c r="AV121" s="13" t="s">
        <v>82</v>
      </c>
      <c r="AW121" s="13" t="s">
        <v>35</v>
      </c>
      <c r="AX121" s="13" t="s">
        <v>74</v>
      </c>
      <c r="AY121" s="205" t="s">
        <v>121</v>
      </c>
    </row>
    <row r="122" spans="2:51" s="14" customFormat="1" ht="10.2">
      <c r="B122" s="206"/>
      <c r="C122" s="207"/>
      <c r="D122" s="189" t="s">
        <v>134</v>
      </c>
      <c r="E122" s="208" t="s">
        <v>28</v>
      </c>
      <c r="F122" s="209" t="s">
        <v>172</v>
      </c>
      <c r="G122" s="207"/>
      <c r="H122" s="210">
        <v>0.332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134</v>
      </c>
      <c r="AU122" s="216" t="s">
        <v>84</v>
      </c>
      <c r="AV122" s="14" t="s">
        <v>84</v>
      </c>
      <c r="AW122" s="14" t="s">
        <v>35</v>
      </c>
      <c r="AX122" s="14" t="s">
        <v>82</v>
      </c>
      <c r="AY122" s="216" t="s">
        <v>121</v>
      </c>
    </row>
    <row r="123" spans="1:65" s="2" customFormat="1" ht="16.5" customHeight="1">
      <c r="A123" s="36"/>
      <c r="B123" s="37"/>
      <c r="C123" s="176" t="s">
        <v>173</v>
      </c>
      <c r="D123" s="176" t="s">
        <v>123</v>
      </c>
      <c r="E123" s="177" t="s">
        <v>174</v>
      </c>
      <c r="F123" s="178" t="s">
        <v>175</v>
      </c>
      <c r="G123" s="179" t="s">
        <v>126</v>
      </c>
      <c r="H123" s="180">
        <v>2.21</v>
      </c>
      <c r="I123" s="181"/>
      <c r="J123" s="182">
        <f>ROUND(I123*H123,2)</f>
        <v>0</v>
      </c>
      <c r="K123" s="178" t="s">
        <v>127</v>
      </c>
      <c r="L123" s="41"/>
      <c r="M123" s="183" t="s">
        <v>28</v>
      </c>
      <c r="N123" s="184" t="s">
        <v>47</v>
      </c>
      <c r="O123" s="67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7" t="s">
        <v>128</v>
      </c>
      <c r="AT123" s="187" t="s">
        <v>123</v>
      </c>
      <c r="AU123" s="187" t="s">
        <v>84</v>
      </c>
      <c r="AY123" s="19" t="s">
        <v>121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9" t="s">
        <v>128</v>
      </c>
      <c r="BK123" s="188">
        <f>ROUND(I123*H123,2)</f>
        <v>0</v>
      </c>
      <c r="BL123" s="19" t="s">
        <v>128</v>
      </c>
      <c r="BM123" s="187" t="s">
        <v>176</v>
      </c>
    </row>
    <row r="124" spans="1:47" s="2" customFormat="1" ht="10.2">
      <c r="A124" s="36"/>
      <c r="B124" s="37"/>
      <c r="C124" s="38"/>
      <c r="D124" s="189" t="s">
        <v>130</v>
      </c>
      <c r="E124" s="38"/>
      <c r="F124" s="190" t="s">
        <v>177</v>
      </c>
      <c r="G124" s="38"/>
      <c r="H124" s="38"/>
      <c r="I124" s="191"/>
      <c r="J124" s="38"/>
      <c r="K124" s="38"/>
      <c r="L124" s="41"/>
      <c r="M124" s="192"/>
      <c r="N124" s="193"/>
      <c r="O124" s="67"/>
      <c r="P124" s="67"/>
      <c r="Q124" s="67"/>
      <c r="R124" s="67"/>
      <c r="S124" s="67"/>
      <c r="T124" s="68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130</v>
      </c>
      <c r="AU124" s="19" t="s">
        <v>84</v>
      </c>
    </row>
    <row r="125" spans="1:47" s="2" customFormat="1" ht="10.2">
      <c r="A125" s="36"/>
      <c r="B125" s="37"/>
      <c r="C125" s="38"/>
      <c r="D125" s="194" t="s">
        <v>132</v>
      </c>
      <c r="E125" s="38"/>
      <c r="F125" s="195" t="s">
        <v>178</v>
      </c>
      <c r="G125" s="38"/>
      <c r="H125" s="38"/>
      <c r="I125" s="191"/>
      <c r="J125" s="38"/>
      <c r="K125" s="38"/>
      <c r="L125" s="41"/>
      <c r="M125" s="192"/>
      <c r="N125" s="193"/>
      <c r="O125" s="67"/>
      <c r="P125" s="67"/>
      <c r="Q125" s="67"/>
      <c r="R125" s="67"/>
      <c r="S125" s="67"/>
      <c r="T125" s="68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132</v>
      </c>
      <c r="AU125" s="19" t="s">
        <v>84</v>
      </c>
    </row>
    <row r="126" spans="2:51" s="13" customFormat="1" ht="10.2">
      <c r="B126" s="196"/>
      <c r="C126" s="197"/>
      <c r="D126" s="189" t="s">
        <v>134</v>
      </c>
      <c r="E126" s="198" t="s">
        <v>28</v>
      </c>
      <c r="F126" s="199" t="s">
        <v>179</v>
      </c>
      <c r="G126" s="197"/>
      <c r="H126" s="198" t="s">
        <v>28</v>
      </c>
      <c r="I126" s="200"/>
      <c r="J126" s="197"/>
      <c r="K126" s="197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134</v>
      </c>
      <c r="AU126" s="205" t="s">
        <v>84</v>
      </c>
      <c r="AV126" s="13" t="s">
        <v>82</v>
      </c>
      <c r="AW126" s="13" t="s">
        <v>35</v>
      </c>
      <c r="AX126" s="13" t="s">
        <v>74</v>
      </c>
      <c r="AY126" s="205" t="s">
        <v>121</v>
      </c>
    </row>
    <row r="127" spans="2:51" s="14" customFormat="1" ht="10.2">
      <c r="B127" s="206"/>
      <c r="C127" s="207"/>
      <c r="D127" s="189" t="s">
        <v>134</v>
      </c>
      <c r="E127" s="208" t="s">
        <v>28</v>
      </c>
      <c r="F127" s="209" t="s">
        <v>180</v>
      </c>
      <c r="G127" s="207"/>
      <c r="H127" s="210">
        <v>2.21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134</v>
      </c>
      <c r="AU127" s="216" t="s">
        <v>84</v>
      </c>
      <c r="AV127" s="14" t="s">
        <v>84</v>
      </c>
      <c r="AW127" s="14" t="s">
        <v>35</v>
      </c>
      <c r="AX127" s="14" t="s">
        <v>82</v>
      </c>
      <c r="AY127" s="216" t="s">
        <v>121</v>
      </c>
    </row>
    <row r="128" spans="1:65" s="2" customFormat="1" ht="16.5" customHeight="1">
      <c r="A128" s="36"/>
      <c r="B128" s="37"/>
      <c r="C128" s="176" t="s">
        <v>181</v>
      </c>
      <c r="D128" s="176" t="s">
        <v>123</v>
      </c>
      <c r="E128" s="177" t="s">
        <v>182</v>
      </c>
      <c r="F128" s="178" t="s">
        <v>183</v>
      </c>
      <c r="G128" s="179" t="s">
        <v>126</v>
      </c>
      <c r="H128" s="180">
        <v>1152.21</v>
      </c>
      <c r="I128" s="181"/>
      <c r="J128" s="182">
        <f>ROUND(I128*H128,2)</f>
        <v>0</v>
      </c>
      <c r="K128" s="178" t="s">
        <v>127</v>
      </c>
      <c r="L128" s="41"/>
      <c r="M128" s="183" t="s">
        <v>28</v>
      </c>
      <c r="N128" s="184" t="s">
        <v>47</v>
      </c>
      <c r="O128" s="67"/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7" t="s">
        <v>128</v>
      </c>
      <c r="AT128" s="187" t="s">
        <v>123</v>
      </c>
      <c r="AU128" s="187" t="s">
        <v>84</v>
      </c>
      <c r="AY128" s="19" t="s">
        <v>121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9" t="s">
        <v>128</v>
      </c>
      <c r="BK128" s="188">
        <f>ROUND(I128*H128,2)</f>
        <v>0</v>
      </c>
      <c r="BL128" s="19" t="s">
        <v>128</v>
      </c>
      <c r="BM128" s="187" t="s">
        <v>184</v>
      </c>
    </row>
    <row r="129" spans="1:47" s="2" customFormat="1" ht="19.2">
      <c r="A129" s="36"/>
      <c r="B129" s="37"/>
      <c r="C129" s="38"/>
      <c r="D129" s="189" t="s">
        <v>130</v>
      </c>
      <c r="E129" s="38"/>
      <c r="F129" s="190" t="s">
        <v>185</v>
      </c>
      <c r="G129" s="38"/>
      <c r="H129" s="38"/>
      <c r="I129" s="191"/>
      <c r="J129" s="38"/>
      <c r="K129" s="38"/>
      <c r="L129" s="41"/>
      <c r="M129" s="192"/>
      <c r="N129" s="193"/>
      <c r="O129" s="67"/>
      <c r="P129" s="67"/>
      <c r="Q129" s="67"/>
      <c r="R129" s="67"/>
      <c r="S129" s="67"/>
      <c r="T129" s="68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130</v>
      </c>
      <c r="AU129" s="19" t="s">
        <v>84</v>
      </c>
    </row>
    <row r="130" spans="1:47" s="2" customFormat="1" ht="10.2">
      <c r="A130" s="36"/>
      <c r="B130" s="37"/>
      <c r="C130" s="38"/>
      <c r="D130" s="194" t="s">
        <v>132</v>
      </c>
      <c r="E130" s="38"/>
      <c r="F130" s="195" t="s">
        <v>186</v>
      </c>
      <c r="G130" s="38"/>
      <c r="H130" s="38"/>
      <c r="I130" s="191"/>
      <c r="J130" s="38"/>
      <c r="K130" s="38"/>
      <c r="L130" s="41"/>
      <c r="M130" s="192"/>
      <c r="N130" s="193"/>
      <c r="O130" s="67"/>
      <c r="P130" s="67"/>
      <c r="Q130" s="67"/>
      <c r="R130" s="67"/>
      <c r="S130" s="67"/>
      <c r="T130" s="68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132</v>
      </c>
      <c r="AU130" s="19" t="s">
        <v>84</v>
      </c>
    </row>
    <row r="131" spans="2:51" s="13" customFormat="1" ht="10.2">
      <c r="B131" s="196"/>
      <c r="C131" s="197"/>
      <c r="D131" s="189" t="s">
        <v>134</v>
      </c>
      <c r="E131" s="198" t="s">
        <v>28</v>
      </c>
      <c r="F131" s="199" t="s">
        <v>187</v>
      </c>
      <c r="G131" s="197"/>
      <c r="H131" s="198" t="s">
        <v>28</v>
      </c>
      <c r="I131" s="200"/>
      <c r="J131" s="197"/>
      <c r="K131" s="197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134</v>
      </c>
      <c r="AU131" s="205" t="s">
        <v>84</v>
      </c>
      <c r="AV131" s="13" t="s">
        <v>82</v>
      </c>
      <c r="AW131" s="13" t="s">
        <v>35</v>
      </c>
      <c r="AX131" s="13" t="s">
        <v>74</v>
      </c>
      <c r="AY131" s="205" t="s">
        <v>121</v>
      </c>
    </row>
    <row r="132" spans="2:51" s="13" customFormat="1" ht="10.2">
      <c r="B132" s="196"/>
      <c r="C132" s="197"/>
      <c r="D132" s="189" t="s">
        <v>134</v>
      </c>
      <c r="E132" s="198" t="s">
        <v>28</v>
      </c>
      <c r="F132" s="199" t="s">
        <v>188</v>
      </c>
      <c r="G132" s="197"/>
      <c r="H132" s="198" t="s">
        <v>28</v>
      </c>
      <c r="I132" s="200"/>
      <c r="J132" s="197"/>
      <c r="K132" s="197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134</v>
      </c>
      <c r="AU132" s="205" t="s">
        <v>84</v>
      </c>
      <c r="AV132" s="13" t="s">
        <v>82</v>
      </c>
      <c r="AW132" s="13" t="s">
        <v>35</v>
      </c>
      <c r="AX132" s="13" t="s">
        <v>74</v>
      </c>
      <c r="AY132" s="205" t="s">
        <v>121</v>
      </c>
    </row>
    <row r="133" spans="2:51" s="14" customFormat="1" ht="10.2">
      <c r="B133" s="206"/>
      <c r="C133" s="207"/>
      <c r="D133" s="189" t="s">
        <v>134</v>
      </c>
      <c r="E133" s="208" t="s">
        <v>28</v>
      </c>
      <c r="F133" s="209" t="s">
        <v>189</v>
      </c>
      <c r="G133" s="207"/>
      <c r="H133" s="210">
        <v>212.21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134</v>
      </c>
      <c r="AU133" s="216" t="s">
        <v>84</v>
      </c>
      <c r="AV133" s="14" t="s">
        <v>84</v>
      </c>
      <c r="AW133" s="14" t="s">
        <v>35</v>
      </c>
      <c r="AX133" s="14" t="s">
        <v>74</v>
      </c>
      <c r="AY133" s="216" t="s">
        <v>121</v>
      </c>
    </row>
    <row r="134" spans="2:51" s="13" customFormat="1" ht="10.2">
      <c r="B134" s="196"/>
      <c r="C134" s="197"/>
      <c r="D134" s="189" t="s">
        <v>134</v>
      </c>
      <c r="E134" s="198" t="s">
        <v>28</v>
      </c>
      <c r="F134" s="199" t="s">
        <v>190</v>
      </c>
      <c r="G134" s="197"/>
      <c r="H134" s="198" t="s">
        <v>28</v>
      </c>
      <c r="I134" s="200"/>
      <c r="J134" s="197"/>
      <c r="K134" s="197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134</v>
      </c>
      <c r="AU134" s="205" t="s">
        <v>84</v>
      </c>
      <c r="AV134" s="13" t="s">
        <v>82</v>
      </c>
      <c r="AW134" s="13" t="s">
        <v>35</v>
      </c>
      <c r="AX134" s="13" t="s">
        <v>74</v>
      </c>
      <c r="AY134" s="205" t="s">
        <v>121</v>
      </c>
    </row>
    <row r="135" spans="2:51" s="14" customFormat="1" ht="10.2">
      <c r="B135" s="206"/>
      <c r="C135" s="207"/>
      <c r="D135" s="189" t="s">
        <v>134</v>
      </c>
      <c r="E135" s="208" t="s">
        <v>28</v>
      </c>
      <c r="F135" s="209" t="s">
        <v>191</v>
      </c>
      <c r="G135" s="207"/>
      <c r="H135" s="210">
        <v>140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134</v>
      </c>
      <c r="AU135" s="216" t="s">
        <v>84</v>
      </c>
      <c r="AV135" s="14" t="s">
        <v>84</v>
      </c>
      <c r="AW135" s="14" t="s">
        <v>35</v>
      </c>
      <c r="AX135" s="14" t="s">
        <v>74</v>
      </c>
      <c r="AY135" s="216" t="s">
        <v>121</v>
      </c>
    </row>
    <row r="136" spans="2:51" s="15" customFormat="1" ht="10.2">
      <c r="B136" s="217"/>
      <c r="C136" s="218"/>
      <c r="D136" s="189" t="s">
        <v>134</v>
      </c>
      <c r="E136" s="219" t="s">
        <v>28</v>
      </c>
      <c r="F136" s="220" t="s">
        <v>192</v>
      </c>
      <c r="G136" s="218"/>
      <c r="H136" s="221">
        <v>352.21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134</v>
      </c>
      <c r="AU136" s="227" t="s">
        <v>84</v>
      </c>
      <c r="AV136" s="15" t="s">
        <v>145</v>
      </c>
      <c r="AW136" s="15" t="s">
        <v>35</v>
      </c>
      <c r="AX136" s="15" t="s">
        <v>74</v>
      </c>
      <c r="AY136" s="227" t="s">
        <v>121</v>
      </c>
    </row>
    <row r="137" spans="2:51" s="13" customFormat="1" ht="10.2">
      <c r="B137" s="196"/>
      <c r="C137" s="197"/>
      <c r="D137" s="189" t="s">
        <v>134</v>
      </c>
      <c r="E137" s="198" t="s">
        <v>28</v>
      </c>
      <c r="F137" s="199" t="s">
        <v>193</v>
      </c>
      <c r="G137" s="197"/>
      <c r="H137" s="198" t="s">
        <v>28</v>
      </c>
      <c r="I137" s="200"/>
      <c r="J137" s="197"/>
      <c r="K137" s="197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134</v>
      </c>
      <c r="AU137" s="205" t="s">
        <v>84</v>
      </c>
      <c r="AV137" s="13" t="s">
        <v>82</v>
      </c>
      <c r="AW137" s="13" t="s">
        <v>35</v>
      </c>
      <c r="AX137" s="13" t="s">
        <v>74</v>
      </c>
      <c r="AY137" s="205" t="s">
        <v>121</v>
      </c>
    </row>
    <row r="138" spans="2:51" s="13" customFormat="1" ht="10.2">
      <c r="B138" s="196"/>
      <c r="C138" s="197"/>
      <c r="D138" s="189" t="s">
        <v>134</v>
      </c>
      <c r="E138" s="198" t="s">
        <v>28</v>
      </c>
      <c r="F138" s="199" t="s">
        <v>194</v>
      </c>
      <c r="G138" s="197"/>
      <c r="H138" s="198" t="s">
        <v>28</v>
      </c>
      <c r="I138" s="200"/>
      <c r="J138" s="197"/>
      <c r="K138" s="197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134</v>
      </c>
      <c r="AU138" s="205" t="s">
        <v>84</v>
      </c>
      <c r="AV138" s="13" t="s">
        <v>82</v>
      </c>
      <c r="AW138" s="13" t="s">
        <v>35</v>
      </c>
      <c r="AX138" s="13" t="s">
        <v>74</v>
      </c>
      <c r="AY138" s="205" t="s">
        <v>121</v>
      </c>
    </row>
    <row r="139" spans="2:51" s="14" customFormat="1" ht="10.2">
      <c r="B139" s="206"/>
      <c r="C139" s="207"/>
      <c r="D139" s="189" t="s">
        <v>134</v>
      </c>
      <c r="E139" s="208" t="s">
        <v>28</v>
      </c>
      <c r="F139" s="209" t="s">
        <v>195</v>
      </c>
      <c r="G139" s="207"/>
      <c r="H139" s="210">
        <v>50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134</v>
      </c>
      <c r="AU139" s="216" t="s">
        <v>84</v>
      </c>
      <c r="AV139" s="14" t="s">
        <v>84</v>
      </c>
      <c r="AW139" s="14" t="s">
        <v>35</v>
      </c>
      <c r="AX139" s="14" t="s">
        <v>74</v>
      </c>
      <c r="AY139" s="216" t="s">
        <v>121</v>
      </c>
    </row>
    <row r="140" spans="2:51" s="13" customFormat="1" ht="10.2">
      <c r="B140" s="196"/>
      <c r="C140" s="197"/>
      <c r="D140" s="189" t="s">
        <v>134</v>
      </c>
      <c r="E140" s="198" t="s">
        <v>28</v>
      </c>
      <c r="F140" s="199" t="s">
        <v>196</v>
      </c>
      <c r="G140" s="197"/>
      <c r="H140" s="198" t="s">
        <v>28</v>
      </c>
      <c r="I140" s="200"/>
      <c r="J140" s="197"/>
      <c r="K140" s="197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134</v>
      </c>
      <c r="AU140" s="205" t="s">
        <v>84</v>
      </c>
      <c r="AV140" s="13" t="s">
        <v>82</v>
      </c>
      <c r="AW140" s="13" t="s">
        <v>35</v>
      </c>
      <c r="AX140" s="13" t="s">
        <v>74</v>
      </c>
      <c r="AY140" s="205" t="s">
        <v>121</v>
      </c>
    </row>
    <row r="141" spans="2:51" s="14" customFormat="1" ht="10.2">
      <c r="B141" s="206"/>
      <c r="C141" s="207"/>
      <c r="D141" s="189" t="s">
        <v>134</v>
      </c>
      <c r="E141" s="208" t="s">
        <v>28</v>
      </c>
      <c r="F141" s="209" t="s">
        <v>197</v>
      </c>
      <c r="G141" s="207"/>
      <c r="H141" s="210">
        <v>750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134</v>
      </c>
      <c r="AU141" s="216" t="s">
        <v>84</v>
      </c>
      <c r="AV141" s="14" t="s">
        <v>84</v>
      </c>
      <c r="AW141" s="14" t="s">
        <v>35</v>
      </c>
      <c r="AX141" s="14" t="s">
        <v>74</v>
      </c>
      <c r="AY141" s="216" t="s">
        <v>121</v>
      </c>
    </row>
    <row r="142" spans="2:51" s="15" customFormat="1" ht="10.2">
      <c r="B142" s="217"/>
      <c r="C142" s="218"/>
      <c r="D142" s="189" t="s">
        <v>134</v>
      </c>
      <c r="E142" s="219" t="s">
        <v>28</v>
      </c>
      <c r="F142" s="220" t="s">
        <v>192</v>
      </c>
      <c r="G142" s="218"/>
      <c r="H142" s="221">
        <v>800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134</v>
      </c>
      <c r="AU142" s="227" t="s">
        <v>84</v>
      </c>
      <c r="AV142" s="15" t="s">
        <v>145</v>
      </c>
      <c r="AW142" s="15" t="s">
        <v>35</v>
      </c>
      <c r="AX142" s="15" t="s">
        <v>74</v>
      </c>
      <c r="AY142" s="227" t="s">
        <v>121</v>
      </c>
    </row>
    <row r="143" spans="2:51" s="16" customFormat="1" ht="10.2">
      <c r="B143" s="228"/>
      <c r="C143" s="229"/>
      <c r="D143" s="189" t="s">
        <v>134</v>
      </c>
      <c r="E143" s="230" t="s">
        <v>28</v>
      </c>
      <c r="F143" s="231" t="s">
        <v>198</v>
      </c>
      <c r="G143" s="229"/>
      <c r="H143" s="232">
        <v>1152.21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134</v>
      </c>
      <c r="AU143" s="238" t="s">
        <v>84</v>
      </c>
      <c r="AV143" s="16" t="s">
        <v>128</v>
      </c>
      <c r="AW143" s="16" t="s">
        <v>35</v>
      </c>
      <c r="AX143" s="16" t="s">
        <v>82</v>
      </c>
      <c r="AY143" s="238" t="s">
        <v>121</v>
      </c>
    </row>
    <row r="144" spans="1:65" s="2" customFormat="1" ht="16.5" customHeight="1">
      <c r="A144" s="36"/>
      <c r="B144" s="37"/>
      <c r="C144" s="239" t="s">
        <v>199</v>
      </c>
      <c r="D144" s="239" t="s">
        <v>200</v>
      </c>
      <c r="E144" s="240" t="s">
        <v>201</v>
      </c>
      <c r="F144" s="241" t="s">
        <v>202</v>
      </c>
      <c r="G144" s="242" t="s">
        <v>203</v>
      </c>
      <c r="H144" s="243">
        <v>10.566</v>
      </c>
      <c r="I144" s="244"/>
      <c r="J144" s="245">
        <f>ROUND(I144*H144,2)</f>
        <v>0</v>
      </c>
      <c r="K144" s="241" t="s">
        <v>127</v>
      </c>
      <c r="L144" s="246"/>
      <c r="M144" s="247" t="s">
        <v>28</v>
      </c>
      <c r="N144" s="248" t="s">
        <v>47</v>
      </c>
      <c r="O144" s="67"/>
      <c r="P144" s="185">
        <f>O144*H144</f>
        <v>0</v>
      </c>
      <c r="Q144" s="185">
        <v>0.001</v>
      </c>
      <c r="R144" s="185">
        <f>Q144*H144</f>
        <v>0.010566</v>
      </c>
      <c r="S144" s="185">
        <v>0</v>
      </c>
      <c r="T144" s="18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7" t="s">
        <v>181</v>
      </c>
      <c r="AT144" s="187" t="s">
        <v>200</v>
      </c>
      <c r="AU144" s="187" t="s">
        <v>84</v>
      </c>
      <c r="AY144" s="19" t="s">
        <v>121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9" t="s">
        <v>128</v>
      </c>
      <c r="BK144" s="188">
        <f>ROUND(I144*H144,2)</f>
        <v>0</v>
      </c>
      <c r="BL144" s="19" t="s">
        <v>128</v>
      </c>
      <c r="BM144" s="187" t="s">
        <v>204</v>
      </c>
    </row>
    <row r="145" spans="1:47" s="2" customFormat="1" ht="10.2">
      <c r="A145" s="36"/>
      <c r="B145" s="37"/>
      <c r="C145" s="38"/>
      <c r="D145" s="189" t="s">
        <v>130</v>
      </c>
      <c r="E145" s="38"/>
      <c r="F145" s="190" t="s">
        <v>202</v>
      </c>
      <c r="G145" s="38"/>
      <c r="H145" s="38"/>
      <c r="I145" s="191"/>
      <c r="J145" s="38"/>
      <c r="K145" s="38"/>
      <c r="L145" s="41"/>
      <c r="M145" s="192"/>
      <c r="N145" s="193"/>
      <c r="O145" s="67"/>
      <c r="P145" s="67"/>
      <c r="Q145" s="67"/>
      <c r="R145" s="67"/>
      <c r="S145" s="67"/>
      <c r="T145" s="68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130</v>
      </c>
      <c r="AU145" s="19" t="s">
        <v>84</v>
      </c>
    </row>
    <row r="146" spans="2:51" s="13" customFormat="1" ht="10.2">
      <c r="B146" s="196"/>
      <c r="C146" s="197"/>
      <c r="D146" s="189" t="s">
        <v>134</v>
      </c>
      <c r="E146" s="198" t="s">
        <v>28</v>
      </c>
      <c r="F146" s="199" t="s">
        <v>205</v>
      </c>
      <c r="G146" s="197"/>
      <c r="H146" s="198" t="s">
        <v>28</v>
      </c>
      <c r="I146" s="200"/>
      <c r="J146" s="197"/>
      <c r="K146" s="197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134</v>
      </c>
      <c r="AU146" s="205" t="s">
        <v>84</v>
      </c>
      <c r="AV146" s="13" t="s">
        <v>82</v>
      </c>
      <c r="AW146" s="13" t="s">
        <v>35</v>
      </c>
      <c r="AX146" s="13" t="s">
        <v>74</v>
      </c>
      <c r="AY146" s="205" t="s">
        <v>121</v>
      </c>
    </row>
    <row r="147" spans="2:51" s="14" customFormat="1" ht="10.2">
      <c r="B147" s="206"/>
      <c r="C147" s="207"/>
      <c r="D147" s="189" t="s">
        <v>134</v>
      </c>
      <c r="E147" s="208" t="s">
        <v>28</v>
      </c>
      <c r="F147" s="209" t="s">
        <v>206</v>
      </c>
      <c r="G147" s="207"/>
      <c r="H147" s="210">
        <v>352.21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134</v>
      </c>
      <c r="AU147" s="216" t="s">
        <v>84</v>
      </c>
      <c r="AV147" s="14" t="s">
        <v>84</v>
      </c>
      <c r="AW147" s="14" t="s">
        <v>35</v>
      </c>
      <c r="AX147" s="14" t="s">
        <v>82</v>
      </c>
      <c r="AY147" s="216" t="s">
        <v>121</v>
      </c>
    </row>
    <row r="148" spans="2:51" s="14" customFormat="1" ht="10.2">
      <c r="B148" s="206"/>
      <c r="C148" s="207"/>
      <c r="D148" s="189" t="s">
        <v>134</v>
      </c>
      <c r="E148" s="207"/>
      <c r="F148" s="209" t="s">
        <v>207</v>
      </c>
      <c r="G148" s="207"/>
      <c r="H148" s="210">
        <v>10.566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134</v>
      </c>
      <c r="AU148" s="216" t="s">
        <v>84</v>
      </c>
      <c r="AV148" s="14" t="s">
        <v>84</v>
      </c>
      <c r="AW148" s="14" t="s">
        <v>4</v>
      </c>
      <c r="AX148" s="14" t="s">
        <v>82</v>
      </c>
      <c r="AY148" s="216" t="s">
        <v>121</v>
      </c>
    </row>
    <row r="149" spans="1:65" s="2" customFormat="1" ht="16.5" customHeight="1">
      <c r="A149" s="36"/>
      <c r="B149" s="37"/>
      <c r="C149" s="239" t="s">
        <v>208</v>
      </c>
      <c r="D149" s="239" t="s">
        <v>200</v>
      </c>
      <c r="E149" s="240" t="s">
        <v>209</v>
      </c>
      <c r="F149" s="241" t="s">
        <v>210</v>
      </c>
      <c r="G149" s="242" t="s">
        <v>203</v>
      </c>
      <c r="H149" s="243">
        <v>24</v>
      </c>
      <c r="I149" s="244"/>
      <c r="J149" s="245">
        <f>ROUND(I149*H149,2)</f>
        <v>0</v>
      </c>
      <c r="K149" s="241" t="s">
        <v>127</v>
      </c>
      <c r="L149" s="246"/>
      <c r="M149" s="247" t="s">
        <v>28</v>
      </c>
      <c r="N149" s="248" t="s">
        <v>47</v>
      </c>
      <c r="O149" s="67"/>
      <c r="P149" s="185">
        <f>O149*H149</f>
        <v>0</v>
      </c>
      <c r="Q149" s="185">
        <v>0.001</v>
      </c>
      <c r="R149" s="185">
        <f>Q149*H149</f>
        <v>0.024</v>
      </c>
      <c r="S149" s="185">
        <v>0</v>
      </c>
      <c r="T149" s="18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181</v>
      </c>
      <c r="AT149" s="187" t="s">
        <v>200</v>
      </c>
      <c r="AU149" s="187" t="s">
        <v>84</v>
      </c>
      <c r="AY149" s="19" t="s">
        <v>121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9" t="s">
        <v>128</v>
      </c>
      <c r="BK149" s="188">
        <f>ROUND(I149*H149,2)</f>
        <v>0</v>
      </c>
      <c r="BL149" s="19" t="s">
        <v>128</v>
      </c>
      <c r="BM149" s="187" t="s">
        <v>211</v>
      </c>
    </row>
    <row r="150" spans="1:47" s="2" customFormat="1" ht="10.2">
      <c r="A150" s="36"/>
      <c r="B150" s="37"/>
      <c r="C150" s="38"/>
      <c r="D150" s="189" t="s">
        <v>130</v>
      </c>
      <c r="E150" s="38"/>
      <c r="F150" s="190" t="s">
        <v>210</v>
      </c>
      <c r="G150" s="38"/>
      <c r="H150" s="38"/>
      <c r="I150" s="191"/>
      <c r="J150" s="38"/>
      <c r="K150" s="38"/>
      <c r="L150" s="41"/>
      <c r="M150" s="192"/>
      <c r="N150" s="193"/>
      <c r="O150" s="67"/>
      <c r="P150" s="67"/>
      <c r="Q150" s="67"/>
      <c r="R150" s="67"/>
      <c r="S150" s="67"/>
      <c r="T150" s="6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130</v>
      </c>
      <c r="AU150" s="19" t="s">
        <v>84</v>
      </c>
    </row>
    <row r="151" spans="2:51" s="13" customFormat="1" ht="10.2">
      <c r="B151" s="196"/>
      <c r="C151" s="197"/>
      <c r="D151" s="189" t="s">
        <v>134</v>
      </c>
      <c r="E151" s="198" t="s">
        <v>28</v>
      </c>
      <c r="F151" s="199" t="s">
        <v>212</v>
      </c>
      <c r="G151" s="197"/>
      <c r="H151" s="198" t="s">
        <v>28</v>
      </c>
      <c r="I151" s="200"/>
      <c r="J151" s="197"/>
      <c r="K151" s="197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134</v>
      </c>
      <c r="AU151" s="205" t="s">
        <v>84</v>
      </c>
      <c r="AV151" s="13" t="s">
        <v>82</v>
      </c>
      <c r="AW151" s="13" t="s">
        <v>35</v>
      </c>
      <c r="AX151" s="13" t="s">
        <v>74</v>
      </c>
      <c r="AY151" s="205" t="s">
        <v>121</v>
      </c>
    </row>
    <row r="152" spans="2:51" s="14" customFormat="1" ht="10.2">
      <c r="B152" s="206"/>
      <c r="C152" s="207"/>
      <c r="D152" s="189" t="s">
        <v>134</v>
      </c>
      <c r="E152" s="208" t="s">
        <v>28</v>
      </c>
      <c r="F152" s="209" t="s">
        <v>213</v>
      </c>
      <c r="G152" s="207"/>
      <c r="H152" s="210">
        <v>800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134</v>
      </c>
      <c r="AU152" s="216" t="s">
        <v>84</v>
      </c>
      <c r="AV152" s="14" t="s">
        <v>84</v>
      </c>
      <c r="AW152" s="14" t="s">
        <v>35</v>
      </c>
      <c r="AX152" s="14" t="s">
        <v>82</v>
      </c>
      <c r="AY152" s="216" t="s">
        <v>121</v>
      </c>
    </row>
    <row r="153" spans="2:51" s="14" customFormat="1" ht="10.2">
      <c r="B153" s="206"/>
      <c r="C153" s="207"/>
      <c r="D153" s="189" t="s">
        <v>134</v>
      </c>
      <c r="E153" s="207"/>
      <c r="F153" s="209" t="s">
        <v>214</v>
      </c>
      <c r="G153" s="207"/>
      <c r="H153" s="210">
        <v>24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134</v>
      </c>
      <c r="AU153" s="216" t="s">
        <v>84</v>
      </c>
      <c r="AV153" s="14" t="s">
        <v>84</v>
      </c>
      <c r="AW153" s="14" t="s">
        <v>4</v>
      </c>
      <c r="AX153" s="14" t="s">
        <v>82</v>
      </c>
      <c r="AY153" s="216" t="s">
        <v>121</v>
      </c>
    </row>
    <row r="154" spans="1:65" s="2" customFormat="1" ht="16.5" customHeight="1">
      <c r="A154" s="36"/>
      <c r="B154" s="37"/>
      <c r="C154" s="176" t="s">
        <v>215</v>
      </c>
      <c r="D154" s="176" t="s">
        <v>123</v>
      </c>
      <c r="E154" s="177" t="s">
        <v>216</v>
      </c>
      <c r="F154" s="178" t="s">
        <v>217</v>
      </c>
      <c r="G154" s="179" t="s">
        <v>126</v>
      </c>
      <c r="H154" s="180">
        <v>1150</v>
      </c>
      <c r="I154" s="181"/>
      <c r="J154" s="182">
        <f>ROUND(I154*H154,2)</f>
        <v>0</v>
      </c>
      <c r="K154" s="178" t="s">
        <v>127</v>
      </c>
      <c r="L154" s="41"/>
      <c r="M154" s="183" t="s">
        <v>28</v>
      </c>
      <c r="N154" s="184" t="s">
        <v>47</v>
      </c>
      <c r="O154" s="67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128</v>
      </c>
      <c r="AT154" s="187" t="s">
        <v>123</v>
      </c>
      <c r="AU154" s="187" t="s">
        <v>84</v>
      </c>
      <c r="AY154" s="19" t="s">
        <v>121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9" t="s">
        <v>128</v>
      </c>
      <c r="BK154" s="188">
        <f>ROUND(I154*H154,2)</f>
        <v>0</v>
      </c>
      <c r="BL154" s="19" t="s">
        <v>128</v>
      </c>
      <c r="BM154" s="187" t="s">
        <v>218</v>
      </c>
    </row>
    <row r="155" spans="1:47" s="2" customFormat="1" ht="10.2">
      <c r="A155" s="36"/>
      <c r="B155" s="37"/>
      <c r="C155" s="38"/>
      <c r="D155" s="189" t="s">
        <v>130</v>
      </c>
      <c r="E155" s="38"/>
      <c r="F155" s="190" t="s">
        <v>219</v>
      </c>
      <c r="G155" s="38"/>
      <c r="H155" s="38"/>
      <c r="I155" s="191"/>
      <c r="J155" s="38"/>
      <c r="K155" s="38"/>
      <c r="L155" s="41"/>
      <c r="M155" s="192"/>
      <c r="N155" s="193"/>
      <c r="O155" s="67"/>
      <c r="P155" s="67"/>
      <c r="Q155" s="67"/>
      <c r="R155" s="67"/>
      <c r="S155" s="67"/>
      <c r="T155" s="68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130</v>
      </c>
      <c r="AU155" s="19" t="s">
        <v>84</v>
      </c>
    </row>
    <row r="156" spans="1:47" s="2" customFormat="1" ht="10.2">
      <c r="A156" s="36"/>
      <c r="B156" s="37"/>
      <c r="C156" s="38"/>
      <c r="D156" s="194" t="s">
        <v>132</v>
      </c>
      <c r="E156" s="38"/>
      <c r="F156" s="195" t="s">
        <v>220</v>
      </c>
      <c r="G156" s="38"/>
      <c r="H156" s="38"/>
      <c r="I156" s="191"/>
      <c r="J156" s="38"/>
      <c r="K156" s="38"/>
      <c r="L156" s="41"/>
      <c r="M156" s="192"/>
      <c r="N156" s="193"/>
      <c r="O156" s="67"/>
      <c r="P156" s="67"/>
      <c r="Q156" s="67"/>
      <c r="R156" s="67"/>
      <c r="S156" s="67"/>
      <c r="T156" s="68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132</v>
      </c>
      <c r="AU156" s="19" t="s">
        <v>84</v>
      </c>
    </row>
    <row r="157" spans="2:51" s="13" customFormat="1" ht="10.2">
      <c r="B157" s="196"/>
      <c r="C157" s="197"/>
      <c r="D157" s="189" t="s">
        <v>134</v>
      </c>
      <c r="E157" s="198" t="s">
        <v>28</v>
      </c>
      <c r="F157" s="199" t="s">
        <v>158</v>
      </c>
      <c r="G157" s="197"/>
      <c r="H157" s="198" t="s">
        <v>28</v>
      </c>
      <c r="I157" s="200"/>
      <c r="J157" s="197"/>
      <c r="K157" s="197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134</v>
      </c>
      <c r="AU157" s="205" t="s">
        <v>84</v>
      </c>
      <c r="AV157" s="13" t="s">
        <v>82</v>
      </c>
      <c r="AW157" s="13" t="s">
        <v>35</v>
      </c>
      <c r="AX157" s="13" t="s">
        <v>74</v>
      </c>
      <c r="AY157" s="205" t="s">
        <v>121</v>
      </c>
    </row>
    <row r="158" spans="2:51" s="13" customFormat="1" ht="10.2">
      <c r="B158" s="196"/>
      <c r="C158" s="197"/>
      <c r="D158" s="189" t="s">
        <v>134</v>
      </c>
      <c r="E158" s="198" t="s">
        <v>28</v>
      </c>
      <c r="F158" s="199" t="s">
        <v>221</v>
      </c>
      <c r="G158" s="197"/>
      <c r="H158" s="198" t="s">
        <v>28</v>
      </c>
      <c r="I158" s="200"/>
      <c r="J158" s="197"/>
      <c r="K158" s="197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134</v>
      </c>
      <c r="AU158" s="205" t="s">
        <v>84</v>
      </c>
      <c r="AV158" s="13" t="s">
        <v>82</v>
      </c>
      <c r="AW158" s="13" t="s">
        <v>35</v>
      </c>
      <c r="AX158" s="13" t="s">
        <v>74</v>
      </c>
      <c r="AY158" s="205" t="s">
        <v>121</v>
      </c>
    </row>
    <row r="159" spans="2:51" s="14" customFormat="1" ht="10.2">
      <c r="B159" s="206"/>
      <c r="C159" s="207"/>
      <c r="D159" s="189" t="s">
        <v>134</v>
      </c>
      <c r="E159" s="208" t="s">
        <v>28</v>
      </c>
      <c r="F159" s="209" t="s">
        <v>222</v>
      </c>
      <c r="G159" s="207"/>
      <c r="H159" s="210">
        <v>210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134</v>
      </c>
      <c r="AU159" s="216" t="s">
        <v>84</v>
      </c>
      <c r="AV159" s="14" t="s">
        <v>84</v>
      </c>
      <c r="AW159" s="14" t="s">
        <v>35</v>
      </c>
      <c r="AX159" s="14" t="s">
        <v>74</v>
      </c>
      <c r="AY159" s="216" t="s">
        <v>121</v>
      </c>
    </row>
    <row r="160" spans="2:51" s="13" customFormat="1" ht="10.2">
      <c r="B160" s="196"/>
      <c r="C160" s="197"/>
      <c r="D160" s="189" t="s">
        <v>134</v>
      </c>
      <c r="E160" s="198" t="s">
        <v>28</v>
      </c>
      <c r="F160" s="199" t="s">
        <v>223</v>
      </c>
      <c r="G160" s="197"/>
      <c r="H160" s="198" t="s">
        <v>28</v>
      </c>
      <c r="I160" s="200"/>
      <c r="J160" s="197"/>
      <c r="K160" s="197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134</v>
      </c>
      <c r="AU160" s="205" t="s">
        <v>84</v>
      </c>
      <c r="AV160" s="13" t="s">
        <v>82</v>
      </c>
      <c r="AW160" s="13" t="s">
        <v>35</v>
      </c>
      <c r="AX160" s="13" t="s">
        <v>74</v>
      </c>
      <c r="AY160" s="205" t="s">
        <v>121</v>
      </c>
    </row>
    <row r="161" spans="2:51" s="14" customFormat="1" ht="10.2">
      <c r="B161" s="206"/>
      <c r="C161" s="207"/>
      <c r="D161" s="189" t="s">
        <v>134</v>
      </c>
      <c r="E161" s="208" t="s">
        <v>28</v>
      </c>
      <c r="F161" s="209" t="s">
        <v>224</v>
      </c>
      <c r="G161" s="207"/>
      <c r="H161" s="210">
        <v>190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134</v>
      </c>
      <c r="AU161" s="216" t="s">
        <v>84</v>
      </c>
      <c r="AV161" s="14" t="s">
        <v>84</v>
      </c>
      <c r="AW161" s="14" t="s">
        <v>35</v>
      </c>
      <c r="AX161" s="14" t="s">
        <v>74</v>
      </c>
      <c r="AY161" s="216" t="s">
        <v>121</v>
      </c>
    </row>
    <row r="162" spans="2:51" s="15" customFormat="1" ht="10.2">
      <c r="B162" s="217"/>
      <c r="C162" s="218"/>
      <c r="D162" s="189" t="s">
        <v>134</v>
      </c>
      <c r="E162" s="219" t="s">
        <v>28</v>
      </c>
      <c r="F162" s="220" t="s">
        <v>192</v>
      </c>
      <c r="G162" s="218"/>
      <c r="H162" s="221">
        <v>400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134</v>
      </c>
      <c r="AU162" s="227" t="s">
        <v>84</v>
      </c>
      <c r="AV162" s="15" t="s">
        <v>145</v>
      </c>
      <c r="AW162" s="15" t="s">
        <v>35</v>
      </c>
      <c r="AX162" s="15" t="s">
        <v>74</v>
      </c>
      <c r="AY162" s="227" t="s">
        <v>121</v>
      </c>
    </row>
    <row r="163" spans="2:51" s="13" customFormat="1" ht="10.2">
      <c r="B163" s="196"/>
      <c r="C163" s="197"/>
      <c r="D163" s="189" t="s">
        <v>134</v>
      </c>
      <c r="E163" s="198" t="s">
        <v>28</v>
      </c>
      <c r="F163" s="199" t="s">
        <v>196</v>
      </c>
      <c r="G163" s="197"/>
      <c r="H163" s="198" t="s">
        <v>28</v>
      </c>
      <c r="I163" s="200"/>
      <c r="J163" s="197"/>
      <c r="K163" s="197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134</v>
      </c>
      <c r="AU163" s="205" t="s">
        <v>84</v>
      </c>
      <c r="AV163" s="13" t="s">
        <v>82</v>
      </c>
      <c r="AW163" s="13" t="s">
        <v>35</v>
      </c>
      <c r="AX163" s="13" t="s">
        <v>74</v>
      </c>
      <c r="AY163" s="205" t="s">
        <v>121</v>
      </c>
    </row>
    <row r="164" spans="2:51" s="14" customFormat="1" ht="10.2">
      <c r="B164" s="206"/>
      <c r="C164" s="207"/>
      <c r="D164" s="189" t="s">
        <v>134</v>
      </c>
      <c r="E164" s="208" t="s">
        <v>28</v>
      </c>
      <c r="F164" s="209" t="s">
        <v>197</v>
      </c>
      <c r="G164" s="207"/>
      <c r="H164" s="210">
        <v>750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134</v>
      </c>
      <c r="AU164" s="216" t="s">
        <v>84</v>
      </c>
      <c r="AV164" s="14" t="s">
        <v>84</v>
      </c>
      <c r="AW164" s="14" t="s">
        <v>35</v>
      </c>
      <c r="AX164" s="14" t="s">
        <v>74</v>
      </c>
      <c r="AY164" s="216" t="s">
        <v>121</v>
      </c>
    </row>
    <row r="165" spans="2:51" s="16" customFormat="1" ht="10.2">
      <c r="B165" s="228"/>
      <c r="C165" s="229"/>
      <c r="D165" s="189" t="s">
        <v>134</v>
      </c>
      <c r="E165" s="230" t="s">
        <v>28</v>
      </c>
      <c r="F165" s="231" t="s">
        <v>198</v>
      </c>
      <c r="G165" s="229"/>
      <c r="H165" s="232">
        <v>1150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134</v>
      </c>
      <c r="AU165" s="238" t="s">
        <v>84</v>
      </c>
      <c r="AV165" s="16" t="s">
        <v>128</v>
      </c>
      <c r="AW165" s="16" t="s">
        <v>35</v>
      </c>
      <c r="AX165" s="16" t="s">
        <v>82</v>
      </c>
      <c r="AY165" s="238" t="s">
        <v>121</v>
      </c>
    </row>
    <row r="166" spans="1:65" s="2" customFormat="1" ht="16.5" customHeight="1">
      <c r="A166" s="36"/>
      <c r="B166" s="37"/>
      <c r="C166" s="176" t="s">
        <v>225</v>
      </c>
      <c r="D166" s="176" t="s">
        <v>123</v>
      </c>
      <c r="E166" s="177" t="s">
        <v>226</v>
      </c>
      <c r="F166" s="178" t="s">
        <v>227</v>
      </c>
      <c r="G166" s="179" t="s">
        <v>228</v>
      </c>
      <c r="H166" s="180">
        <v>1</v>
      </c>
      <c r="I166" s="181"/>
      <c r="J166" s="182">
        <f>ROUND(I166*H166,2)</f>
        <v>0</v>
      </c>
      <c r="K166" s="178" t="s">
        <v>127</v>
      </c>
      <c r="L166" s="41"/>
      <c r="M166" s="183" t="s">
        <v>28</v>
      </c>
      <c r="N166" s="184" t="s">
        <v>47</v>
      </c>
      <c r="O166" s="67"/>
      <c r="P166" s="185">
        <f>O166*H166</f>
        <v>0</v>
      </c>
      <c r="Q166" s="185">
        <v>0.07046</v>
      </c>
      <c r="R166" s="185">
        <f>Q166*H166</f>
        <v>0.07046</v>
      </c>
      <c r="S166" s="185">
        <v>0</v>
      </c>
      <c r="T166" s="18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7" t="s">
        <v>128</v>
      </c>
      <c r="AT166" s="187" t="s">
        <v>123</v>
      </c>
      <c r="AU166" s="187" t="s">
        <v>84</v>
      </c>
      <c r="AY166" s="19" t="s">
        <v>121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19" t="s">
        <v>128</v>
      </c>
      <c r="BK166" s="188">
        <f>ROUND(I166*H166,2)</f>
        <v>0</v>
      </c>
      <c r="BL166" s="19" t="s">
        <v>128</v>
      </c>
      <c r="BM166" s="187" t="s">
        <v>229</v>
      </c>
    </row>
    <row r="167" spans="1:47" s="2" customFormat="1" ht="19.2">
      <c r="A167" s="36"/>
      <c r="B167" s="37"/>
      <c r="C167" s="38"/>
      <c r="D167" s="189" t="s">
        <v>130</v>
      </c>
      <c r="E167" s="38"/>
      <c r="F167" s="190" t="s">
        <v>230</v>
      </c>
      <c r="G167" s="38"/>
      <c r="H167" s="38"/>
      <c r="I167" s="191"/>
      <c r="J167" s="38"/>
      <c r="K167" s="38"/>
      <c r="L167" s="41"/>
      <c r="M167" s="192"/>
      <c r="N167" s="193"/>
      <c r="O167" s="67"/>
      <c r="P167" s="67"/>
      <c r="Q167" s="67"/>
      <c r="R167" s="67"/>
      <c r="S167" s="67"/>
      <c r="T167" s="68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130</v>
      </c>
      <c r="AU167" s="19" t="s">
        <v>84</v>
      </c>
    </row>
    <row r="168" spans="1:47" s="2" customFormat="1" ht="10.2">
      <c r="A168" s="36"/>
      <c r="B168" s="37"/>
      <c r="C168" s="38"/>
      <c r="D168" s="194" t="s">
        <v>132</v>
      </c>
      <c r="E168" s="38"/>
      <c r="F168" s="195" t="s">
        <v>231</v>
      </c>
      <c r="G168" s="38"/>
      <c r="H168" s="38"/>
      <c r="I168" s="191"/>
      <c r="J168" s="38"/>
      <c r="K168" s="38"/>
      <c r="L168" s="41"/>
      <c r="M168" s="192"/>
      <c r="N168" s="193"/>
      <c r="O168" s="67"/>
      <c r="P168" s="67"/>
      <c r="Q168" s="67"/>
      <c r="R168" s="67"/>
      <c r="S168" s="67"/>
      <c r="T168" s="68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132</v>
      </c>
      <c r="AU168" s="19" t="s">
        <v>84</v>
      </c>
    </row>
    <row r="169" spans="2:51" s="13" customFormat="1" ht="10.2">
      <c r="B169" s="196"/>
      <c r="C169" s="197"/>
      <c r="D169" s="189" t="s">
        <v>134</v>
      </c>
      <c r="E169" s="198" t="s">
        <v>28</v>
      </c>
      <c r="F169" s="199" t="s">
        <v>232</v>
      </c>
      <c r="G169" s="197"/>
      <c r="H169" s="198" t="s">
        <v>28</v>
      </c>
      <c r="I169" s="200"/>
      <c r="J169" s="197"/>
      <c r="K169" s="197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134</v>
      </c>
      <c r="AU169" s="205" t="s">
        <v>84</v>
      </c>
      <c r="AV169" s="13" t="s">
        <v>82</v>
      </c>
      <c r="AW169" s="13" t="s">
        <v>35</v>
      </c>
      <c r="AX169" s="13" t="s">
        <v>74</v>
      </c>
      <c r="AY169" s="205" t="s">
        <v>121</v>
      </c>
    </row>
    <row r="170" spans="2:51" s="14" customFormat="1" ht="10.2">
      <c r="B170" s="206"/>
      <c r="C170" s="207"/>
      <c r="D170" s="189" t="s">
        <v>134</v>
      </c>
      <c r="E170" s="208" t="s">
        <v>28</v>
      </c>
      <c r="F170" s="209" t="s">
        <v>82</v>
      </c>
      <c r="G170" s="207"/>
      <c r="H170" s="210">
        <v>1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134</v>
      </c>
      <c r="AU170" s="216" t="s">
        <v>84</v>
      </c>
      <c r="AV170" s="14" t="s">
        <v>84</v>
      </c>
      <c r="AW170" s="14" t="s">
        <v>35</v>
      </c>
      <c r="AX170" s="14" t="s">
        <v>82</v>
      </c>
      <c r="AY170" s="216" t="s">
        <v>121</v>
      </c>
    </row>
    <row r="171" spans="1:65" s="2" customFormat="1" ht="16.5" customHeight="1">
      <c r="A171" s="36"/>
      <c r="B171" s="37"/>
      <c r="C171" s="176" t="s">
        <v>233</v>
      </c>
      <c r="D171" s="176" t="s">
        <v>123</v>
      </c>
      <c r="E171" s="177" t="s">
        <v>234</v>
      </c>
      <c r="F171" s="178" t="s">
        <v>235</v>
      </c>
      <c r="G171" s="179" t="s">
        <v>236</v>
      </c>
      <c r="H171" s="180">
        <v>1</v>
      </c>
      <c r="I171" s="181"/>
      <c r="J171" s="182">
        <f>ROUND(I171*H171,2)</f>
        <v>0</v>
      </c>
      <c r="K171" s="178" t="s">
        <v>28</v>
      </c>
      <c r="L171" s="41"/>
      <c r="M171" s="183" t="s">
        <v>28</v>
      </c>
      <c r="N171" s="184" t="s">
        <v>47</v>
      </c>
      <c r="O171" s="67"/>
      <c r="P171" s="185">
        <f>O171*H171</f>
        <v>0</v>
      </c>
      <c r="Q171" s="185">
        <v>0.01125</v>
      </c>
      <c r="R171" s="185">
        <f>Q171*H171</f>
        <v>0.01125</v>
      </c>
      <c r="S171" s="185">
        <v>0</v>
      </c>
      <c r="T171" s="18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7" t="s">
        <v>128</v>
      </c>
      <c r="AT171" s="187" t="s">
        <v>123</v>
      </c>
      <c r="AU171" s="187" t="s">
        <v>84</v>
      </c>
      <c r="AY171" s="19" t="s">
        <v>121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19" t="s">
        <v>128</v>
      </c>
      <c r="BK171" s="188">
        <f>ROUND(I171*H171,2)</f>
        <v>0</v>
      </c>
      <c r="BL171" s="19" t="s">
        <v>128</v>
      </c>
      <c r="BM171" s="187" t="s">
        <v>237</v>
      </c>
    </row>
    <row r="172" spans="1:47" s="2" customFormat="1" ht="10.2">
      <c r="A172" s="36"/>
      <c r="B172" s="37"/>
      <c r="C172" s="38"/>
      <c r="D172" s="189" t="s">
        <v>130</v>
      </c>
      <c r="E172" s="38"/>
      <c r="F172" s="190" t="s">
        <v>235</v>
      </c>
      <c r="G172" s="38"/>
      <c r="H172" s="38"/>
      <c r="I172" s="191"/>
      <c r="J172" s="38"/>
      <c r="K172" s="38"/>
      <c r="L172" s="41"/>
      <c r="M172" s="192"/>
      <c r="N172" s="193"/>
      <c r="O172" s="67"/>
      <c r="P172" s="67"/>
      <c r="Q172" s="67"/>
      <c r="R172" s="67"/>
      <c r="S172" s="67"/>
      <c r="T172" s="68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130</v>
      </c>
      <c r="AU172" s="19" t="s">
        <v>84</v>
      </c>
    </row>
    <row r="173" spans="2:51" s="13" customFormat="1" ht="10.2">
      <c r="B173" s="196"/>
      <c r="C173" s="197"/>
      <c r="D173" s="189" t="s">
        <v>134</v>
      </c>
      <c r="E173" s="198" t="s">
        <v>28</v>
      </c>
      <c r="F173" s="199" t="s">
        <v>238</v>
      </c>
      <c r="G173" s="197"/>
      <c r="H173" s="198" t="s">
        <v>28</v>
      </c>
      <c r="I173" s="200"/>
      <c r="J173" s="197"/>
      <c r="K173" s="197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134</v>
      </c>
      <c r="AU173" s="205" t="s">
        <v>84</v>
      </c>
      <c r="AV173" s="13" t="s">
        <v>82</v>
      </c>
      <c r="AW173" s="13" t="s">
        <v>35</v>
      </c>
      <c r="AX173" s="13" t="s">
        <v>74</v>
      </c>
      <c r="AY173" s="205" t="s">
        <v>121</v>
      </c>
    </row>
    <row r="174" spans="2:51" s="13" customFormat="1" ht="10.2">
      <c r="B174" s="196"/>
      <c r="C174" s="197"/>
      <c r="D174" s="189" t="s">
        <v>134</v>
      </c>
      <c r="E174" s="198" t="s">
        <v>28</v>
      </c>
      <c r="F174" s="199" t="s">
        <v>239</v>
      </c>
      <c r="G174" s="197"/>
      <c r="H174" s="198" t="s">
        <v>28</v>
      </c>
      <c r="I174" s="200"/>
      <c r="J174" s="197"/>
      <c r="K174" s="197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134</v>
      </c>
      <c r="AU174" s="205" t="s">
        <v>84</v>
      </c>
      <c r="AV174" s="13" t="s">
        <v>82</v>
      </c>
      <c r="AW174" s="13" t="s">
        <v>35</v>
      </c>
      <c r="AX174" s="13" t="s">
        <v>74</v>
      </c>
      <c r="AY174" s="205" t="s">
        <v>121</v>
      </c>
    </row>
    <row r="175" spans="2:51" s="14" customFormat="1" ht="10.2">
      <c r="B175" s="206"/>
      <c r="C175" s="207"/>
      <c r="D175" s="189" t="s">
        <v>134</v>
      </c>
      <c r="E175" s="208" t="s">
        <v>28</v>
      </c>
      <c r="F175" s="209" t="s">
        <v>82</v>
      </c>
      <c r="G175" s="207"/>
      <c r="H175" s="210">
        <v>1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134</v>
      </c>
      <c r="AU175" s="216" t="s">
        <v>84</v>
      </c>
      <c r="AV175" s="14" t="s">
        <v>84</v>
      </c>
      <c r="AW175" s="14" t="s">
        <v>35</v>
      </c>
      <c r="AX175" s="14" t="s">
        <v>82</v>
      </c>
      <c r="AY175" s="216" t="s">
        <v>121</v>
      </c>
    </row>
    <row r="176" spans="2:63" s="12" customFormat="1" ht="22.8" customHeight="1">
      <c r="B176" s="160"/>
      <c r="C176" s="161"/>
      <c r="D176" s="162" t="s">
        <v>73</v>
      </c>
      <c r="E176" s="174" t="s">
        <v>84</v>
      </c>
      <c r="F176" s="174" t="s">
        <v>240</v>
      </c>
      <c r="G176" s="161"/>
      <c r="H176" s="161"/>
      <c r="I176" s="164"/>
      <c r="J176" s="175">
        <f>BK176</f>
        <v>0</v>
      </c>
      <c r="K176" s="161"/>
      <c r="L176" s="166"/>
      <c r="M176" s="167"/>
      <c r="N176" s="168"/>
      <c r="O176" s="168"/>
      <c r="P176" s="169">
        <f>SUM(P177:P189)</f>
        <v>0</v>
      </c>
      <c r="Q176" s="168"/>
      <c r="R176" s="169">
        <f>SUM(R177:R189)</f>
        <v>0.0017760000000000002</v>
      </c>
      <c r="S176" s="168"/>
      <c r="T176" s="170">
        <f>SUM(T177:T189)</f>
        <v>0</v>
      </c>
      <c r="AR176" s="171" t="s">
        <v>82</v>
      </c>
      <c r="AT176" s="172" t="s">
        <v>73</v>
      </c>
      <c r="AU176" s="172" t="s">
        <v>82</v>
      </c>
      <c r="AY176" s="171" t="s">
        <v>121</v>
      </c>
      <c r="BK176" s="173">
        <f>SUM(BK177:BK189)</f>
        <v>0</v>
      </c>
    </row>
    <row r="177" spans="1:65" s="2" customFormat="1" ht="16.5" customHeight="1">
      <c r="A177" s="36"/>
      <c r="B177" s="37"/>
      <c r="C177" s="176" t="s">
        <v>241</v>
      </c>
      <c r="D177" s="176" t="s">
        <v>123</v>
      </c>
      <c r="E177" s="177" t="s">
        <v>242</v>
      </c>
      <c r="F177" s="178" t="s">
        <v>243</v>
      </c>
      <c r="G177" s="179" t="s">
        <v>139</v>
      </c>
      <c r="H177" s="180">
        <v>0.273</v>
      </c>
      <c r="I177" s="181"/>
      <c r="J177" s="182">
        <f>ROUND(I177*H177,2)</f>
        <v>0</v>
      </c>
      <c r="K177" s="178" t="s">
        <v>127</v>
      </c>
      <c r="L177" s="41"/>
      <c r="M177" s="183" t="s">
        <v>28</v>
      </c>
      <c r="N177" s="184" t="s">
        <v>47</v>
      </c>
      <c r="O177" s="67"/>
      <c r="P177" s="185">
        <f>O177*H177</f>
        <v>0</v>
      </c>
      <c r="Q177" s="185">
        <v>0</v>
      </c>
      <c r="R177" s="185">
        <f>Q177*H177</f>
        <v>0</v>
      </c>
      <c r="S177" s="185">
        <v>0</v>
      </c>
      <c r="T177" s="18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7" t="s">
        <v>128</v>
      </c>
      <c r="AT177" s="187" t="s">
        <v>123</v>
      </c>
      <c r="AU177" s="187" t="s">
        <v>84</v>
      </c>
      <c r="AY177" s="19" t="s">
        <v>121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9" t="s">
        <v>128</v>
      </c>
      <c r="BK177" s="188">
        <f>ROUND(I177*H177,2)</f>
        <v>0</v>
      </c>
      <c r="BL177" s="19" t="s">
        <v>128</v>
      </c>
      <c r="BM177" s="187" t="s">
        <v>244</v>
      </c>
    </row>
    <row r="178" spans="1:47" s="2" customFormat="1" ht="10.2">
      <c r="A178" s="36"/>
      <c r="B178" s="37"/>
      <c r="C178" s="38"/>
      <c r="D178" s="189" t="s">
        <v>130</v>
      </c>
      <c r="E178" s="38"/>
      <c r="F178" s="190" t="s">
        <v>245</v>
      </c>
      <c r="G178" s="38"/>
      <c r="H178" s="38"/>
      <c r="I178" s="191"/>
      <c r="J178" s="38"/>
      <c r="K178" s="38"/>
      <c r="L178" s="41"/>
      <c r="M178" s="192"/>
      <c r="N178" s="193"/>
      <c r="O178" s="67"/>
      <c r="P178" s="67"/>
      <c r="Q178" s="67"/>
      <c r="R178" s="67"/>
      <c r="S178" s="67"/>
      <c r="T178" s="68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130</v>
      </c>
      <c r="AU178" s="19" t="s">
        <v>84</v>
      </c>
    </row>
    <row r="179" spans="1:47" s="2" customFormat="1" ht="10.2">
      <c r="A179" s="36"/>
      <c r="B179" s="37"/>
      <c r="C179" s="38"/>
      <c r="D179" s="194" t="s">
        <v>132</v>
      </c>
      <c r="E179" s="38"/>
      <c r="F179" s="195" t="s">
        <v>246</v>
      </c>
      <c r="G179" s="38"/>
      <c r="H179" s="38"/>
      <c r="I179" s="191"/>
      <c r="J179" s="38"/>
      <c r="K179" s="38"/>
      <c r="L179" s="41"/>
      <c r="M179" s="192"/>
      <c r="N179" s="193"/>
      <c r="O179" s="67"/>
      <c r="P179" s="67"/>
      <c r="Q179" s="67"/>
      <c r="R179" s="67"/>
      <c r="S179" s="67"/>
      <c r="T179" s="68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132</v>
      </c>
      <c r="AU179" s="19" t="s">
        <v>84</v>
      </c>
    </row>
    <row r="180" spans="2:51" s="13" customFormat="1" ht="10.2">
      <c r="B180" s="196"/>
      <c r="C180" s="197"/>
      <c r="D180" s="189" t="s">
        <v>134</v>
      </c>
      <c r="E180" s="198" t="s">
        <v>28</v>
      </c>
      <c r="F180" s="199" t="s">
        <v>247</v>
      </c>
      <c r="G180" s="197"/>
      <c r="H180" s="198" t="s">
        <v>28</v>
      </c>
      <c r="I180" s="200"/>
      <c r="J180" s="197"/>
      <c r="K180" s="197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134</v>
      </c>
      <c r="AU180" s="205" t="s">
        <v>84</v>
      </c>
      <c r="AV180" s="13" t="s">
        <v>82</v>
      </c>
      <c r="AW180" s="13" t="s">
        <v>35</v>
      </c>
      <c r="AX180" s="13" t="s">
        <v>74</v>
      </c>
      <c r="AY180" s="205" t="s">
        <v>121</v>
      </c>
    </row>
    <row r="181" spans="2:51" s="14" customFormat="1" ht="10.2">
      <c r="B181" s="206"/>
      <c r="C181" s="207"/>
      <c r="D181" s="189" t="s">
        <v>134</v>
      </c>
      <c r="E181" s="208" t="s">
        <v>28</v>
      </c>
      <c r="F181" s="209" t="s">
        <v>152</v>
      </c>
      <c r="G181" s="207"/>
      <c r="H181" s="210">
        <v>0.273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134</v>
      </c>
      <c r="AU181" s="216" t="s">
        <v>84</v>
      </c>
      <c r="AV181" s="14" t="s">
        <v>84</v>
      </c>
      <c r="AW181" s="14" t="s">
        <v>35</v>
      </c>
      <c r="AX181" s="14" t="s">
        <v>82</v>
      </c>
      <c r="AY181" s="216" t="s">
        <v>121</v>
      </c>
    </row>
    <row r="182" spans="1:65" s="2" customFormat="1" ht="16.5" customHeight="1">
      <c r="A182" s="36"/>
      <c r="B182" s="37"/>
      <c r="C182" s="176" t="s">
        <v>8</v>
      </c>
      <c r="D182" s="176" t="s">
        <v>123</v>
      </c>
      <c r="E182" s="177" t="s">
        <v>248</v>
      </c>
      <c r="F182" s="178" t="s">
        <v>249</v>
      </c>
      <c r="G182" s="179" t="s">
        <v>126</v>
      </c>
      <c r="H182" s="180">
        <v>1.2</v>
      </c>
      <c r="I182" s="181"/>
      <c r="J182" s="182">
        <f>ROUND(I182*H182,2)</f>
        <v>0</v>
      </c>
      <c r="K182" s="178" t="s">
        <v>127</v>
      </c>
      <c r="L182" s="41"/>
      <c r="M182" s="183" t="s">
        <v>28</v>
      </c>
      <c r="N182" s="184" t="s">
        <v>47</v>
      </c>
      <c r="O182" s="67"/>
      <c r="P182" s="185">
        <f>O182*H182</f>
        <v>0</v>
      </c>
      <c r="Q182" s="185">
        <v>0.00144</v>
      </c>
      <c r="R182" s="185">
        <f>Q182*H182</f>
        <v>0.0017280000000000002</v>
      </c>
      <c r="S182" s="185">
        <v>0</v>
      </c>
      <c r="T182" s="18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7" t="s">
        <v>128</v>
      </c>
      <c r="AT182" s="187" t="s">
        <v>123</v>
      </c>
      <c r="AU182" s="187" t="s">
        <v>84</v>
      </c>
      <c r="AY182" s="19" t="s">
        <v>121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9" t="s">
        <v>128</v>
      </c>
      <c r="BK182" s="188">
        <f>ROUND(I182*H182,2)</f>
        <v>0</v>
      </c>
      <c r="BL182" s="19" t="s">
        <v>128</v>
      </c>
      <c r="BM182" s="187" t="s">
        <v>250</v>
      </c>
    </row>
    <row r="183" spans="1:47" s="2" customFormat="1" ht="10.2">
      <c r="A183" s="36"/>
      <c r="B183" s="37"/>
      <c r="C183" s="38"/>
      <c r="D183" s="189" t="s">
        <v>130</v>
      </c>
      <c r="E183" s="38"/>
      <c r="F183" s="190" t="s">
        <v>251</v>
      </c>
      <c r="G183" s="38"/>
      <c r="H183" s="38"/>
      <c r="I183" s="191"/>
      <c r="J183" s="38"/>
      <c r="K183" s="38"/>
      <c r="L183" s="41"/>
      <c r="M183" s="192"/>
      <c r="N183" s="193"/>
      <c r="O183" s="67"/>
      <c r="P183" s="67"/>
      <c r="Q183" s="67"/>
      <c r="R183" s="67"/>
      <c r="S183" s="67"/>
      <c r="T183" s="68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130</v>
      </c>
      <c r="AU183" s="19" t="s">
        <v>84</v>
      </c>
    </row>
    <row r="184" spans="1:47" s="2" customFormat="1" ht="10.2">
      <c r="A184" s="36"/>
      <c r="B184" s="37"/>
      <c r="C184" s="38"/>
      <c r="D184" s="194" t="s">
        <v>132</v>
      </c>
      <c r="E184" s="38"/>
      <c r="F184" s="195" t="s">
        <v>252</v>
      </c>
      <c r="G184" s="38"/>
      <c r="H184" s="38"/>
      <c r="I184" s="191"/>
      <c r="J184" s="38"/>
      <c r="K184" s="38"/>
      <c r="L184" s="41"/>
      <c r="M184" s="192"/>
      <c r="N184" s="193"/>
      <c r="O184" s="67"/>
      <c r="P184" s="67"/>
      <c r="Q184" s="67"/>
      <c r="R184" s="67"/>
      <c r="S184" s="67"/>
      <c r="T184" s="68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132</v>
      </c>
      <c r="AU184" s="19" t="s">
        <v>84</v>
      </c>
    </row>
    <row r="185" spans="2:51" s="13" customFormat="1" ht="10.2">
      <c r="B185" s="196"/>
      <c r="C185" s="197"/>
      <c r="D185" s="189" t="s">
        <v>134</v>
      </c>
      <c r="E185" s="198" t="s">
        <v>28</v>
      </c>
      <c r="F185" s="199" t="s">
        <v>253</v>
      </c>
      <c r="G185" s="197"/>
      <c r="H185" s="198" t="s">
        <v>28</v>
      </c>
      <c r="I185" s="200"/>
      <c r="J185" s="197"/>
      <c r="K185" s="197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134</v>
      </c>
      <c r="AU185" s="205" t="s">
        <v>84</v>
      </c>
      <c r="AV185" s="13" t="s">
        <v>82</v>
      </c>
      <c r="AW185" s="13" t="s">
        <v>35</v>
      </c>
      <c r="AX185" s="13" t="s">
        <v>74</v>
      </c>
      <c r="AY185" s="205" t="s">
        <v>121</v>
      </c>
    </row>
    <row r="186" spans="2:51" s="14" customFormat="1" ht="10.2">
      <c r="B186" s="206"/>
      <c r="C186" s="207"/>
      <c r="D186" s="189" t="s">
        <v>134</v>
      </c>
      <c r="E186" s="208" t="s">
        <v>28</v>
      </c>
      <c r="F186" s="209" t="s">
        <v>254</v>
      </c>
      <c r="G186" s="207"/>
      <c r="H186" s="210">
        <v>1.2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134</v>
      </c>
      <c r="AU186" s="216" t="s">
        <v>84</v>
      </c>
      <c r="AV186" s="14" t="s">
        <v>84</v>
      </c>
      <c r="AW186" s="14" t="s">
        <v>35</v>
      </c>
      <c r="AX186" s="14" t="s">
        <v>82</v>
      </c>
      <c r="AY186" s="216" t="s">
        <v>121</v>
      </c>
    </row>
    <row r="187" spans="1:65" s="2" customFormat="1" ht="16.5" customHeight="1">
      <c r="A187" s="36"/>
      <c r="B187" s="37"/>
      <c r="C187" s="176" t="s">
        <v>255</v>
      </c>
      <c r="D187" s="176" t="s">
        <v>123</v>
      </c>
      <c r="E187" s="177" t="s">
        <v>256</v>
      </c>
      <c r="F187" s="178" t="s">
        <v>257</v>
      </c>
      <c r="G187" s="179" t="s">
        <v>126</v>
      </c>
      <c r="H187" s="180">
        <v>1.2</v>
      </c>
      <c r="I187" s="181"/>
      <c r="J187" s="182">
        <f>ROUND(I187*H187,2)</f>
        <v>0</v>
      </c>
      <c r="K187" s="178" t="s">
        <v>127</v>
      </c>
      <c r="L187" s="41"/>
      <c r="M187" s="183" t="s">
        <v>28</v>
      </c>
      <c r="N187" s="184" t="s">
        <v>47</v>
      </c>
      <c r="O187" s="67"/>
      <c r="P187" s="185">
        <f>O187*H187</f>
        <v>0</v>
      </c>
      <c r="Q187" s="185">
        <v>4E-05</v>
      </c>
      <c r="R187" s="185">
        <f>Q187*H187</f>
        <v>4.8E-05</v>
      </c>
      <c r="S187" s="185">
        <v>0</v>
      </c>
      <c r="T187" s="18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7" t="s">
        <v>128</v>
      </c>
      <c r="AT187" s="187" t="s">
        <v>123</v>
      </c>
      <c r="AU187" s="187" t="s">
        <v>84</v>
      </c>
      <c r="AY187" s="19" t="s">
        <v>121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9" t="s">
        <v>128</v>
      </c>
      <c r="BK187" s="188">
        <f>ROUND(I187*H187,2)</f>
        <v>0</v>
      </c>
      <c r="BL187" s="19" t="s">
        <v>128</v>
      </c>
      <c r="BM187" s="187" t="s">
        <v>258</v>
      </c>
    </row>
    <row r="188" spans="1:47" s="2" customFormat="1" ht="10.2">
      <c r="A188" s="36"/>
      <c r="B188" s="37"/>
      <c r="C188" s="38"/>
      <c r="D188" s="189" t="s">
        <v>130</v>
      </c>
      <c r="E188" s="38"/>
      <c r="F188" s="190" t="s">
        <v>259</v>
      </c>
      <c r="G188" s="38"/>
      <c r="H188" s="38"/>
      <c r="I188" s="191"/>
      <c r="J188" s="38"/>
      <c r="K188" s="38"/>
      <c r="L188" s="41"/>
      <c r="M188" s="192"/>
      <c r="N188" s="193"/>
      <c r="O188" s="67"/>
      <c r="P188" s="67"/>
      <c r="Q188" s="67"/>
      <c r="R188" s="67"/>
      <c r="S188" s="67"/>
      <c r="T188" s="6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130</v>
      </c>
      <c r="AU188" s="19" t="s">
        <v>84</v>
      </c>
    </row>
    <row r="189" spans="1:47" s="2" customFormat="1" ht="10.2">
      <c r="A189" s="36"/>
      <c r="B189" s="37"/>
      <c r="C189" s="38"/>
      <c r="D189" s="194" t="s">
        <v>132</v>
      </c>
      <c r="E189" s="38"/>
      <c r="F189" s="195" t="s">
        <v>260</v>
      </c>
      <c r="G189" s="38"/>
      <c r="H189" s="38"/>
      <c r="I189" s="191"/>
      <c r="J189" s="38"/>
      <c r="K189" s="38"/>
      <c r="L189" s="41"/>
      <c r="M189" s="192"/>
      <c r="N189" s="193"/>
      <c r="O189" s="67"/>
      <c r="P189" s="67"/>
      <c r="Q189" s="67"/>
      <c r="R189" s="67"/>
      <c r="S189" s="67"/>
      <c r="T189" s="68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132</v>
      </c>
      <c r="AU189" s="19" t="s">
        <v>84</v>
      </c>
    </row>
    <row r="190" spans="2:63" s="12" customFormat="1" ht="22.8" customHeight="1">
      <c r="B190" s="160"/>
      <c r="C190" s="161"/>
      <c r="D190" s="162" t="s">
        <v>73</v>
      </c>
      <c r="E190" s="174" t="s">
        <v>145</v>
      </c>
      <c r="F190" s="174" t="s">
        <v>261</v>
      </c>
      <c r="G190" s="161"/>
      <c r="H190" s="161"/>
      <c r="I190" s="164"/>
      <c r="J190" s="175">
        <f>BK190</f>
        <v>0</v>
      </c>
      <c r="K190" s="161"/>
      <c r="L190" s="166"/>
      <c r="M190" s="167"/>
      <c r="N190" s="168"/>
      <c r="O190" s="168"/>
      <c r="P190" s="169">
        <f>SUM(P191:P246)</f>
        <v>0</v>
      </c>
      <c r="Q190" s="168"/>
      <c r="R190" s="169">
        <f>SUM(R191:R246)</f>
        <v>0.18750231</v>
      </c>
      <c r="S190" s="168"/>
      <c r="T190" s="170">
        <f>SUM(T191:T246)</f>
        <v>0</v>
      </c>
      <c r="AR190" s="171" t="s">
        <v>82</v>
      </c>
      <c r="AT190" s="172" t="s">
        <v>73</v>
      </c>
      <c r="AU190" s="172" t="s">
        <v>82</v>
      </c>
      <c r="AY190" s="171" t="s">
        <v>121</v>
      </c>
      <c r="BK190" s="173">
        <f>SUM(BK191:BK246)</f>
        <v>0</v>
      </c>
    </row>
    <row r="191" spans="1:65" s="2" customFormat="1" ht="16.5" customHeight="1">
      <c r="A191" s="36"/>
      <c r="B191" s="37"/>
      <c r="C191" s="176" t="s">
        <v>262</v>
      </c>
      <c r="D191" s="176" t="s">
        <v>123</v>
      </c>
      <c r="E191" s="177" t="s">
        <v>263</v>
      </c>
      <c r="F191" s="178" t="s">
        <v>264</v>
      </c>
      <c r="G191" s="179" t="s">
        <v>139</v>
      </c>
      <c r="H191" s="180">
        <v>2.654</v>
      </c>
      <c r="I191" s="181"/>
      <c r="J191" s="182">
        <f>ROUND(I191*H191,2)</f>
        <v>0</v>
      </c>
      <c r="K191" s="178" t="s">
        <v>127</v>
      </c>
      <c r="L191" s="41"/>
      <c r="M191" s="183" t="s">
        <v>28</v>
      </c>
      <c r="N191" s="184" t="s">
        <v>47</v>
      </c>
      <c r="O191" s="67"/>
      <c r="P191" s="185">
        <f>O191*H191</f>
        <v>0</v>
      </c>
      <c r="Q191" s="185">
        <v>0</v>
      </c>
      <c r="R191" s="185">
        <f>Q191*H191</f>
        <v>0</v>
      </c>
      <c r="S191" s="185">
        <v>0</v>
      </c>
      <c r="T191" s="18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7" t="s">
        <v>128</v>
      </c>
      <c r="AT191" s="187" t="s">
        <v>123</v>
      </c>
      <c r="AU191" s="187" t="s">
        <v>84</v>
      </c>
      <c r="AY191" s="19" t="s">
        <v>121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9" t="s">
        <v>128</v>
      </c>
      <c r="BK191" s="188">
        <f>ROUND(I191*H191,2)</f>
        <v>0</v>
      </c>
      <c r="BL191" s="19" t="s">
        <v>128</v>
      </c>
      <c r="BM191" s="187" t="s">
        <v>265</v>
      </c>
    </row>
    <row r="192" spans="1:47" s="2" customFormat="1" ht="28.8">
      <c r="A192" s="36"/>
      <c r="B192" s="37"/>
      <c r="C192" s="38"/>
      <c r="D192" s="189" t="s">
        <v>130</v>
      </c>
      <c r="E192" s="38"/>
      <c r="F192" s="190" t="s">
        <v>266</v>
      </c>
      <c r="G192" s="38"/>
      <c r="H192" s="38"/>
      <c r="I192" s="191"/>
      <c r="J192" s="38"/>
      <c r="K192" s="38"/>
      <c r="L192" s="41"/>
      <c r="M192" s="192"/>
      <c r="N192" s="193"/>
      <c r="O192" s="67"/>
      <c r="P192" s="67"/>
      <c r="Q192" s="67"/>
      <c r="R192" s="67"/>
      <c r="S192" s="67"/>
      <c r="T192" s="68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130</v>
      </c>
      <c r="AU192" s="19" t="s">
        <v>84</v>
      </c>
    </row>
    <row r="193" spans="1:47" s="2" customFormat="1" ht="10.2">
      <c r="A193" s="36"/>
      <c r="B193" s="37"/>
      <c r="C193" s="38"/>
      <c r="D193" s="194" t="s">
        <v>132</v>
      </c>
      <c r="E193" s="38"/>
      <c r="F193" s="195" t="s">
        <v>267</v>
      </c>
      <c r="G193" s="38"/>
      <c r="H193" s="38"/>
      <c r="I193" s="191"/>
      <c r="J193" s="38"/>
      <c r="K193" s="38"/>
      <c r="L193" s="41"/>
      <c r="M193" s="192"/>
      <c r="N193" s="193"/>
      <c r="O193" s="67"/>
      <c r="P193" s="67"/>
      <c r="Q193" s="67"/>
      <c r="R193" s="67"/>
      <c r="S193" s="67"/>
      <c r="T193" s="68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132</v>
      </c>
      <c r="AU193" s="19" t="s">
        <v>84</v>
      </c>
    </row>
    <row r="194" spans="2:51" s="13" customFormat="1" ht="10.2">
      <c r="B194" s="196"/>
      <c r="C194" s="197"/>
      <c r="D194" s="189" t="s">
        <v>134</v>
      </c>
      <c r="E194" s="198" t="s">
        <v>28</v>
      </c>
      <c r="F194" s="199" t="s">
        <v>268</v>
      </c>
      <c r="G194" s="197"/>
      <c r="H194" s="198" t="s">
        <v>28</v>
      </c>
      <c r="I194" s="200"/>
      <c r="J194" s="197"/>
      <c r="K194" s="197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134</v>
      </c>
      <c r="AU194" s="205" t="s">
        <v>84</v>
      </c>
      <c r="AV194" s="13" t="s">
        <v>82</v>
      </c>
      <c r="AW194" s="13" t="s">
        <v>35</v>
      </c>
      <c r="AX194" s="13" t="s">
        <v>74</v>
      </c>
      <c r="AY194" s="205" t="s">
        <v>121</v>
      </c>
    </row>
    <row r="195" spans="2:51" s="13" customFormat="1" ht="10.2">
      <c r="B195" s="196"/>
      <c r="C195" s="197"/>
      <c r="D195" s="189" t="s">
        <v>134</v>
      </c>
      <c r="E195" s="198" t="s">
        <v>28</v>
      </c>
      <c r="F195" s="199" t="s">
        <v>269</v>
      </c>
      <c r="G195" s="197"/>
      <c r="H195" s="198" t="s">
        <v>28</v>
      </c>
      <c r="I195" s="200"/>
      <c r="J195" s="197"/>
      <c r="K195" s="197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134</v>
      </c>
      <c r="AU195" s="205" t="s">
        <v>84</v>
      </c>
      <c r="AV195" s="13" t="s">
        <v>82</v>
      </c>
      <c r="AW195" s="13" t="s">
        <v>35</v>
      </c>
      <c r="AX195" s="13" t="s">
        <v>74</v>
      </c>
      <c r="AY195" s="205" t="s">
        <v>121</v>
      </c>
    </row>
    <row r="196" spans="2:51" s="14" customFormat="1" ht="10.2">
      <c r="B196" s="206"/>
      <c r="C196" s="207"/>
      <c r="D196" s="189" t="s">
        <v>134</v>
      </c>
      <c r="E196" s="208" t="s">
        <v>28</v>
      </c>
      <c r="F196" s="209" t="s">
        <v>270</v>
      </c>
      <c r="G196" s="207"/>
      <c r="H196" s="210">
        <v>0.532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134</v>
      </c>
      <c r="AU196" s="216" t="s">
        <v>84</v>
      </c>
      <c r="AV196" s="14" t="s">
        <v>84</v>
      </c>
      <c r="AW196" s="14" t="s">
        <v>35</v>
      </c>
      <c r="AX196" s="14" t="s">
        <v>74</v>
      </c>
      <c r="AY196" s="216" t="s">
        <v>121</v>
      </c>
    </row>
    <row r="197" spans="2:51" s="14" customFormat="1" ht="10.2">
      <c r="B197" s="206"/>
      <c r="C197" s="207"/>
      <c r="D197" s="189" t="s">
        <v>134</v>
      </c>
      <c r="E197" s="208" t="s">
        <v>28</v>
      </c>
      <c r="F197" s="209" t="s">
        <v>271</v>
      </c>
      <c r="G197" s="207"/>
      <c r="H197" s="210">
        <v>0.344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134</v>
      </c>
      <c r="AU197" s="216" t="s">
        <v>84</v>
      </c>
      <c r="AV197" s="14" t="s">
        <v>84</v>
      </c>
      <c r="AW197" s="14" t="s">
        <v>35</v>
      </c>
      <c r="AX197" s="14" t="s">
        <v>74</v>
      </c>
      <c r="AY197" s="216" t="s">
        <v>121</v>
      </c>
    </row>
    <row r="198" spans="2:51" s="14" customFormat="1" ht="10.2">
      <c r="B198" s="206"/>
      <c r="C198" s="207"/>
      <c r="D198" s="189" t="s">
        <v>134</v>
      </c>
      <c r="E198" s="208" t="s">
        <v>28</v>
      </c>
      <c r="F198" s="209" t="s">
        <v>272</v>
      </c>
      <c r="G198" s="207"/>
      <c r="H198" s="210">
        <v>0.513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134</v>
      </c>
      <c r="AU198" s="216" t="s">
        <v>84</v>
      </c>
      <c r="AV198" s="14" t="s">
        <v>84</v>
      </c>
      <c r="AW198" s="14" t="s">
        <v>35</v>
      </c>
      <c r="AX198" s="14" t="s">
        <v>74</v>
      </c>
      <c r="AY198" s="216" t="s">
        <v>121</v>
      </c>
    </row>
    <row r="199" spans="2:51" s="15" customFormat="1" ht="10.2">
      <c r="B199" s="217"/>
      <c r="C199" s="218"/>
      <c r="D199" s="189" t="s">
        <v>134</v>
      </c>
      <c r="E199" s="219" t="s">
        <v>28</v>
      </c>
      <c r="F199" s="220" t="s">
        <v>192</v>
      </c>
      <c r="G199" s="218"/>
      <c r="H199" s="221">
        <v>1.389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134</v>
      </c>
      <c r="AU199" s="227" t="s">
        <v>84</v>
      </c>
      <c r="AV199" s="15" t="s">
        <v>145</v>
      </c>
      <c r="AW199" s="15" t="s">
        <v>35</v>
      </c>
      <c r="AX199" s="15" t="s">
        <v>74</v>
      </c>
      <c r="AY199" s="227" t="s">
        <v>121</v>
      </c>
    </row>
    <row r="200" spans="2:51" s="13" customFormat="1" ht="10.2">
      <c r="B200" s="196"/>
      <c r="C200" s="197"/>
      <c r="D200" s="189" t="s">
        <v>134</v>
      </c>
      <c r="E200" s="198" t="s">
        <v>28</v>
      </c>
      <c r="F200" s="199" t="s">
        <v>273</v>
      </c>
      <c r="G200" s="197"/>
      <c r="H200" s="198" t="s">
        <v>28</v>
      </c>
      <c r="I200" s="200"/>
      <c r="J200" s="197"/>
      <c r="K200" s="197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134</v>
      </c>
      <c r="AU200" s="205" t="s">
        <v>84</v>
      </c>
      <c r="AV200" s="13" t="s">
        <v>82</v>
      </c>
      <c r="AW200" s="13" t="s">
        <v>35</v>
      </c>
      <c r="AX200" s="13" t="s">
        <v>74</v>
      </c>
      <c r="AY200" s="205" t="s">
        <v>121</v>
      </c>
    </row>
    <row r="201" spans="2:51" s="14" customFormat="1" ht="10.2">
      <c r="B201" s="206"/>
      <c r="C201" s="207"/>
      <c r="D201" s="189" t="s">
        <v>134</v>
      </c>
      <c r="E201" s="208" t="s">
        <v>28</v>
      </c>
      <c r="F201" s="209" t="s">
        <v>270</v>
      </c>
      <c r="G201" s="207"/>
      <c r="H201" s="210">
        <v>0.532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134</v>
      </c>
      <c r="AU201" s="216" t="s">
        <v>84</v>
      </c>
      <c r="AV201" s="14" t="s">
        <v>84</v>
      </c>
      <c r="AW201" s="14" t="s">
        <v>35</v>
      </c>
      <c r="AX201" s="14" t="s">
        <v>74</v>
      </c>
      <c r="AY201" s="216" t="s">
        <v>121</v>
      </c>
    </row>
    <row r="202" spans="2:51" s="14" customFormat="1" ht="10.2">
      <c r="B202" s="206"/>
      <c r="C202" s="207"/>
      <c r="D202" s="189" t="s">
        <v>134</v>
      </c>
      <c r="E202" s="208" t="s">
        <v>28</v>
      </c>
      <c r="F202" s="209" t="s">
        <v>274</v>
      </c>
      <c r="G202" s="207"/>
      <c r="H202" s="210">
        <v>0.41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134</v>
      </c>
      <c r="AU202" s="216" t="s">
        <v>84</v>
      </c>
      <c r="AV202" s="14" t="s">
        <v>84</v>
      </c>
      <c r="AW202" s="14" t="s">
        <v>35</v>
      </c>
      <c r="AX202" s="14" t="s">
        <v>74</v>
      </c>
      <c r="AY202" s="216" t="s">
        <v>121</v>
      </c>
    </row>
    <row r="203" spans="2:51" s="14" customFormat="1" ht="10.2">
      <c r="B203" s="206"/>
      <c r="C203" s="207"/>
      <c r="D203" s="189" t="s">
        <v>134</v>
      </c>
      <c r="E203" s="208" t="s">
        <v>28</v>
      </c>
      <c r="F203" s="209" t="s">
        <v>275</v>
      </c>
      <c r="G203" s="207"/>
      <c r="H203" s="210">
        <v>0.323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134</v>
      </c>
      <c r="AU203" s="216" t="s">
        <v>84</v>
      </c>
      <c r="AV203" s="14" t="s">
        <v>84</v>
      </c>
      <c r="AW203" s="14" t="s">
        <v>35</v>
      </c>
      <c r="AX203" s="14" t="s">
        <v>74</v>
      </c>
      <c r="AY203" s="216" t="s">
        <v>121</v>
      </c>
    </row>
    <row r="204" spans="2:51" s="15" customFormat="1" ht="10.2">
      <c r="B204" s="217"/>
      <c r="C204" s="218"/>
      <c r="D204" s="189" t="s">
        <v>134</v>
      </c>
      <c r="E204" s="219" t="s">
        <v>28</v>
      </c>
      <c r="F204" s="220" t="s">
        <v>192</v>
      </c>
      <c r="G204" s="218"/>
      <c r="H204" s="221">
        <v>1.265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134</v>
      </c>
      <c r="AU204" s="227" t="s">
        <v>84</v>
      </c>
      <c r="AV204" s="15" t="s">
        <v>145</v>
      </c>
      <c r="AW204" s="15" t="s">
        <v>35</v>
      </c>
      <c r="AX204" s="15" t="s">
        <v>74</v>
      </c>
      <c r="AY204" s="227" t="s">
        <v>121</v>
      </c>
    </row>
    <row r="205" spans="2:51" s="16" customFormat="1" ht="10.2">
      <c r="B205" s="228"/>
      <c r="C205" s="229"/>
      <c r="D205" s="189" t="s">
        <v>134</v>
      </c>
      <c r="E205" s="230" t="s">
        <v>28</v>
      </c>
      <c r="F205" s="231" t="s">
        <v>198</v>
      </c>
      <c r="G205" s="229"/>
      <c r="H205" s="232">
        <v>2.654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134</v>
      </c>
      <c r="AU205" s="238" t="s">
        <v>84</v>
      </c>
      <c r="AV205" s="16" t="s">
        <v>128</v>
      </c>
      <c r="AW205" s="16" t="s">
        <v>35</v>
      </c>
      <c r="AX205" s="16" t="s">
        <v>82</v>
      </c>
      <c r="AY205" s="238" t="s">
        <v>121</v>
      </c>
    </row>
    <row r="206" spans="1:65" s="2" customFormat="1" ht="16.5" customHeight="1">
      <c r="A206" s="36"/>
      <c r="B206" s="37"/>
      <c r="C206" s="176" t="s">
        <v>276</v>
      </c>
      <c r="D206" s="176" t="s">
        <v>123</v>
      </c>
      <c r="E206" s="177" t="s">
        <v>277</v>
      </c>
      <c r="F206" s="178" t="s">
        <v>278</v>
      </c>
      <c r="G206" s="179" t="s">
        <v>126</v>
      </c>
      <c r="H206" s="180">
        <v>7.788</v>
      </c>
      <c r="I206" s="181"/>
      <c r="J206" s="182">
        <f>ROUND(I206*H206,2)</f>
        <v>0</v>
      </c>
      <c r="K206" s="178" t="s">
        <v>127</v>
      </c>
      <c r="L206" s="41"/>
      <c r="M206" s="183" t="s">
        <v>28</v>
      </c>
      <c r="N206" s="184" t="s">
        <v>47</v>
      </c>
      <c r="O206" s="67"/>
      <c r="P206" s="185">
        <f>O206*H206</f>
        <v>0</v>
      </c>
      <c r="Q206" s="185">
        <v>0.00726</v>
      </c>
      <c r="R206" s="185">
        <f>Q206*H206</f>
        <v>0.05654088</v>
      </c>
      <c r="S206" s="185">
        <v>0</v>
      </c>
      <c r="T206" s="18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7" t="s">
        <v>128</v>
      </c>
      <c r="AT206" s="187" t="s">
        <v>123</v>
      </c>
      <c r="AU206" s="187" t="s">
        <v>84</v>
      </c>
      <c r="AY206" s="19" t="s">
        <v>121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9" t="s">
        <v>128</v>
      </c>
      <c r="BK206" s="188">
        <f>ROUND(I206*H206,2)</f>
        <v>0</v>
      </c>
      <c r="BL206" s="19" t="s">
        <v>128</v>
      </c>
      <c r="BM206" s="187" t="s">
        <v>279</v>
      </c>
    </row>
    <row r="207" spans="1:47" s="2" customFormat="1" ht="28.8">
      <c r="A207" s="36"/>
      <c r="B207" s="37"/>
      <c r="C207" s="38"/>
      <c r="D207" s="189" t="s">
        <v>130</v>
      </c>
      <c r="E207" s="38"/>
      <c r="F207" s="190" t="s">
        <v>280</v>
      </c>
      <c r="G207" s="38"/>
      <c r="H207" s="38"/>
      <c r="I207" s="191"/>
      <c r="J207" s="38"/>
      <c r="K207" s="38"/>
      <c r="L207" s="41"/>
      <c r="M207" s="192"/>
      <c r="N207" s="193"/>
      <c r="O207" s="67"/>
      <c r="P207" s="67"/>
      <c r="Q207" s="67"/>
      <c r="R207" s="67"/>
      <c r="S207" s="67"/>
      <c r="T207" s="68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130</v>
      </c>
      <c r="AU207" s="19" t="s">
        <v>84</v>
      </c>
    </row>
    <row r="208" spans="1:47" s="2" customFormat="1" ht="10.2">
      <c r="A208" s="36"/>
      <c r="B208" s="37"/>
      <c r="C208" s="38"/>
      <c r="D208" s="194" t="s">
        <v>132</v>
      </c>
      <c r="E208" s="38"/>
      <c r="F208" s="195" t="s">
        <v>281</v>
      </c>
      <c r="G208" s="38"/>
      <c r="H208" s="38"/>
      <c r="I208" s="191"/>
      <c r="J208" s="38"/>
      <c r="K208" s="38"/>
      <c r="L208" s="41"/>
      <c r="M208" s="192"/>
      <c r="N208" s="193"/>
      <c r="O208" s="67"/>
      <c r="P208" s="67"/>
      <c r="Q208" s="67"/>
      <c r="R208" s="67"/>
      <c r="S208" s="67"/>
      <c r="T208" s="68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132</v>
      </c>
      <c r="AU208" s="19" t="s">
        <v>84</v>
      </c>
    </row>
    <row r="209" spans="2:51" s="13" customFormat="1" ht="10.2">
      <c r="B209" s="196"/>
      <c r="C209" s="197"/>
      <c r="D209" s="189" t="s">
        <v>134</v>
      </c>
      <c r="E209" s="198" t="s">
        <v>28</v>
      </c>
      <c r="F209" s="199" t="s">
        <v>158</v>
      </c>
      <c r="G209" s="197"/>
      <c r="H209" s="198" t="s">
        <v>28</v>
      </c>
      <c r="I209" s="200"/>
      <c r="J209" s="197"/>
      <c r="K209" s="197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134</v>
      </c>
      <c r="AU209" s="205" t="s">
        <v>84</v>
      </c>
      <c r="AV209" s="13" t="s">
        <v>82</v>
      </c>
      <c r="AW209" s="13" t="s">
        <v>35</v>
      </c>
      <c r="AX209" s="13" t="s">
        <v>74</v>
      </c>
      <c r="AY209" s="205" t="s">
        <v>121</v>
      </c>
    </row>
    <row r="210" spans="2:51" s="13" customFormat="1" ht="10.2">
      <c r="B210" s="196"/>
      <c r="C210" s="197"/>
      <c r="D210" s="189" t="s">
        <v>134</v>
      </c>
      <c r="E210" s="198" t="s">
        <v>28</v>
      </c>
      <c r="F210" s="199" t="s">
        <v>282</v>
      </c>
      <c r="G210" s="197"/>
      <c r="H210" s="198" t="s">
        <v>28</v>
      </c>
      <c r="I210" s="200"/>
      <c r="J210" s="197"/>
      <c r="K210" s="197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134</v>
      </c>
      <c r="AU210" s="205" t="s">
        <v>84</v>
      </c>
      <c r="AV210" s="13" t="s">
        <v>82</v>
      </c>
      <c r="AW210" s="13" t="s">
        <v>35</v>
      </c>
      <c r="AX210" s="13" t="s">
        <v>74</v>
      </c>
      <c r="AY210" s="205" t="s">
        <v>121</v>
      </c>
    </row>
    <row r="211" spans="2:51" s="13" customFormat="1" ht="10.2">
      <c r="B211" s="196"/>
      <c r="C211" s="197"/>
      <c r="D211" s="189" t="s">
        <v>134</v>
      </c>
      <c r="E211" s="198" t="s">
        <v>28</v>
      </c>
      <c r="F211" s="199" t="s">
        <v>283</v>
      </c>
      <c r="G211" s="197"/>
      <c r="H211" s="198" t="s">
        <v>28</v>
      </c>
      <c r="I211" s="200"/>
      <c r="J211" s="197"/>
      <c r="K211" s="197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134</v>
      </c>
      <c r="AU211" s="205" t="s">
        <v>84</v>
      </c>
      <c r="AV211" s="13" t="s">
        <v>82</v>
      </c>
      <c r="AW211" s="13" t="s">
        <v>35</v>
      </c>
      <c r="AX211" s="13" t="s">
        <v>74</v>
      </c>
      <c r="AY211" s="205" t="s">
        <v>121</v>
      </c>
    </row>
    <row r="212" spans="2:51" s="13" customFormat="1" ht="10.2">
      <c r="B212" s="196"/>
      <c r="C212" s="197"/>
      <c r="D212" s="189" t="s">
        <v>134</v>
      </c>
      <c r="E212" s="198" t="s">
        <v>28</v>
      </c>
      <c r="F212" s="199" t="s">
        <v>284</v>
      </c>
      <c r="G212" s="197"/>
      <c r="H212" s="198" t="s">
        <v>28</v>
      </c>
      <c r="I212" s="200"/>
      <c r="J212" s="197"/>
      <c r="K212" s="197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134</v>
      </c>
      <c r="AU212" s="205" t="s">
        <v>84</v>
      </c>
      <c r="AV212" s="13" t="s">
        <v>82</v>
      </c>
      <c r="AW212" s="13" t="s">
        <v>35</v>
      </c>
      <c r="AX212" s="13" t="s">
        <v>74</v>
      </c>
      <c r="AY212" s="205" t="s">
        <v>121</v>
      </c>
    </row>
    <row r="213" spans="2:51" s="13" customFormat="1" ht="10.2">
      <c r="B213" s="196"/>
      <c r="C213" s="197"/>
      <c r="D213" s="189" t="s">
        <v>134</v>
      </c>
      <c r="E213" s="198" t="s">
        <v>28</v>
      </c>
      <c r="F213" s="199" t="s">
        <v>285</v>
      </c>
      <c r="G213" s="197"/>
      <c r="H213" s="198" t="s">
        <v>28</v>
      </c>
      <c r="I213" s="200"/>
      <c r="J213" s="197"/>
      <c r="K213" s="197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134</v>
      </c>
      <c r="AU213" s="205" t="s">
        <v>84</v>
      </c>
      <c r="AV213" s="13" t="s">
        <v>82</v>
      </c>
      <c r="AW213" s="13" t="s">
        <v>35</v>
      </c>
      <c r="AX213" s="13" t="s">
        <v>74</v>
      </c>
      <c r="AY213" s="205" t="s">
        <v>121</v>
      </c>
    </row>
    <row r="214" spans="2:51" s="13" customFormat="1" ht="10.2">
      <c r="B214" s="196"/>
      <c r="C214" s="197"/>
      <c r="D214" s="189" t="s">
        <v>134</v>
      </c>
      <c r="E214" s="198" t="s">
        <v>28</v>
      </c>
      <c r="F214" s="199" t="s">
        <v>286</v>
      </c>
      <c r="G214" s="197"/>
      <c r="H214" s="198" t="s">
        <v>28</v>
      </c>
      <c r="I214" s="200"/>
      <c r="J214" s="197"/>
      <c r="K214" s="197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134</v>
      </c>
      <c r="AU214" s="205" t="s">
        <v>84</v>
      </c>
      <c r="AV214" s="13" t="s">
        <v>82</v>
      </c>
      <c r="AW214" s="13" t="s">
        <v>35</v>
      </c>
      <c r="AX214" s="13" t="s">
        <v>74</v>
      </c>
      <c r="AY214" s="205" t="s">
        <v>121</v>
      </c>
    </row>
    <row r="215" spans="2:51" s="14" customFormat="1" ht="10.2">
      <c r="B215" s="206"/>
      <c r="C215" s="207"/>
      <c r="D215" s="189" t="s">
        <v>134</v>
      </c>
      <c r="E215" s="208" t="s">
        <v>28</v>
      </c>
      <c r="F215" s="209" t="s">
        <v>287</v>
      </c>
      <c r="G215" s="207"/>
      <c r="H215" s="210">
        <v>2.39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134</v>
      </c>
      <c r="AU215" s="216" t="s">
        <v>84</v>
      </c>
      <c r="AV215" s="14" t="s">
        <v>84</v>
      </c>
      <c r="AW215" s="14" t="s">
        <v>35</v>
      </c>
      <c r="AX215" s="14" t="s">
        <v>74</v>
      </c>
      <c r="AY215" s="216" t="s">
        <v>121</v>
      </c>
    </row>
    <row r="216" spans="2:51" s="13" customFormat="1" ht="10.2">
      <c r="B216" s="196"/>
      <c r="C216" s="197"/>
      <c r="D216" s="189" t="s">
        <v>134</v>
      </c>
      <c r="E216" s="198" t="s">
        <v>28</v>
      </c>
      <c r="F216" s="199" t="s">
        <v>288</v>
      </c>
      <c r="G216" s="197"/>
      <c r="H216" s="198" t="s">
        <v>28</v>
      </c>
      <c r="I216" s="200"/>
      <c r="J216" s="197"/>
      <c r="K216" s="197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134</v>
      </c>
      <c r="AU216" s="205" t="s">
        <v>84</v>
      </c>
      <c r="AV216" s="13" t="s">
        <v>82</v>
      </c>
      <c r="AW216" s="13" t="s">
        <v>35</v>
      </c>
      <c r="AX216" s="13" t="s">
        <v>74</v>
      </c>
      <c r="AY216" s="205" t="s">
        <v>121</v>
      </c>
    </row>
    <row r="217" spans="2:51" s="14" customFormat="1" ht="10.2">
      <c r="B217" s="206"/>
      <c r="C217" s="207"/>
      <c r="D217" s="189" t="s">
        <v>134</v>
      </c>
      <c r="E217" s="208" t="s">
        <v>28</v>
      </c>
      <c r="F217" s="209" t="s">
        <v>289</v>
      </c>
      <c r="G217" s="207"/>
      <c r="H217" s="210">
        <v>1.005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134</v>
      </c>
      <c r="AU217" s="216" t="s">
        <v>84</v>
      </c>
      <c r="AV217" s="14" t="s">
        <v>84</v>
      </c>
      <c r="AW217" s="14" t="s">
        <v>35</v>
      </c>
      <c r="AX217" s="14" t="s">
        <v>74</v>
      </c>
      <c r="AY217" s="216" t="s">
        <v>121</v>
      </c>
    </row>
    <row r="218" spans="2:51" s="14" customFormat="1" ht="10.2">
      <c r="B218" s="206"/>
      <c r="C218" s="207"/>
      <c r="D218" s="189" t="s">
        <v>134</v>
      </c>
      <c r="E218" s="208" t="s">
        <v>28</v>
      </c>
      <c r="F218" s="209" t="s">
        <v>290</v>
      </c>
      <c r="G218" s="207"/>
      <c r="H218" s="210">
        <v>0.59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134</v>
      </c>
      <c r="AU218" s="216" t="s">
        <v>84</v>
      </c>
      <c r="AV218" s="14" t="s">
        <v>84</v>
      </c>
      <c r="AW218" s="14" t="s">
        <v>35</v>
      </c>
      <c r="AX218" s="14" t="s">
        <v>74</v>
      </c>
      <c r="AY218" s="216" t="s">
        <v>121</v>
      </c>
    </row>
    <row r="219" spans="2:51" s="15" customFormat="1" ht="10.2">
      <c r="B219" s="217"/>
      <c r="C219" s="218"/>
      <c r="D219" s="189" t="s">
        <v>134</v>
      </c>
      <c r="E219" s="219" t="s">
        <v>28</v>
      </c>
      <c r="F219" s="220" t="s">
        <v>192</v>
      </c>
      <c r="G219" s="218"/>
      <c r="H219" s="221">
        <v>3.985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134</v>
      </c>
      <c r="AU219" s="227" t="s">
        <v>84</v>
      </c>
      <c r="AV219" s="15" t="s">
        <v>145</v>
      </c>
      <c r="AW219" s="15" t="s">
        <v>35</v>
      </c>
      <c r="AX219" s="15" t="s">
        <v>74</v>
      </c>
      <c r="AY219" s="227" t="s">
        <v>121</v>
      </c>
    </row>
    <row r="220" spans="2:51" s="13" customFormat="1" ht="10.2">
      <c r="B220" s="196"/>
      <c r="C220" s="197"/>
      <c r="D220" s="189" t="s">
        <v>134</v>
      </c>
      <c r="E220" s="198" t="s">
        <v>28</v>
      </c>
      <c r="F220" s="199" t="s">
        <v>291</v>
      </c>
      <c r="G220" s="197"/>
      <c r="H220" s="198" t="s">
        <v>28</v>
      </c>
      <c r="I220" s="200"/>
      <c r="J220" s="197"/>
      <c r="K220" s="197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134</v>
      </c>
      <c r="AU220" s="205" t="s">
        <v>84</v>
      </c>
      <c r="AV220" s="13" t="s">
        <v>82</v>
      </c>
      <c r="AW220" s="13" t="s">
        <v>35</v>
      </c>
      <c r="AX220" s="13" t="s">
        <v>74</v>
      </c>
      <c r="AY220" s="205" t="s">
        <v>121</v>
      </c>
    </row>
    <row r="221" spans="2:51" s="14" customFormat="1" ht="10.2">
      <c r="B221" s="206"/>
      <c r="C221" s="207"/>
      <c r="D221" s="189" t="s">
        <v>134</v>
      </c>
      <c r="E221" s="208" t="s">
        <v>28</v>
      </c>
      <c r="F221" s="209" t="s">
        <v>292</v>
      </c>
      <c r="G221" s="207"/>
      <c r="H221" s="210">
        <v>2.263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134</v>
      </c>
      <c r="AU221" s="216" t="s">
        <v>84</v>
      </c>
      <c r="AV221" s="14" t="s">
        <v>84</v>
      </c>
      <c r="AW221" s="14" t="s">
        <v>35</v>
      </c>
      <c r="AX221" s="14" t="s">
        <v>74</v>
      </c>
      <c r="AY221" s="216" t="s">
        <v>121</v>
      </c>
    </row>
    <row r="222" spans="2:51" s="13" customFormat="1" ht="10.2">
      <c r="B222" s="196"/>
      <c r="C222" s="197"/>
      <c r="D222" s="189" t="s">
        <v>134</v>
      </c>
      <c r="E222" s="198" t="s">
        <v>28</v>
      </c>
      <c r="F222" s="199" t="s">
        <v>288</v>
      </c>
      <c r="G222" s="197"/>
      <c r="H222" s="198" t="s">
        <v>28</v>
      </c>
      <c r="I222" s="200"/>
      <c r="J222" s="197"/>
      <c r="K222" s="197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134</v>
      </c>
      <c r="AU222" s="205" t="s">
        <v>84</v>
      </c>
      <c r="AV222" s="13" t="s">
        <v>82</v>
      </c>
      <c r="AW222" s="13" t="s">
        <v>35</v>
      </c>
      <c r="AX222" s="13" t="s">
        <v>74</v>
      </c>
      <c r="AY222" s="205" t="s">
        <v>121</v>
      </c>
    </row>
    <row r="223" spans="2:51" s="14" customFormat="1" ht="10.2">
      <c r="B223" s="206"/>
      <c r="C223" s="207"/>
      <c r="D223" s="189" t="s">
        <v>134</v>
      </c>
      <c r="E223" s="208" t="s">
        <v>28</v>
      </c>
      <c r="F223" s="209" t="s">
        <v>293</v>
      </c>
      <c r="G223" s="207"/>
      <c r="H223" s="210">
        <v>0.95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134</v>
      </c>
      <c r="AU223" s="216" t="s">
        <v>84</v>
      </c>
      <c r="AV223" s="14" t="s">
        <v>84</v>
      </c>
      <c r="AW223" s="14" t="s">
        <v>35</v>
      </c>
      <c r="AX223" s="14" t="s">
        <v>74</v>
      </c>
      <c r="AY223" s="216" t="s">
        <v>121</v>
      </c>
    </row>
    <row r="224" spans="2:51" s="14" customFormat="1" ht="10.2">
      <c r="B224" s="206"/>
      <c r="C224" s="207"/>
      <c r="D224" s="189" t="s">
        <v>134</v>
      </c>
      <c r="E224" s="208" t="s">
        <v>28</v>
      </c>
      <c r="F224" s="209" t="s">
        <v>290</v>
      </c>
      <c r="G224" s="207"/>
      <c r="H224" s="210">
        <v>0.59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134</v>
      </c>
      <c r="AU224" s="216" t="s">
        <v>84</v>
      </c>
      <c r="AV224" s="14" t="s">
        <v>84</v>
      </c>
      <c r="AW224" s="14" t="s">
        <v>35</v>
      </c>
      <c r="AX224" s="14" t="s">
        <v>74</v>
      </c>
      <c r="AY224" s="216" t="s">
        <v>121</v>
      </c>
    </row>
    <row r="225" spans="2:51" s="15" customFormat="1" ht="10.2">
      <c r="B225" s="217"/>
      <c r="C225" s="218"/>
      <c r="D225" s="189" t="s">
        <v>134</v>
      </c>
      <c r="E225" s="219" t="s">
        <v>28</v>
      </c>
      <c r="F225" s="220" t="s">
        <v>192</v>
      </c>
      <c r="G225" s="218"/>
      <c r="H225" s="221">
        <v>3.803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134</v>
      </c>
      <c r="AU225" s="227" t="s">
        <v>84</v>
      </c>
      <c r="AV225" s="15" t="s">
        <v>145</v>
      </c>
      <c r="AW225" s="15" t="s">
        <v>35</v>
      </c>
      <c r="AX225" s="15" t="s">
        <v>74</v>
      </c>
      <c r="AY225" s="227" t="s">
        <v>121</v>
      </c>
    </row>
    <row r="226" spans="2:51" s="16" customFormat="1" ht="10.2">
      <c r="B226" s="228"/>
      <c r="C226" s="229"/>
      <c r="D226" s="189" t="s">
        <v>134</v>
      </c>
      <c r="E226" s="230" t="s">
        <v>28</v>
      </c>
      <c r="F226" s="231" t="s">
        <v>198</v>
      </c>
      <c r="G226" s="229"/>
      <c r="H226" s="232">
        <v>7.788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134</v>
      </c>
      <c r="AU226" s="238" t="s">
        <v>84</v>
      </c>
      <c r="AV226" s="16" t="s">
        <v>128</v>
      </c>
      <c r="AW226" s="16" t="s">
        <v>35</v>
      </c>
      <c r="AX226" s="16" t="s">
        <v>82</v>
      </c>
      <c r="AY226" s="238" t="s">
        <v>121</v>
      </c>
    </row>
    <row r="227" spans="1:65" s="2" customFormat="1" ht="16.5" customHeight="1">
      <c r="A227" s="36"/>
      <c r="B227" s="37"/>
      <c r="C227" s="176" t="s">
        <v>294</v>
      </c>
      <c r="D227" s="176" t="s">
        <v>123</v>
      </c>
      <c r="E227" s="177" t="s">
        <v>295</v>
      </c>
      <c r="F227" s="178" t="s">
        <v>296</v>
      </c>
      <c r="G227" s="179" t="s">
        <v>126</v>
      </c>
      <c r="H227" s="180">
        <v>7.788</v>
      </c>
      <c r="I227" s="181"/>
      <c r="J227" s="182">
        <f>ROUND(I227*H227,2)</f>
        <v>0</v>
      </c>
      <c r="K227" s="178" t="s">
        <v>127</v>
      </c>
      <c r="L227" s="41"/>
      <c r="M227" s="183" t="s">
        <v>28</v>
      </c>
      <c r="N227" s="184" t="s">
        <v>47</v>
      </c>
      <c r="O227" s="67"/>
      <c r="P227" s="185">
        <f>O227*H227</f>
        <v>0</v>
      </c>
      <c r="Q227" s="185">
        <v>0.00086</v>
      </c>
      <c r="R227" s="185">
        <f>Q227*H227</f>
        <v>0.00669768</v>
      </c>
      <c r="S227" s="185">
        <v>0</v>
      </c>
      <c r="T227" s="18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7" t="s">
        <v>128</v>
      </c>
      <c r="AT227" s="187" t="s">
        <v>123</v>
      </c>
      <c r="AU227" s="187" t="s">
        <v>84</v>
      </c>
      <c r="AY227" s="19" t="s">
        <v>121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9" t="s">
        <v>128</v>
      </c>
      <c r="BK227" s="188">
        <f>ROUND(I227*H227,2)</f>
        <v>0</v>
      </c>
      <c r="BL227" s="19" t="s">
        <v>128</v>
      </c>
      <c r="BM227" s="187" t="s">
        <v>297</v>
      </c>
    </row>
    <row r="228" spans="1:47" s="2" customFormat="1" ht="28.8">
      <c r="A228" s="36"/>
      <c r="B228" s="37"/>
      <c r="C228" s="38"/>
      <c r="D228" s="189" t="s">
        <v>130</v>
      </c>
      <c r="E228" s="38"/>
      <c r="F228" s="190" t="s">
        <v>298</v>
      </c>
      <c r="G228" s="38"/>
      <c r="H228" s="38"/>
      <c r="I228" s="191"/>
      <c r="J228" s="38"/>
      <c r="K228" s="38"/>
      <c r="L228" s="41"/>
      <c r="M228" s="192"/>
      <c r="N228" s="193"/>
      <c r="O228" s="67"/>
      <c r="P228" s="67"/>
      <c r="Q228" s="67"/>
      <c r="R228" s="67"/>
      <c r="S228" s="67"/>
      <c r="T228" s="68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130</v>
      </c>
      <c r="AU228" s="19" t="s">
        <v>84</v>
      </c>
    </row>
    <row r="229" spans="1:47" s="2" customFormat="1" ht="10.2">
      <c r="A229" s="36"/>
      <c r="B229" s="37"/>
      <c r="C229" s="38"/>
      <c r="D229" s="194" t="s">
        <v>132</v>
      </c>
      <c r="E229" s="38"/>
      <c r="F229" s="195" t="s">
        <v>299</v>
      </c>
      <c r="G229" s="38"/>
      <c r="H229" s="38"/>
      <c r="I229" s="191"/>
      <c r="J229" s="38"/>
      <c r="K229" s="38"/>
      <c r="L229" s="41"/>
      <c r="M229" s="192"/>
      <c r="N229" s="193"/>
      <c r="O229" s="67"/>
      <c r="P229" s="67"/>
      <c r="Q229" s="67"/>
      <c r="R229" s="67"/>
      <c r="S229" s="67"/>
      <c r="T229" s="68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132</v>
      </c>
      <c r="AU229" s="19" t="s">
        <v>84</v>
      </c>
    </row>
    <row r="230" spans="1:65" s="2" customFormat="1" ht="16.5" customHeight="1">
      <c r="A230" s="36"/>
      <c r="B230" s="37"/>
      <c r="C230" s="176" t="s">
        <v>300</v>
      </c>
      <c r="D230" s="176" t="s">
        <v>123</v>
      </c>
      <c r="E230" s="177" t="s">
        <v>301</v>
      </c>
      <c r="F230" s="178" t="s">
        <v>302</v>
      </c>
      <c r="G230" s="179" t="s">
        <v>303</v>
      </c>
      <c r="H230" s="180">
        <v>0.01</v>
      </c>
      <c r="I230" s="181"/>
      <c r="J230" s="182">
        <f>ROUND(I230*H230,2)</f>
        <v>0</v>
      </c>
      <c r="K230" s="178" t="s">
        <v>127</v>
      </c>
      <c r="L230" s="41"/>
      <c r="M230" s="183" t="s">
        <v>28</v>
      </c>
      <c r="N230" s="184" t="s">
        <v>47</v>
      </c>
      <c r="O230" s="67"/>
      <c r="P230" s="185">
        <f>O230*H230</f>
        <v>0</v>
      </c>
      <c r="Q230" s="185">
        <v>1.09528</v>
      </c>
      <c r="R230" s="185">
        <f>Q230*H230</f>
        <v>0.0109528</v>
      </c>
      <c r="S230" s="185">
        <v>0</v>
      </c>
      <c r="T230" s="18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7" t="s">
        <v>128</v>
      </c>
      <c r="AT230" s="187" t="s">
        <v>123</v>
      </c>
      <c r="AU230" s="187" t="s">
        <v>84</v>
      </c>
      <c r="AY230" s="19" t="s">
        <v>121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19" t="s">
        <v>128</v>
      </c>
      <c r="BK230" s="188">
        <f>ROUND(I230*H230,2)</f>
        <v>0</v>
      </c>
      <c r="BL230" s="19" t="s">
        <v>128</v>
      </c>
      <c r="BM230" s="187" t="s">
        <v>304</v>
      </c>
    </row>
    <row r="231" spans="1:47" s="2" customFormat="1" ht="28.8">
      <c r="A231" s="36"/>
      <c r="B231" s="37"/>
      <c r="C231" s="38"/>
      <c r="D231" s="189" t="s">
        <v>130</v>
      </c>
      <c r="E231" s="38"/>
      <c r="F231" s="190" t="s">
        <v>305</v>
      </c>
      <c r="G231" s="38"/>
      <c r="H231" s="38"/>
      <c r="I231" s="191"/>
      <c r="J231" s="38"/>
      <c r="K231" s="38"/>
      <c r="L231" s="41"/>
      <c r="M231" s="192"/>
      <c r="N231" s="193"/>
      <c r="O231" s="67"/>
      <c r="P231" s="67"/>
      <c r="Q231" s="67"/>
      <c r="R231" s="67"/>
      <c r="S231" s="67"/>
      <c r="T231" s="68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130</v>
      </c>
      <c r="AU231" s="19" t="s">
        <v>84</v>
      </c>
    </row>
    <row r="232" spans="1:47" s="2" customFormat="1" ht="10.2">
      <c r="A232" s="36"/>
      <c r="B232" s="37"/>
      <c r="C232" s="38"/>
      <c r="D232" s="194" t="s">
        <v>132</v>
      </c>
      <c r="E232" s="38"/>
      <c r="F232" s="195" t="s">
        <v>306</v>
      </c>
      <c r="G232" s="38"/>
      <c r="H232" s="38"/>
      <c r="I232" s="191"/>
      <c r="J232" s="38"/>
      <c r="K232" s="38"/>
      <c r="L232" s="41"/>
      <c r="M232" s="192"/>
      <c r="N232" s="193"/>
      <c r="O232" s="67"/>
      <c r="P232" s="67"/>
      <c r="Q232" s="67"/>
      <c r="R232" s="67"/>
      <c r="S232" s="67"/>
      <c r="T232" s="68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132</v>
      </c>
      <c r="AU232" s="19" t="s">
        <v>84</v>
      </c>
    </row>
    <row r="233" spans="2:51" s="13" customFormat="1" ht="20.4">
      <c r="B233" s="196"/>
      <c r="C233" s="197"/>
      <c r="D233" s="189" t="s">
        <v>134</v>
      </c>
      <c r="E233" s="198" t="s">
        <v>28</v>
      </c>
      <c r="F233" s="199" t="s">
        <v>307</v>
      </c>
      <c r="G233" s="197"/>
      <c r="H233" s="198" t="s">
        <v>28</v>
      </c>
      <c r="I233" s="200"/>
      <c r="J233" s="197"/>
      <c r="K233" s="197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134</v>
      </c>
      <c r="AU233" s="205" t="s">
        <v>84</v>
      </c>
      <c r="AV233" s="13" t="s">
        <v>82</v>
      </c>
      <c r="AW233" s="13" t="s">
        <v>35</v>
      </c>
      <c r="AX233" s="13" t="s">
        <v>74</v>
      </c>
      <c r="AY233" s="205" t="s">
        <v>121</v>
      </c>
    </row>
    <row r="234" spans="2:51" s="14" customFormat="1" ht="10.2">
      <c r="B234" s="206"/>
      <c r="C234" s="207"/>
      <c r="D234" s="189" t="s">
        <v>134</v>
      </c>
      <c r="E234" s="208" t="s">
        <v>28</v>
      </c>
      <c r="F234" s="209" t="s">
        <v>308</v>
      </c>
      <c r="G234" s="207"/>
      <c r="H234" s="210">
        <v>0.004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134</v>
      </c>
      <c r="AU234" s="216" t="s">
        <v>84</v>
      </c>
      <c r="AV234" s="14" t="s">
        <v>84</v>
      </c>
      <c r="AW234" s="14" t="s">
        <v>35</v>
      </c>
      <c r="AX234" s="14" t="s">
        <v>74</v>
      </c>
      <c r="AY234" s="216" t="s">
        <v>121</v>
      </c>
    </row>
    <row r="235" spans="2:51" s="14" customFormat="1" ht="10.2">
      <c r="B235" s="206"/>
      <c r="C235" s="207"/>
      <c r="D235" s="189" t="s">
        <v>134</v>
      </c>
      <c r="E235" s="208" t="s">
        <v>28</v>
      </c>
      <c r="F235" s="209" t="s">
        <v>309</v>
      </c>
      <c r="G235" s="207"/>
      <c r="H235" s="210">
        <v>0.006</v>
      </c>
      <c r="I235" s="211"/>
      <c r="J235" s="207"/>
      <c r="K235" s="207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134</v>
      </c>
      <c r="AU235" s="216" t="s">
        <v>84</v>
      </c>
      <c r="AV235" s="14" t="s">
        <v>84</v>
      </c>
      <c r="AW235" s="14" t="s">
        <v>35</v>
      </c>
      <c r="AX235" s="14" t="s">
        <v>74</v>
      </c>
      <c r="AY235" s="216" t="s">
        <v>121</v>
      </c>
    </row>
    <row r="236" spans="2:51" s="16" customFormat="1" ht="10.2">
      <c r="B236" s="228"/>
      <c r="C236" s="229"/>
      <c r="D236" s="189" t="s">
        <v>134</v>
      </c>
      <c r="E236" s="230" t="s">
        <v>28</v>
      </c>
      <c r="F236" s="231" t="s">
        <v>198</v>
      </c>
      <c r="G236" s="229"/>
      <c r="H236" s="232">
        <v>0.01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134</v>
      </c>
      <c r="AU236" s="238" t="s">
        <v>84</v>
      </c>
      <c r="AV236" s="16" t="s">
        <v>128</v>
      </c>
      <c r="AW236" s="16" t="s">
        <v>35</v>
      </c>
      <c r="AX236" s="16" t="s">
        <v>82</v>
      </c>
      <c r="AY236" s="238" t="s">
        <v>121</v>
      </c>
    </row>
    <row r="237" spans="1:65" s="2" customFormat="1" ht="16.5" customHeight="1">
      <c r="A237" s="36"/>
      <c r="B237" s="37"/>
      <c r="C237" s="176" t="s">
        <v>7</v>
      </c>
      <c r="D237" s="176" t="s">
        <v>123</v>
      </c>
      <c r="E237" s="177" t="s">
        <v>310</v>
      </c>
      <c r="F237" s="178" t="s">
        <v>311</v>
      </c>
      <c r="G237" s="179" t="s">
        <v>303</v>
      </c>
      <c r="H237" s="180">
        <v>0.109</v>
      </c>
      <c r="I237" s="181"/>
      <c r="J237" s="182">
        <f>ROUND(I237*H237,2)</f>
        <v>0</v>
      </c>
      <c r="K237" s="178" t="s">
        <v>127</v>
      </c>
      <c r="L237" s="41"/>
      <c r="M237" s="183" t="s">
        <v>28</v>
      </c>
      <c r="N237" s="184" t="s">
        <v>47</v>
      </c>
      <c r="O237" s="67"/>
      <c r="P237" s="185">
        <f>O237*H237</f>
        <v>0</v>
      </c>
      <c r="Q237" s="185">
        <v>1.03955</v>
      </c>
      <c r="R237" s="185">
        <f>Q237*H237</f>
        <v>0.11331095</v>
      </c>
      <c r="S237" s="185">
        <v>0</v>
      </c>
      <c r="T237" s="18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7" t="s">
        <v>128</v>
      </c>
      <c r="AT237" s="187" t="s">
        <v>123</v>
      </c>
      <c r="AU237" s="187" t="s">
        <v>84</v>
      </c>
      <c r="AY237" s="19" t="s">
        <v>121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19" t="s">
        <v>128</v>
      </c>
      <c r="BK237" s="188">
        <f>ROUND(I237*H237,2)</f>
        <v>0</v>
      </c>
      <c r="BL237" s="19" t="s">
        <v>128</v>
      </c>
      <c r="BM237" s="187" t="s">
        <v>312</v>
      </c>
    </row>
    <row r="238" spans="1:47" s="2" customFormat="1" ht="28.8">
      <c r="A238" s="36"/>
      <c r="B238" s="37"/>
      <c r="C238" s="38"/>
      <c r="D238" s="189" t="s">
        <v>130</v>
      </c>
      <c r="E238" s="38"/>
      <c r="F238" s="190" t="s">
        <v>313</v>
      </c>
      <c r="G238" s="38"/>
      <c r="H238" s="38"/>
      <c r="I238" s="191"/>
      <c r="J238" s="38"/>
      <c r="K238" s="38"/>
      <c r="L238" s="41"/>
      <c r="M238" s="192"/>
      <c r="N238" s="193"/>
      <c r="O238" s="67"/>
      <c r="P238" s="67"/>
      <c r="Q238" s="67"/>
      <c r="R238" s="67"/>
      <c r="S238" s="67"/>
      <c r="T238" s="68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130</v>
      </c>
      <c r="AU238" s="19" t="s">
        <v>84</v>
      </c>
    </row>
    <row r="239" spans="1:47" s="2" customFormat="1" ht="10.2">
      <c r="A239" s="36"/>
      <c r="B239" s="37"/>
      <c r="C239" s="38"/>
      <c r="D239" s="194" t="s">
        <v>132</v>
      </c>
      <c r="E239" s="38"/>
      <c r="F239" s="195" t="s">
        <v>314</v>
      </c>
      <c r="G239" s="38"/>
      <c r="H239" s="38"/>
      <c r="I239" s="191"/>
      <c r="J239" s="38"/>
      <c r="K239" s="38"/>
      <c r="L239" s="41"/>
      <c r="M239" s="192"/>
      <c r="N239" s="193"/>
      <c r="O239" s="67"/>
      <c r="P239" s="67"/>
      <c r="Q239" s="67"/>
      <c r="R239" s="67"/>
      <c r="S239" s="67"/>
      <c r="T239" s="68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132</v>
      </c>
      <c r="AU239" s="19" t="s">
        <v>84</v>
      </c>
    </row>
    <row r="240" spans="2:51" s="13" customFormat="1" ht="10.2">
      <c r="B240" s="196"/>
      <c r="C240" s="197"/>
      <c r="D240" s="189" t="s">
        <v>134</v>
      </c>
      <c r="E240" s="198" t="s">
        <v>28</v>
      </c>
      <c r="F240" s="199" t="s">
        <v>315</v>
      </c>
      <c r="G240" s="197"/>
      <c r="H240" s="198" t="s">
        <v>28</v>
      </c>
      <c r="I240" s="200"/>
      <c r="J240" s="197"/>
      <c r="K240" s="197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134</v>
      </c>
      <c r="AU240" s="205" t="s">
        <v>84</v>
      </c>
      <c r="AV240" s="13" t="s">
        <v>82</v>
      </c>
      <c r="AW240" s="13" t="s">
        <v>35</v>
      </c>
      <c r="AX240" s="13" t="s">
        <v>74</v>
      </c>
      <c r="AY240" s="205" t="s">
        <v>121</v>
      </c>
    </row>
    <row r="241" spans="2:51" s="13" customFormat="1" ht="20.4">
      <c r="B241" s="196"/>
      <c r="C241" s="197"/>
      <c r="D241" s="189" t="s">
        <v>134</v>
      </c>
      <c r="E241" s="198" t="s">
        <v>28</v>
      </c>
      <c r="F241" s="199" t="s">
        <v>316</v>
      </c>
      <c r="G241" s="197"/>
      <c r="H241" s="198" t="s">
        <v>28</v>
      </c>
      <c r="I241" s="200"/>
      <c r="J241" s="197"/>
      <c r="K241" s="197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134</v>
      </c>
      <c r="AU241" s="205" t="s">
        <v>84</v>
      </c>
      <c r="AV241" s="13" t="s">
        <v>82</v>
      </c>
      <c r="AW241" s="13" t="s">
        <v>35</v>
      </c>
      <c r="AX241" s="13" t="s">
        <v>74</v>
      </c>
      <c r="AY241" s="205" t="s">
        <v>121</v>
      </c>
    </row>
    <row r="242" spans="2:51" s="13" customFormat="1" ht="10.2">
      <c r="B242" s="196"/>
      <c r="C242" s="197"/>
      <c r="D242" s="189" t="s">
        <v>134</v>
      </c>
      <c r="E242" s="198" t="s">
        <v>28</v>
      </c>
      <c r="F242" s="199" t="s">
        <v>285</v>
      </c>
      <c r="G242" s="197"/>
      <c r="H242" s="198" t="s">
        <v>28</v>
      </c>
      <c r="I242" s="200"/>
      <c r="J242" s="197"/>
      <c r="K242" s="197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134</v>
      </c>
      <c r="AU242" s="205" t="s">
        <v>84</v>
      </c>
      <c r="AV242" s="13" t="s">
        <v>82</v>
      </c>
      <c r="AW242" s="13" t="s">
        <v>35</v>
      </c>
      <c r="AX242" s="13" t="s">
        <v>74</v>
      </c>
      <c r="AY242" s="205" t="s">
        <v>121</v>
      </c>
    </row>
    <row r="243" spans="2:51" s="14" customFormat="1" ht="10.2">
      <c r="B243" s="206"/>
      <c r="C243" s="207"/>
      <c r="D243" s="189" t="s">
        <v>134</v>
      </c>
      <c r="E243" s="208" t="s">
        <v>28</v>
      </c>
      <c r="F243" s="209" t="s">
        <v>317</v>
      </c>
      <c r="G243" s="207"/>
      <c r="H243" s="210">
        <v>0.057</v>
      </c>
      <c r="I243" s="211"/>
      <c r="J243" s="207"/>
      <c r="K243" s="207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134</v>
      </c>
      <c r="AU243" s="216" t="s">
        <v>84</v>
      </c>
      <c r="AV243" s="14" t="s">
        <v>84</v>
      </c>
      <c r="AW243" s="14" t="s">
        <v>35</v>
      </c>
      <c r="AX243" s="14" t="s">
        <v>74</v>
      </c>
      <c r="AY243" s="216" t="s">
        <v>121</v>
      </c>
    </row>
    <row r="244" spans="2:51" s="13" customFormat="1" ht="10.2">
      <c r="B244" s="196"/>
      <c r="C244" s="197"/>
      <c r="D244" s="189" t="s">
        <v>134</v>
      </c>
      <c r="E244" s="198" t="s">
        <v>28</v>
      </c>
      <c r="F244" s="199" t="s">
        <v>291</v>
      </c>
      <c r="G244" s="197"/>
      <c r="H244" s="198" t="s">
        <v>28</v>
      </c>
      <c r="I244" s="200"/>
      <c r="J244" s="197"/>
      <c r="K244" s="197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134</v>
      </c>
      <c r="AU244" s="205" t="s">
        <v>84</v>
      </c>
      <c r="AV244" s="13" t="s">
        <v>82</v>
      </c>
      <c r="AW244" s="13" t="s">
        <v>35</v>
      </c>
      <c r="AX244" s="13" t="s">
        <v>74</v>
      </c>
      <c r="AY244" s="205" t="s">
        <v>121</v>
      </c>
    </row>
    <row r="245" spans="2:51" s="14" customFormat="1" ht="10.2">
      <c r="B245" s="206"/>
      <c r="C245" s="207"/>
      <c r="D245" s="189" t="s">
        <v>134</v>
      </c>
      <c r="E245" s="208" t="s">
        <v>28</v>
      </c>
      <c r="F245" s="209" t="s">
        <v>318</v>
      </c>
      <c r="G245" s="207"/>
      <c r="H245" s="210">
        <v>0.052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134</v>
      </c>
      <c r="AU245" s="216" t="s">
        <v>84</v>
      </c>
      <c r="AV245" s="14" t="s">
        <v>84</v>
      </c>
      <c r="AW245" s="14" t="s">
        <v>35</v>
      </c>
      <c r="AX245" s="14" t="s">
        <v>74</v>
      </c>
      <c r="AY245" s="216" t="s">
        <v>121</v>
      </c>
    </row>
    <row r="246" spans="2:51" s="16" customFormat="1" ht="10.2">
      <c r="B246" s="228"/>
      <c r="C246" s="229"/>
      <c r="D246" s="189" t="s">
        <v>134</v>
      </c>
      <c r="E246" s="230" t="s">
        <v>28</v>
      </c>
      <c r="F246" s="231" t="s">
        <v>198</v>
      </c>
      <c r="G246" s="229"/>
      <c r="H246" s="232">
        <v>0.109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134</v>
      </c>
      <c r="AU246" s="238" t="s">
        <v>84</v>
      </c>
      <c r="AV246" s="16" t="s">
        <v>128</v>
      </c>
      <c r="AW246" s="16" t="s">
        <v>35</v>
      </c>
      <c r="AX246" s="16" t="s">
        <v>82</v>
      </c>
      <c r="AY246" s="238" t="s">
        <v>121</v>
      </c>
    </row>
    <row r="247" spans="2:63" s="12" customFormat="1" ht="22.8" customHeight="1">
      <c r="B247" s="160"/>
      <c r="C247" s="161"/>
      <c r="D247" s="162" t="s">
        <v>73</v>
      </c>
      <c r="E247" s="174" t="s">
        <v>165</v>
      </c>
      <c r="F247" s="174" t="s">
        <v>319</v>
      </c>
      <c r="G247" s="161"/>
      <c r="H247" s="161"/>
      <c r="I247" s="164"/>
      <c r="J247" s="175">
        <f>BK247</f>
        <v>0</v>
      </c>
      <c r="K247" s="161"/>
      <c r="L247" s="166"/>
      <c r="M247" s="167"/>
      <c r="N247" s="168"/>
      <c r="O247" s="168"/>
      <c r="P247" s="169">
        <f>SUM(P248:P328)</f>
        <v>0</v>
      </c>
      <c r="Q247" s="168"/>
      <c r="R247" s="169">
        <f>SUM(R248:R328)</f>
        <v>2.8701448999999997</v>
      </c>
      <c r="S247" s="168"/>
      <c r="T247" s="170">
        <f>SUM(T248:T328)</f>
        <v>0</v>
      </c>
      <c r="AR247" s="171" t="s">
        <v>82</v>
      </c>
      <c r="AT247" s="172" t="s">
        <v>73</v>
      </c>
      <c r="AU247" s="172" t="s">
        <v>82</v>
      </c>
      <c r="AY247" s="171" t="s">
        <v>121</v>
      </c>
      <c r="BK247" s="173">
        <f>SUM(BK248:BK328)</f>
        <v>0</v>
      </c>
    </row>
    <row r="248" spans="1:65" s="2" customFormat="1" ht="16.5" customHeight="1">
      <c r="A248" s="36"/>
      <c r="B248" s="37"/>
      <c r="C248" s="176" t="s">
        <v>320</v>
      </c>
      <c r="D248" s="176" t="s">
        <v>123</v>
      </c>
      <c r="E248" s="177" t="s">
        <v>321</v>
      </c>
      <c r="F248" s="178" t="s">
        <v>322</v>
      </c>
      <c r="G248" s="179" t="s">
        <v>203</v>
      </c>
      <c r="H248" s="180">
        <v>849.835</v>
      </c>
      <c r="I248" s="181"/>
      <c r="J248" s="182">
        <f>ROUND(I248*H248,2)</f>
        <v>0</v>
      </c>
      <c r="K248" s="178" t="s">
        <v>127</v>
      </c>
      <c r="L248" s="41"/>
      <c r="M248" s="183" t="s">
        <v>28</v>
      </c>
      <c r="N248" s="184" t="s">
        <v>47</v>
      </c>
      <c r="O248" s="67"/>
      <c r="P248" s="185">
        <f>O248*H248</f>
        <v>0</v>
      </c>
      <c r="Q248" s="185">
        <v>0.00014</v>
      </c>
      <c r="R248" s="185">
        <f>Q248*H248</f>
        <v>0.1189769</v>
      </c>
      <c r="S248" s="185">
        <v>0</v>
      </c>
      <c r="T248" s="186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7" t="s">
        <v>128</v>
      </c>
      <c r="AT248" s="187" t="s">
        <v>123</v>
      </c>
      <c r="AU248" s="187" t="s">
        <v>84</v>
      </c>
      <c r="AY248" s="19" t="s">
        <v>121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19" t="s">
        <v>128</v>
      </c>
      <c r="BK248" s="188">
        <f>ROUND(I248*H248,2)</f>
        <v>0</v>
      </c>
      <c r="BL248" s="19" t="s">
        <v>128</v>
      </c>
      <c r="BM248" s="187" t="s">
        <v>323</v>
      </c>
    </row>
    <row r="249" spans="1:47" s="2" customFormat="1" ht="10.2">
      <c r="A249" s="36"/>
      <c r="B249" s="37"/>
      <c r="C249" s="38"/>
      <c r="D249" s="189" t="s">
        <v>130</v>
      </c>
      <c r="E249" s="38"/>
      <c r="F249" s="190" t="s">
        <v>324</v>
      </c>
      <c r="G249" s="38"/>
      <c r="H249" s="38"/>
      <c r="I249" s="191"/>
      <c r="J249" s="38"/>
      <c r="K249" s="38"/>
      <c r="L249" s="41"/>
      <c r="M249" s="192"/>
      <c r="N249" s="193"/>
      <c r="O249" s="67"/>
      <c r="P249" s="67"/>
      <c r="Q249" s="67"/>
      <c r="R249" s="67"/>
      <c r="S249" s="67"/>
      <c r="T249" s="68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130</v>
      </c>
      <c r="AU249" s="19" t="s">
        <v>84</v>
      </c>
    </row>
    <row r="250" spans="1:47" s="2" customFormat="1" ht="10.2">
      <c r="A250" s="36"/>
      <c r="B250" s="37"/>
      <c r="C250" s="38"/>
      <c r="D250" s="194" t="s">
        <v>132</v>
      </c>
      <c r="E250" s="38"/>
      <c r="F250" s="195" t="s">
        <v>325</v>
      </c>
      <c r="G250" s="38"/>
      <c r="H250" s="38"/>
      <c r="I250" s="191"/>
      <c r="J250" s="38"/>
      <c r="K250" s="38"/>
      <c r="L250" s="41"/>
      <c r="M250" s="192"/>
      <c r="N250" s="193"/>
      <c r="O250" s="67"/>
      <c r="P250" s="67"/>
      <c r="Q250" s="67"/>
      <c r="R250" s="67"/>
      <c r="S250" s="67"/>
      <c r="T250" s="68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132</v>
      </c>
      <c r="AU250" s="19" t="s">
        <v>84</v>
      </c>
    </row>
    <row r="251" spans="2:51" s="13" customFormat="1" ht="10.2">
      <c r="B251" s="196"/>
      <c r="C251" s="197"/>
      <c r="D251" s="189" t="s">
        <v>134</v>
      </c>
      <c r="E251" s="198" t="s">
        <v>28</v>
      </c>
      <c r="F251" s="199" t="s">
        <v>326</v>
      </c>
      <c r="G251" s="197"/>
      <c r="H251" s="198" t="s">
        <v>28</v>
      </c>
      <c r="I251" s="200"/>
      <c r="J251" s="197"/>
      <c r="K251" s="197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134</v>
      </c>
      <c r="AU251" s="205" t="s">
        <v>84</v>
      </c>
      <c r="AV251" s="13" t="s">
        <v>82</v>
      </c>
      <c r="AW251" s="13" t="s">
        <v>35</v>
      </c>
      <c r="AX251" s="13" t="s">
        <v>74</v>
      </c>
      <c r="AY251" s="205" t="s">
        <v>121</v>
      </c>
    </row>
    <row r="252" spans="2:51" s="13" customFormat="1" ht="10.2">
      <c r="B252" s="196"/>
      <c r="C252" s="197"/>
      <c r="D252" s="189" t="s">
        <v>134</v>
      </c>
      <c r="E252" s="198" t="s">
        <v>28</v>
      </c>
      <c r="F252" s="199" t="s">
        <v>327</v>
      </c>
      <c r="G252" s="197"/>
      <c r="H252" s="198" t="s">
        <v>28</v>
      </c>
      <c r="I252" s="200"/>
      <c r="J252" s="197"/>
      <c r="K252" s="197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134</v>
      </c>
      <c r="AU252" s="205" t="s">
        <v>84</v>
      </c>
      <c r="AV252" s="13" t="s">
        <v>82</v>
      </c>
      <c r="AW252" s="13" t="s">
        <v>35</v>
      </c>
      <c r="AX252" s="13" t="s">
        <v>74</v>
      </c>
      <c r="AY252" s="205" t="s">
        <v>121</v>
      </c>
    </row>
    <row r="253" spans="2:51" s="13" customFormat="1" ht="10.2">
      <c r="B253" s="196"/>
      <c r="C253" s="197"/>
      <c r="D253" s="189" t="s">
        <v>134</v>
      </c>
      <c r="E253" s="198" t="s">
        <v>28</v>
      </c>
      <c r="F253" s="199" t="s">
        <v>328</v>
      </c>
      <c r="G253" s="197"/>
      <c r="H253" s="198" t="s">
        <v>28</v>
      </c>
      <c r="I253" s="200"/>
      <c r="J253" s="197"/>
      <c r="K253" s="197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134</v>
      </c>
      <c r="AU253" s="205" t="s">
        <v>84</v>
      </c>
      <c r="AV253" s="13" t="s">
        <v>82</v>
      </c>
      <c r="AW253" s="13" t="s">
        <v>35</v>
      </c>
      <c r="AX253" s="13" t="s">
        <v>74</v>
      </c>
      <c r="AY253" s="205" t="s">
        <v>121</v>
      </c>
    </row>
    <row r="254" spans="2:51" s="14" customFormat="1" ht="10.2">
      <c r="B254" s="206"/>
      <c r="C254" s="207"/>
      <c r="D254" s="189" t="s">
        <v>134</v>
      </c>
      <c r="E254" s="208" t="s">
        <v>28</v>
      </c>
      <c r="F254" s="209" t="s">
        <v>329</v>
      </c>
      <c r="G254" s="207"/>
      <c r="H254" s="210">
        <v>80.212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134</v>
      </c>
      <c r="AU254" s="216" t="s">
        <v>84</v>
      </c>
      <c r="AV254" s="14" t="s">
        <v>84</v>
      </c>
      <c r="AW254" s="14" t="s">
        <v>35</v>
      </c>
      <c r="AX254" s="14" t="s">
        <v>74</v>
      </c>
      <c r="AY254" s="216" t="s">
        <v>121</v>
      </c>
    </row>
    <row r="255" spans="2:51" s="13" customFormat="1" ht="10.2">
      <c r="B255" s="196"/>
      <c r="C255" s="197"/>
      <c r="D255" s="189" t="s">
        <v>134</v>
      </c>
      <c r="E255" s="198" t="s">
        <v>28</v>
      </c>
      <c r="F255" s="199" t="s">
        <v>330</v>
      </c>
      <c r="G255" s="197"/>
      <c r="H255" s="198" t="s">
        <v>28</v>
      </c>
      <c r="I255" s="200"/>
      <c r="J255" s="197"/>
      <c r="K255" s="197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134</v>
      </c>
      <c r="AU255" s="205" t="s">
        <v>84</v>
      </c>
      <c r="AV255" s="13" t="s">
        <v>82</v>
      </c>
      <c r="AW255" s="13" t="s">
        <v>35</v>
      </c>
      <c r="AX255" s="13" t="s">
        <v>74</v>
      </c>
      <c r="AY255" s="205" t="s">
        <v>121</v>
      </c>
    </row>
    <row r="256" spans="2:51" s="13" customFormat="1" ht="10.2">
      <c r="B256" s="196"/>
      <c r="C256" s="197"/>
      <c r="D256" s="189" t="s">
        <v>134</v>
      </c>
      <c r="E256" s="198" t="s">
        <v>28</v>
      </c>
      <c r="F256" s="199" t="s">
        <v>331</v>
      </c>
      <c r="G256" s="197"/>
      <c r="H256" s="198" t="s">
        <v>28</v>
      </c>
      <c r="I256" s="200"/>
      <c r="J256" s="197"/>
      <c r="K256" s="197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134</v>
      </c>
      <c r="AU256" s="205" t="s">
        <v>84</v>
      </c>
      <c r="AV256" s="13" t="s">
        <v>82</v>
      </c>
      <c r="AW256" s="13" t="s">
        <v>35</v>
      </c>
      <c r="AX256" s="13" t="s">
        <v>74</v>
      </c>
      <c r="AY256" s="205" t="s">
        <v>121</v>
      </c>
    </row>
    <row r="257" spans="2:51" s="14" customFormat="1" ht="10.2">
      <c r="B257" s="206"/>
      <c r="C257" s="207"/>
      <c r="D257" s="189" t="s">
        <v>134</v>
      </c>
      <c r="E257" s="208" t="s">
        <v>28</v>
      </c>
      <c r="F257" s="209" t="s">
        <v>332</v>
      </c>
      <c r="G257" s="207"/>
      <c r="H257" s="210">
        <v>83.233</v>
      </c>
      <c r="I257" s="211"/>
      <c r="J257" s="207"/>
      <c r="K257" s="207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134</v>
      </c>
      <c r="AU257" s="216" t="s">
        <v>84</v>
      </c>
      <c r="AV257" s="14" t="s">
        <v>84</v>
      </c>
      <c r="AW257" s="14" t="s">
        <v>35</v>
      </c>
      <c r="AX257" s="14" t="s">
        <v>74</v>
      </c>
      <c r="AY257" s="216" t="s">
        <v>121</v>
      </c>
    </row>
    <row r="258" spans="2:51" s="14" customFormat="1" ht="10.2">
      <c r="B258" s="206"/>
      <c r="C258" s="207"/>
      <c r="D258" s="189" t="s">
        <v>134</v>
      </c>
      <c r="E258" s="208" t="s">
        <v>28</v>
      </c>
      <c r="F258" s="209" t="s">
        <v>333</v>
      </c>
      <c r="G258" s="207"/>
      <c r="H258" s="210">
        <v>73.065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134</v>
      </c>
      <c r="AU258" s="216" t="s">
        <v>84</v>
      </c>
      <c r="AV258" s="14" t="s">
        <v>84</v>
      </c>
      <c r="AW258" s="14" t="s">
        <v>35</v>
      </c>
      <c r="AX258" s="14" t="s">
        <v>74</v>
      </c>
      <c r="AY258" s="216" t="s">
        <v>121</v>
      </c>
    </row>
    <row r="259" spans="2:51" s="13" customFormat="1" ht="10.2">
      <c r="B259" s="196"/>
      <c r="C259" s="197"/>
      <c r="D259" s="189" t="s">
        <v>134</v>
      </c>
      <c r="E259" s="198" t="s">
        <v>28</v>
      </c>
      <c r="F259" s="199" t="s">
        <v>334</v>
      </c>
      <c r="G259" s="197"/>
      <c r="H259" s="198" t="s">
        <v>28</v>
      </c>
      <c r="I259" s="200"/>
      <c r="J259" s="197"/>
      <c r="K259" s="197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134</v>
      </c>
      <c r="AU259" s="205" t="s">
        <v>84</v>
      </c>
      <c r="AV259" s="13" t="s">
        <v>82</v>
      </c>
      <c r="AW259" s="13" t="s">
        <v>35</v>
      </c>
      <c r="AX259" s="13" t="s">
        <v>74</v>
      </c>
      <c r="AY259" s="205" t="s">
        <v>121</v>
      </c>
    </row>
    <row r="260" spans="2:51" s="13" customFormat="1" ht="10.2">
      <c r="B260" s="196"/>
      <c r="C260" s="197"/>
      <c r="D260" s="189" t="s">
        <v>134</v>
      </c>
      <c r="E260" s="198" t="s">
        <v>28</v>
      </c>
      <c r="F260" s="199" t="s">
        <v>335</v>
      </c>
      <c r="G260" s="197"/>
      <c r="H260" s="198" t="s">
        <v>28</v>
      </c>
      <c r="I260" s="200"/>
      <c r="J260" s="197"/>
      <c r="K260" s="197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134</v>
      </c>
      <c r="AU260" s="205" t="s">
        <v>84</v>
      </c>
      <c r="AV260" s="13" t="s">
        <v>82</v>
      </c>
      <c r="AW260" s="13" t="s">
        <v>35</v>
      </c>
      <c r="AX260" s="13" t="s">
        <v>74</v>
      </c>
      <c r="AY260" s="205" t="s">
        <v>121</v>
      </c>
    </row>
    <row r="261" spans="2:51" s="14" customFormat="1" ht="10.2">
      <c r="B261" s="206"/>
      <c r="C261" s="207"/>
      <c r="D261" s="189" t="s">
        <v>134</v>
      </c>
      <c r="E261" s="208" t="s">
        <v>28</v>
      </c>
      <c r="F261" s="209" t="s">
        <v>336</v>
      </c>
      <c r="G261" s="207"/>
      <c r="H261" s="210">
        <v>40.185</v>
      </c>
      <c r="I261" s="211"/>
      <c r="J261" s="207"/>
      <c r="K261" s="207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134</v>
      </c>
      <c r="AU261" s="216" t="s">
        <v>84</v>
      </c>
      <c r="AV261" s="14" t="s">
        <v>84</v>
      </c>
      <c r="AW261" s="14" t="s">
        <v>35</v>
      </c>
      <c r="AX261" s="14" t="s">
        <v>74</v>
      </c>
      <c r="AY261" s="216" t="s">
        <v>121</v>
      </c>
    </row>
    <row r="262" spans="2:51" s="13" customFormat="1" ht="10.2">
      <c r="B262" s="196"/>
      <c r="C262" s="197"/>
      <c r="D262" s="189" t="s">
        <v>134</v>
      </c>
      <c r="E262" s="198" t="s">
        <v>28</v>
      </c>
      <c r="F262" s="199" t="s">
        <v>337</v>
      </c>
      <c r="G262" s="197"/>
      <c r="H262" s="198" t="s">
        <v>28</v>
      </c>
      <c r="I262" s="200"/>
      <c r="J262" s="197"/>
      <c r="K262" s="197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134</v>
      </c>
      <c r="AU262" s="205" t="s">
        <v>84</v>
      </c>
      <c r="AV262" s="13" t="s">
        <v>82</v>
      </c>
      <c r="AW262" s="13" t="s">
        <v>35</v>
      </c>
      <c r="AX262" s="13" t="s">
        <v>74</v>
      </c>
      <c r="AY262" s="205" t="s">
        <v>121</v>
      </c>
    </row>
    <row r="263" spans="2:51" s="13" customFormat="1" ht="10.2">
      <c r="B263" s="196"/>
      <c r="C263" s="197"/>
      <c r="D263" s="189" t="s">
        <v>134</v>
      </c>
      <c r="E263" s="198" t="s">
        <v>28</v>
      </c>
      <c r="F263" s="199" t="s">
        <v>338</v>
      </c>
      <c r="G263" s="197"/>
      <c r="H263" s="198" t="s">
        <v>28</v>
      </c>
      <c r="I263" s="200"/>
      <c r="J263" s="197"/>
      <c r="K263" s="197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134</v>
      </c>
      <c r="AU263" s="205" t="s">
        <v>84</v>
      </c>
      <c r="AV263" s="13" t="s">
        <v>82</v>
      </c>
      <c r="AW263" s="13" t="s">
        <v>35</v>
      </c>
      <c r="AX263" s="13" t="s">
        <v>74</v>
      </c>
      <c r="AY263" s="205" t="s">
        <v>121</v>
      </c>
    </row>
    <row r="264" spans="2:51" s="14" customFormat="1" ht="10.2">
      <c r="B264" s="206"/>
      <c r="C264" s="207"/>
      <c r="D264" s="189" t="s">
        <v>134</v>
      </c>
      <c r="E264" s="208" t="s">
        <v>28</v>
      </c>
      <c r="F264" s="209" t="s">
        <v>339</v>
      </c>
      <c r="G264" s="207"/>
      <c r="H264" s="210">
        <v>61.042</v>
      </c>
      <c r="I264" s="211"/>
      <c r="J264" s="207"/>
      <c r="K264" s="207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134</v>
      </c>
      <c r="AU264" s="216" t="s">
        <v>84</v>
      </c>
      <c r="AV264" s="14" t="s">
        <v>84</v>
      </c>
      <c r="AW264" s="14" t="s">
        <v>35</v>
      </c>
      <c r="AX264" s="14" t="s">
        <v>74</v>
      </c>
      <c r="AY264" s="216" t="s">
        <v>121</v>
      </c>
    </row>
    <row r="265" spans="2:51" s="14" customFormat="1" ht="10.2">
      <c r="B265" s="206"/>
      <c r="C265" s="207"/>
      <c r="D265" s="189" t="s">
        <v>134</v>
      </c>
      <c r="E265" s="208" t="s">
        <v>28</v>
      </c>
      <c r="F265" s="209" t="s">
        <v>340</v>
      </c>
      <c r="G265" s="207"/>
      <c r="H265" s="210">
        <v>70.65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134</v>
      </c>
      <c r="AU265" s="216" t="s">
        <v>84</v>
      </c>
      <c r="AV265" s="14" t="s">
        <v>84</v>
      </c>
      <c r="AW265" s="14" t="s">
        <v>35</v>
      </c>
      <c r="AX265" s="14" t="s">
        <v>74</v>
      </c>
      <c r="AY265" s="216" t="s">
        <v>121</v>
      </c>
    </row>
    <row r="266" spans="2:51" s="13" customFormat="1" ht="10.2">
      <c r="B266" s="196"/>
      <c r="C266" s="197"/>
      <c r="D266" s="189" t="s">
        <v>134</v>
      </c>
      <c r="E266" s="198" t="s">
        <v>28</v>
      </c>
      <c r="F266" s="199" t="s">
        <v>341</v>
      </c>
      <c r="G266" s="197"/>
      <c r="H266" s="198" t="s">
        <v>28</v>
      </c>
      <c r="I266" s="200"/>
      <c r="J266" s="197"/>
      <c r="K266" s="197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134</v>
      </c>
      <c r="AU266" s="205" t="s">
        <v>84</v>
      </c>
      <c r="AV266" s="13" t="s">
        <v>82</v>
      </c>
      <c r="AW266" s="13" t="s">
        <v>35</v>
      </c>
      <c r="AX266" s="13" t="s">
        <v>74</v>
      </c>
      <c r="AY266" s="205" t="s">
        <v>121</v>
      </c>
    </row>
    <row r="267" spans="2:51" s="13" customFormat="1" ht="10.2">
      <c r="B267" s="196"/>
      <c r="C267" s="197"/>
      <c r="D267" s="189" t="s">
        <v>134</v>
      </c>
      <c r="E267" s="198" t="s">
        <v>28</v>
      </c>
      <c r="F267" s="199" t="s">
        <v>342</v>
      </c>
      <c r="G267" s="197"/>
      <c r="H267" s="198" t="s">
        <v>28</v>
      </c>
      <c r="I267" s="200"/>
      <c r="J267" s="197"/>
      <c r="K267" s="197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134</v>
      </c>
      <c r="AU267" s="205" t="s">
        <v>84</v>
      </c>
      <c r="AV267" s="13" t="s">
        <v>82</v>
      </c>
      <c r="AW267" s="13" t="s">
        <v>35</v>
      </c>
      <c r="AX267" s="13" t="s">
        <v>74</v>
      </c>
      <c r="AY267" s="205" t="s">
        <v>121</v>
      </c>
    </row>
    <row r="268" spans="2:51" s="14" customFormat="1" ht="10.2">
      <c r="B268" s="206"/>
      <c r="C268" s="207"/>
      <c r="D268" s="189" t="s">
        <v>134</v>
      </c>
      <c r="E268" s="208" t="s">
        <v>28</v>
      </c>
      <c r="F268" s="209" t="s">
        <v>343</v>
      </c>
      <c r="G268" s="207"/>
      <c r="H268" s="210">
        <v>5.276</v>
      </c>
      <c r="I268" s="211"/>
      <c r="J268" s="207"/>
      <c r="K268" s="207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134</v>
      </c>
      <c r="AU268" s="216" t="s">
        <v>84</v>
      </c>
      <c r="AV268" s="14" t="s">
        <v>84</v>
      </c>
      <c r="AW268" s="14" t="s">
        <v>35</v>
      </c>
      <c r="AX268" s="14" t="s">
        <v>74</v>
      </c>
      <c r="AY268" s="216" t="s">
        <v>121</v>
      </c>
    </row>
    <row r="269" spans="2:51" s="13" customFormat="1" ht="10.2">
      <c r="B269" s="196"/>
      <c r="C269" s="197"/>
      <c r="D269" s="189" t="s">
        <v>134</v>
      </c>
      <c r="E269" s="198" t="s">
        <v>28</v>
      </c>
      <c r="F269" s="199" t="s">
        <v>344</v>
      </c>
      <c r="G269" s="197"/>
      <c r="H269" s="198" t="s">
        <v>28</v>
      </c>
      <c r="I269" s="200"/>
      <c r="J269" s="197"/>
      <c r="K269" s="197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134</v>
      </c>
      <c r="AU269" s="205" t="s">
        <v>84</v>
      </c>
      <c r="AV269" s="13" t="s">
        <v>82</v>
      </c>
      <c r="AW269" s="13" t="s">
        <v>35</v>
      </c>
      <c r="AX269" s="13" t="s">
        <v>74</v>
      </c>
      <c r="AY269" s="205" t="s">
        <v>121</v>
      </c>
    </row>
    <row r="270" spans="2:51" s="14" customFormat="1" ht="10.2">
      <c r="B270" s="206"/>
      <c r="C270" s="207"/>
      <c r="D270" s="189" t="s">
        <v>134</v>
      </c>
      <c r="E270" s="208" t="s">
        <v>28</v>
      </c>
      <c r="F270" s="209" t="s">
        <v>345</v>
      </c>
      <c r="G270" s="207"/>
      <c r="H270" s="210">
        <v>9.552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134</v>
      </c>
      <c r="AU270" s="216" t="s">
        <v>84</v>
      </c>
      <c r="AV270" s="14" t="s">
        <v>84</v>
      </c>
      <c r="AW270" s="14" t="s">
        <v>35</v>
      </c>
      <c r="AX270" s="14" t="s">
        <v>74</v>
      </c>
      <c r="AY270" s="216" t="s">
        <v>121</v>
      </c>
    </row>
    <row r="271" spans="2:51" s="14" customFormat="1" ht="10.2">
      <c r="B271" s="206"/>
      <c r="C271" s="207"/>
      <c r="D271" s="189" t="s">
        <v>134</v>
      </c>
      <c r="E271" s="208" t="s">
        <v>28</v>
      </c>
      <c r="F271" s="209" t="s">
        <v>346</v>
      </c>
      <c r="G271" s="207"/>
      <c r="H271" s="210">
        <v>3.674</v>
      </c>
      <c r="I271" s="211"/>
      <c r="J271" s="207"/>
      <c r="K271" s="207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134</v>
      </c>
      <c r="AU271" s="216" t="s">
        <v>84</v>
      </c>
      <c r="AV271" s="14" t="s">
        <v>84</v>
      </c>
      <c r="AW271" s="14" t="s">
        <v>35</v>
      </c>
      <c r="AX271" s="14" t="s">
        <v>74</v>
      </c>
      <c r="AY271" s="216" t="s">
        <v>121</v>
      </c>
    </row>
    <row r="272" spans="2:51" s="13" customFormat="1" ht="10.2">
      <c r="B272" s="196"/>
      <c r="C272" s="197"/>
      <c r="D272" s="189" t="s">
        <v>134</v>
      </c>
      <c r="E272" s="198" t="s">
        <v>28</v>
      </c>
      <c r="F272" s="199" t="s">
        <v>347</v>
      </c>
      <c r="G272" s="197"/>
      <c r="H272" s="198" t="s">
        <v>28</v>
      </c>
      <c r="I272" s="200"/>
      <c r="J272" s="197"/>
      <c r="K272" s="197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134</v>
      </c>
      <c r="AU272" s="205" t="s">
        <v>84</v>
      </c>
      <c r="AV272" s="13" t="s">
        <v>82</v>
      </c>
      <c r="AW272" s="13" t="s">
        <v>35</v>
      </c>
      <c r="AX272" s="13" t="s">
        <v>74</v>
      </c>
      <c r="AY272" s="205" t="s">
        <v>121</v>
      </c>
    </row>
    <row r="273" spans="2:51" s="13" customFormat="1" ht="10.2">
      <c r="B273" s="196"/>
      <c r="C273" s="197"/>
      <c r="D273" s="189" t="s">
        <v>134</v>
      </c>
      <c r="E273" s="198" t="s">
        <v>28</v>
      </c>
      <c r="F273" s="199" t="s">
        <v>348</v>
      </c>
      <c r="G273" s="197"/>
      <c r="H273" s="198" t="s">
        <v>28</v>
      </c>
      <c r="I273" s="200"/>
      <c r="J273" s="197"/>
      <c r="K273" s="197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134</v>
      </c>
      <c r="AU273" s="205" t="s">
        <v>84</v>
      </c>
      <c r="AV273" s="13" t="s">
        <v>82</v>
      </c>
      <c r="AW273" s="13" t="s">
        <v>35</v>
      </c>
      <c r="AX273" s="13" t="s">
        <v>74</v>
      </c>
      <c r="AY273" s="205" t="s">
        <v>121</v>
      </c>
    </row>
    <row r="274" spans="2:51" s="14" customFormat="1" ht="10.2">
      <c r="B274" s="206"/>
      <c r="C274" s="207"/>
      <c r="D274" s="189" t="s">
        <v>134</v>
      </c>
      <c r="E274" s="208" t="s">
        <v>28</v>
      </c>
      <c r="F274" s="209" t="s">
        <v>349</v>
      </c>
      <c r="G274" s="207"/>
      <c r="H274" s="210">
        <v>0.749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134</v>
      </c>
      <c r="AU274" s="216" t="s">
        <v>84</v>
      </c>
      <c r="AV274" s="14" t="s">
        <v>84</v>
      </c>
      <c r="AW274" s="14" t="s">
        <v>35</v>
      </c>
      <c r="AX274" s="14" t="s">
        <v>74</v>
      </c>
      <c r="AY274" s="216" t="s">
        <v>121</v>
      </c>
    </row>
    <row r="275" spans="2:51" s="13" customFormat="1" ht="20.4">
      <c r="B275" s="196"/>
      <c r="C275" s="197"/>
      <c r="D275" s="189" t="s">
        <v>134</v>
      </c>
      <c r="E275" s="198" t="s">
        <v>28</v>
      </c>
      <c r="F275" s="199" t="s">
        <v>350</v>
      </c>
      <c r="G275" s="197"/>
      <c r="H275" s="198" t="s">
        <v>28</v>
      </c>
      <c r="I275" s="200"/>
      <c r="J275" s="197"/>
      <c r="K275" s="197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134</v>
      </c>
      <c r="AU275" s="205" t="s">
        <v>84</v>
      </c>
      <c r="AV275" s="13" t="s">
        <v>82</v>
      </c>
      <c r="AW275" s="13" t="s">
        <v>35</v>
      </c>
      <c r="AX275" s="13" t="s">
        <v>74</v>
      </c>
      <c r="AY275" s="205" t="s">
        <v>121</v>
      </c>
    </row>
    <row r="276" spans="2:51" s="14" customFormat="1" ht="10.2">
      <c r="B276" s="206"/>
      <c r="C276" s="207"/>
      <c r="D276" s="189" t="s">
        <v>134</v>
      </c>
      <c r="E276" s="208" t="s">
        <v>28</v>
      </c>
      <c r="F276" s="209" t="s">
        <v>351</v>
      </c>
      <c r="G276" s="207"/>
      <c r="H276" s="210">
        <v>0.252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134</v>
      </c>
      <c r="AU276" s="216" t="s">
        <v>84</v>
      </c>
      <c r="AV276" s="14" t="s">
        <v>84</v>
      </c>
      <c r="AW276" s="14" t="s">
        <v>35</v>
      </c>
      <c r="AX276" s="14" t="s">
        <v>74</v>
      </c>
      <c r="AY276" s="216" t="s">
        <v>121</v>
      </c>
    </row>
    <row r="277" spans="2:51" s="13" customFormat="1" ht="10.2">
      <c r="B277" s="196"/>
      <c r="C277" s="197"/>
      <c r="D277" s="189" t="s">
        <v>134</v>
      </c>
      <c r="E277" s="198" t="s">
        <v>28</v>
      </c>
      <c r="F277" s="199" t="s">
        <v>352</v>
      </c>
      <c r="G277" s="197"/>
      <c r="H277" s="198" t="s">
        <v>28</v>
      </c>
      <c r="I277" s="200"/>
      <c r="J277" s="197"/>
      <c r="K277" s="197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134</v>
      </c>
      <c r="AU277" s="205" t="s">
        <v>84</v>
      </c>
      <c r="AV277" s="13" t="s">
        <v>82</v>
      </c>
      <c r="AW277" s="13" t="s">
        <v>35</v>
      </c>
      <c r="AX277" s="13" t="s">
        <v>74</v>
      </c>
      <c r="AY277" s="205" t="s">
        <v>121</v>
      </c>
    </row>
    <row r="278" spans="2:51" s="14" customFormat="1" ht="10.2">
      <c r="B278" s="206"/>
      <c r="C278" s="207"/>
      <c r="D278" s="189" t="s">
        <v>134</v>
      </c>
      <c r="E278" s="208" t="s">
        <v>28</v>
      </c>
      <c r="F278" s="209" t="s">
        <v>353</v>
      </c>
      <c r="G278" s="207"/>
      <c r="H278" s="210">
        <v>0.511</v>
      </c>
      <c r="I278" s="211"/>
      <c r="J278" s="207"/>
      <c r="K278" s="207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134</v>
      </c>
      <c r="AU278" s="216" t="s">
        <v>84</v>
      </c>
      <c r="AV278" s="14" t="s">
        <v>84</v>
      </c>
      <c r="AW278" s="14" t="s">
        <v>35</v>
      </c>
      <c r="AX278" s="14" t="s">
        <v>74</v>
      </c>
      <c r="AY278" s="216" t="s">
        <v>121</v>
      </c>
    </row>
    <row r="279" spans="2:51" s="13" customFormat="1" ht="10.2">
      <c r="B279" s="196"/>
      <c r="C279" s="197"/>
      <c r="D279" s="189" t="s">
        <v>134</v>
      </c>
      <c r="E279" s="198" t="s">
        <v>28</v>
      </c>
      <c r="F279" s="199" t="s">
        <v>354</v>
      </c>
      <c r="G279" s="197"/>
      <c r="H279" s="198" t="s">
        <v>28</v>
      </c>
      <c r="I279" s="200"/>
      <c r="J279" s="197"/>
      <c r="K279" s="197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134</v>
      </c>
      <c r="AU279" s="205" t="s">
        <v>84</v>
      </c>
      <c r="AV279" s="13" t="s">
        <v>82</v>
      </c>
      <c r="AW279" s="13" t="s">
        <v>35</v>
      </c>
      <c r="AX279" s="13" t="s">
        <v>74</v>
      </c>
      <c r="AY279" s="205" t="s">
        <v>121</v>
      </c>
    </row>
    <row r="280" spans="2:51" s="14" customFormat="1" ht="10.2">
      <c r="B280" s="206"/>
      <c r="C280" s="207"/>
      <c r="D280" s="189" t="s">
        <v>134</v>
      </c>
      <c r="E280" s="208" t="s">
        <v>28</v>
      </c>
      <c r="F280" s="209" t="s">
        <v>355</v>
      </c>
      <c r="G280" s="207"/>
      <c r="H280" s="210">
        <v>0.206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134</v>
      </c>
      <c r="AU280" s="216" t="s">
        <v>84</v>
      </c>
      <c r="AV280" s="14" t="s">
        <v>84</v>
      </c>
      <c r="AW280" s="14" t="s">
        <v>35</v>
      </c>
      <c r="AX280" s="14" t="s">
        <v>74</v>
      </c>
      <c r="AY280" s="216" t="s">
        <v>121</v>
      </c>
    </row>
    <row r="281" spans="2:51" s="15" customFormat="1" ht="10.2">
      <c r="B281" s="217"/>
      <c r="C281" s="218"/>
      <c r="D281" s="189" t="s">
        <v>134</v>
      </c>
      <c r="E281" s="219" t="s">
        <v>28</v>
      </c>
      <c r="F281" s="220" t="s">
        <v>192</v>
      </c>
      <c r="G281" s="218"/>
      <c r="H281" s="221">
        <v>428.607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134</v>
      </c>
      <c r="AU281" s="227" t="s">
        <v>84</v>
      </c>
      <c r="AV281" s="15" t="s">
        <v>145</v>
      </c>
      <c r="AW281" s="15" t="s">
        <v>35</v>
      </c>
      <c r="AX281" s="15" t="s">
        <v>74</v>
      </c>
      <c r="AY281" s="227" t="s">
        <v>121</v>
      </c>
    </row>
    <row r="282" spans="2:51" s="13" customFormat="1" ht="10.2">
      <c r="B282" s="196"/>
      <c r="C282" s="197"/>
      <c r="D282" s="189" t="s">
        <v>134</v>
      </c>
      <c r="E282" s="198" t="s">
        <v>28</v>
      </c>
      <c r="F282" s="199" t="s">
        <v>356</v>
      </c>
      <c r="G282" s="197"/>
      <c r="H282" s="198" t="s">
        <v>28</v>
      </c>
      <c r="I282" s="200"/>
      <c r="J282" s="197"/>
      <c r="K282" s="197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134</v>
      </c>
      <c r="AU282" s="205" t="s">
        <v>84</v>
      </c>
      <c r="AV282" s="13" t="s">
        <v>82</v>
      </c>
      <c r="AW282" s="13" t="s">
        <v>35</v>
      </c>
      <c r="AX282" s="13" t="s">
        <v>74</v>
      </c>
      <c r="AY282" s="205" t="s">
        <v>121</v>
      </c>
    </row>
    <row r="283" spans="2:51" s="13" customFormat="1" ht="10.2">
      <c r="B283" s="196"/>
      <c r="C283" s="197"/>
      <c r="D283" s="189" t="s">
        <v>134</v>
      </c>
      <c r="E283" s="198" t="s">
        <v>28</v>
      </c>
      <c r="F283" s="199" t="s">
        <v>357</v>
      </c>
      <c r="G283" s="197"/>
      <c r="H283" s="198" t="s">
        <v>28</v>
      </c>
      <c r="I283" s="200"/>
      <c r="J283" s="197"/>
      <c r="K283" s="197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134</v>
      </c>
      <c r="AU283" s="205" t="s">
        <v>84</v>
      </c>
      <c r="AV283" s="13" t="s">
        <v>82</v>
      </c>
      <c r="AW283" s="13" t="s">
        <v>35</v>
      </c>
      <c r="AX283" s="13" t="s">
        <v>74</v>
      </c>
      <c r="AY283" s="205" t="s">
        <v>121</v>
      </c>
    </row>
    <row r="284" spans="2:51" s="14" customFormat="1" ht="10.2">
      <c r="B284" s="206"/>
      <c r="C284" s="207"/>
      <c r="D284" s="189" t="s">
        <v>134</v>
      </c>
      <c r="E284" s="208" t="s">
        <v>28</v>
      </c>
      <c r="F284" s="209" t="s">
        <v>329</v>
      </c>
      <c r="G284" s="207"/>
      <c r="H284" s="210">
        <v>80.212</v>
      </c>
      <c r="I284" s="211"/>
      <c r="J284" s="207"/>
      <c r="K284" s="207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134</v>
      </c>
      <c r="AU284" s="216" t="s">
        <v>84</v>
      </c>
      <c r="AV284" s="14" t="s">
        <v>84</v>
      </c>
      <c r="AW284" s="14" t="s">
        <v>35</v>
      </c>
      <c r="AX284" s="14" t="s">
        <v>74</v>
      </c>
      <c r="AY284" s="216" t="s">
        <v>121</v>
      </c>
    </row>
    <row r="285" spans="2:51" s="13" customFormat="1" ht="10.2">
      <c r="B285" s="196"/>
      <c r="C285" s="197"/>
      <c r="D285" s="189" t="s">
        <v>134</v>
      </c>
      <c r="E285" s="198" t="s">
        <v>28</v>
      </c>
      <c r="F285" s="199" t="s">
        <v>358</v>
      </c>
      <c r="G285" s="197"/>
      <c r="H285" s="198" t="s">
        <v>28</v>
      </c>
      <c r="I285" s="200"/>
      <c r="J285" s="197"/>
      <c r="K285" s="197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134</v>
      </c>
      <c r="AU285" s="205" t="s">
        <v>84</v>
      </c>
      <c r="AV285" s="13" t="s">
        <v>82</v>
      </c>
      <c r="AW285" s="13" t="s">
        <v>35</v>
      </c>
      <c r="AX285" s="13" t="s">
        <v>74</v>
      </c>
      <c r="AY285" s="205" t="s">
        <v>121</v>
      </c>
    </row>
    <row r="286" spans="2:51" s="13" customFormat="1" ht="10.2">
      <c r="B286" s="196"/>
      <c r="C286" s="197"/>
      <c r="D286" s="189" t="s">
        <v>134</v>
      </c>
      <c r="E286" s="198" t="s">
        <v>28</v>
      </c>
      <c r="F286" s="199" t="s">
        <v>359</v>
      </c>
      <c r="G286" s="197"/>
      <c r="H286" s="198" t="s">
        <v>28</v>
      </c>
      <c r="I286" s="200"/>
      <c r="J286" s="197"/>
      <c r="K286" s="197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134</v>
      </c>
      <c r="AU286" s="205" t="s">
        <v>84</v>
      </c>
      <c r="AV286" s="13" t="s">
        <v>82</v>
      </c>
      <c r="AW286" s="13" t="s">
        <v>35</v>
      </c>
      <c r="AX286" s="13" t="s">
        <v>74</v>
      </c>
      <c r="AY286" s="205" t="s">
        <v>121</v>
      </c>
    </row>
    <row r="287" spans="2:51" s="14" customFormat="1" ht="10.2">
      <c r="B287" s="206"/>
      <c r="C287" s="207"/>
      <c r="D287" s="189" t="s">
        <v>134</v>
      </c>
      <c r="E287" s="208" t="s">
        <v>28</v>
      </c>
      <c r="F287" s="209" t="s">
        <v>360</v>
      </c>
      <c r="G287" s="207"/>
      <c r="H287" s="210">
        <v>80.823</v>
      </c>
      <c r="I287" s="211"/>
      <c r="J287" s="207"/>
      <c r="K287" s="207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134</v>
      </c>
      <c r="AU287" s="216" t="s">
        <v>84</v>
      </c>
      <c r="AV287" s="14" t="s">
        <v>84</v>
      </c>
      <c r="AW287" s="14" t="s">
        <v>35</v>
      </c>
      <c r="AX287" s="14" t="s">
        <v>74</v>
      </c>
      <c r="AY287" s="216" t="s">
        <v>121</v>
      </c>
    </row>
    <row r="288" spans="2:51" s="14" customFormat="1" ht="10.2">
      <c r="B288" s="206"/>
      <c r="C288" s="207"/>
      <c r="D288" s="189" t="s">
        <v>134</v>
      </c>
      <c r="E288" s="208" t="s">
        <v>28</v>
      </c>
      <c r="F288" s="209" t="s">
        <v>361</v>
      </c>
      <c r="G288" s="207"/>
      <c r="H288" s="210">
        <v>70.742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134</v>
      </c>
      <c r="AU288" s="216" t="s">
        <v>84</v>
      </c>
      <c r="AV288" s="14" t="s">
        <v>84</v>
      </c>
      <c r="AW288" s="14" t="s">
        <v>35</v>
      </c>
      <c r="AX288" s="14" t="s">
        <v>74</v>
      </c>
      <c r="AY288" s="216" t="s">
        <v>121</v>
      </c>
    </row>
    <row r="289" spans="2:51" s="13" customFormat="1" ht="10.2">
      <c r="B289" s="196"/>
      <c r="C289" s="197"/>
      <c r="D289" s="189" t="s">
        <v>134</v>
      </c>
      <c r="E289" s="198" t="s">
        <v>28</v>
      </c>
      <c r="F289" s="199" t="s">
        <v>362</v>
      </c>
      <c r="G289" s="197"/>
      <c r="H289" s="198" t="s">
        <v>28</v>
      </c>
      <c r="I289" s="200"/>
      <c r="J289" s="197"/>
      <c r="K289" s="197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134</v>
      </c>
      <c r="AU289" s="205" t="s">
        <v>84</v>
      </c>
      <c r="AV289" s="13" t="s">
        <v>82</v>
      </c>
      <c r="AW289" s="13" t="s">
        <v>35</v>
      </c>
      <c r="AX289" s="13" t="s">
        <v>74</v>
      </c>
      <c r="AY289" s="205" t="s">
        <v>121</v>
      </c>
    </row>
    <row r="290" spans="2:51" s="13" customFormat="1" ht="10.2">
      <c r="B290" s="196"/>
      <c r="C290" s="197"/>
      <c r="D290" s="189" t="s">
        <v>134</v>
      </c>
      <c r="E290" s="198" t="s">
        <v>28</v>
      </c>
      <c r="F290" s="199" t="s">
        <v>363</v>
      </c>
      <c r="G290" s="197"/>
      <c r="H290" s="198" t="s">
        <v>28</v>
      </c>
      <c r="I290" s="200"/>
      <c r="J290" s="197"/>
      <c r="K290" s="197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134</v>
      </c>
      <c r="AU290" s="205" t="s">
        <v>84</v>
      </c>
      <c r="AV290" s="13" t="s">
        <v>82</v>
      </c>
      <c r="AW290" s="13" t="s">
        <v>35</v>
      </c>
      <c r="AX290" s="13" t="s">
        <v>74</v>
      </c>
      <c r="AY290" s="205" t="s">
        <v>121</v>
      </c>
    </row>
    <row r="291" spans="2:51" s="14" customFormat="1" ht="10.2">
      <c r="B291" s="206"/>
      <c r="C291" s="207"/>
      <c r="D291" s="189" t="s">
        <v>134</v>
      </c>
      <c r="E291" s="208" t="s">
        <v>28</v>
      </c>
      <c r="F291" s="209" t="s">
        <v>364</v>
      </c>
      <c r="G291" s="207"/>
      <c r="H291" s="210">
        <v>38.895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134</v>
      </c>
      <c r="AU291" s="216" t="s">
        <v>84</v>
      </c>
      <c r="AV291" s="14" t="s">
        <v>84</v>
      </c>
      <c r="AW291" s="14" t="s">
        <v>35</v>
      </c>
      <c r="AX291" s="14" t="s">
        <v>74</v>
      </c>
      <c r="AY291" s="216" t="s">
        <v>121</v>
      </c>
    </row>
    <row r="292" spans="2:51" s="13" customFormat="1" ht="10.2">
      <c r="B292" s="196"/>
      <c r="C292" s="197"/>
      <c r="D292" s="189" t="s">
        <v>134</v>
      </c>
      <c r="E292" s="198" t="s">
        <v>28</v>
      </c>
      <c r="F292" s="199" t="s">
        <v>365</v>
      </c>
      <c r="G292" s="197"/>
      <c r="H292" s="198" t="s">
        <v>28</v>
      </c>
      <c r="I292" s="200"/>
      <c r="J292" s="197"/>
      <c r="K292" s="197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134</v>
      </c>
      <c r="AU292" s="205" t="s">
        <v>84</v>
      </c>
      <c r="AV292" s="13" t="s">
        <v>82</v>
      </c>
      <c r="AW292" s="13" t="s">
        <v>35</v>
      </c>
      <c r="AX292" s="13" t="s">
        <v>74</v>
      </c>
      <c r="AY292" s="205" t="s">
        <v>121</v>
      </c>
    </row>
    <row r="293" spans="2:51" s="13" customFormat="1" ht="10.2">
      <c r="B293" s="196"/>
      <c r="C293" s="197"/>
      <c r="D293" s="189" t="s">
        <v>134</v>
      </c>
      <c r="E293" s="198" t="s">
        <v>28</v>
      </c>
      <c r="F293" s="199" t="s">
        <v>338</v>
      </c>
      <c r="G293" s="197"/>
      <c r="H293" s="198" t="s">
        <v>28</v>
      </c>
      <c r="I293" s="200"/>
      <c r="J293" s="197"/>
      <c r="K293" s="197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134</v>
      </c>
      <c r="AU293" s="205" t="s">
        <v>84</v>
      </c>
      <c r="AV293" s="13" t="s">
        <v>82</v>
      </c>
      <c r="AW293" s="13" t="s">
        <v>35</v>
      </c>
      <c r="AX293" s="13" t="s">
        <v>74</v>
      </c>
      <c r="AY293" s="205" t="s">
        <v>121</v>
      </c>
    </row>
    <row r="294" spans="2:51" s="14" customFormat="1" ht="10.2">
      <c r="B294" s="206"/>
      <c r="C294" s="207"/>
      <c r="D294" s="189" t="s">
        <v>134</v>
      </c>
      <c r="E294" s="208" t="s">
        <v>28</v>
      </c>
      <c r="F294" s="209" t="s">
        <v>339</v>
      </c>
      <c r="G294" s="207"/>
      <c r="H294" s="210">
        <v>61.042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134</v>
      </c>
      <c r="AU294" s="216" t="s">
        <v>84</v>
      </c>
      <c r="AV294" s="14" t="s">
        <v>84</v>
      </c>
      <c r="AW294" s="14" t="s">
        <v>35</v>
      </c>
      <c r="AX294" s="14" t="s">
        <v>74</v>
      </c>
      <c r="AY294" s="216" t="s">
        <v>121</v>
      </c>
    </row>
    <row r="295" spans="2:51" s="14" customFormat="1" ht="10.2">
      <c r="B295" s="206"/>
      <c r="C295" s="207"/>
      <c r="D295" s="189" t="s">
        <v>134</v>
      </c>
      <c r="E295" s="208" t="s">
        <v>28</v>
      </c>
      <c r="F295" s="209" t="s">
        <v>366</v>
      </c>
      <c r="G295" s="207"/>
      <c r="H295" s="210">
        <v>65.94</v>
      </c>
      <c r="I295" s="211"/>
      <c r="J295" s="207"/>
      <c r="K295" s="207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134</v>
      </c>
      <c r="AU295" s="216" t="s">
        <v>84</v>
      </c>
      <c r="AV295" s="14" t="s">
        <v>84</v>
      </c>
      <c r="AW295" s="14" t="s">
        <v>35</v>
      </c>
      <c r="AX295" s="14" t="s">
        <v>74</v>
      </c>
      <c r="AY295" s="216" t="s">
        <v>121</v>
      </c>
    </row>
    <row r="296" spans="2:51" s="13" customFormat="1" ht="10.2">
      <c r="B296" s="196"/>
      <c r="C296" s="197"/>
      <c r="D296" s="189" t="s">
        <v>134</v>
      </c>
      <c r="E296" s="198" t="s">
        <v>28</v>
      </c>
      <c r="F296" s="199" t="s">
        <v>341</v>
      </c>
      <c r="G296" s="197"/>
      <c r="H296" s="198" t="s">
        <v>28</v>
      </c>
      <c r="I296" s="200"/>
      <c r="J296" s="197"/>
      <c r="K296" s="197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134</v>
      </c>
      <c r="AU296" s="205" t="s">
        <v>84</v>
      </c>
      <c r="AV296" s="13" t="s">
        <v>82</v>
      </c>
      <c r="AW296" s="13" t="s">
        <v>35</v>
      </c>
      <c r="AX296" s="13" t="s">
        <v>74</v>
      </c>
      <c r="AY296" s="205" t="s">
        <v>121</v>
      </c>
    </row>
    <row r="297" spans="2:51" s="13" customFormat="1" ht="10.2">
      <c r="B297" s="196"/>
      <c r="C297" s="197"/>
      <c r="D297" s="189" t="s">
        <v>134</v>
      </c>
      <c r="E297" s="198" t="s">
        <v>28</v>
      </c>
      <c r="F297" s="199" t="s">
        <v>342</v>
      </c>
      <c r="G297" s="197"/>
      <c r="H297" s="198" t="s">
        <v>28</v>
      </c>
      <c r="I297" s="200"/>
      <c r="J297" s="197"/>
      <c r="K297" s="197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134</v>
      </c>
      <c r="AU297" s="205" t="s">
        <v>84</v>
      </c>
      <c r="AV297" s="13" t="s">
        <v>82</v>
      </c>
      <c r="AW297" s="13" t="s">
        <v>35</v>
      </c>
      <c r="AX297" s="13" t="s">
        <v>74</v>
      </c>
      <c r="AY297" s="205" t="s">
        <v>121</v>
      </c>
    </row>
    <row r="298" spans="2:51" s="14" customFormat="1" ht="10.2">
      <c r="B298" s="206"/>
      <c r="C298" s="207"/>
      <c r="D298" s="189" t="s">
        <v>134</v>
      </c>
      <c r="E298" s="208" t="s">
        <v>28</v>
      </c>
      <c r="F298" s="209" t="s">
        <v>343</v>
      </c>
      <c r="G298" s="207"/>
      <c r="H298" s="210">
        <v>5.276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134</v>
      </c>
      <c r="AU298" s="216" t="s">
        <v>84</v>
      </c>
      <c r="AV298" s="14" t="s">
        <v>84</v>
      </c>
      <c r="AW298" s="14" t="s">
        <v>35</v>
      </c>
      <c r="AX298" s="14" t="s">
        <v>74</v>
      </c>
      <c r="AY298" s="216" t="s">
        <v>121</v>
      </c>
    </row>
    <row r="299" spans="2:51" s="13" customFormat="1" ht="10.2">
      <c r="B299" s="196"/>
      <c r="C299" s="197"/>
      <c r="D299" s="189" t="s">
        <v>134</v>
      </c>
      <c r="E299" s="198" t="s">
        <v>28</v>
      </c>
      <c r="F299" s="199" t="s">
        <v>344</v>
      </c>
      <c r="G299" s="197"/>
      <c r="H299" s="198" t="s">
        <v>28</v>
      </c>
      <c r="I299" s="200"/>
      <c r="J299" s="197"/>
      <c r="K299" s="197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134</v>
      </c>
      <c r="AU299" s="205" t="s">
        <v>84</v>
      </c>
      <c r="AV299" s="13" t="s">
        <v>82</v>
      </c>
      <c r="AW299" s="13" t="s">
        <v>35</v>
      </c>
      <c r="AX299" s="13" t="s">
        <v>74</v>
      </c>
      <c r="AY299" s="205" t="s">
        <v>121</v>
      </c>
    </row>
    <row r="300" spans="2:51" s="14" customFormat="1" ht="10.2">
      <c r="B300" s="206"/>
      <c r="C300" s="207"/>
      <c r="D300" s="189" t="s">
        <v>134</v>
      </c>
      <c r="E300" s="208" t="s">
        <v>28</v>
      </c>
      <c r="F300" s="209" t="s">
        <v>345</v>
      </c>
      <c r="G300" s="207"/>
      <c r="H300" s="210">
        <v>9.552</v>
      </c>
      <c r="I300" s="211"/>
      <c r="J300" s="207"/>
      <c r="K300" s="207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134</v>
      </c>
      <c r="AU300" s="216" t="s">
        <v>84</v>
      </c>
      <c r="AV300" s="14" t="s">
        <v>84</v>
      </c>
      <c r="AW300" s="14" t="s">
        <v>35</v>
      </c>
      <c r="AX300" s="14" t="s">
        <v>74</v>
      </c>
      <c r="AY300" s="216" t="s">
        <v>121</v>
      </c>
    </row>
    <row r="301" spans="2:51" s="14" customFormat="1" ht="10.2">
      <c r="B301" s="206"/>
      <c r="C301" s="207"/>
      <c r="D301" s="189" t="s">
        <v>134</v>
      </c>
      <c r="E301" s="208" t="s">
        <v>28</v>
      </c>
      <c r="F301" s="209" t="s">
        <v>346</v>
      </c>
      <c r="G301" s="207"/>
      <c r="H301" s="210">
        <v>3.674</v>
      </c>
      <c r="I301" s="211"/>
      <c r="J301" s="207"/>
      <c r="K301" s="207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134</v>
      </c>
      <c r="AU301" s="216" t="s">
        <v>84</v>
      </c>
      <c r="AV301" s="14" t="s">
        <v>84</v>
      </c>
      <c r="AW301" s="14" t="s">
        <v>35</v>
      </c>
      <c r="AX301" s="14" t="s">
        <v>74</v>
      </c>
      <c r="AY301" s="216" t="s">
        <v>121</v>
      </c>
    </row>
    <row r="302" spans="2:51" s="13" customFormat="1" ht="10.2">
      <c r="B302" s="196"/>
      <c r="C302" s="197"/>
      <c r="D302" s="189" t="s">
        <v>134</v>
      </c>
      <c r="E302" s="198" t="s">
        <v>28</v>
      </c>
      <c r="F302" s="199" t="s">
        <v>347</v>
      </c>
      <c r="G302" s="197"/>
      <c r="H302" s="198" t="s">
        <v>28</v>
      </c>
      <c r="I302" s="200"/>
      <c r="J302" s="197"/>
      <c r="K302" s="197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134</v>
      </c>
      <c r="AU302" s="205" t="s">
        <v>84</v>
      </c>
      <c r="AV302" s="13" t="s">
        <v>82</v>
      </c>
      <c r="AW302" s="13" t="s">
        <v>35</v>
      </c>
      <c r="AX302" s="13" t="s">
        <v>74</v>
      </c>
      <c r="AY302" s="205" t="s">
        <v>121</v>
      </c>
    </row>
    <row r="303" spans="2:51" s="13" customFormat="1" ht="10.2">
      <c r="B303" s="196"/>
      <c r="C303" s="197"/>
      <c r="D303" s="189" t="s">
        <v>134</v>
      </c>
      <c r="E303" s="198" t="s">
        <v>28</v>
      </c>
      <c r="F303" s="199" t="s">
        <v>348</v>
      </c>
      <c r="G303" s="197"/>
      <c r="H303" s="198" t="s">
        <v>28</v>
      </c>
      <c r="I303" s="200"/>
      <c r="J303" s="197"/>
      <c r="K303" s="197"/>
      <c r="L303" s="201"/>
      <c r="M303" s="202"/>
      <c r="N303" s="203"/>
      <c r="O303" s="203"/>
      <c r="P303" s="203"/>
      <c r="Q303" s="203"/>
      <c r="R303" s="203"/>
      <c r="S303" s="203"/>
      <c r="T303" s="204"/>
      <c r="AT303" s="205" t="s">
        <v>134</v>
      </c>
      <c r="AU303" s="205" t="s">
        <v>84</v>
      </c>
      <c r="AV303" s="13" t="s">
        <v>82</v>
      </c>
      <c r="AW303" s="13" t="s">
        <v>35</v>
      </c>
      <c r="AX303" s="13" t="s">
        <v>74</v>
      </c>
      <c r="AY303" s="205" t="s">
        <v>121</v>
      </c>
    </row>
    <row r="304" spans="2:51" s="14" customFormat="1" ht="10.2">
      <c r="B304" s="206"/>
      <c r="C304" s="207"/>
      <c r="D304" s="189" t="s">
        <v>134</v>
      </c>
      <c r="E304" s="208" t="s">
        <v>28</v>
      </c>
      <c r="F304" s="209" t="s">
        <v>349</v>
      </c>
      <c r="G304" s="207"/>
      <c r="H304" s="210">
        <v>0.749</v>
      </c>
      <c r="I304" s="211"/>
      <c r="J304" s="207"/>
      <c r="K304" s="207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134</v>
      </c>
      <c r="AU304" s="216" t="s">
        <v>84</v>
      </c>
      <c r="AV304" s="14" t="s">
        <v>84</v>
      </c>
      <c r="AW304" s="14" t="s">
        <v>35</v>
      </c>
      <c r="AX304" s="14" t="s">
        <v>74</v>
      </c>
      <c r="AY304" s="216" t="s">
        <v>121</v>
      </c>
    </row>
    <row r="305" spans="2:51" s="13" customFormat="1" ht="20.4">
      <c r="B305" s="196"/>
      <c r="C305" s="197"/>
      <c r="D305" s="189" t="s">
        <v>134</v>
      </c>
      <c r="E305" s="198" t="s">
        <v>28</v>
      </c>
      <c r="F305" s="199" t="s">
        <v>350</v>
      </c>
      <c r="G305" s="197"/>
      <c r="H305" s="198" t="s">
        <v>28</v>
      </c>
      <c r="I305" s="200"/>
      <c r="J305" s="197"/>
      <c r="K305" s="197"/>
      <c r="L305" s="201"/>
      <c r="M305" s="202"/>
      <c r="N305" s="203"/>
      <c r="O305" s="203"/>
      <c r="P305" s="203"/>
      <c r="Q305" s="203"/>
      <c r="R305" s="203"/>
      <c r="S305" s="203"/>
      <c r="T305" s="204"/>
      <c r="AT305" s="205" t="s">
        <v>134</v>
      </c>
      <c r="AU305" s="205" t="s">
        <v>84</v>
      </c>
      <c r="AV305" s="13" t="s">
        <v>82</v>
      </c>
      <c r="AW305" s="13" t="s">
        <v>35</v>
      </c>
      <c r="AX305" s="13" t="s">
        <v>74</v>
      </c>
      <c r="AY305" s="205" t="s">
        <v>121</v>
      </c>
    </row>
    <row r="306" spans="2:51" s="14" customFormat="1" ht="10.2">
      <c r="B306" s="206"/>
      <c r="C306" s="207"/>
      <c r="D306" s="189" t="s">
        <v>134</v>
      </c>
      <c r="E306" s="208" t="s">
        <v>28</v>
      </c>
      <c r="F306" s="209" t="s">
        <v>351</v>
      </c>
      <c r="G306" s="207"/>
      <c r="H306" s="210">
        <v>0.252</v>
      </c>
      <c r="I306" s="211"/>
      <c r="J306" s="207"/>
      <c r="K306" s="207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134</v>
      </c>
      <c r="AU306" s="216" t="s">
        <v>84</v>
      </c>
      <c r="AV306" s="14" t="s">
        <v>84</v>
      </c>
      <c r="AW306" s="14" t="s">
        <v>35</v>
      </c>
      <c r="AX306" s="14" t="s">
        <v>74</v>
      </c>
      <c r="AY306" s="216" t="s">
        <v>121</v>
      </c>
    </row>
    <row r="307" spans="2:51" s="13" customFormat="1" ht="10.2">
      <c r="B307" s="196"/>
      <c r="C307" s="197"/>
      <c r="D307" s="189" t="s">
        <v>134</v>
      </c>
      <c r="E307" s="198" t="s">
        <v>28</v>
      </c>
      <c r="F307" s="199" t="s">
        <v>352</v>
      </c>
      <c r="G307" s="197"/>
      <c r="H307" s="198" t="s">
        <v>28</v>
      </c>
      <c r="I307" s="200"/>
      <c r="J307" s="197"/>
      <c r="K307" s="197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134</v>
      </c>
      <c r="AU307" s="205" t="s">
        <v>84</v>
      </c>
      <c r="AV307" s="13" t="s">
        <v>82</v>
      </c>
      <c r="AW307" s="13" t="s">
        <v>35</v>
      </c>
      <c r="AX307" s="13" t="s">
        <v>74</v>
      </c>
      <c r="AY307" s="205" t="s">
        <v>121</v>
      </c>
    </row>
    <row r="308" spans="2:51" s="14" customFormat="1" ht="10.2">
      <c r="B308" s="206"/>
      <c r="C308" s="207"/>
      <c r="D308" s="189" t="s">
        <v>134</v>
      </c>
      <c r="E308" s="208" t="s">
        <v>28</v>
      </c>
      <c r="F308" s="209" t="s">
        <v>353</v>
      </c>
      <c r="G308" s="207"/>
      <c r="H308" s="210">
        <v>0.511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134</v>
      </c>
      <c r="AU308" s="216" t="s">
        <v>84</v>
      </c>
      <c r="AV308" s="14" t="s">
        <v>84</v>
      </c>
      <c r="AW308" s="14" t="s">
        <v>35</v>
      </c>
      <c r="AX308" s="14" t="s">
        <v>74</v>
      </c>
      <c r="AY308" s="216" t="s">
        <v>121</v>
      </c>
    </row>
    <row r="309" spans="2:51" s="13" customFormat="1" ht="10.2">
      <c r="B309" s="196"/>
      <c r="C309" s="197"/>
      <c r="D309" s="189" t="s">
        <v>134</v>
      </c>
      <c r="E309" s="198" t="s">
        <v>28</v>
      </c>
      <c r="F309" s="199" t="s">
        <v>354</v>
      </c>
      <c r="G309" s="197"/>
      <c r="H309" s="198" t="s">
        <v>28</v>
      </c>
      <c r="I309" s="200"/>
      <c r="J309" s="197"/>
      <c r="K309" s="197"/>
      <c r="L309" s="201"/>
      <c r="M309" s="202"/>
      <c r="N309" s="203"/>
      <c r="O309" s="203"/>
      <c r="P309" s="203"/>
      <c r="Q309" s="203"/>
      <c r="R309" s="203"/>
      <c r="S309" s="203"/>
      <c r="T309" s="204"/>
      <c r="AT309" s="205" t="s">
        <v>134</v>
      </c>
      <c r="AU309" s="205" t="s">
        <v>84</v>
      </c>
      <c r="AV309" s="13" t="s">
        <v>82</v>
      </c>
      <c r="AW309" s="13" t="s">
        <v>35</v>
      </c>
      <c r="AX309" s="13" t="s">
        <v>74</v>
      </c>
      <c r="AY309" s="205" t="s">
        <v>121</v>
      </c>
    </row>
    <row r="310" spans="2:51" s="14" customFormat="1" ht="10.2">
      <c r="B310" s="206"/>
      <c r="C310" s="207"/>
      <c r="D310" s="189" t="s">
        <v>134</v>
      </c>
      <c r="E310" s="208" t="s">
        <v>28</v>
      </c>
      <c r="F310" s="209" t="s">
        <v>355</v>
      </c>
      <c r="G310" s="207"/>
      <c r="H310" s="210">
        <v>0.206</v>
      </c>
      <c r="I310" s="211"/>
      <c r="J310" s="207"/>
      <c r="K310" s="207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134</v>
      </c>
      <c r="AU310" s="216" t="s">
        <v>84</v>
      </c>
      <c r="AV310" s="14" t="s">
        <v>84</v>
      </c>
      <c r="AW310" s="14" t="s">
        <v>35</v>
      </c>
      <c r="AX310" s="14" t="s">
        <v>74</v>
      </c>
      <c r="AY310" s="216" t="s">
        <v>121</v>
      </c>
    </row>
    <row r="311" spans="2:51" s="15" customFormat="1" ht="10.2">
      <c r="B311" s="217"/>
      <c r="C311" s="218"/>
      <c r="D311" s="189" t="s">
        <v>134</v>
      </c>
      <c r="E311" s="219" t="s">
        <v>28</v>
      </c>
      <c r="F311" s="220" t="s">
        <v>192</v>
      </c>
      <c r="G311" s="218"/>
      <c r="H311" s="221">
        <v>417.874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134</v>
      </c>
      <c r="AU311" s="227" t="s">
        <v>84</v>
      </c>
      <c r="AV311" s="15" t="s">
        <v>145</v>
      </c>
      <c r="AW311" s="15" t="s">
        <v>35</v>
      </c>
      <c r="AX311" s="15" t="s">
        <v>74</v>
      </c>
      <c r="AY311" s="227" t="s">
        <v>121</v>
      </c>
    </row>
    <row r="312" spans="2:51" s="13" customFormat="1" ht="10.2">
      <c r="B312" s="196"/>
      <c r="C312" s="197"/>
      <c r="D312" s="189" t="s">
        <v>134</v>
      </c>
      <c r="E312" s="198" t="s">
        <v>28</v>
      </c>
      <c r="F312" s="199" t="s">
        <v>367</v>
      </c>
      <c r="G312" s="197"/>
      <c r="H312" s="198" t="s">
        <v>28</v>
      </c>
      <c r="I312" s="200"/>
      <c r="J312" s="197"/>
      <c r="K312" s="197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134</v>
      </c>
      <c r="AU312" s="205" t="s">
        <v>84</v>
      </c>
      <c r="AV312" s="13" t="s">
        <v>82</v>
      </c>
      <c r="AW312" s="13" t="s">
        <v>35</v>
      </c>
      <c r="AX312" s="13" t="s">
        <v>74</v>
      </c>
      <c r="AY312" s="205" t="s">
        <v>121</v>
      </c>
    </row>
    <row r="313" spans="2:51" s="14" customFormat="1" ht="10.2">
      <c r="B313" s="206"/>
      <c r="C313" s="207"/>
      <c r="D313" s="189" t="s">
        <v>134</v>
      </c>
      <c r="E313" s="208" t="s">
        <v>28</v>
      </c>
      <c r="F313" s="209" t="s">
        <v>368</v>
      </c>
      <c r="G313" s="207"/>
      <c r="H313" s="210">
        <v>3.354</v>
      </c>
      <c r="I313" s="211"/>
      <c r="J313" s="207"/>
      <c r="K313" s="207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134</v>
      </c>
      <c r="AU313" s="216" t="s">
        <v>84</v>
      </c>
      <c r="AV313" s="14" t="s">
        <v>84</v>
      </c>
      <c r="AW313" s="14" t="s">
        <v>35</v>
      </c>
      <c r="AX313" s="14" t="s">
        <v>74</v>
      </c>
      <c r="AY313" s="216" t="s">
        <v>121</v>
      </c>
    </row>
    <row r="314" spans="2:51" s="16" customFormat="1" ht="10.2">
      <c r="B314" s="228"/>
      <c r="C314" s="229"/>
      <c r="D314" s="189" t="s">
        <v>134</v>
      </c>
      <c r="E314" s="230" t="s">
        <v>28</v>
      </c>
      <c r="F314" s="231" t="s">
        <v>198</v>
      </c>
      <c r="G314" s="229"/>
      <c r="H314" s="232">
        <v>849.835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134</v>
      </c>
      <c r="AU314" s="238" t="s">
        <v>84</v>
      </c>
      <c r="AV314" s="16" t="s">
        <v>128</v>
      </c>
      <c r="AW314" s="16" t="s">
        <v>35</v>
      </c>
      <c r="AX314" s="16" t="s">
        <v>82</v>
      </c>
      <c r="AY314" s="238" t="s">
        <v>121</v>
      </c>
    </row>
    <row r="315" spans="1:65" s="2" customFormat="1" ht="16.5" customHeight="1">
      <c r="A315" s="36"/>
      <c r="B315" s="37"/>
      <c r="C315" s="176" t="s">
        <v>369</v>
      </c>
      <c r="D315" s="176" t="s">
        <v>123</v>
      </c>
      <c r="E315" s="177" t="s">
        <v>370</v>
      </c>
      <c r="F315" s="178" t="s">
        <v>371</v>
      </c>
      <c r="G315" s="179" t="s">
        <v>126</v>
      </c>
      <c r="H315" s="180">
        <v>30</v>
      </c>
      <c r="I315" s="181"/>
      <c r="J315" s="182">
        <f>ROUND(I315*H315,2)</f>
        <v>0</v>
      </c>
      <c r="K315" s="178" t="s">
        <v>127</v>
      </c>
      <c r="L315" s="41"/>
      <c r="M315" s="183" t="s">
        <v>28</v>
      </c>
      <c r="N315" s="184" t="s">
        <v>47</v>
      </c>
      <c r="O315" s="67"/>
      <c r="P315" s="185">
        <f>O315*H315</f>
        <v>0</v>
      </c>
      <c r="Q315" s="185">
        <v>0.09153</v>
      </c>
      <c r="R315" s="185">
        <f>Q315*H315</f>
        <v>2.7459</v>
      </c>
      <c r="S315" s="185">
        <v>0</v>
      </c>
      <c r="T315" s="186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7" t="s">
        <v>128</v>
      </c>
      <c r="AT315" s="187" t="s">
        <v>123</v>
      </c>
      <c r="AU315" s="187" t="s">
        <v>84</v>
      </c>
      <c r="AY315" s="19" t="s">
        <v>121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19" t="s">
        <v>128</v>
      </c>
      <c r="BK315" s="188">
        <f>ROUND(I315*H315,2)</f>
        <v>0</v>
      </c>
      <c r="BL315" s="19" t="s">
        <v>128</v>
      </c>
      <c r="BM315" s="187" t="s">
        <v>372</v>
      </c>
    </row>
    <row r="316" spans="1:47" s="2" customFormat="1" ht="19.2">
      <c r="A316" s="36"/>
      <c r="B316" s="37"/>
      <c r="C316" s="38"/>
      <c r="D316" s="189" t="s">
        <v>130</v>
      </c>
      <c r="E316" s="38"/>
      <c r="F316" s="190" t="s">
        <v>373</v>
      </c>
      <c r="G316" s="38"/>
      <c r="H316" s="38"/>
      <c r="I316" s="191"/>
      <c r="J316" s="38"/>
      <c r="K316" s="38"/>
      <c r="L316" s="41"/>
      <c r="M316" s="192"/>
      <c r="N316" s="193"/>
      <c r="O316" s="67"/>
      <c r="P316" s="67"/>
      <c r="Q316" s="67"/>
      <c r="R316" s="67"/>
      <c r="S316" s="67"/>
      <c r="T316" s="68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130</v>
      </c>
      <c r="AU316" s="19" t="s">
        <v>84</v>
      </c>
    </row>
    <row r="317" spans="1:47" s="2" customFormat="1" ht="10.2">
      <c r="A317" s="36"/>
      <c r="B317" s="37"/>
      <c r="C317" s="38"/>
      <c r="D317" s="194" t="s">
        <v>132</v>
      </c>
      <c r="E317" s="38"/>
      <c r="F317" s="195" t="s">
        <v>374</v>
      </c>
      <c r="G317" s="38"/>
      <c r="H317" s="38"/>
      <c r="I317" s="191"/>
      <c r="J317" s="38"/>
      <c r="K317" s="38"/>
      <c r="L317" s="41"/>
      <c r="M317" s="192"/>
      <c r="N317" s="193"/>
      <c r="O317" s="67"/>
      <c r="P317" s="67"/>
      <c r="Q317" s="67"/>
      <c r="R317" s="67"/>
      <c r="S317" s="67"/>
      <c r="T317" s="68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132</v>
      </c>
      <c r="AU317" s="19" t="s">
        <v>84</v>
      </c>
    </row>
    <row r="318" spans="2:51" s="13" customFormat="1" ht="10.2">
      <c r="B318" s="196"/>
      <c r="C318" s="197"/>
      <c r="D318" s="189" t="s">
        <v>134</v>
      </c>
      <c r="E318" s="198" t="s">
        <v>28</v>
      </c>
      <c r="F318" s="199" t="s">
        <v>375</v>
      </c>
      <c r="G318" s="197"/>
      <c r="H318" s="198" t="s">
        <v>28</v>
      </c>
      <c r="I318" s="200"/>
      <c r="J318" s="197"/>
      <c r="K318" s="197"/>
      <c r="L318" s="201"/>
      <c r="M318" s="202"/>
      <c r="N318" s="203"/>
      <c r="O318" s="203"/>
      <c r="P318" s="203"/>
      <c r="Q318" s="203"/>
      <c r="R318" s="203"/>
      <c r="S318" s="203"/>
      <c r="T318" s="204"/>
      <c r="AT318" s="205" t="s">
        <v>134</v>
      </c>
      <c r="AU318" s="205" t="s">
        <v>84</v>
      </c>
      <c r="AV318" s="13" t="s">
        <v>82</v>
      </c>
      <c r="AW318" s="13" t="s">
        <v>35</v>
      </c>
      <c r="AX318" s="13" t="s">
        <v>74</v>
      </c>
      <c r="AY318" s="205" t="s">
        <v>121</v>
      </c>
    </row>
    <row r="319" spans="2:51" s="13" customFormat="1" ht="10.2">
      <c r="B319" s="196"/>
      <c r="C319" s="197"/>
      <c r="D319" s="189" t="s">
        <v>134</v>
      </c>
      <c r="E319" s="198" t="s">
        <v>28</v>
      </c>
      <c r="F319" s="199" t="s">
        <v>376</v>
      </c>
      <c r="G319" s="197"/>
      <c r="H319" s="198" t="s">
        <v>28</v>
      </c>
      <c r="I319" s="200"/>
      <c r="J319" s="197"/>
      <c r="K319" s="197"/>
      <c r="L319" s="201"/>
      <c r="M319" s="202"/>
      <c r="N319" s="203"/>
      <c r="O319" s="203"/>
      <c r="P319" s="203"/>
      <c r="Q319" s="203"/>
      <c r="R319" s="203"/>
      <c r="S319" s="203"/>
      <c r="T319" s="204"/>
      <c r="AT319" s="205" t="s">
        <v>134</v>
      </c>
      <c r="AU319" s="205" t="s">
        <v>84</v>
      </c>
      <c r="AV319" s="13" t="s">
        <v>82</v>
      </c>
      <c r="AW319" s="13" t="s">
        <v>35</v>
      </c>
      <c r="AX319" s="13" t="s">
        <v>74</v>
      </c>
      <c r="AY319" s="205" t="s">
        <v>121</v>
      </c>
    </row>
    <row r="320" spans="2:51" s="14" customFormat="1" ht="10.2">
      <c r="B320" s="206"/>
      <c r="C320" s="207"/>
      <c r="D320" s="189" t="s">
        <v>134</v>
      </c>
      <c r="E320" s="208" t="s">
        <v>28</v>
      </c>
      <c r="F320" s="209" t="s">
        <v>377</v>
      </c>
      <c r="G320" s="207"/>
      <c r="H320" s="210">
        <v>15</v>
      </c>
      <c r="I320" s="211"/>
      <c r="J320" s="207"/>
      <c r="K320" s="207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134</v>
      </c>
      <c r="AU320" s="216" t="s">
        <v>84</v>
      </c>
      <c r="AV320" s="14" t="s">
        <v>84</v>
      </c>
      <c r="AW320" s="14" t="s">
        <v>35</v>
      </c>
      <c r="AX320" s="14" t="s">
        <v>74</v>
      </c>
      <c r="AY320" s="216" t="s">
        <v>121</v>
      </c>
    </row>
    <row r="321" spans="2:51" s="13" customFormat="1" ht="10.2">
      <c r="B321" s="196"/>
      <c r="C321" s="197"/>
      <c r="D321" s="189" t="s">
        <v>134</v>
      </c>
      <c r="E321" s="198" t="s">
        <v>28</v>
      </c>
      <c r="F321" s="199" t="s">
        <v>378</v>
      </c>
      <c r="G321" s="197"/>
      <c r="H321" s="198" t="s">
        <v>28</v>
      </c>
      <c r="I321" s="200"/>
      <c r="J321" s="197"/>
      <c r="K321" s="197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134</v>
      </c>
      <c r="AU321" s="205" t="s">
        <v>84</v>
      </c>
      <c r="AV321" s="13" t="s">
        <v>82</v>
      </c>
      <c r="AW321" s="13" t="s">
        <v>35</v>
      </c>
      <c r="AX321" s="13" t="s">
        <v>74</v>
      </c>
      <c r="AY321" s="205" t="s">
        <v>121</v>
      </c>
    </row>
    <row r="322" spans="2:51" s="14" customFormat="1" ht="10.2">
      <c r="B322" s="206"/>
      <c r="C322" s="207"/>
      <c r="D322" s="189" t="s">
        <v>134</v>
      </c>
      <c r="E322" s="208" t="s">
        <v>28</v>
      </c>
      <c r="F322" s="209" t="s">
        <v>377</v>
      </c>
      <c r="G322" s="207"/>
      <c r="H322" s="210">
        <v>15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134</v>
      </c>
      <c r="AU322" s="216" t="s">
        <v>84</v>
      </c>
      <c r="AV322" s="14" t="s">
        <v>84</v>
      </c>
      <c r="AW322" s="14" t="s">
        <v>35</v>
      </c>
      <c r="AX322" s="14" t="s">
        <v>74</v>
      </c>
      <c r="AY322" s="216" t="s">
        <v>121</v>
      </c>
    </row>
    <row r="323" spans="2:51" s="16" customFormat="1" ht="10.2">
      <c r="B323" s="228"/>
      <c r="C323" s="229"/>
      <c r="D323" s="189" t="s">
        <v>134</v>
      </c>
      <c r="E323" s="230" t="s">
        <v>28</v>
      </c>
      <c r="F323" s="231" t="s">
        <v>198</v>
      </c>
      <c r="G323" s="229"/>
      <c r="H323" s="232">
        <v>30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AT323" s="238" t="s">
        <v>134</v>
      </c>
      <c r="AU323" s="238" t="s">
        <v>84</v>
      </c>
      <c r="AV323" s="16" t="s">
        <v>128</v>
      </c>
      <c r="AW323" s="16" t="s">
        <v>35</v>
      </c>
      <c r="AX323" s="16" t="s">
        <v>82</v>
      </c>
      <c r="AY323" s="238" t="s">
        <v>121</v>
      </c>
    </row>
    <row r="324" spans="1:65" s="2" customFormat="1" ht="16.5" customHeight="1">
      <c r="A324" s="36"/>
      <c r="B324" s="37"/>
      <c r="C324" s="176" t="s">
        <v>379</v>
      </c>
      <c r="D324" s="176" t="s">
        <v>123</v>
      </c>
      <c r="E324" s="177" t="s">
        <v>380</v>
      </c>
      <c r="F324" s="178" t="s">
        <v>381</v>
      </c>
      <c r="G324" s="179" t="s">
        <v>126</v>
      </c>
      <c r="H324" s="180">
        <v>0.2</v>
      </c>
      <c r="I324" s="181"/>
      <c r="J324" s="182">
        <f>ROUND(I324*H324,2)</f>
        <v>0</v>
      </c>
      <c r="K324" s="178" t="s">
        <v>127</v>
      </c>
      <c r="L324" s="41"/>
      <c r="M324" s="183" t="s">
        <v>28</v>
      </c>
      <c r="N324" s="184" t="s">
        <v>47</v>
      </c>
      <c r="O324" s="67"/>
      <c r="P324" s="185">
        <f>O324*H324</f>
        <v>0</v>
      </c>
      <c r="Q324" s="185">
        <v>0.02634</v>
      </c>
      <c r="R324" s="185">
        <f>Q324*H324</f>
        <v>0.005268</v>
      </c>
      <c r="S324" s="185">
        <v>0</v>
      </c>
      <c r="T324" s="186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7" t="s">
        <v>128</v>
      </c>
      <c r="AT324" s="187" t="s">
        <v>123</v>
      </c>
      <c r="AU324" s="187" t="s">
        <v>84</v>
      </c>
      <c r="AY324" s="19" t="s">
        <v>121</v>
      </c>
      <c r="BE324" s="188">
        <f>IF(N324="základní",J324,0)</f>
        <v>0</v>
      </c>
      <c r="BF324" s="188">
        <f>IF(N324="snížená",J324,0)</f>
        <v>0</v>
      </c>
      <c r="BG324" s="188">
        <f>IF(N324="zákl. přenesená",J324,0)</f>
        <v>0</v>
      </c>
      <c r="BH324" s="188">
        <f>IF(N324="sníž. přenesená",J324,0)</f>
        <v>0</v>
      </c>
      <c r="BI324" s="188">
        <f>IF(N324="nulová",J324,0)</f>
        <v>0</v>
      </c>
      <c r="BJ324" s="19" t="s">
        <v>128</v>
      </c>
      <c r="BK324" s="188">
        <f>ROUND(I324*H324,2)</f>
        <v>0</v>
      </c>
      <c r="BL324" s="19" t="s">
        <v>128</v>
      </c>
      <c r="BM324" s="187" t="s">
        <v>382</v>
      </c>
    </row>
    <row r="325" spans="1:47" s="2" customFormat="1" ht="19.2">
      <c r="A325" s="36"/>
      <c r="B325" s="37"/>
      <c r="C325" s="38"/>
      <c r="D325" s="189" t="s">
        <v>130</v>
      </c>
      <c r="E325" s="38"/>
      <c r="F325" s="190" t="s">
        <v>383</v>
      </c>
      <c r="G325" s="38"/>
      <c r="H325" s="38"/>
      <c r="I325" s="191"/>
      <c r="J325" s="38"/>
      <c r="K325" s="38"/>
      <c r="L325" s="41"/>
      <c r="M325" s="192"/>
      <c r="N325" s="193"/>
      <c r="O325" s="67"/>
      <c r="P325" s="67"/>
      <c r="Q325" s="67"/>
      <c r="R325" s="67"/>
      <c r="S325" s="67"/>
      <c r="T325" s="68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130</v>
      </c>
      <c r="AU325" s="19" t="s">
        <v>84</v>
      </c>
    </row>
    <row r="326" spans="1:47" s="2" customFormat="1" ht="10.2">
      <c r="A326" s="36"/>
      <c r="B326" s="37"/>
      <c r="C326" s="38"/>
      <c r="D326" s="194" t="s">
        <v>132</v>
      </c>
      <c r="E326" s="38"/>
      <c r="F326" s="195" t="s">
        <v>384</v>
      </c>
      <c r="G326" s="38"/>
      <c r="H326" s="38"/>
      <c r="I326" s="191"/>
      <c r="J326" s="38"/>
      <c r="K326" s="38"/>
      <c r="L326" s="41"/>
      <c r="M326" s="192"/>
      <c r="N326" s="193"/>
      <c r="O326" s="67"/>
      <c r="P326" s="67"/>
      <c r="Q326" s="67"/>
      <c r="R326" s="67"/>
      <c r="S326" s="67"/>
      <c r="T326" s="68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132</v>
      </c>
      <c r="AU326" s="19" t="s">
        <v>84</v>
      </c>
    </row>
    <row r="327" spans="2:51" s="13" customFormat="1" ht="10.2">
      <c r="B327" s="196"/>
      <c r="C327" s="197"/>
      <c r="D327" s="189" t="s">
        <v>134</v>
      </c>
      <c r="E327" s="198" t="s">
        <v>28</v>
      </c>
      <c r="F327" s="199" t="s">
        <v>385</v>
      </c>
      <c r="G327" s="197"/>
      <c r="H327" s="198" t="s">
        <v>28</v>
      </c>
      <c r="I327" s="200"/>
      <c r="J327" s="197"/>
      <c r="K327" s="197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134</v>
      </c>
      <c r="AU327" s="205" t="s">
        <v>84</v>
      </c>
      <c r="AV327" s="13" t="s">
        <v>82</v>
      </c>
      <c r="AW327" s="13" t="s">
        <v>35</v>
      </c>
      <c r="AX327" s="13" t="s">
        <v>74</v>
      </c>
      <c r="AY327" s="205" t="s">
        <v>121</v>
      </c>
    </row>
    <row r="328" spans="2:51" s="14" customFormat="1" ht="10.2">
      <c r="B328" s="206"/>
      <c r="C328" s="207"/>
      <c r="D328" s="189" t="s">
        <v>134</v>
      </c>
      <c r="E328" s="208" t="s">
        <v>28</v>
      </c>
      <c r="F328" s="209" t="s">
        <v>386</v>
      </c>
      <c r="G328" s="207"/>
      <c r="H328" s="210">
        <v>0.2</v>
      </c>
      <c r="I328" s="211"/>
      <c r="J328" s="207"/>
      <c r="K328" s="207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134</v>
      </c>
      <c r="AU328" s="216" t="s">
        <v>84</v>
      </c>
      <c r="AV328" s="14" t="s">
        <v>84</v>
      </c>
      <c r="AW328" s="14" t="s">
        <v>35</v>
      </c>
      <c r="AX328" s="14" t="s">
        <v>82</v>
      </c>
      <c r="AY328" s="216" t="s">
        <v>121</v>
      </c>
    </row>
    <row r="329" spans="2:63" s="12" customFormat="1" ht="22.8" customHeight="1">
      <c r="B329" s="160"/>
      <c r="C329" s="161"/>
      <c r="D329" s="162" t="s">
        <v>73</v>
      </c>
      <c r="E329" s="174" t="s">
        <v>199</v>
      </c>
      <c r="F329" s="174" t="s">
        <v>387</v>
      </c>
      <c r="G329" s="161"/>
      <c r="H329" s="161"/>
      <c r="I329" s="164"/>
      <c r="J329" s="175">
        <f>BK329</f>
        <v>0</v>
      </c>
      <c r="K329" s="161"/>
      <c r="L329" s="166"/>
      <c r="M329" s="167"/>
      <c r="N329" s="168"/>
      <c r="O329" s="168"/>
      <c r="P329" s="169">
        <f>SUM(P330:P534)</f>
        <v>0</v>
      </c>
      <c r="Q329" s="168"/>
      <c r="R329" s="169">
        <f>SUM(R330:R534)</f>
        <v>0.37202957499999995</v>
      </c>
      <c r="S329" s="168"/>
      <c r="T329" s="170">
        <f>SUM(T330:T534)</f>
        <v>6.5070500000000004</v>
      </c>
      <c r="AR329" s="171" t="s">
        <v>82</v>
      </c>
      <c r="AT329" s="172" t="s">
        <v>73</v>
      </c>
      <c r="AU329" s="172" t="s">
        <v>82</v>
      </c>
      <c r="AY329" s="171" t="s">
        <v>121</v>
      </c>
      <c r="BK329" s="173">
        <f>SUM(BK330:BK534)</f>
        <v>0</v>
      </c>
    </row>
    <row r="330" spans="1:65" s="2" customFormat="1" ht="16.5" customHeight="1">
      <c r="A330" s="36"/>
      <c r="B330" s="37"/>
      <c r="C330" s="176" t="s">
        <v>388</v>
      </c>
      <c r="D330" s="176" t="s">
        <v>123</v>
      </c>
      <c r="E330" s="177" t="s">
        <v>389</v>
      </c>
      <c r="F330" s="178" t="s">
        <v>390</v>
      </c>
      <c r="G330" s="179" t="s">
        <v>391</v>
      </c>
      <c r="H330" s="180">
        <v>8.75</v>
      </c>
      <c r="I330" s="181"/>
      <c r="J330" s="182">
        <f>ROUND(I330*H330,2)</f>
        <v>0</v>
      </c>
      <c r="K330" s="178" t="s">
        <v>127</v>
      </c>
      <c r="L330" s="41"/>
      <c r="M330" s="183" t="s">
        <v>28</v>
      </c>
      <c r="N330" s="184" t="s">
        <v>47</v>
      </c>
      <c r="O330" s="67"/>
      <c r="P330" s="185">
        <f>O330*H330</f>
        <v>0</v>
      </c>
      <c r="Q330" s="185">
        <v>8E-05</v>
      </c>
      <c r="R330" s="185">
        <f>Q330*H330</f>
        <v>0.0007000000000000001</v>
      </c>
      <c r="S330" s="185">
        <v>0</v>
      </c>
      <c r="T330" s="186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7" t="s">
        <v>128</v>
      </c>
      <c r="AT330" s="187" t="s">
        <v>123</v>
      </c>
      <c r="AU330" s="187" t="s">
        <v>84</v>
      </c>
      <c r="AY330" s="19" t="s">
        <v>121</v>
      </c>
      <c r="BE330" s="188">
        <f>IF(N330="základní",J330,0)</f>
        <v>0</v>
      </c>
      <c r="BF330" s="188">
        <f>IF(N330="snížená",J330,0)</f>
        <v>0</v>
      </c>
      <c r="BG330" s="188">
        <f>IF(N330="zákl. přenesená",J330,0)</f>
        <v>0</v>
      </c>
      <c r="BH330" s="188">
        <f>IF(N330="sníž. přenesená",J330,0)</f>
        <v>0</v>
      </c>
      <c r="BI330" s="188">
        <f>IF(N330="nulová",J330,0)</f>
        <v>0</v>
      </c>
      <c r="BJ330" s="19" t="s">
        <v>128</v>
      </c>
      <c r="BK330" s="188">
        <f>ROUND(I330*H330,2)</f>
        <v>0</v>
      </c>
      <c r="BL330" s="19" t="s">
        <v>128</v>
      </c>
      <c r="BM330" s="187" t="s">
        <v>392</v>
      </c>
    </row>
    <row r="331" spans="1:47" s="2" customFormat="1" ht="10.2">
      <c r="A331" s="36"/>
      <c r="B331" s="37"/>
      <c r="C331" s="38"/>
      <c r="D331" s="189" t="s">
        <v>130</v>
      </c>
      <c r="E331" s="38"/>
      <c r="F331" s="190" t="s">
        <v>393</v>
      </c>
      <c r="G331" s="38"/>
      <c r="H331" s="38"/>
      <c r="I331" s="191"/>
      <c r="J331" s="38"/>
      <c r="K331" s="38"/>
      <c r="L331" s="41"/>
      <c r="M331" s="192"/>
      <c r="N331" s="193"/>
      <c r="O331" s="67"/>
      <c r="P331" s="67"/>
      <c r="Q331" s="67"/>
      <c r="R331" s="67"/>
      <c r="S331" s="67"/>
      <c r="T331" s="68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130</v>
      </c>
      <c r="AU331" s="19" t="s">
        <v>84</v>
      </c>
    </row>
    <row r="332" spans="1:47" s="2" customFormat="1" ht="10.2">
      <c r="A332" s="36"/>
      <c r="B332" s="37"/>
      <c r="C332" s="38"/>
      <c r="D332" s="194" t="s">
        <v>132</v>
      </c>
      <c r="E332" s="38"/>
      <c r="F332" s="195" t="s">
        <v>394</v>
      </c>
      <c r="G332" s="38"/>
      <c r="H332" s="38"/>
      <c r="I332" s="191"/>
      <c r="J332" s="38"/>
      <c r="K332" s="38"/>
      <c r="L332" s="41"/>
      <c r="M332" s="192"/>
      <c r="N332" s="193"/>
      <c r="O332" s="67"/>
      <c r="P332" s="67"/>
      <c r="Q332" s="67"/>
      <c r="R332" s="67"/>
      <c r="S332" s="67"/>
      <c r="T332" s="68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132</v>
      </c>
      <c r="AU332" s="19" t="s">
        <v>84</v>
      </c>
    </row>
    <row r="333" spans="2:51" s="13" customFormat="1" ht="10.2">
      <c r="B333" s="196"/>
      <c r="C333" s="197"/>
      <c r="D333" s="189" t="s">
        <v>134</v>
      </c>
      <c r="E333" s="198" t="s">
        <v>28</v>
      </c>
      <c r="F333" s="199" t="s">
        <v>395</v>
      </c>
      <c r="G333" s="197"/>
      <c r="H333" s="198" t="s">
        <v>28</v>
      </c>
      <c r="I333" s="200"/>
      <c r="J333" s="197"/>
      <c r="K333" s="197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134</v>
      </c>
      <c r="AU333" s="205" t="s">
        <v>84</v>
      </c>
      <c r="AV333" s="13" t="s">
        <v>82</v>
      </c>
      <c r="AW333" s="13" t="s">
        <v>35</v>
      </c>
      <c r="AX333" s="13" t="s">
        <v>74</v>
      </c>
      <c r="AY333" s="205" t="s">
        <v>121</v>
      </c>
    </row>
    <row r="334" spans="2:51" s="13" customFormat="1" ht="10.2">
      <c r="B334" s="196"/>
      <c r="C334" s="197"/>
      <c r="D334" s="189" t="s">
        <v>134</v>
      </c>
      <c r="E334" s="198" t="s">
        <v>28</v>
      </c>
      <c r="F334" s="199" t="s">
        <v>285</v>
      </c>
      <c r="G334" s="197"/>
      <c r="H334" s="198" t="s">
        <v>28</v>
      </c>
      <c r="I334" s="200"/>
      <c r="J334" s="197"/>
      <c r="K334" s="197"/>
      <c r="L334" s="201"/>
      <c r="M334" s="202"/>
      <c r="N334" s="203"/>
      <c r="O334" s="203"/>
      <c r="P334" s="203"/>
      <c r="Q334" s="203"/>
      <c r="R334" s="203"/>
      <c r="S334" s="203"/>
      <c r="T334" s="204"/>
      <c r="AT334" s="205" t="s">
        <v>134</v>
      </c>
      <c r="AU334" s="205" t="s">
        <v>84</v>
      </c>
      <c r="AV334" s="13" t="s">
        <v>82</v>
      </c>
      <c r="AW334" s="13" t="s">
        <v>35</v>
      </c>
      <c r="AX334" s="13" t="s">
        <v>74</v>
      </c>
      <c r="AY334" s="205" t="s">
        <v>121</v>
      </c>
    </row>
    <row r="335" spans="2:51" s="14" customFormat="1" ht="10.2">
      <c r="B335" s="206"/>
      <c r="C335" s="207"/>
      <c r="D335" s="189" t="s">
        <v>134</v>
      </c>
      <c r="E335" s="208" t="s">
        <v>28</v>
      </c>
      <c r="F335" s="209" t="s">
        <v>396</v>
      </c>
      <c r="G335" s="207"/>
      <c r="H335" s="210">
        <v>4.1</v>
      </c>
      <c r="I335" s="211"/>
      <c r="J335" s="207"/>
      <c r="K335" s="207"/>
      <c r="L335" s="212"/>
      <c r="M335" s="213"/>
      <c r="N335" s="214"/>
      <c r="O335" s="214"/>
      <c r="P335" s="214"/>
      <c r="Q335" s="214"/>
      <c r="R335" s="214"/>
      <c r="S335" s="214"/>
      <c r="T335" s="215"/>
      <c r="AT335" s="216" t="s">
        <v>134</v>
      </c>
      <c r="AU335" s="216" t="s">
        <v>84</v>
      </c>
      <c r="AV335" s="14" t="s">
        <v>84</v>
      </c>
      <c r="AW335" s="14" t="s">
        <v>35</v>
      </c>
      <c r="AX335" s="14" t="s">
        <v>74</v>
      </c>
      <c r="AY335" s="216" t="s">
        <v>121</v>
      </c>
    </row>
    <row r="336" spans="2:51" s="13" customFormat="1" ht="10.2">
      <c r="B336" s="196"/>
      <c r="C336" s="197"/>
      <c r="D336" s="189" t="s">
        <v>134</v>
      </c>
      <c r="E336" s="198" t="s">
        <v>28</v>
      </c>
      <c r="F336" s="199" t="s">
        <v>291</v>
      </c>
      <c r="G336" s="197"/>
      <c r="H336" s="198" t="s">
        <v>28</v>
      </c>
      <c r="I336" s="200"/>
      <c r="J336" s="197"/>
      <c r="K336" s="197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134</v>
      </c>
      <c r="AU336" s="205" t="s">
        <v>84</v>
      </c>
      <c r="AV336" s="13" t="s">
        <v>82</v>
      </c>
      <c r="AW336" s="13" t="s">
        <v>35</v>
      </c>
      <c r="AX336" s="13" t="s">
        <v>74</v>
      </c>
      <c r="AY336" s="205" t="s">
        <v>121</v>
      </c>
    </row>
    <row r="337" spans="2:51" s="14" customFormat="1" ht="10.2">
      <c r="B337" s="206"/>
      <c r="C337" s="207"/>
      <c r="D337" s="189" t="s">
        <v>134</v>
      </c>
      <c r="E337" s="208" t="s">
        <v>28</v>
      </c>
      <c r="F337" s="209" t="s">
        <v>397</v>
      </c>
      <c r="G337" s="207"/>
      <c r="H337" s="210">
        <v>4.65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134</v>
      </c>
      <c r="AU337" s="216" t="s">
        <v>84</v>
      </c>
      <c r="AV337" s="14" t="s">
        <v>84</v>
      </c>
      <c r="AW337" s="14" t="s">
        <v>35</v>
      </c>
      <c r="AX337" s="14" t="s">
        <v>74</v>
      </c>
      <c r="AY337" s="216" t="s">
        <v>121</v>
      </c>
    </row>
    <row r="338" spans="2:51" s="16" customFormat="1" ht="10.2">
      <c r="B338" s="228"/>
      <c r="C338" s="229"/>
      <c r="D338" s="189" t="s">
        <v>134</v>
      </c>
      <c r="E338" s="230" t="s">
        <v>28</v>
      </c>
      <c r="F338" s="231" t="s">
        <v>198</v>
      </c>
      <c r="G338" s="229"/>
      <c r="H338" s="232">
        <v>8.75</v>
      </c>
      <c r="I338" s="233"/>
      <c r="J338" s="229"/>
      <c r="K338" s="229"/>
      <c r="L338" s="234"/>
      <c r="M338" s="235"/>
      <c r="N338" s="236"/>
      <c r="O338" s="236"/>
      <c r="P338" s="236"/>
      <c r="Q338" s="236"/>
      <c r="R338" s="236"/>
      <c r="S338" s="236"/>
      <c r="T338" s="237"/>
      <c r="AT338" s="238" t="s">
        <v>134</v>
      </c>
      <c r="AU338" s="238" t="s">
        <v>84</v>
      </c>
      <c r="AV338" s="16" t="s">
        <v>128</v>
      </c>
      <c r="AW338" s="16" t="s">
        <v>35</v>
      </c>
      <c r="AX338" s="16" t="s">
        <v>82</v>
      </c>
      <c r="AY338" s="238" t="s">
        <v>121</v>
      </c>
    </row>
    <row r="339" spans="1:65" s="2" customFormat="1" ht="16.5" customHeight="1">
      <c r="A339" s="36"/>
      <c r="B339" s="37"/>
      <c r="C339" s="176" t="s">
        <v>398</v>
      </c>
      <c r="D339" s="176" t="s">
        <v>123</v>
      </c>
      <c r="E339" s="177" t="s">
        <v>399</v>
      </c>
      <c r="F339" s="178" t="s">
        <v>400</v>
      </c>
      <c r="G339" s="179" t="s">
        <v>126</v>
      </c>
      <c r="H339" s="180">
        <v>30</v>
      </c>
      <c r="I339" s="181"/>
      <c r="J339" s="182">
        <f>ROUND(I339*H339,2)</f>
        <v>0</v>
      </c>
      <c r="K339" s="178" t="s">
        <v>127</v>
      </c>
      <c r="L339" s="41"/>
      <c r="M339" s="183" t="s">
        <v>28</v>
      </c>
      <c r="N339" s="184" t="s">
        <v>47</v>
      </c>
      <c r="O339" s="67"/>
      <c r="P339" s="185">
        <f>O339*H339</f>
        <v>0</v>
      </c>
      <c r="Q339" s="185">
        <v>0</v>
      </c>
      <c r="R339" s="185">
        <f>Q339*H339</f>
        <v>0</v>
      </c>
      <c r="S339" s="185">
        <v>0.017</v>
      </c>
      <c r="T339" s="186">
        <f>S339*H339</f>
        <v>0.51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7" t="s">
        <v>128</v>
      </c>
      <c r="AT339" s="187" t="s">
        <v>123</v>
      </c>
      <c r="AU339" s="187" t="s">
        <v>84</v>
      </c>
      <c r="AY339" s="19" t="s">
        <v>121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19" t="s">
        <v>128</v>
      </c>
      <c r="BK339" s="188">
        <f>ROUND(I339*H339,2)</f>
        <v>0</v>
      </c>
      <c r="BL339" s="19" t="s">
        <v>128</v>
      </c>
      <c r="BM339" s="187" t="s">
        <v>401</v>
      </c>
    </row>
    <row r="340" spans="1:47" s="2" customFormat="1" ht="19.2">
      <c r="A340" s="36"/>
      <c r="B340" s="37"/>
      <c r="C340" s="38"/>
      <c r="D340" s="189" t="s">
        <v>130</v>
      </c>
      <c r="E340" s="38"/>
      <c r="F340" s="190" t="s">
        <v>402</v>
      </c>
      <c r="G340" s="38"/>
      <c r="H340" s="38"/>
      <c r="I340" s="191"/>
      <c r="J340" s="38"/>
      <c r="K340" s="38"/>
      <c r="L340" s="41"/>
      <c r="M340" s="192"/>
      <c r="N340" s="193"/>
      <c r="O340" s="67"/>
      <c r="P340" s="67"/>
      <c r="Q340" s="67"/>
      <c r="R340" s="67"/>
      <c r="S340" s="67"/>
      <c r="T340" s="68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130</v>
      </c>
      <c r="AU340" s="19" t="s">
        <v>84</v>
      </c>
    </row>
    <row r="341" spans="1:47" s="2" customFormat="1" ht="10.2">
      <c r="A341" s="36"/>
      <c r="B341" s="37"/>
      <c r="C341" s="38"/>
      <c r="D341" s="194" t="s">
        <v>132</v>
      </c>
      <c r="E341" s="38"/>
      <c r="F341" s="195" t="s">
        <v>403</v>
      </c>
      <c r="G341" s="38"/>
      <c r="H341" s="38"/>
      <c r="I341" s="191"/>
      <c r="J341" s="38"/>
      <c r="K341" s="38"/>
      <c r="L341" s="41"/>
      <c r="M341" s="192"/>
      <c r="N341" s="193"/>
      <c r="O341" s="67"/>
      <c r="P341" s="67"/>
      <c r="Q341" s="67"/>
      <c r="R341" s="67"/>
      <c r="S341" s="67"/>
      <c r="T341" s="68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132</v>
      </c>
      <c r="AU341" s="19" t="s">
        <v>84</v>
      </c>
    </row>
    <row r="342" spans="2:51" s="13" customFormat="1" ht="10.2">
      <c r="B342" s="196"/>
      <c r="C342" s="197"/>
      <c r="D342" s="189" t="s">
        <v>134</v>
      </c>
      <c r="E342" s="198" t="s">
        <v>28</v>
      </c>
      <c r="F342" s="199" t="s">
        <v>404</v>
      </c>
      <c r="G342" s="197"/>
      <c r="H342" s="198" t="s">
        <v>28</v>
      </c>
      <c r="I342" s="200"/>
      <c r="J342" s="197"/>
      <c r="K342" s="197"/>
      <c r="L342" s="201"/>
      <c r="M342" s="202"/>
      <c r="N342" s="203"/>
      <c r="O342" s="203"/>
      <c r="P342" s="203"/>
      <c r="Q342" s="203"/>
      <c r="R342" s="203"/>
      <c r="S342" s="203"/>
      <c r="T342" s="204"/>
      <c r="AT342" s="205" t="s">
        <v>134</v>
      </c>
      <c r="AU342" s="205" t="s">
        <v>84</v>
      </c>
      <c r="AV342" s="13" t="s">
        <v>82</v>
      </c>
      <c r="AW342" s="13" t="s">
        <v>35</v>
      </c>
      <c r="AX342" s="13" t="s">
        <v>74</v>
      </c>
      <c r="AY342" s="205" t="s">
        <v>121</v>
      </c>
    </row>
    <row r="343" spans="2:51" s="13" customFormat="1" ht="10.2">
      <c r="B343" s="196"/>
      <c r="C343" s="197"/>
      <c r="D343" s="189" t="s">
        <v>134</v>
      </c>
      <c r="E343" s="198" t="s">
        <v>28</v>
      </c>
      <c r="F343" s="199" t="s">
        <v>376</v>
      </c>
      <c r="G343" s="197"/>
      <c r="H343" s="198" t="s">
        <v>28</v>
      </c>
      <c r="I343" s="200"/>
      <c r="J343" s="197"/>
      <c r="K343" s="197"/>
      <c r="L343" s="201"/>
      <c r="M343" s="202"/>
      <c r="N343" s="203"/>
      <c r="O343" s="203"/>
      <c r="P343" s="203"/>
      <c r="Q343" s="203"/>
      <c r="R343" s="203"/>
      <c r="S343" s="203"/>
      <c r="T343" s="204"/>
      <c r="AT343" s="205" t="s">
        <v>134</v>
      </c>
      <c r="AU343" s="205" t="s">
        <v>84</v>
      </c>
      <c r="AV343" s="13" t="s">
        <v>82</v>
      </c>
      <c r="AW343" s="13" t="s">
        <v>35</v>
      </c>
      <c r="AX343" s="13" t="s">
        <v>74</v>
      </c>
      <c r="AY343" s="205" t="s">
        <v>121</v>
      </c>
    </row>
    <row r="344" spans="2:51" s="14" customFormat="1" ht="10.2">
      <c r="B344" s="206"/>
      <c r="C344" s="207"/>
      <c r="D344" s="189" t="s">
        <v>134</v>
      </c>
      <c r="E344" s="208" t="s">
        <v>28</v>
      </c>
      <c r="F344" s="209" t="s">
        <v>377</v>
      </c>
      <c r="G344" s="207"/>
      <c r="H344" s="210">
        <v>15</v>
      </c>
      <c r="I344" s="211"/>
      <c r="J344" s="207"/>
      <c r="K344" s="207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134</v>
      </c>
      <c r="AU344" s="216" t="s">
        <v>84</v>
      </c>
      <c r="AV344" s="14" t="s">
        <v>84</v>
      </c>
      <c r="AW344" s="14" t="s">
        <v>35</v>
      </c>
      <c r="AX344" s="14" t="s">
        <v>74</v>
      </c>
      <c r="AY344" s="216" t="s">
        <v>121</v>
      </c>
    </row>
    <row r="345" spans="2:51" s="13" customFormat="1" ht="10.2">
      <c r="B345" s="196"/>
      <c r="C345" s="197"/>
      <c r="D345" s="189" t="s">
        <v>134</v>
      </c>
      <c r="E345" s="198" t="s">
        <v>28</v>
      </c>
      <c r="F345" s="199" t="s">
        <v>378</v>
      </c>
      <c r="G345" s="197"/>
      <c r="H345" s="198" t="s">
        <v>28</v>
      </c>
      <c r="I345" s="200"/>
      <c r="J345" s="197"/>
      <c r="K345" s="197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134</v>
      </c>
      <c r="AU345" s="205" t="s">
        <v>84</v>
      </c>
      <c r="AV345" s="13" t="s">
        <v>82</v>
      </c>
      <c r="AW345" s="13" t="s">
        <v>35</v>
      </c>
      <c r="AX345" s="13" t="s">
        <v>74</v>
      </c>
      <c r="AY345" s="205" t="s">
        <v>121</v>
      </c>
    </row>
    <row r="346" spans="2:51" s="14" customFormat="1" ht="10.2">
      <c r="B346" s="206"/>
      <c r="C346" s="207"/>
      <c r="D346" s="189" t="s">
        <v>134</v>
      </c>
      <c r="E346" s="208" t="s">
        <v>28</v>
      </c>
      <c r="F346" s="209" t="s">
        <v>377</v>
      </c>
      <c r="G346" s="207"/>
      <c r="H346" s="210">
        <v>15</v>
      </c>
      <c r="I346" s="211"/>
      <c r="J346" s="207"/>
      <c r="K346" s="207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134</v>
      </c>
      <c r="AU346" s="216" t="s">
        <v>84</v>
      </c>
      <c r="AV346" s="14" t="s">
        <v>84</v>
      </c>
      <c r="AW346" s="14" t="s">
        <v>35</v>
      </c>
      <c r="AX346" s="14" t="s">
        <v>74</v>
      </c>
      <c r="AY346" s="216" t="s">
        <v>121</v>
      </c>
    </row>
    <row r="347" spans="2:51" s="16" customFormat="1" ht="10.2">
      <c r="B347" s="228"/>
      <c r="C347" s="229"/>
      <c r="D347" s="189" t="s">
        <v>134</v>
      </c>
      <c r="E347" s="230" t="s">
        <v>28</v>
      </c>
      <c r="F347" s="231" t="s">
        <v>198</v>
      </c>
      <c r="G347" s="229"/>
      <c r="H347" s="232">
        <v>30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134</v>
      </c>
      <c r="AU347" s="238" t="s">
        <v>84</v>
      </c>
      <c r="AV347" s="16" t="s">
        <v>128</v>
      </c>
      <c r="AW347" s="16" t="s">
        <v>35</v>
      </c>
      <c r="AX347" s="16" t="s">
        <v>82</v>
      </c>
      <c r="AY347" s="238" t="s">
        <v>121</v>
      </c>
    </row>
    <row r="348" spans="1:65" s="2" customFormat="1" ht="21.75" customHeight="1">
      <c r="A348" s="36"/>
      <c r="B348" s="37"/>
      <c r="C348" s="176" t="s">
        <v>405</v>
      </c>
      <c r="D348" s="176" t="s">
        <v>123</v>
      </c>
      <c r="E348" s="177" t="s">
        <v>406</v>
      </c>
      <c r="F348" s="178" t="s">
        <v>407</v>
      </c>
      <c r="G348" s="179" t="s">
        <v>126</v>
      </c>
      <c r="H348" s="180">
        <v>119.358</v>
      </c>
      <c r="I348" s="181"/>
      <c r="J348" s="182">
        <f>ROUND(I348*H348,2)</f>
        <v>0</v>
      </c>
      <c r="K348" s="178" t="s">
        <v>127</v>
      </c>
      <c r="L348" s="41"/>
      <c r="M348" s="183" t="s">
        <v>28</v>
      </c>
      <c r="N348" s="184" t="s">
        <v>47</v>
      </c>
      <c r="O348" s="67"/>
      <c r="P348" s="185">
        <f>O348*H348</f>
        <v>0</v>
      </c>
      <c r="Q348" s="185">
        <v>0</v>
      </c>
      <c r="R348" s="185">
        <f>Q348*H348</f>
        <v>0</v>
      </c>
      <c r="S348" s="185">
        <v>0</v>
      </c>
      <c r="T348" s="186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7" t="s">
        <v>128</v>
      </c>
      <c r="AT348" s="187" t="s">
        <v>123</v>
      </c>
      <c r="AU348" s="187" t="s">
        <v>84</v>
      </c>
      <c r="AY348" s="19" t="s">
        <v>121</v>
      </c>
      <c r="BE348" s="188">
        <f>IF(N348="základní",J348,0)</f>
        <v>0</v>
      </c>
      <c r="BF348" s="188">
        <f>IF(N348="snížená",J348,0)</f>
        <v>0</v>
      </c>
      <c r="BG348" s="188">
        <f>IF(N348="zákl. přenesená",J348,0)</f>
        <v>0</v>
      </c>
      <c r="BH348" s="188">
        <f>IF(N348="sníž. přenesená",J348,0)</f>
        <v>0</v>
      </c>
      <c r="BI348" s="188">
        <f>IF(N348="nulová",J348,0)</f>
        <v>0</v>
      </c>
      <c r="BJ348" s="19" t="s">
        <v>128</v>
      </c>
      <c r="BK348" s="188">
        <f>ROUND(I348*H348,2)</f>
        <v>0</v>
      </c>
      <c r="BL348" s="19" t="s">
        <v>128</v>
      </c>
      <c r="BM348" s="187" t="s">
        <v>408</v>
      </c>
    </row>
    <row r="349" spans="1:47" s="2" customFormat="1" ht="19.2">
      <c r="A349" s="36"/>
      <c r="B349" s="37"/>
      <c r="C349" s="38"/>
      <c r="D349" s="189" t="s">
        <v>130</v>
      </c>
      <c r="E349" s="38"/>
      <c r="F349" s="190" t="s">
        <v>409</v>
      </c>
      <c r="G349" s="38"/>
      <c r="H349" s="38"/>
      <c r="I349" s="191"/>
      <c r="J349" s="38"/>
      <c r="K349" s="38"/>
      <c r="L349" s="41"/>
      <c r="M349" s="192"/>
      <c r="N349" s="193"/>
      <c r="O349" s="67"/>
      <c r="P349" s="67"/>
      <c r="Q349" s="67"/>
      <c r="R349" s="67"/>
      <c r="S349" s="67"/>
      <c r="T349" s="68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130</v>
      </c>
      <c r="AU349" s="19" t="s">
        <v>84</v>
      </c>
    </row>
    <row r="350" spans="1:47" s="2" customFormat="1" ht="10.2">
      <c r="A350" s="36"/>
      <c r="B350" s="37"/>
      <c r="C350" s="38"/>
      <c r="D350" s="194" t="s">
        <v>132</v>
      </c>
      <c r="E350" s="38"/>
      <c r="F350" s="195" t="s">
        <v>410</v>
      </c>
      <c r="G350" s="38"/>
      <c r="H350" s="38"/>
      <c r="I350" s="191"/>
      <c r="J350" s="38"/>
      <c r="K350" s="38"/>
      <c r="L350" s="41"/>
      <c r="M350" s="192"/>
      <c r="N350" s="193"/>
      <c r="O350" s="67"/>
      <c r="P350" s="67"/>
      <c r="Q350" s="67"/>
      <c r="R350" s="67"/>
      <c r="S350" s="67"/>
      <c r="T350" s="68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132</v>
      </c>
      <c r="AU350" s="19" t="s">
        <v>84</v>
      </c>
    </row>
    <row r="351" spans="2:51" s="13" customFormat="1" ht="10.2">
      <c r="B351" s="196"/>
      <c r="C351" s="197"/>
      <c r="D351" s="189" t="s">
        <v>134</v>
      </c>
      <c r="E351" s="198" t="s">
        <v>28</v>
      </c>
      <c r="F351" s="199" t="s">
        <v>411</v>
      </c>
      <c r="G351" s="197"/>
      <c r="H351" s="198" t="s">
        <v>28</v>
      </c>
      <c r="I351" s="200"/>
      <c r="J351" s="197"/>
      <c r="K351" s="197"/>
      <c r="L351" s="201"/>
      <c r="M351" s="202"/>
      <c r="N351" s="203"/>
      <c r="O351" s="203"/>
      <c r="P351" s="203"/>
      <c r="Q351" s="203"/>
      <c r="R351" s="203"/>
      <c r="S351" s="203"/>
      <c r="T351" s="204"/>
      <c r="AT351" s="205" t="s">
        <v>134</v>
      </c>
      <c r="AU351" s="205" t="s">
        <v>84</v>
      </c>
      <c r="AV351" s="13" t="s">
        <v>82</v>
      </c>
      <c r="AW351" s="13" t="s">
        <v>35</v>
      </c>
      <c r="AX351" s="13" t="s">
        <v>74</v>
      </c>
      <c r="AY351" s="205" t="s">
        <v>121</v>
      </c>
    </row>
    <row r="352" spans="2:51" s="13" customFormat="1" ht="10.2">
      <c r="B352" s="196"/>
      <c r="C352" s="197"/>
      <c r="D352" s="189" t="s">
        <v>134</v>
      </c>
      <c r="E352" s="198" t="s">
        <v>28</v>
      </c>
      <c r="F352" s="199" t="s">
        <v>285</v>
      </c>
      <c r="G352" s="197"/>
      <c r="H352" s="198" t="s">
        <v>28</v>
      </c>
      <c r="I352" s="200"/>
      <c r="J352" s="197"/>
      <c r="K352" s="197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134</v>
      </c>
      <c r="AU352" s="205" t="s">
        <v>84</v>
      </c>
      <c r="AV352" s="13" t="s">
        <v>82</v>
      </c>
      <c r="AW352" s="13" t="s">
        <v>35</v>
      </c>
      <c r="AX352" s="13" t="s">
        <v>74</v>
      </c>
      <c r="AY352" s="205" t="s">
        <v>121</v>
      </c>
    </row>
    <row r="353" spans="2:51" s="14" customFormat="1" ht="10.2">
      <c r="B353" s="206"/>
      <c r="C353" s="207"/>
      <c r="D353" s="189" t="s">
        <v>134</v>
      </c>
      <c r="E353" s="208" t="s">
        <v>28</v>
      </c>
      <c r="F353" s="209" t="s">
        <v>412</v>
      </c>
      <c r="G353" s="207"/>
      <c r="H353" s="210">
        <v>12.808</v>
      </c>
      <c r="I353" s="211"/>
      <c r="J353" s="207"/>
      <c r="K353" s="207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134</v>
      </c>
      <c r="AU353" s="216" t="s">
        <v>84</v>
      </c>
      <c r="AV353" s="14" t="s">
        <v>84</v>
      </c>
      <c r="AW353" s="14" t="s">
        <v>35</v>
      </c>
      <c r="AX353" s="14" t="s">
        <v>74</v>
      </c>
      <c r="AY353" s="216" t="s">
        <v>121</v>
      </c>
    </row>
    <row r="354" spans="2:51" s="14" customFormat="1" ht="10.2">
      <c r="B354" s="206"/>
      <c r="C354" s="207"/>
      <c r="D354" s="189" t="s">
        <v>134</v>
      </c>
      <c r="E354" s="208" t="s">
        <v>28</v>
      </c>
      <c r="F354" s="209" t="s">
        <v>413</v>
      </c>
      <c r="G354" s="207"/>
      <c r="H354" s="210">
        <v>10.399</v>
      </c>
      <c r="I354" s="211"/>
      <c r="J354" s="207"/>
      <c r="K354" s="207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134</v>
      </c>
      <c r="AU354" s="216" t="s">
        <v>84</v>
      </c>
      <c r="AV354" s="14" t="s">
        <v>84</v>
      </c>
      <c r="AW354" s="14" t="s">
        <v>35</v>
      </c>
      <c r="AX354" s="14" t="s">
        <v>74</v>
      </c>
      <c r="AY354" s="216" t="s">
        <v>121</v>
      </c>
    </row>
    <row r="355" spans="2:51" s="14" customFormat="1" ht="10.2">
      <c r="B355" s="206"/>
      <c r="C355" s="207"/>
      <c r="D355" s="189" t="s">
        <v>134</v>
      </c>
      <c r="E355" s="208" t="s">
        <v>28</v>
      </c>
      <c r="F355" s="209" t="s">
        <v>414</v>
      </c>
      <c r="G355" s="207"/>
      <c r="H355" s="210">
        <v>10.75</v>
      </c>
      <c r="I355" s="211"/>
      <c r="J355" s="207"/>
      <c r="K355" s="207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134</v>
      </c>
      <c r="AU355" s="216" t="s">
        <v>84</v>
      </c>
      <c r="AV355" s="14" t="s">
        <v>84</v>
      </c>
      <c r="AW355" s="14" t="s">
        <v>35</v>
      </c>
      <c r="AX355" s="14" t="s">
        <v>74</v>
      </c>
      <c r="AY355" s="216" t="s">
        <v>121</v>
      </c>
    </row>
    <row r="356" spans="2:51" s="14" customFormat="1" ht="10.2">
      <c r="B356" s="206"/>
      <c r="C356" s="207"/>
      <c r="D356" s="189" t="s">
        <v>134</v>
      </c>
      <c r="E356" s="208" t="s">
        <v>28</v>
      </c>
      <c r="F356" s="209" t="s">
        <v>415</v>
      </c>
      <c r="G356" s="207"/>
      <c r="H356" s="210">
        <v>15.39</v>
      </c>
      <c r="I356" s="211"/>
      <c r="J356" s="207"/>
      <c r="K356" s="207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134</v>
      </c>
      <c r="AU356" s="216" t="s">
        <v>84</v>
      </c>
      <c r="AV356" s="14" t="s">
        <v>84</v>
      </c>
      <c r="AW356" s="14" t="s">
        <v>35</v>
      </c>
      <c r="AX356" s="14" t="s">
        <v>74</v>
      </c>
      <c r="AY356" s="216" t="s">
        <v>121</v>
      </c>
    </row>
    <row r="357" spans="2:51" s="14" customFormat="1" ht="10.2">
      <c r="B357" s="206"/>
      <c r="C357" s="207"/>
      <c r="D357" s="189" t="s">
        <v>134</v>
      </c>
      <c r="E357" s="208" t="s">
        <v>28</v>
      </c>
      <c r="F357" s="209" t="s">
        <v>416</v>
      </c>
      <c r="G357" s="207"/>
      <c r="H357" s="210">
        <v>10.516</v>
      </c>
      <c r="I357" s="211"/>
      <c r="J357" s="207"/>
      <c r="K357" s="207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134</v>
      </c>
      <c r="AU357" s="216" t="s">
        <v>84</v>
      </c>
      <c r="AV357" s="14" t="s">
        <v>84</v>
      </c>
      <c r="AW357" s="14" t="s">
        <v>35</v>
      </c>
      <c r="AX357" s="14" t="s">
        <v>74</v>
      </c>
      <c r="AY357" s="216" t="s">
        <v>121</v>
      </c>
    </row>
    <row r="358" spans="2:51" s="15" customFormat="1" ht="10.2">
      <c r="B358" s="217"/>
      <c r="C358" s="218"/>
      <c r="D358" s="189" t="s">
        <v>134</v>
      </c>
      <c r="E358" s="219" t="s">
        <v>28</v>
      </c>
      <c r="F358" s="220" t="s">
        <v>192</v>
      </c>
      <c r="G358" s="218"/>
      <c r="H358" s="221">
        <v>59.863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134</v>
      </c>
      <c r="AU358" s="227" t="s">
        <v>84</v>
      </c>
      <c r="AV358" s="15" t="s">
        <v>145</v>
      </c>
      <c r="AW358" s="15" t="s">
        <v>35</v>
      </c>
      <c r="AX358" s="15" t="s">
        <v>74</v>
      </c>
      <c r="AY358" s="227" t="s">
        <v>121</v>
      </c>
    </row>
    <row r="359" spans="2:51" s="13" customFormat="1" ht="10.2">
      <c r="B359" s="196"/>
      <c r="C359" s="197"/>
      <c r="D359" s="189" t="s">
        <v>134</v>
      </c>
      <c r="E359" s="198" t="s">
        <v>28</v>
      </c>
      <c r="F359" s="199" t="s">
        <v>291</v>
      </c>
      <c r="G359" s="197"/>
      <c r="H359" s="198" t="s">
        <v>28</v>
      </c>
      <c r="I359" s="200"/>
      <c r="J359" s="197"/>
      <c r="K359" s="197"/>
      <c r="L359" s="201"/>
      <c r="M359" s="202"/>
      <c r="N359" s="203"/>
      <c r="O359" s="203"/>
      <c r="P359" s="203"/>
      <c r="Q359" s="203"/>
      <c r="R359" s="203"/>
      <c r="S359" s="203"/>
      <c r="T359" s="204"/>
      <c r="AT359" s="205" t="s">
        <v>134</v>
      </c>
      <c r="AU359" s="205" t="s">
        <v>84</v>
      </c>
      <c r="AV359" s="13" t="s">
        <v>82</v>
      </c>
      <c r="AW359" s="13" t="s">
        <v>35</v>
      </c>
      <c r="AX359" s="13" t="s">
        <v>74</v>
      </c>
      <c r="AY359" s="205" t="s">
        <v>121</v>
      </c>
    </row>
    <row r="360" spans="2:51" s="14" customFormat="1" ht="10.2">
      <c r="B360" s="206"/>
      <c r="C360" s="207"/>
      <c r="D360" s="189" t="s">
        <v>134</v>
      </c>
      <c r="E360" s="208" t="s">
        <v>28</v>
      </c>
      <c r="F360" s="209" t="s">
        <v>417</v>
      </c>
      <c r="G360" s="207"/>
      <c r="H360" s="210">
        <v>12.69</v>
      </c>
      <c r="I360" s="211"/>
      <c r="J360" s="207"/>
      <c r="K360" s="207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134</v>
      </c>
      <c r="AU360" s="216" t="s">
        <v>84</v>
      </c>
      <c r="AV360" s="14" t="s">
        <v>84</v>
      </c>
      <c r="AW360" s="14" t="s">
        <v>35</v>
      </c>
      <c r="AX360" s="14" t="s">
        <v>74</v>
      </c>
      <c r="AY360" s="216" t="s">
        <v>121</v>
      </c>
    </row>
    <row r="361" spans="2:51" s="14" customFormat="1" ht="10.2">
      <c r="B361" s="206"/>
      <c r="C361" s="207"/>
      <c r="D361" s="189" t="s">
        <v>134</v>
      </c>
      <c r="E361" s="208" t="s">
        <v>28</v>
      </c>
      <c r="F361" s="209" t="s">
        <v>413</v>
      </c>
      <c r="G361" s="207"/>
      <c r="H361" s="210">
        <v>10.399</v>
      </c>
      <c r="I361" s="211"/>
      <c r="J361" s="207"/>
      <c r="K361" s="207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134</v>
      </c>
      <c r="AU361" s="216" t="s">
        <v>84</v>
      </c>
      <c r="AV361" s="14" t="s">
        <v>84</v>
      </c>
      <c r="AW361" s="14" t="s">
        <v>35</v>
      </c>
      <c r="AX361" s="14" t="s">
        <v>74</v>
      </c>
      <c r="AY361" s="216" t="s">
        <v>121</v>
      </c>
    </row>
    <row r="362" spans="2:51" s="14" customFormat="1" ht="10.2">
      <c r="B362" s="206"/>
      <c r="C362" s="207"/>
      <c r="D362" s="189" t="s">
        <v>134</v>
      </c>
      <c r="E362" s="208" t="s">
        <v>28</v>
      </c>
      <c r="F362" s="209" t="s">
        <v>418</v>
      </c>
      <c r="G362" s="207"/>
      <c r="H362" s="210">
        <v>10.5</v>
      </c>
      <c r="I362" s="211"/>
      <c r="J362" s="207"/>
      <c r="K362" s="207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134</v>
      </c>
      <c r="AU362" s="216" t="s">
        <v>84</v>
      </c>
      <c r="AV362" s="14" t="s">
        <v>84</v>
      </c>
      <c r="AW362" s="14" t="s">
        <v>35</v>
      </c>
      <c r="AX362" s="14" t="s">
        <v>74</v>
      </c>
      <c r="AY362" s="216" t="s">
        <v>121</v>
      </c>
    </row>
    <row r="363" spans="2:51" s="14" customFormat="1" ht="10.2">
      <c r="B363" s="206"/>
      <c r="C363" s="207"/>
      <c r="D363" s="189" t="s">
        <v>134</v>
      </c>
      <c r="E363" s="208" t="s">
        <v>28</v>
      </c>
      <c r="F363" s="209" t="s">
        <v>415</v>
      </c>
      <c r="G363" s="207"/>
      <c r="H363" s="210">
        <v>15.39</v>
      </c>
      <c r="I363" s="211"/>
      <c r="J363" s="207"/>
      <c r="K363" s="207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134</v>
      </c>
      <c r="AU363" s="216" t="s">
        <v>84</v>
      </c>
      <c r="AV363" s="14" t="s">
        <v>84</v>
      </c>
      <c r="AW363" s="14" t="s">
        <v>35</v>
      </c>
      <c r="AX363" s="14" t="s">
        <v>74</v>
      </c>
      <c r="AY363" s="216" t="s">
        <v>121</v>
      </c>
    </row>
    <row r="364" spans="2:51" s="14" customFormat="1" ht="10.2">
      <c r="B364" s="206"/>
      <c r="C364" s="207"/>
      <c r="D364" s="189" t="s">
        <v>134</v>
      </c>
      <c r="E364" s="208" t="s">
        <v>28</v>
      </c>
      <c r="F364" s="209" t="s">
        <v>419</v>
      </c>
      <c r="G364" s="207"/>
      <c r="H364" s="210">
        <v>10.516</v>
      </c>
      <c r="I364" s="211"/>
      <c r="J364" s="207"/>
      <c r="K364" s="207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134</v>
      </c>
      <c r="AU364" s="216" t="s">
        <v>84</v>
      </c>
      <c r="AV364" s="14" t="s">
        <v>84</v>
      </c>
      <c r="AW364" s="14" t="s">
        <v>35</v>
      </c>
      <c r="AX364" s="14" t="s">
        <v>74</v>
      </c>
      <c r="AY364" s="216" t="s">
        <v>121</v>
      </c>
    </row>
    <row r="365" spans="2:51" s="16" customFormat="1" ht="10.2">
      <c r="B365" s="228"/>
      <c r="C365" s="229"/>
      <c r="D365" s="189" t="s">
        <v>134</v>
      </c>
      <c r="E365" s="230" t="s">
        <v>28</v>
      </c>
      <c r="F365" s="231" t="s">
        <v>198</v>
      </c>
      <c r="G365" s="229"/>
      <c r="H365" s="232">
        <v>119.358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134</v>
      </c>
      <c r="AU365" s="238" t="s">
        <v>84</v>
      </c>
      <c r="AV365" s="16" t="s">
        <v>128</v>
      </c>
      <c r="AW365" s="16" t="s">
        <v>35</v>
      </c>
      <c r="AX365" s="16" t="s">
        <v>82</v>
      </c>
      <c r="AY365" s="238" t="s">
        <v>121</v>
      </c>
    </row>
    <row r="366" spans="1:65" s="2" customFormat="1" ht="21.75" customHeight="1">
      <c r="A366" s="36"/>
      <c r="B366" s="37"/>
      <c r="C366" s="176" t="s">
        <v>420</v>
      </c>
      <c r="D366" s="176" t="s">
        <v>123</v>
      </c>
      <c r="E366" s="177" t="s">
        <v>421</v>
      </c>
      <c r="F366" s="178" t="s">
        <v>422</v>
      </c>
      <c r="G366" s="179" t="s">
        <v>126</v>
      </c>
      <c r="H366" s="180">
        <v>1193.58</v>
      </c>
      <c r="I366" s="181"/>
      <c r="J366" s="182">
        <f>ROUND(I366*H366,2)</f>
        <v>0</v>
      </c>
      <c r="K366" s="178" t="s">
        <v>127</v>
      </c>
      <c r="L366" s="41"/>
      <c r="M366" s="183" t="s">
        <v>28</v>
      </c>
      <c r="N366" s="184" t="s">
        <v>47</v>
      </c>
      <c r="O366" s="67"/>
      <c r="P366" s="185">
        <f>O366*H366</f>
        <v>0</v>
      </c>
      <c r="Q366" s="185">
        <v>0</v>
      </c>
      <c r="R366" s="185">
        <f>Q366*H366</f>
        <v>0</v>
      </c>
      <c r="S366" s="185">
        <v>0</v>
      </c>
      <c r="T366" s="186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7" t="s">
        <v>128</v>
      </c>
      <c r="AT366" s="187" t="s">
        <v>123</v>
      </c>
      <c r="AU366" s="187" t="s">
        <v>84</v>
      </c>
      <c r="AY366" s="19" t="s">
        <v>121</v>
      </c>
      <c r="BE366" s="188">
        <f>IF(N366="základní",J366,0)</f>
        <v>0</v>
      </c>
      <c r="BF366" s="188">
        <f>IF(N366="snížená",J366,0)</f>
        <v>0</v>
      </c>
      <c r="BG366" s="188">
        <f>IF(N366="zákl. přenesená",J366,0)</f>
        <v>0</v>
      </c>
      <c r="BH366" s="188">
        <f>IF(N366="sníž. přenesená",J366,0)</f>
        <v>0</v>
      </c>
      <c r="BI366" s="188">
        <f>IF(N366="nulová",J366,0)</f>
        <v>0</v>
      </c>
      <c r="BJ366" s="19" t="s">
        <v>128</v>
      </c>
      <c r="BK366" s="188">
        <f>ROUND(I366*H366,2)</f>
        <v>0</v>
      </c>
      <c r="BL366" s="19" t="s">
        <v>128</v>
      </c>
      <c r="BM366" s="187" t="s">
        <v>423</v>
      </c>
    </row>
    <row r="367" spans="1:47" s="2" customFormat="1" ht="19.2">
      <c r="A367" s="36"/>
      <c r="B367" s="37"/>
      <c r="C367" s="38"/>
      <c r="D367" s="189" t="s">
        <v>130</v>
      </c>
      <c r="E367" s="38"/>
      <c r="F367" s="190" t="s">
        <v>424</v>
      </c>
      <c r="G367" s="38"/>
      <c r="H367" s="38"/>
      <c r="I367" s="191"/>
      <c r="J367" s="38"/>
      <c r="K367" s="38"/>
      <c r="L367" s="41"/>
      <c r="M367" s="192"/>
      <c r="N367" s="193"/>
      <c r="O367" s="67"/>
      <c r="P367" s="67"/>
      <c r="Q367" s="67"/>
      <c r="R367" s="67"/>
      <c r="S367" s="67"/>
      <c r="T367" s="68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130</v>
      </c>
      <c r="AU367" s="19" t="s">
        <v>84</v>
      </c>
    </row>
    <row r="368" spans="1:47" s="2" customFormat="1" ht="10.2">
      <c r="A368" s="36"/>
      <c r="B368" s="37"/>
      <c r="C368" s="38"/>
      <c r="D368" s="194" t="s">
        <v>132</v>
      </c>
      <c r="E368" s="38"/>
      <c r="F368" s="195" t="s">
        <v>425</v>
      </c>
      <c r="G368" s="38"/>
      <c r="H368" s="38"/>
      <c r="I368" s="191"/>
      <c r="J368" s="38"/>
      <c r="K368" s="38"/>
      <c r="L368" s="41"/>
      <c r="M368" s="192"/>
      <c r="N368" s="193"/>
      <c r="O368" s="67"/>
      <c r="P368" s="67"/>
      <c r="Q368" s="67"/>
      <c r="R368" s="67"/>
      <c r="S368" s="67"/>
      <c r="T368" s="68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132</v>
      </c>
      <c r="AU368" s="19" t="s">
        <v>84</v>
      </c>
    </row>
    <row r="369" spans="2:51" s="13" customFormat="1" ht="10.2">
      <c r="B369" s="196"/>
      <c r="C369" s="197"/>
      <c r="D369" s="189" t="s">
        <v>134</v>
      </c>
      <c r="E369" s="198" t="s">
        <v>28</v>
      </c>
      <c r="F369" s="199" t="s">
        <v>426</v>
      </c>
      <c r="G369" s="197"/>
      <c r="H369" s="198" t="s">
        <v>28</v>
      </c>
      <c r="I369" s="200"/>
      <c r="J369" s="197"/>
      <c r="K369" s="197"/>
      <c r="L369" s="201"/>
      <c r="M369" s="202"/>
      <c r="N369" s="203"/>
      <c r="O369" s="203"/>
      <c r="P369" s="203"/>
      <c r="Q369" s="203"/>
      <c r="R369" s="203"/>
      <c r="S369" s="203"/>
      <c r="T369" s="204"/>
      <c r="AT369" s="205" t="s">
        <v>134</v>
      </c>
      <c r="AU369" s="205" t="s">
        <v>84</v>
      </c>
      <c r="AV369" s="13" t="s">
        <v>82</v>
      </c>
      <c r="AW369" s="13" t="s">
        <v>35</v>
      </c>
      <c r="AX369" s="13" t="s">
        <v>74</v>
      </c>
      <c r="AY369" s="205" t="s">
        <v>121</v>
      </c>
    </row>
    <row r="370" spans="2:51" s="14" customFormat="1" ht="10.2">
      <c r="B370" s="206"/>
      <c r="C370" s="207"/>
      <c r="D370" s="189" t="s">
        <v>134</v>
      </c>
      <c r="E370" s="208" t="s">
        <v>28</v>
      </c>
      <c r="F370" s="209" t="s">
        <v>427</v>
      </c>
      <c r="G370" s="207"/>
      <c r="H370" s="210">
        <v>1193.58</v>
      </c>
      <c r="I370" s="211"/>
      <c r="J370" s="207"/>
      <c r="K370" s="207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134</v>
      </c>
      <c r="AU370" s="216" t="s">
        <v>84</v>
      </c>
      <c r="AV370" s="14" t="s">
        <v>84</v>
      </c>
      <c r="AW370" s="14" t="s">
        <v>35</v>
      </c>
      <c r="AX370" s="14" t="s">
        <v>82</v>
      </c>
      <c r="AY370" s="216" t="s">
        <v>121</v>
      </c>
    </row>
    <row r="371" spans="1:65" s="2" customFormat="1" ht="24.15" customHeight="1">
      <c r="A371" s="36"/>
      <c r="B371" s="37"/>
      <c r="C371" s="176" t="s">
        <v>428</v>
      </c>
      <c r="D371" s="176" t="s">
        <v>123</v>
      </c>
      <c r="E371" s="177" t="s">
        <v>429</v>
      </c>
      <c r="F371" s="178" t="s">
        <v>430</v>
      </c>
      <c r="G371" s="179" t="s">
        <v>126</v>
      </c>
      <c r="H371" s="180">
        <v>119.358</v>
      </c>
      <c r="I371" s="181"/>
      <c r="J371" s="182">
        <f>ROUND(I371*H371,2)</f>
        <v>0</v>
      </c>
      <c r="K371" s="178" t="s">
        <v>127</v>
      </c>
      <c r="L371" s="41"/>
      <c r="M371" s="183" t="s">
        <v>28</v>
      </c>
      <c r="N371" s="184" t="s">
        <v>47</v>
      </c>
      <c r="O371" s="67"/>
      <c r="P371" s="185">
        <f>O371*H371</f>
        <v>0</v>
      </c>
      <c r="Q371" s="185">
        <v>0</v>
      </c>
      <c r="R371" s="185">
        <f>Q371*H371</f>
        <v>0</v>
      </c>
      <c r="S371" s="185">
        <v>0</v>
      </c>
      <c r="T371" s="186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7" t="s">
        <v>128</v>
      </c>
      <c r="AT371" s="187" t="s">
        <v>123</v>
      </c>
      <c r="AU371" s="187" t="s">
        <v>84</v>
      </c>
      <c r="AY371" s="19" t="s">
        <v>121</v>
      </c>
      <c r="BE371" s="188">
        <f>IF(N371="základní",J371,0)</f>
        <v>0</v>
      </c>
      <c r="BF371" s="188">
        <f>IF(N371="snížená",J371,0)</f>
        <v>0</v>
      </c>
      <c r="BG371" s="188">
        <f>IF(N371="zákl. přenesená",J371,0)</f>
        <v>0</v>
      </c>
      <c r="BH371" s="188">
        <f>IF(N371="sníž. přenesená",J371,0)</f>
        <v>0</v>
      </c>
      <c r="BI371" s="188">
        <f>IF(N371="nulová",J371,0)</f>
        <v>0</v>
      </c>
      <c r="BJ371" s="19" t="s">
        <v>128</v>
      </c>
      <c r="BK371" s="188">
        <f>ROUND(I371*H371,2)</f>
        <v>0</v>
      </c>
      <c r="BL371" s="19" t="s">
        <v>128</v>
      </c>
      <c r="BM371" s="187" t="s">
        <v>431</v>
      </c>
    </row>
    <row r="372" spans="1:47" s="2" customFormat="1" ht="19.2">
      <c r="A372" s="36"/>
      <c r="B372" s="37"/>
      <c r="C372" s="38"/>
      <c r="D372" s="189" t="s">
        <v>130</v>
      </c>
      <c r="E372" s="38"/>
      <c r="F372" s="190" t="s">
        <v>432</v>
      </c>
      <c r="G372" s="38"/>
      <c r="H372" s="38"/>
      <c r="I372" s="191"/>
      <c r="J372" s="38"/>
      <c r="K372" s="38"/>
      <c r="L372" s="41"/>
      <c r="M372" s="192"/>
      <c r="N372" s="193"/>
      <c r="O372" s="67"/>
      <c r="P372" s="67"/>
      <c r="Q372" s="67"/>
      <c r="R372" s="67"/>
      <c r="S372" s="67"/>
      <c r="T372" s="68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130</v>
      </c>
      <c r="AU372" s="19" t="s">
        <v>84</v>
      </c>
    </row>
    <row r="373" spans="1:47" s="2" customFormat="1" ht="10.2">
      <c r="A373" s="36"/>
      <c r="B373" s="37"/>
      <c r="C373" s="38"/>
      <c r="D373" s="194" t="s">
        <v>132</v>
      </c>
      <c r="E373" s="38"/>
      <c r="F373" s="195" t="s">
        <v>433</v>
      </c>
      <c r="G373" s="38"/>
      <c r="H373" s="38"/>
      <c r="I373" s="191"/>
      <c r="J373" s="38"/>
      <c r="K373" s="38"/>
      <c r="L373" s="41"/>
      <c r="M373" s="192"/>
      <c r="N373" s="193"/>
      <c r="O373" s="67"/>
      <c r="P373" s="67"/>
      <c r="Q373" s="67"/>
      <c r="R373" s="67"/>
      <c r="S373" s="67"/>
      <c r="T373" s="68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132</v>
      </c>
      <c r="AU373" s="19" t="s">
        <v>84</v>
      </c>
    </row>
    <row r="374" spans="1:65" s="2" customFormat="1" ht="16.5" customHeight="1">
      <c r="A374" s="36"/>
      <c r="B374" s="37"/>
      <c r="C374" s="176" t="s">
        <v>434</v>
      </c>
      <c r="D374" s="176" t="s">
        <v>123</v>
      </c>
      <c r="E374" s="177" t="s">
        <v>435</v>
      </c>
      <c r="F374" s="178" t="s">
        <v>436</v>
      </c>
      <c r="G374" s="179" t="s">
        <v>139</v>
      </c>
      <c r="H374" s="180">
        <v>2.723</v>
      </c>
      <c r="I374" s="181"/>
      <c r="J374" s="182">
        <f>ROUND(I374*H374,2)</f>
        <v>0</v>
      </c>
      <c r="K374" s="178" t="s">
        <v>127</v>
      </c>
      <c r="L374" s="41"/>
      <c r="M374" s="183" t="s">
        <v>28</v>
      </c>
      <c r="N374" s="184" t="s">
        <v>47</v>
      </c>
      <c r="O374" s="67"/>
      <c r="P374" s="185">
        <f>O374*H374</f>
        <v>0</v>
      </c>
      <c r="Q374" s="185">
        <v>0.12</v>
      </c>
      <c r="R374" s="185">
        <f>Q374*H374</f>
        <v>0.32676</v>
      </c>
      <c r="S374" s="185">
        <v>2.2</v>
      </c>
      <c r="T374" s="186">
        <f>S374*H374</f>
        <v>5.990600000000001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7" t="s">
        <v>128</v>
      </c>
      <c r="AT374" s="187" t="s">
        <v>123</v>
      </c>
      <c r="AU374" s="187" t="s">
        <v>84</v>
      </c>
      <c r="AY374" s="19" t="s">
        <v>121</v>
      </c>
      <c r="BE374" s="188">
        <f>IF(N374="základní",J374,0)</f>
        <v>0</v>
      </c>
      <c r="BF374" s="188">
        <f>IF(N374="snížená",J374,0)</f>
        <v>0</v>
      </c>
      <c r="BG374" s="188">
        <f>IF(N374="zákl. přenesená",J374,0)</f>
        <v>0</v>
      </c>
      <c r="BH374" s="188">
        <f>IF(N374="sníž. přenesená",J374,0)</f>
        <v>0</v>
      </c>
      <c r="BI374" s="188">
        <f>IF(N374="nulová",J374,0)</f>
        <v>0</v>
      </c>
      <c r="BJ374" s="19" t="s">
        <v>128</v>
      </c>
      <c r="BK374" s="188">
        <f>ROUND(I374*H374,2)</f>
        <v>0</v>
      </c>
      <c r="BL374" s="19" t="s">
        <v>128</v>
      </c>
      <c r="BM374" s="187" t="s">
        <v>437</v>
      </c>
    </row>
    <row r="375" spans="1:47" s="2" customFormat="1" ht="10.2">
      <c r="A375" s="36"/>
      <c r="B375" s="37"/>
      <c r="C375" s="38"/>
      <c r="D375" s="189" t="s">
        <v>130</v>
      </c>
      <c r="E375" s="38"/>
      <c r="F375" s="190" t="s">
        <v>438</v>
      </c>
      <c r="G375" s="38"/>
      <c r="H375" s="38"/>
      <c r="I375" s="191"/>
      <c r="J375" s="38"/>
      <c r="K375" s="38"/>
      <c r="L375" s="41"/>
      <c r="M375" s="192"/>
      <c r="N375" s="193"/>
      <c r="O375" s="67"/>
      <c r="P375" s="67"/>
      <c r="Q375" s="67"/>
      <c r="R375" s="67"/>
      <c r="S375" s="67"/>
      <c r="T375" s="68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130</v>
      </c>
      <c r="AU375" s="19" t="s">
        <v>84</v>
      </c>
    </row>
    <row r="376" spans="1:47" s="2" customFormat="1" ht="10.2">
      <c r="A376" s="36"/>
      <c r="B376" s="37"/>
      <c r="C376" s="38"/>
      <c r="D376" s="194" t="s">
        <v>132</v>
      </c>
      <c r="E376" s="38"/>
      <c r="F376" s="195" t="s">
        <v>439</v>
      </c>
      <c r="G376" s="38"/>
      <c r="H376" s="38"/>
      <c r="I376" s="191"/>
      <c r="J376" s="38"/>
      <c r="K376" s="38"/>
      <c r="L376" s="41"/>
      <c r="M376" s="192"/>
      <c r="N376" s="193"/>
      <c r="O376" s="67"/>
      <c r="P376" s="67"/>
      <c r="Q376" s="67"/>
      <c r="R376" s="67"/>
      <c r="S376" s="67"/>
      <c r="T376" s="68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132</v>
      </c>
      <c r="AU376" s="19" t="s">
        <v>84</v>
      </c>
    </row>
    <row r="377" spans="2:51" s="13" customFormat="1" ht="10.2">
      <c r="B377" s="196"/>
      <c r="C377" s="197"/>
      <c r="D377" s="189" t="s">
        <v>134</v>
      </c>
      <c r="E377" s="198" t="s">
        <v>28</v>
      </c>
      <c r="F377" s="199" t="s">
        <v>440</v>
      </c>
      <c r="G377" s="197"/>
      <c r="H377" s="198" t="s">
        <v>28</v>
      </c>
      <c r="I377" s="200"/>
      <c r="J377" s="197"/>
      <c r="K377" s="197"/>
      <c r="L377" s="201"/>
      <c r="M377" s="202"/>
      <c r="N377" s="203"/>
      <c r="O377" s="203"/>
      <c r="P377" s="203"/>
      <c r="Q377" s="203"/>
      <c r="R377" s="203"/>
      <c r="S377" s="203"/>
      <c r="T377" s="204"/>
      <c r="AT377" s="205" t="s">
        <v>134</v>
      </c>
      <c r="AU377" s="205" t="s">
        <v>84</v>
      </c>
      <c r="AV377" s="13" t="s">
        <v>82</v>
      </c>
      <c r="AW377" s="13" t="s">
        <v>35</v>
      </c>
      <c r="AX377" s="13" t="s">
        <v>74</v>
      </c>
      <c r="AY377" s="205" t="s">
        <v>121</v>
      </c>
    </row>
    <row r="378" spans="2:51" s="13" customFormat="1" ht="10.2">
      <c r="B378" s="196"/>
      <c r="C378" s="197"/>
      <c r="D378" s="189" t="s">
        <v>134</v>
      </c>
      <c r="E378" s="198" t="s">
        <v>28</v>
      </c>
      <c r="F378" s="199" t="s">
        <v>285</v>
      </c>
      <c r="G378" s="197"/>
      <c r="H378" s="198" t="s">
        <v>28</v>
      </c>
      <c r="I378" s="200"/>
      <c r="J378" s="197"/>
      <c r="K378" s="197"/>
      <c r="L378" s="201"/>
      <c r="M378" s="202"/>
      <c r="N378" s="203"/>
      <c r="O378" s="203"/>
      <c r="P378" s="203"/>
      <c r="Q378" s="203"/>
      <c r="R378" s="203"/>
      <c r="S378" s="203"/>
      <c r="T378" s="204"/>
      <c r="AT378" s="205" t="s">
        <v>134</v>
      </c>
      <c r="AU378" s="205" t="s">
        <v>84</v>
      </c>
      <c r="AV378" s="13" t="s">
        <v>82</v>
      </c>
      <c r="AW378" s="13" t="s">
        <v>35</v>
      </c>
      <c r="AX378" s="13" t="s">
        <v>74</v>
      </c>
      <c r="AY378" s="205" t="s">
        <v>121</v>
      </c>
    </row>
    <row r="379" spans="2:51" s="14" customFormat="1" ht="10.2">
      <c r="B379" s="206"/>
      <c r="C379" s="207"/>
      <c r="D379" s="189" t="s">
        <v>134</v>
      </c>
      <c r="E379" s="208" t="s">
        <v>28</v>
      </c>
      <c r="F379" s="209" t="s">
        <v>441</v>
      </c>
      <c r="G379" s="207"/>
      <c r="H379" s="210">
        <v>1.425</v>
      </c>
      <c r="I379" s="211"/>
      <c r="J379" s="207"/>
      <c r="K379" s="207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134</v>
      </c>
      <c r="AU379" s="216" t="s">
        <v>84</v>
      </c>
      <c r="AV379" s="14" t="s">
        <v>84</v>
      </c>
      <c r="AW379" s="14" t="s">
        <v>35</v>
      </c>
      <c r="AX379" s="14" t="s">
        <v>74</v>
      </c>
      <c r="AY379" s="216" t="s">
        <v>121</v>
      </c>
    </row>
    <row r="380" spans="2:51" s="13" customFormat="1" ht="10.2">
      <c r="B380" s="196"/>
      <c r="C380" s="197"/>
      <c r="D380" s="189" t="s">
        <v>134</v>
      </c>
      <c r="E380" s="198" t="s">
        <v>28</v>
      </c>
      <c r="F380" s="199" t="s">
        <v>291</v>
      </c>
      <c r="G380" s="197"/>
      <c r="H380" s="198" t="s">
        <v>28</v>
      </c>
      <c r="I380" s="200"/>
      <c r="J380" s="197"/>
      <c r="K380" s="197"/>
      <c r="L380" s="201"/>
      <c r="M380" s="202"/>
      <c r="N380" s="203"/>
      <c r="O380" s="203"/>
      <c r="P380" s="203"/>
      <c r="Q380" s="203"/>
      <c r="R380" s="203"/>
      <c r="S380" s="203"/>
      <c r="T380" s="204"/>
      <c r="AT380" s="205" t="s">
        <v>134</v>
      </c>
      <c r="AU380" s="205" t="s">
        <v>84</v>
      </c>
      <c r="AV380" s="13" t="s">
        <v>82</v>
      </c>
      <c r="AW380" s="13" t="s">
        <v>35</v>
      </c>
      <c r="AX380" s="13" t="s">
        <v>74</v>
      </c>
      <c r="AY380" s="205" t="s">
        <v>121</v>
      </c>
    </row>
    <row r="381" spans="2:51" s="14" customFormat="1" ht="10.2">
      <c r="B381" s="206"/>
      <c r="C381" s="207"/>
      <c r="D381" s="189" t="s">
        <v>134</v>
      </c>
      <c r="E381" s="208" t="s">
        <v>28</v>
      </c>
      <c r="F381" s="209" t="s">
        <v>442</v>
      </c>
      <c r="G381" s="207"/>
      <c r="H381" s="210">
        <v>1.298</v>
      </c>
      <c r="I381" s="211"/>
      <c r="J381" s="207"/>
      <c r="K381" s="207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134</v>
      </c>
      <c r="AU381" s="216" t="s">
        <v>84</v>
      </c>
      <c r="AV381" s="14" t="s">
        <v>84</v>
      </c>
      <c r="AW381" s="14" t="s">
        <v>35</v>
      </c>
      <c r="AX381" s="14" t="s">
        <v>74</v>
      </c>
      <c r="AY381" s="216" t="s">
        <v>121</v>
      </c>
    </row>
    <row r="382" spans="2:51" s="16" customFormat="1" ht="10.2">
      <c r="B382" s="228"/>
      <c r="C382" s="229"/>
      <c r="D382" s="189" t="s">
        <v>134</v>
      </c>
      <c r="E382" s="230" t="s">
        <v>28</v>
      </c>
      <c r="F382" s="231" t="s">
        <v>198</v>
      </c>
      <c r="G382" s="229"/>
      <c r="H382" s="232">
        <v>2.723</v>
      </c>
      <c r="I382" s="233"/>
      <c r="J382" s="229"/>
      <c r="K382" s="229"/>
      <c r="L382" s="234"/>
      <c r="M382" s="235"/>
      <c r="N382" s="236"/>
      <c r="O382" s="236"/>
      <c r="P382" s="236"/>
      <c r="Q382" s="236"/>
      <c r="R382" s="236"/>
      <c r="S382" s="236"/>
      <c r="T382" s="237"/>
      <c r="AT382" s="238" t="s">
        <v>134</v>
      </c>
      <c r="AU382" s="238" t="s">
        <v>84</v>
      </c>
      <c r="AV382" s="16" t="s">
        <v>128</v>
      </c>
      <c r="AW382" s="16" t="s">
        <v>35</v>
      </c>
      <c r="AX382" s="16" t="s">
        <v>82</v>
      </c>
      <c r="AY382" s="238" t="s">
        <v>121</v>
      </c>
    </row>
    <row r="383" spans="1:65" s="2" customFormat="1" ht="16.5" customHeight="1">
      <c r="A383" s="36"/>
      <c r="B383" s="37"/>
      <c r="C383" s="176" t="s">
        <v>443</v>
      </c>
      <c r="D383" s="176" t="s">
        <v>123</v>
      </c>
      <c r="E383" s="177" t="s">
        <v>444</v>
      </c>
      <c r="F383" s="178" t="s">
        <v>445</v>
      </c>
      <c r="G383" s="179" t="s">
        <v>126</v>
      </c>
      <c r="H383" s="180">
        <v>12.228</v>
      </c>
      <c r="I383" s="181"/>
      <c r="J383" s="182">
        <f>ROUND(I383*H383,2)</f>
        <v>0</v>
      </c>
      <c r="K383" s="178" t="s">
        <v>127</v>
      </c>
      <c r="L383" s="41"/>
      <c r="M383" s="183" t="s">
        <v>28</v>
      </c>
      <c r="N383" s="184" t="s">
        <v>47</v>
      </c>
      <c r="O383" s="67"/>
      <c r="P383" s="185">
        <f>O383*H383</f>
        <v>0</v>
      </c>
      <c r="Q383" s="185">
        <v>0</v>
      </c>
      <c r="R383" s="185">
        <f>Q383*H383</f>
        <v>0</v>
      </c>
      <c r="S383" s="185">
        <v>0</v>
      </c>
      <c r="T383" s="186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7" t="s">
        <v>128</v>
      </c>
      <c r="AT383" s="187" t="s">
        <v>123</v>
      </c>
      <c r="AU383" s="187" t="s">
        <v>84</v>
      </c>
      <c r="AY383" s="19" t="s">
        <v>121</v>
      </c>
      <c r="BE383" s="188">
        <f>IF(N383="základní",J383,0)</f>
        <v>0</v>
      </c>
      <c r="BF383" s="188">
        <f>IF(N383="snížená",J383,0)</f>
        <v>0</v>
      </c>
      <c r="BG383" s="188">
        <f>IF(N383="zákl. přenesená",J383,0)</f>
        <v>0</v>
      </c>
      <c r="BH383" s="188">
        <f>IF(N383="sníž. přenesená",J383,0)</f>
        <v>0</v>
      </c>
      <c r="BI383" s="188">
        <f>IF(N383="nulová",J383,0)</f>
        <v>0</v>
      </c>
      <c r="BJ383" s="19" t="s">
        <v>128</v>
      </c>
      <c r="BK383" s="188">
        <f>ROUND(I383*H383,2)</f>
        <v>0</v>
      </c>
      <c r="BL383" s="19" t="s">
        <v>128</v>
      </c>
      <c r="BM383" s="187" t="s">
        <v>446</v>
      </c>
    </row>
    <row r="384" spans="1:47" s="2" customFormat="1" ht="10.2">
      <c r="A384" s="36"/>
      <c r="B384" s="37"/>
      <c r="C384" s="38"/>
      <c r="D384" s="189" t="s">
        <v>130</v>
      </c>
      <c r="E384" s="38"/>
      <c r="F384" s="190" t="s">
        <v>445</v>
      </c>
      <c r="G384" s="38"/>
      <c r="H384" s="38"/>
      <c r="I384" s="191"/>
      <c r="J384" s="38"/>
      <c r="K384" s="38"/>
      <c r="L384" s="41"/>
      <c r="M384" s="192"/>
      <c r="N384" s="193"/>
      <c r="O384" s="67"/>
      <c r="P384" s="67"/>
      <c r="Q384" s="67"/>
      <c r="R384" s="67"/>
      <c r="S384" s="67"/>
      <c r="T384" s="68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130</v>
      </c>
      <c r="AU384" s="19" t="s">
        <v>84</v>
      </c>
    </row>
    <row r="385" spans="1:47" s="2" customFormat="1" ht="10.2">
      <c r="A385" s="36"/>
      <c r="B385" s="37"/>
      <c r="C385" s="38"/>
      <c r="D385" s="194" t="s">
        <v>132</v>
      </c>
      <c r="E385" s="38"/>
      <c r="F385" s="195" t="s">
        <v>447</v>
      </c>
      <c r="G385" s="38"/>
      <c r="H385" s="38"/>
      <c r="I385" s="191"/>
      <c r="J385" s="38"/>
      <c r="K385" s="38"/>
      <c r="L385" s="41"/>
      <c r="M385" s="192"/>
      <c r="N385" s="193"/>
      <c r="O385" s="67"/>
      <c r="P385" s="67"/>
      <c r="Q385" s="67"/>
      <c r="R385" s="67"/>
      <c r="S385" s="67"/>
      <c r="T385" s="68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9" t="s">
        <v>132</v>
      </c>
      <c r="AU385" s="19" t="s">
        <v>84</v>
      </c>
    </row>
    <row r="386" spans="2:51" s="13" customFormat="1" ht="10.2">
      <c r="B386" s="196"/>
      <c r="C386" s="197"/>
      <c r="D386" s="189" t="s">
        <v>134</v>
      </c>
      <c r="E386" s="198" t="s">
        <v>28</v>
      </c>
      <c r="F386" s="199" t="s">
        <v>448</v>
      </c>
      <c r="G386" s="197"/>
      <c r="H386" s="198" t="s">
        <v>28</v>
      </c>
      <c r="I386" s="200"/>
      <c r="J386" s="197"/>
      <c r="K386" s="197"/>
      <c r="L386" s="201"/>
      <c r="M386" s="202"/>
      <c r="N386" s="203"/>
      <c r="O386" s="203"/>
      <c r="P386" s="203"/>
      <c r="Q386" s="203"/>
      <c r="R386" s="203"/>
      <c r="S386" s="203"/>
      <c r="T386" s="204"/>
      <c r="AT386" s="205" t="s">
        <v>134</v>
      </c>
      <c r="AU386" s="205" t="s">
        <v>84</v>
      </c>
      <c r="AV386" s="13" t="s">
        <v>82</v>
      </c>
      <c r="AW386" s="13" t="s">
        <v>35</v>
      </c>
      <c r="AX386" s="13" t="s">
        <v>74</v>
      </c>
      <c r="AY386" s="205" t="s">
        <v>121</v>
      </c>
    </row>
    <row r="387" spans="2:51" s="13" customFormat="1" ht="10.2">
      <c r="B387" s="196"/>
      <c r="C387" s="197"/>
      <c r="D387" s="189" t="s">
        <v>134</v>
      </c>
      <c r="E387" s="198" t="s">
        <v>28</v>
      </c>
      <c r="F387" s="199" t="s">
        <v>449</v>
      </c>
      <c r="G387" s="197"/>
      <c r="H387" s="198" t="s">
        <v>28</v>
      </c>
      <c r="I387" s="200"/>
      <c r="J387" s="197"/>
      <c r="K387" s="197"/>
      <c r="L387" s="201"/>
      <c r="M387" s="202"/>
      <c r="N387" s="203"/>
      <c r="O387" s="203"/>
      <c r="P387" s="203"/>
      <c r="Q387" s="203"/>
      <c r="R387" s="203"/>
      <c r="S387" s="203"/>
      <c r="T387" s="204"/>
      <c r="AT387" s="205" t="s">
        <v>134</v>
      </c>
      <c r="AU387" s="205" t="s">
        <v>84</v>
      </c>
      <c r="AV387" s="13" t="s">
        <v>82</v>
      </c>
      <c r="AW387" s="13" t="s">
        <v>35</v>
      </c>
      <c r="AX387" s="13" t="s">
        <v>74</v>
      </c>
      <c r="AY387" s="205" t="s">
        <v>121</v>
      </c>
    </row>
    <row r="388" spans="2:51" s="13" customFormat="1" ht="10.2">
      <c r="B388" s="196"/>
      <c r="C388" s="197"/>
      <c r="D388" s="189" t="s">
        <v>134</v>
      </c>
      <c r="E388" s="198" t="s">
        <v>28</v>
      </c>
      <c r="F388" s="199" t="s">
        <v>285</v>
      </c>
      <c r="G388" s="197"/>
      <c r="H388" s="198" t="s">
        <v>28</v>
      </c>
      <c r="I388" s="200"/>
      <c r="J388" s="197"/>
      <c r="K388" s="197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134</v>
      </c>
      <c r="AU388" s="205" t="s">
        <v>84</v>
      </c>
      <c r="AV388" s="13" t="s">
        <v>82</v>
      </c>
      <c r="AW388" s="13" t="s">
        <v>35</v>
      </c>
      <c r="AX388" s="13" t="s">
        <v>74</v>
      </c>
      <c r="AY388" s="205" t="s">
        <v>121</v>
      </c>
    </row>
    <row r="389" spans="2:51" s="14" customFormat="1" ht="10.2">
      <c r="B389" s="206"/>
      <c r="C389" s="207"/>
      <c r="D389" s="189" t="s">
        <v>134</v>
      </c>
      <c r="E389" s="208" t="s">
        <v>28</v>
      </c>
      <c r="F389" s="209" t="s">
        <v>450</v>
      </c>
      <c r="G389" s="207"/>
      <c r="H389" s="210">
        <v>5.53</v>
      </c>
      <c r="I389" s="211"/>
      <c r="J389" s="207"/>
      <c r="K389" s="207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134</v>
      </c>
      <c r="AU389" s="216" t="s">
        <v>84</v>
      </c>
      <c r="AV389" s="14" t="s">
        <v>84</v>
      </c>
      <c r="AW389" s="14" t="s">
        <v>35</v>
      </c>
      <c r="AX389" s="14" t="s">
        <v>74</v>
      </c>
      <c r="AY389" s="216" t="s">
        <v>121</v>
      </c>
    </row>
    <row r="390" spans="2:51" s="13" customFormat="1" ht="10.2">
      <c r="B390" s="196"/>
      <c r="C390" s="197"/>
      <c r="D390" s="189" t="s">
        <v>134</v>
      </c>
      <c r="E390" s="198" t="s">
        <v>28</v>
      </c>
      <c r="F390" s="199" t="s">
        <v>291</v>
      </c>
      <c r="G390" s="197"/>
      <c r="H390" s="198" t="s">
        <v>28</v>
      </c>
      <c r="I390" s="200"/>
      <c r="J390" s="197"/>
      <c r="K390" s="197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134</v>
      </c>
      <c r="AU390" s="205" t="s">
        <v>84</v>
      </c>
      <c r="AV390" s="13" t="s">
        <v>82</v>
      </c>
      <c r="AW390" s="13" t="s">
        <v>35</v>
      </c>
      <c r="AX390" s="13" t="s">
        <v>74</v>
      </c>
      <c r="AY390" s="205" t="s">
        <v>121</v>
      </c>
    </row>
    <row r="391" spans="2:51" s="14" customFormat="1" ht="10.2">
      <c r="B391" s="206"/>
      <c r="C391" s="207"/>
      <c r="D391" s="189" t="s">
        <v>134</v>
      </c>
      <c r="E391" s="208" t="s">
        <v>28</v>
      </c>
      <c r="F391" s="209" t="s">
        <v>451</v>
      </c>
      <c r="G391" s="207"/>
      <c r="H391" s="210">
        <v>4.948</v>
      </c>
      <c r="I391" s="211"/>
      <c r="J391" s="207"/>
      <c r="K391" s="207"/>
      <c r="L391" s="212"/>
      <c r="M391" s="213"/>
      <c r="N391" s="214"/>
      <c r="O391" s="214"/>
      <c r="P391" s="214"/>
      <c r="Q391" s="214"/>
      <c r="R391" s="214"/>
      <c r="S391" s="214"/>
      <c r="T391" s="215"/>
      <c r="AT391" s="216" t="s">
        <v>134</v>
      </c>
      <c r="AU391" s="216" t="s">
        <v>84</v>
      </c>
      <c r="AV391" s="14" t="s">
        <v>84</v>
      </c>
      <c r="AW391" s="14" t="s">
        <v>35</v>
      </c>
      <c r="AX391" s="14" t="s">
        <v>74</v>
      </c>
      <c r="AY391" s="216" t="s">
        <v>121</v>
      </c>
    </row>
    <row r="392" spans="2:51" s="15" customFormat="1" ht="10.2">
      <c r="B392" s="217"/>
      <c r="C392" s="218"/>
      <c r="D392" s="189" t="s">
        <v>134</v>
      </c>
      <c r="E392" s="219" t="s">
        <v>28</v>
      </c>
      <c r="F392" s="220" t="s">
        <v>192</v>
      </c>
      <c r="G392" s="218"/>
      <c r="H392" s="221">
        <v>10.478</v>
      </c>
      <c r="I392" s="222"/>
      <c r="J392" s="218"/>
      <c r="K392" s="218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134</v>
      </c>
      <c r="AU392" s="227" t="s">
        <v>84</v>
      </c>
      <c r="AV392" s="15" t="s">
        <v>145</v>
      </c>
      <c r="AW392" s="15" t="s">
        <v>35</v>
      </c>
      <c r="AX392" s="15" t="s">
        <v>74</v>
      </c>
      <c r="AY392" s="227" t="s">
        <v>121</v>
      </c>
    </row>
    <row r="393" spans="2:51" s="13" customFormat="1" ht="10.2">
      <c r="B393" s="196"/>
      <c r="C393" s="197"/>
      <c r="D393" s="189" t="s">
        <v>134</v>
      </c>
      <c r="E393" s="198" t="s">
        <v>28</v>
      </c>
      <c r="F393" s="199" t="s">
        <v>452</v>
      </c>
      <c r="G393" s="197"/>
      <c r="H393" s="198" t="s">
        <v>28</v>
      </c>
      <c r="I393" s="200"/>
      <c r="J393" s="197"/>
      <c r="K393" s="197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134</v>
      </c>
      <c r="AU393" s="205" t="s">
        <v>84</v>
      </c>
      <c r="AV393" s="13" t="s">
        <v>82</v>
      </c>
      <c r="AW393" s="13" t="s">
        <v>35</v>
      </c>
      <c r="AX393" s="13" t="s">
        <v>74</v>
      </c>
      <c r="AY393" s="205" t="s">
        <v>121</v>
      </c>
    </row>
    <row r="394" spans="2:51" s="13" customFormat="1" ht="10.2">
      <c r="B394" s="196"/>
      <c r="C394" s="197"/>
      <c r="D394" s="189" t="s">
        <v>134</v>
      </c>
      <c r="E394" s="198" t="s">
        <v>28</v>
      </c>
      <c r="F394" s="199" t="s">
        <v>285</v>
      </c>
      <c r="G394" s="197"/>
      <c r="H394" s="198" t="s">
        <v>28</v>
      </c>
      <c r="I394" s="200"/>
      <c r="J394" s="197"/>
      <c r="K394" s="197"/>
      <c r="L394" s="201"/>
      <c r="M394" s="202"/>
      <c r="N394" s="203"/>
      <c r="O394" s="203"/>
      <c r="P394" s="203"/>
      <c r="Q394" s="203"/>
      <c r="R394" s="203"/>
      <c r="S394" s="203"/>
      <c r="T394" s="204"/>
      <c r="AT394" s="205" t="s">
        <v>134</v>
      </c>
      <c r="AU394" s="205" t="s">
        <v>84</v>
      </c>
      <c r="AV394" s="13" t="s">
        <v>82</v>
      </c>
      <c r="AW394" s="13" t="s">
        <v>35</v>
      </c>
      <c r="AX394" s="13" t="s">
        <v>74</v>
      </c>
      <c r="AY394" s="205" t="s">
        <v>121</v>
      </c>
    </row>
    <row r="395" spans="2:51" s="14" customFormat="1" ht="10.2">
      <c r="B395" s="206"/>
      <c r="C395" s="207"/>
      <c r="D395" s="189" t="s">
        <v>134</v>
      </c>
      <c r="E395" s="208" t="s">
        <v>28</v>
      </c>
      <c r="F395" s="209" t="s">
        <v>453</v>
      </c>
      <c r="G395" s="207"/>
      <c r="H395" s="210">
        <v>0.82</v>
      </c>
      <c r="I395" s="211"/>
      <c r="J395" s="207"/>
      <c r="K395" s="207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134</v>
      </c>
      <c r="AU395" s="216" t="s">
        <v>84</v>
      </c>
      <c r="AV395" s="14" t="s">
        <v>84</v>
      </c>
      <c r="AW395" s="14" t="s">
        <v>35</v>
      </c>
      <c r="AX395" s="14" t="s">
        <v>74</v>
      </c>
      <c r="AY395" s="216" t="s">
        <v>121</v>
      </c>
    </row>
    <row r="396" spans="2:51" s="13" customFormat="1" ht="10.2">
      <c r="B396" s="196"/>
      <c r="C396" s="197"/>
      <c r="D396" s="189" t="s">
        <v>134</v>
      </c>
      <c r="E396" s="198" t="s">
        <v>28</v>
      </c>
      <c r="F396" s="199" t="s">
        <v>291</v>
      </c>
      <c r="G396" s="197"/>
      <c r="H396" s="198" t="s">
        <v>28</v>
      </c>
      <c r="I396" s="200"/>
      <c r="J396" s="197"/>
      <c r="K396" s="197"/>
      <c r="L396" s="201"/>
      <c r="M396" s="202"/>
      <c r="N396" s="203"/>
      <c r="O396" s="203"/>
      <c r="P396" s="203"/>
      <c r="Q396" s="203"/>
      <c r="R396" s="203"/>
      <c r="S396" s="203"/>
      <c r="T396" s="204"/>
      <c r="AT396" s="205" t="s">
        <v>134</v>
      </c>
      <c r="AU396" s="205" t="s">
        <v>84</v>
      </c>
      <c r="AV396" s="13" t="s">
        <v>82</v>
      </c>
      <c r="AW396" s="13" t="s">
        <v>35</v>
      </c>
      <c r="AX396" s="13" t="s">
        <v>74</v>
      </c>
      <c r="AY396" s="205" t="s">
        <v>121</v>
      </c>
    </row>
    <row r="397" spans="2:51" s="14" customFormat="1" ht="10.2">
      <c r="B397" s="206"/>
      <c r="C397" s="207"/>
      <c r="D397" s="189" t="s">
        <v>134</v>
      </c>
      <c r="E397" s="208" t="s">
        <v>28</v>
      </c>
      <c r="F397" s="209" t="s">
        <v>454</v>
      </c>
      <c r="G397" s="207"/>
      <c r="H397" s="210">
        <v>0.93</v>
      </c>
      <c r="I397" s="211"/>
      <c r="J397" s="207"/>
      <c r="K397" s="207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134</v>
      </c>
      <c r="AU397" s="216" t="s">
        <v>84</v>
      </c>
      <c r="AV397" s="14" t="s">
        <v>84</v>
      </c>
      <c r="AW397" s="14" t="s">
        <v>35</v>
      </c>
      <c r="AX397" s="14" t="s">
        <v>74</v>
      </c>
      <c r="AY397" s="216" t="s">
        <v>121</v>
      </c>
    </row>
    <row r="398" spans="2:51" s="15" customFormat="1" ht="10.2">
      <c r="B398" s="217"/>
      <c r="C398" s="218"/>
      <c r="D398" s="189" t="s">
        <v>134</v>
      </c>
      <c r="E398" s="219" t="s">
        <v>28</v>
      </c>
      <c r="F398" s="220" t="s">
        <v>192</v>
      </c>
      <c r="G398" s="218"/>
      <c r="H398" s="221">
        <v>1.75</v>
      </c>
      <c r="I398" s="222"/>
      <c r="J398" s="218"/>
      <c r="K398" s="218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134</v>
      </c>
      <c r="AU398" s="227" t="s">
        <v>84</v>
      </c>
      <c r="AV398" s="15" t="s">
        <v>145</v>
      </c>
      <c r="AW398" s="15" t="s">
        <v>35</v>
      </c>
      <c r="AX398" s="15" t="s">
        <v>74</v>
      </c>
      <c r="AY398" s="227" t="s">
        <v>121</v>
      </c>
    </row>
    <row r="399" spans="2:51" s="16" customFormat="1" ht="10.2">
      <c r="B399" s="228"/>
      <c r="C399" s="229"/>
      <c r="D399" s="189" t="s">
        <v>134</v>
      </c>
      <c r="E399" s="230" t="s">
        <v>28</v>
      </c>
      <c r="F399" s="231" t="s">
        <v>198</v>
      </c>
      <c r="G399" s="229"/>
      <c r="H399" s="232">
        <v>12.228</v>
      </c>
      <c r="I399" s="233"/>
      <c r="J399" s="229"/>
      <c r="K399" s="229"/>
      <c r="L399" s="234"/>
      <c r="M399" s="235"/>
      <c r="N399" s="236"/>
      <c r="O399" s="236"/>
      <c r="P399" s="236"/>
      <c r="Q399" s="236"/>
      <c r="R399" s="236"/>
      <c r="S399" s="236"/>
      <c r="T399" s="237"/>
      <c r="AT399" s="238" t="s">
        <v>134</v>
      </c>
      <c r="AU399" s="238" t="s">
        <v>84</v>
      </c>
      <c r="AV399" s="16" t="s">
        <v>128</v>
      </c>
      <c r="AW399" s="16" t="s">
        <v>35</v>
      </c>
      <c r="AX399" s="16" t="s">
        <v>82</v>
      </c>
      <c r="AY399" s="238" t="s">
        <v>121</v>
      </c>
    </row>
    <row r="400" spans="1:65" s="2" customFormat="1" ht="16.5" customHeight="1">
      <c r="A400" s="36"/>
      <c r="B400" s="37"/>
      <c r="C400" s="176" t="s">
        <v>455</v>
      </c>
      <c r="D400" s="176" t="s">
        <v>123</v>
      </c>
      <c r="E400" s="177" t="s">
        <v>456</v>
      </c>
      <c r="F400" s="178" t="s">
        <v>457</v>
      </c>
      <c r="G400" s="179" t="s">
        <v>126</v>
      </c>
      <c r="H400" s="180">
        <v>1.75</v>
      </c>
      <c r="I400" s="181"/>
      <c r="J400" s="182">
        <f>ROUND(I400*H400,2)</f>
        <v>0</v>
      </c>
      <c r="K400" s="178" t="s">
        <v>127</v>
      </c>
      <c r="L400" s="41"/>
      <c r="M400" s="183" t="s">
        <v>28</v>
      </c>
      <c r="N400" s="184" t="s">
        <v>47</v>
      </c>
      <c r="O400" s="67"/>
      <c r="P400" s="185">
        <f>O400*H400</f>
        <v>0</v>
      </c>
      <c r="Q400" s="185">
        <v>0.0015</v>
      </c>
      <c r="R400" s="185">
        <f>Q400*H400</f>
        <v>0.002625</v>
      </c>
      <c r="S400" s="185">
        <v>0</v>
      </c>
      <c r="T400" s="186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7" t="s">
        <v>128</v>
      </c>
      <c r="AT400" s="187" t="s">
        <v>123</v>
      </c>
      <c r="AU400" s="187" t="s">
        <v>84</v>
      </c>
      <c r="AY400" s="19" t="s">
        <v>121</v>
      </c>
      <c r="BE400" s="188">
        <f>IF(N400="základní",J400,0)</f>
        <v>0</v>
      </c>
      <c r="BF400" s="188">
        <f>IF(N400="snížená",J400,0)</f>
        <v>0</v>
      </c>
      <c r="BG400" s="188">
        <f>IF(N400="zákl. přenesená",J400,0)</f>
        <v>0</v>
      </c>
      <c r="BH400" s="188">
        <f>IF(N400="sníž. přenesená",J400,0)</f>
        <v>0</v>
      </c>
      <c r="BI400" s="188">
        <f>IF(N400="nulová",J400,0)</f>
        <v>0</v>
      </c>
      <c r="BJ400" s="19" t="s">
        <v>128</v>
      </c>
      <c r="BK400" s="188">
        <f>ROUND(I400*H400,2)</f>
        <v>0</v>
      </c>
      <c r="BL400" s="19" t="s">
        <v>128</v>
      </c>
      <c r="BM400" s="187" t="s">
        <v>458</v>
      </c>
    </row>
    <row r="401" spans="1:47" s="2" customFormat="1" ht="10.2">
      <c r="A401" s="36"/>
      <c r="B401" s="37"/>
      <c r="C401" s="38"/>
      <c r="D401" s="189" t="s">
        <v>130</v>
      </c>
      <c r="E401" s="38"/>
      <c r="F401" s="190" t="s">
        <v>459</v>
      </c>
      <c r="G401" s="38"/>
      <c r="H401" s="38"/>
      <c r="I401" s="191"/>
      <c r="J401" s="38"/>
      <c r="K401" s="38"/>
      <c r="L401" s="41"/>
      <c r="M401" s="192"/>
      <c r="N401" s="193"/>
      <c r="O401" s="67"/>
      <c r="P401" s="67"/>
      <c r="Q401" s="67"/>
      <c r="R401" s="67"/>
      <c r="S401" s="67"/>
      <c r="T401" s="68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130</v>
      </c>
      <c r="AU401" s="19" t="s">
        <v>84</v>
      </c>
    </row>
    <row r="402" spans="1:47" s="2" customFormat="1" ht="10.2">
      <c r="A402" s="36"/>
      <c r="B402" s="37"/>
      <c r="C402" s="38"/>
      <c r="D402" s="194" t="s">
        <v>132</v>
      </c>
      <c r="E402" s="38"/>
      <c r="F402" s="195" t="s">
        <v>460</v>
      </c>
      <c r="G402" s="38"/>
      <c r="H402" s="38"/>
      <c r="I402" s="191"/>
      <c r="J402" s="38"/>
      <c r="K402" s="38"/>
      <c r="L402" s="41"/>
      <c r="M402" s="192"/>
      <c r="N402" s="193"/>
      <c r="O402" s="67"/>
      <c r="P402" s="67"/>
      <c r="Q402" s="67"/>
      <c r="R402" s="67"/>
      <c r="S402" s="67"/>
      <c r="T402" s="68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9" t="s">
        <v>132</v>
      </c>
      <c r="AU402" s="19" t="s">
        <v>84</v>
      </c>
    </row>
    <row r="403" spans="2:51" s="13" customFormat="1" ht="10.2">
      <c r="B403" s="196"/>
      <c r="C403" s="197"/>
      <c r="D403" s="189" t="s">
        <v>134</v>
      </c>
      <c r="E403" s="198" t="s">
        <v>28</v>
      </c>
      <c r="F403" s="199" t="s">
        <v>461</v>
      </c>
      <c r="G403" s="197"/>
      <c r="H403" s="198" t="s">
        <v>28</v>
      </c>
      <c r="I403" s="200"/>
      <c r="J403" s="197"/>
      <c r="K403" s="197"/>
      <c r="L403" s="201"/>
      <c r="M403" s="202"/>
      <c r="N403" s="203"/>
      <c r="O403" s="203"/>
      <c r="P403" s="203"/>
      <c r="Q403" s="203"/>
      <c r="R403" s="203"/>
      <c r="S403" s="203"/>
      <c r="T403" s="204"/>
      <c r="AT403" s="205" t="s">
        <v>134</v>
      </c>
      <c r="AU403" s="205" t="s">
        <v>84</v>
      </c>
      <c r="AV403" s="13" t="s">
        <v>82</v>
      </c>
      <c r="AW403" s="13" t="s">
        <v>35</v>
      </c>
      <c r="AX403" s="13" t="s">
        <v>74</v>
      </c>
      <c r="AY403" s="205" t="s">
        <v>121</v>
      </c>
    </row>
    <row r="404" spans="2:51" s="13" customFormat="1" ht="10.2">
      <c r="B404" s="196"/>
      <c r="C404" s="197"/>
      <c r="D404" s="189" t="s">
        <v>134</v>
      </c>
      <c r="E404" s="198" t="s">
        <v>28</v>
      </c>
      <c r="F404" s="199" t="s">
        <v>285</v>
      </c>
      <c r="G404" s="197"/>
      <c r="H404" s="198" t="s">
        <v>28</v>
      </c>
      <c r="I404" s="200"/>
      <c r="J404" s="197"/>
      <c r="K404" s="197"/>
      <c r="L404" s="201"/>
      <c r="M404" s="202"/>
      <c r="N404" s="203"/>
      <c r="O404" s="203"/>
      <c r="P404" s="203"/>
      <c r="Q404" s="203"/>
      <c r="R404" s="203"/>
      <c r="S404" s="203"/>
      <c r="T404" s="204"/>
      <c r="AT404" s="205" t="s">
        <v>134</v>
      </c>
      <c r="AU404" s="205" t="s">
        <v>84</v>
      </c>
      <c r="AV404" s="13" t="s">
        <v>82</v>
      </c>
      <c r="AW404" s="13" t="s">
        <v>35</v>
      </c>
      <c r="AX404" s="13" t="s">
        <v>74</v>
      </c>
      <c r="AY404" s="205" t="s">
        <v>121</v>
      </c>
    </row>
    <row r="405" spans="2:51" s="14" customFormat="1" ht="10.2">
      <c r="B405" s="206"/>
      <c r="C405" s="207"/>
      <c r="D405" s="189" t="s">
        <v>134</v>
      </c>
      <c r="E405" s="208" t="s">
        <v>28</v>
      </c>
      <c r="F405" s="209" t="s">
        <v>453</v>
      </c>
      <c r="G405" s="207"/>
      <c r="H405" s="210">
        <v>0.82</v>
      </c>
      <c r="I405" s="211"/>
      <c r="J405" s="207"/>
      <c r="K405" s="207"/>
      <c r="L405" s="212"/>
      <c r="M405" s="213"/>
      <c r="N405" s="214"/>
      <c r="O405" s="214"/>
      <c r="P405" s="214"/>
      <c r="Q405" s="214"/>
      <c r="R405" s="214"/>
      <c r="S405" s="214"/>
      <c r="T405" s="215"/>
      <c r="AT405" s="216" t="s">
        <v>134</v>
      </c>
      <c r="AU405" s="216" t="s">
        <v>84</v>
      </c>
      <c r="AV405" s="14" t="s">
        <v>84</v>
      </c>
      <c r="AW405" s="14" t="s">
        <v>35</v>
      </c>
      <c r="AX405" s="14" t="s">
        <v>74</v>
      </c>
      <c r="AY405" s="216" t="s">
        <v>121</v>
      </c>
    </row>
    <row r="406" spans="2:51" s="13" customFormat="1" ht="10.2">
      <c r="B406" s="196"/>
      <c r="C406" s="197"/>
      <c r="D406" s="189" t="s">
        <v>134</v>
      </c>
      <c r="E406" s="198" t="s">
        <v>28</v>
      </c>
      <c r="F406" s="199" t="s">
        <v>291</v>
      </c>
      <c r="G406" s="197"/>
      <c r="H406" s="198" t="s">
        <v>28</v>
      </c>
      <c r="I406" s="200"/>
      <c r="J406" s="197"/>
      <c r="K406" s="197"/>
      <c r="L406" s="201"/>
      <c r="M406" s="202"/>
      <c r="N406" s="203"/>
      <c r="O406" s="203"/>
      <c r="P406" s="203"/>
      <c r="Q406" s="203"/>
      <c r="R406" s="203"/>
      <c r="S406" s="203"/>
      <c r="T406" s="204"/>
      <c r="AT406" s="205" t="s">
        <v>134</v>
      </c>
      <c r="AU406" s="205" t="s">
        <v>84</v>
      </c>
      <c r="AV406" s="13" t="s">
        <v>82</v>
      </c>
      <c r="AW406" s="13" t="s">
        <v>35</v>
      </c>
      <c r="AX406" s="13" t="s">
        <v>74</v>
      </c>
      <c r="AY406" s="205" t="s">
        <v>121</v>
      </c>
    </row>
    <row r="407" spans="2:51" s="14" customFormat="1" ht="10.2">
      <c r="B407" s="206"/>
      <c r="C407" s="207"/>
      <c r="D407" s="189" t="s">
        <v>134</v>
      </c>
      <c r="E407" s="208" t="s">
        <v>28</v>
      </c>
      <c r="F407" s="209" t="s">
        <v>454</v>
      </c>
      <c r="G407" s="207"/>
      <c r="H407" s="210">
        <v>0.93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134</v>
      </c>
      <c r="AU407" s="216" t="s">
        <v>84</v>
      </c>
      <c r="AV407" s="14" t="s">
        <v>84</v>
      </c>
      <c r="AW407" s="14" t="s">
        <v>35</v>
      </c>
      <c r="AX407" s="14" t="s">
        <v>74</v>
      </c>
      <c r="AY407" s="216" t="s">
        <v>121</v>
      </c>
    </row>
    <row r="408" spans="2:51" s="16" customFormat="1" ht="10.2">
      <c r="B408" s="228"/>
      <c r="C408" s="229"/>
      <c r="D408" s="189" t="s">
        <v>134</v>
      </c>
      <c r="E408" s="230" t="s">
        <v>28</v>
      </c>
      <c r="F408" s="231" t="s">
        <v>198</v>
      </c>
      <c r="G408" s="229"/>
      <c r="H408" s="232">
        <v>1.75</v>
      </c>
      <c r="I408" s="233"/>
      <c r="J408" s="229"/>
      <c r="K408" s="229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134</v>
      </c>
      <c r="AU408" s="238" t="s">
        <v>84</v>
      </c>
      <c r="AV408" s="16" t="s">
        <v>128</v>
      </c>
      <c r="AW408" s="16" t="s">
        <v>35</v>
      </c>
      <c r="AX408" s="16" t="s">
        <v>82</v>
      </c>
      <c r="AY408" s="238" t="s">
        <v>121</v>
      </c>
    </row>
    <row r="409" spans="1:65" s="2" customFormat="1" ht="16.5" customHeight="1">
      <c r="A409" s="36"/>
      <c r="B409" s="37"/>
      <c r="C409" s="176" t="s">
        <v>462</v>
      </c>
      <c r="D409" s="176" t="s">
        <v>123</v>
      </c>
      <c r="E409" s="177" t="s">
        <v>463</v>
      </c>
      <c r="F409" s="178" t="s">
        <v>464</v>
      </c>
      <c r="G409" s="179" t="s">
        <v>126</v>
      </c>
      <c r="H409" s="180">
        <v>1.75</v>
      </c>
      <c r="I409" s="181"/>
      <c r="J409" s="182">
        <f>ROUND(I409*H409,2)</f>
        <v>0</v>
      </c>
      <c r="K409" s="178" t="s">
        <v>127</v>
      </c>
      <c r="L409" s="41"/>
      <c r="M409" s="183" t="s">
        <v>28</v>
      </c>
      <c r="N409" s="184" t="s">
        <v>47</v>
      </c>
      <c r="O409" s="67"/>
      <c r="P409" s="185">
        <f>O409*H409</f>
        <v>0</v>
      </c>
      <c r="Q409" s="185">
        <v>0</v>
      </c>
      <c r="R409" s="185">
        <f>Q409*H409</f>
        <v>0</v>
      </c>
      <c r="S409" s="185">
        <v>0</v>
      </c>
      <c r="T409" s="186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7" t="s">
        <v>128</v>
      </c>
      <c r="AT409" s="187" t="s">
        <v>123</v>
      </c>
      <c r="AU409" s="187" t="s">
        <v>84</v>
      </c>
      <c r="AY409" s="19" t="s">
        <v>121</v>
      </c>
      <c r="BE409" s="188">
        <f>IF(N409="základní",J409,0)</f>
        <v>0</v>
      </c>
      <c r="BF409" s="188">
        <f>IF(N409="snížená",J409,0)</f>
        <v>0</v>
      </c>
      <c r="BG409" s="188">
        <f>IF(N409="zákl. přenesená",J409,0)</f>
        <v>0</v>
      </c>
      <c r="BH409" s="188">
        <f>IF(N409="sníž. přenesená",J409,0)</f>
        <v>0</v>
      </c>
      <c r="BI409" s="188">
        <f>IF(N409="nulová",J409,0)</f>
        <v>0</v>
      </c>
      <c r="BJ409" s="19" t="s">
        <v>128</v>
      </c>
      <c r="BK409" s="188">
        <f>ROUND(I409*H409,2)</f>
        <v>0</v>
      </c>
      <c r="BL409" s="19" t="s">
        <v>128</v>
      </c>
      <c r="BM409" s="187" t="s">
        <v>465</v>
      </c>
    </row>
    <row r="410" spans="1:47" s="2" customFormat="1" ht="10.2">
      <c r="A410" s="36"/>
      <c r="B410" s="37"/>
      <c r="C410" s="38"/>
      <c r="D410" s="189" t="s">
        <v>130</v>
      </c>
      <c r="E410" s="38"/>
      <c r="F410" s="190" t="s">
        <v>466</v>
      </c>
      <c r="G410" s="38"/>
      <c r="H410" s="38"/>
      <c r="I410" s="191"/>
      <c r="J410" s="38"/>
      <c r="K410" s="38"/>
      <c r="L410" s="41"/>
      <c r="M410" s="192"/>
      <c r="N410" s="193"/>
      <c r="O410" s="67"/>
      <c r="P410" s="67"/>
      <c r="Q410" s="67"/>
      <c r="R410" s="67"/>
      <c r="S410" s="67"/>
      <c r="T410" s="68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9" t="s">
        <v>130</v>
      </c>
      <c r="AU410" s="19" t="s">
        <v>84</v>
      </c>
    </row>
    <row r="411" spans="1:47" s="2" customFormat="1" ht="10.2">
      <c r="A411" s="36"/>
      <c r="B411" s="37"/>
      <c r="C411" s="38"/>
      <c r="D411" s="194" t="s">
        <v>132</v>
      </c>
      <c r="E411" s="38"/>
      <c r="F411" s="195" t="s">
        <v>467</v>
      </c>
      <c r="G411" s="38"/>
      <c r="H411" s="38"/>
      <c r="I411" s="191"/>
      <c r="J411" s="38"/>
      <c r="K411" s="38"/>
      <c r="L411" s="41"/>
      <c r="M411" s="192"/>
      <c r="N411" s="193"/>
      <c r="O411" s="67"/>
      <c r="P411" s="67"/>
      <c r="Q411" s="67"/>
      <c r="R411" s="67"/>
      <c r="S411" s="67"/>
      <c r="T411" s="68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132</v>
      </c>
      <c r="AU411" s="19" t="s">
        <v>84</v>
      </c>
    </row>
    <row r="412" spans="2:51" s="13" customFormat="1" ht="10.2">
      <c r="B412" s="196"/>
      <c r="C412" s="197"/>
      <c r="D412" s="189" t="s">
        <v>134</v>
      </c>
      <c r="E412" s="198" t="s">
        <v>28</v>
      </c>
      <c r="F412" s="199" t="s">
        <v>461</v>
      </c>
      <c r="G412" s="197"/>
      <c r="H412" s="198" t="s">
        <v>28</v>
      </c>
      <c r="I412" s="200"/>
      <c r="J412" s="197"/>
      <c r="K412" s="197"/>
      <c r="L412" s="201"/>
      <c r="M412" s="202"/>
      <c r="N412" s="203"/>
      <c r="O412" s="203"/>
      <c r="P412" s="203"/>
      <c r="Q412" s="203"/>
      <c r="R412" s="203"/>
      <c r="S412" s="203"/>
      <c r="T412" s="204"/>
      <c r="AT412" s="205" t="s">
        <v>134</v>
      </c>
      <c r="AU412" s="205" t="s">
        <v>84</v>
      </c>
      <c r="AV412" s="13" t="s">
        <v>82</v>
      </c>
      <c r="AW412" s="13" t="s">
        <v>35</v>
      </c>
      <c r="AX412" s="13" t="s">
        <v>74</v>
      </c>
      <c r="AY412" s="205" t="s">
        <v>121</v>
      </c>
    </row>
    <row r="413" spans="2:51" s="13" customFormat="1" ht="10.2">
      <c r="B413" s="196"/>
      <c r="C413" s="197"/>
      <c r="D413" s="189" t="s">
        <v>134</v>
      </c>
      <c r="E413" s="198" t="s">
        <v>28</v>
      </c>
      <c r="F413" s="199" t="s">
        <v>285</v>
      </c>
      <c r="G413" s="197"/>
      <c r="H413" s="198" t="s">
        <v>28</v>
      </c>
      <c r="I413" s="200"/>
      <c r="J413" s="197"/>
      <c r="K413" s="197"/>
      <c r="L413" s="201"/>
      <c r="M413" s="202"/>
      <c r="N413" s="203"/>
      <c r="O413" s="203"/>
      <c r="P413" s="203"/>
      <c r="Q413" s="203"/>
      <c r="R413" s="203"/>
      <c r="S413" s="203"/>
      <c r="T413" s="204"/>
      <c r="AT413" s="205" t="s">
        <v>134</v>
      </c>
      <c r="AU413" s="205" t="s">
        <v>84</v>
      </c>
      <c r="AV413" s="13" t="s">
        <v>82</v>
      </c>
      <c r="AW413" s="13" t="s">
        <v>35</v>
      </c>
      <c r="AX413" s="13" t="s">
        <v>74</v>
      </c>
      <c r="AY413" s="205" t="s">
        <v>121</v>
      </c>
    </row>
    <row r="414" spans="2:51" s="14" customFormat="1" ht="10.2">
      <c r="B414" s="206"/>
      <c r="C414" s="207"/>
      <c r="D414" s="189" t="s">
        <v>134</v>
      </c>
      <c r="E414" s="208" t="s">
        <v>28</v>
      </c>
      <c r="F414" s="209" t="s">
        <v>453</v>
      </c>
      <c r="G414" s="207"/>
      <c r="H414" s="210">
        <v>0.82</v>
      </c>
      <c r="I414" s="211"/>
      <c r="J414" s="207"/>
      <c r="K414" s="207"/>
      <c r="L414" s="212"/>
      <c r="M414" s="213"/>
      <c r="N414" s="214"/>
      <c r="O414" s="214"/>
      <c r="P414" s="214"/>
      <c r="Q414" s="214"/>
      <c r="R414" s="214"/>
      <c r="S414" s="214"/>
      <c r="T414" s="215"/>
      <c r="AT414" s="216" t="s">
        <v>134</v>
      </c>
      <c r="AU414" s="216" t="s">
        <v>84</v>
      </c>
      <c r="AV414" s="14" t="s">
        <v>84</v>
      </c>
      <c r="AW414" s="14" t="s">
        <v>35</v>
      </c>
      <c r="AX414" s="14" t="s">
        <v>74</v>
      </c>
      <c r="AY414" s="216" t="s">
        <v>121</v>
      </c>
    </row>
    <row r="415" spans="2:51" s="13" customFormat="1" ht="10.2">
      <c r="B415" s="196"/>
      <c r="C415" s="197"/>
      <c r="D415" s="189" t="s">
        <v>134</v>
      </c>
      <c r="E415" s="198" t="s">
        <v>28</v>
      </c>
      <c r="F415" s="199" t="s">
        <v>291</v>
      </c>
      <c r="G415" s="197"/>
      <c r="H415" s="198" t="s">
        <v>28</v>
      </c>
      <c r="I415" s="200"/>
      <c r="J415" s="197"/>
      <c r="K415" s="197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134</v>
      </c>
      <c r="AU415" s="205" t="s">
        <v>84</v>
      </c>
      <c r="AV415" s="13" t="s">
        <v>82</v>
      </c>
      <c r="AW415" s="13" t="s">
        <v>35</v>
      </c>
      <c r="AX415" s="13" t="s">
        <v>74</v>
      </c>
      <c r="AY415" s="205" t="s">
        <v>121</v>
      </c>
    </row>
    <row r="416" spans="2:51" s="14" customFormat="1" ht="10.2">
      <c r="B416" s="206"/>
      <c r="C416" s="207"/>
      <c r="D416" s="189" t="s">
        <v>134</v>
      </c>
      <c r="E416" s="208" t="s">
        <v>28</v>
      </c>
      <c r="F416" s="209" t="s">
        <v>454</v>
      </c>
      <c r="G416" s="207"/>
      <c r="H416" s="210">
        <v>0.93</v>
      </c>
      <c r="I416" s="211"/>
      <c r="J416" s="207"/>
      <c r="K416" s="207"/>
      <c r="L416" s="212"/>
      <c r="M416" s="213"/>
      <c r="N416" s="214"/>
      <c r="O416" s="214"/>
      <c r="P416" s="214"/>
      <c r="Q416" s="214"/>
      <c r="R416" s="214"/>
      <c r="S416" s="214"/>
      <c r="T416" s="215"/>
      <c r="AT416" s="216" t="s">
        <v>134</v>
      </c>
      <c r="AU416" s="216" t="s">
        <v>84</v>
      </c>
      <c r="AV416" s="14" t="s">
        <v>84</v>
      </c>
      <c r="AW416" s="14" t="s">
        <v>35</v>
      </c>
      <c r="AX416" s="14" t="s">
        <v>74</v>
      </c>
      <c r="AY416" s="216" t="s">
        <v>121</v>
      </c>
    </row>
    <row r="417" spans="2:51" s="16" customFormat="1" ht="10.2">
      <c r="B417" s="228"/>
      <c r="C417" s="229"/>
      <c r="D417" s="189" t="s">
        <v>134</v>
      </c>
      <c r="E417" s="230" t="s">
        <v>28</v>
      </c>
      <c r="F417" s="231" t="s">
        <v>198</v>
      </c>
      <c r="G417" s="229"/>
      <c r="H417" s="232">
        <v>1.75</v>
      </c>
      <c r="I417" s="233"/>
      <c r="J417" s="229"/>
      <c r="K417" s="229"/>
      <c r="L417" s="234"/>
      <c r="M417" s="235"/>
      <c r="N417" s="236"/>
      <c r="O417" s="236"/>
      <c r="P417" s="236"/>
      <c r="Q417" s="236"/>
      <c r="R417" s="236"/>
      <c r="S417" s="236"/>
      <c r="T417" s="237"/>
      <c r="AT417" s="238" t="s">
        <v>134</v>
      </c>
      <c r="AU417" s="238" t="s">
        <v>84</v>
      </c>
      <c r="AV417" s="16" t="s">
        <v>128</v>
      </c>
      <c r="AW417" s="16" t="s">
        <v>35</v>
      </c>
      <c r="AX417" s="16" t="s">
        <v>82</v>
      </c>
      <c r="AY417" s="238" t="s">
        <v>121</v>
      </c>
    </row>
    <row r="418" spans="1:65" s="2" customFormat="1" ht="16.5" customHeight="1">
      <c r="A418" s="36"/>
      <c r="B418" s="37"/>
      <c r="C418" s="176" t="s">
        <v>468</v>
      </c>
      <c r="D418" s="176" t="s">
        <v>123</v>
      </c>
      <c r="E418" s="177" t="s">
        <v>469</v>
      </c>
      <c r="F418" s="178" t="s">
        <v>470</v>
      </c>
      <c r="G418" s="179" t="s">
        <v>391</v>
      </c>
      <c r="H418" s="180">
        <v>2</v>
      </c>
      <c r="I418" s="181"/>
      <c r="J418" s="182">
        <f>ROUND(I418*H418,2)</f>
        <v>0</v>
      </c>
      <c r="K418" s="178" t="s">
        <v>127</v>
      </c>
      <c r="L418" s="41"/>
      <c r="M418" s="183" t="s">
        <v>28</v>
      </c>
      <c r="N418" s="184" t="s">
        <v>47</v>
      </c>
      <c r="O418" s="67"/>
      <c r="P418" s="185">
        <f>O418*H418</f>
        <v>0</v>
      </c>
      <c r="Q418" s="185">
        <v>0.00033</v>
      </c>
      <c r="R418" s="185">
        <f>Q418*H418</f>
        <v>0.00066</v>
      </c>
      <c r="S418" s="185">
        <v>0</v>
      </c>
      <c r="T418" s="186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87" t="s">
        <v>128</v>
      </c>
      <c r="AT418" s="187" t="s">
        <v>123</v>
      </c>
      <c r="AU418" s="187" t="s">
        <v>84</v>
      </c>
      <c r="AY418" s="19" t="s">
        <v>121</v>
      </c>
      <c r="BE418" s="188">
        <f>IF(N418="základní",J418,0)</f>
        <v>0</v>
      </c>
      <c r="BF418" s="188">
        <f>IF(N418="snížená",J418,0)</f>
        <v>0</v>
      </c>
      <c r="BG418" s="188">
        <f>IF(N418="zákl. přenesená",J418,0)</f>
        <v>0</v>
      </c>
      <c r="BH418" s="188">
        <f>IF(N418="sníž. přenesená",J418,0)</f>
        <v>0</v>
      </c>
      <c r="BI418" s="188">
        <f>IF(N418="nulová",J418,0)</f>
        <v>0</v>
      </c>
      <c r="BJ418" s="19" t="s">
        <v>128</v>
      </c>
      <c r="BK418" s="188">
        <f>ROUND(I418*H418,2)</f>
        <v>0</v>
      </c>
      <c r="BL418" s="19" t="s">
        <v>128</v>
      </c>
      <c r="BM418" s="187" t="s">
        <v>471</v>
      </c>
    </row>
    <row r="419" spans="1:47" s="2" customFormat="1" ht="10.2">
      <c r="A419" s="36"/>
      <c r="B419" s="37"/>
      <c r="C419" s="38"/>
      <c r="D419" s="189" t="s">
        <v>130</v>
      </c>
      <c r="E419" s="38"/>
      <c r="F419" s="190" t="s">
        <v>472</v>
      </c>
      <c r="G419" s="38"/>
      <c r="H419" s="38"/>
      <c r="I419" s="191"/>
      <c r="J419" s="38"/>
      <c r="K419" s="38"/>
      <c r="L419" s="41"/>
      <c r="M419" s="192"/>
      <c r="N419" s="193"/>
      <c r="O419" s="67"/>
      <c r="P419" s="67"/>
      <c r="Q419" s="67"/>
      <c r="R419" s="67"/>
      <c r="S419" s="67"/>
      <c r="T419" s="68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9" t="s">
        <v>130</v>
      </c>
      <c r="AU419" s="19" t="s">
        <v>84</v>
      </c>
    </row>
    <row r="420" spans="1:47" s="2" customFormat="1" ht="10.2">
      <c r="A420" s="36"/>
      <c r="B420" s="37"/>
      <c r="C420" s="38"/>
      <c r="D420" s="194" t="s">
        <v>132</v>
      </c>
      <c r="E420" s="38"/>
      <c r="F420" s="195" t="s">
        <v>473</v>
      </c>
      <c r="G420" s="38"/>
      <c r="H420" s="38"/>
      <c r="I420" s="191"/>
      <c r="J420" s="38"/>
      <c r="K420" s="38"/>
      <c r="L420" s="41"/>
      <c r="M420" s="192"/>
      <c r="N420" s="193"/>
      <c r="O420" s="67"/>
      <c r="P420" s="67"/>
      <c r="Q420" s="67"/>
      <c r="R420" s="67"/>
      <c r="S420" s="67"/>
      <c r="T420" s="68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9" t="s">
        <v>132</v>
      </c>
      <c r="AU420" s="19" t="s">
        <v>84</v>
      </c>
    </row>
    <row r="421" spans="2:51" s="13" customFormat="1" ht="10.2">
      <c r="B421" s="196"/>
      <c r="C421" s="197"/>
      <c r="D421" s="189" t="s">
        <v>134</v>
      </c>
      <c r="E421" s="198" t="s">
        <v>28</v>
      </c>
      <c r="F421" s="199" t="s">
        <v>315</v>
      </c>
      <c r="G421" s="197"/>
      <c r="H421" s="198" t="s">
        <v>28</v>
      </c>
      <c r="I421" s="200"/>
      <c r="J421" s="197"/>
      <c r="K421" s="197"/>
      <c r="L421" s="201"/>
      <c r="M421" s="202"/>
      <c r="N421" s="203"/>
      <c r="O421" s="203"/>
      <c r="P421" s="203"/>
      <c r="Q421" s="203"/>
      <c r="R421" s="203"/>
      <c r="S421" s="203"/>
      <c r="T421" s="204"/>
      <c r="AT421" s="205" t="s">
        <v>134</v>
      </c>
      <c r="AU421" s="205" t="s">
        <v>84</v>
      </c>
      <c r="AV421" s="13" t="s">
        <v>82</v>
      </c>
      <c r="AW421" s="13" t="s">
        <v>35</v>
      </c>
      <c r="AX421" s="13" t="s">
        <v>74</v>
      </c>
      <c r="AY421" s="205" t="s">
        <v>121</v>
      </c>
    </row>
    <row r="422" spans="2:51" s="13" customFormat="1" ht="20.4">
      <c r="B422" s="196"/>
      <c r="C422" s="197"/>
      <c r="D422" s="189" t="s">
        <v>134</v>
      </c>
      <c r="E422" s="198" t="s">
        <v>28</v>
      </c>
      <c r="F422" s="199" t="s">
        <v>474</v>
      </c>
      <c r="G422" s="197"/>
      <c r="H422" s="198" t="s">
        <v>28</v>
      </c>
      <c r="I422" s="200"/>
      <c r="J422" s="197"/>
      <c r="K422" s="197"/>
      <c r="L422" s="201"/>
      <c r="M422" s="202"/>
      <c r="N422" s="203"/>
      <c r="O422" s="203"/>
      <c r="P422" s="203"/>
      <c r="Q422" s="203"/>
      <c r="R422" s="203"/>
      <c r="S422" s="203"/>
      <c r="T422" s="204"/>
      <c r="AT422" s="205" t="s">
        <v>134</v>
      </c>
      <c r="AU422" s="205" t="s">
        <v>84</v>
      </c>
      <c r="AV422" s="13" t="s">
        <v>82</v>
      </c>
      <c r="AW422" s="13" t="s">
        <v>35</v>
      </c>
      <c r="AX422" s="13" t="s">
        <v>74</v>
      </c>
      <c r="AY422" s="205" t="s">
        <v>121</v>
      </c>
    </row>
    <row r="423" spans="2:51" s="13" customFormat="1" ht="10.2">
      <c r="B423" s="196"/>
      <c r="C423" s="197"/>
      <c r="D423" s="189" t="s">
        <v>134</v>
      </c>
      <c r="E423" s="198" t="s">
        <v>28</v>
      </c>
      <c r="F423" s="199" t="s">
        <v>475</v>
      </c>
      <c r="G423" s="197"/>
      <c r="H423" s="198" t="s">
        <v>28</v>
      </c>
      <c r="I423" s="200"/>
      <c r="J423" s="197"/>
      <c r="K423" s="197"/>
      <c r="L423" s="201"/>
      <c r="M423" s="202"/>
      <c r="N423" s="203"/>
      <c r="O423" s="203"/>
      <c r="P423" s="203"/>
      <c r="Q423" s="203"/>
      <c r="R423" s="203"/>
      <c r="S423" s="203"/>
      <c r="T423" s="204"/>
      <c r="AT423" s="205" t="s">
        <v>134</v>
      </c>
      <c r="AU423" s="205" t="s">
        <v>84</v>
      </c>
      <c r="AV423" s="13" t="s">
        <v>82</v>
      </c>
      <c r="AW423" s="13" t="s">
        <v>35</v>
      </c>
      <c r="AX423" s="13" t="s">
        <v>74</v>
      </c>
      <c r="AY423" s="205" t="s">
        <v>121</v>
      </c>
    </row>
    <row r="424" spans="2:51" s="13" customFormat="1" ht="10.2">
      <c r="B424" s="196"/>
      <c r="C424" s="197"/>
      <c r="D424" s="189" t="s">
        <v>134</v>
      </c>
      <c r="E424" s="198" t="s">
        <v>28</v>
      </c>
      <c r="F424" s="199" t="s">
        <v>476</v>
      </c>
      <c r="G424" s="197"/>
      <c r="H424" s="198" t="s">
        <v>28</v>
      </c>
      <c r="I424" s="200"/>
      <c r="J424" s="197"/>
      <c r="K424" s="197"/>
      <c r="L424" s="201"/>
      <c r="M424" s="202"/>
      <c r="N424" s="203"/>
      <c r="O424" s="203"/>
      <c r="P424" s="203"/>
      <c r="Q424" s="203"/>
      <c r="R424" s="203"/>
      <c r="S424" s="203"/>
      <c r="T424" s="204"/>
      <c r="AT424" s="205" t="s">
        <v>134</v>
      </c>
      <c r="AU424" s="205" t="s">
        <v>84</v>
      </c>
      <c r="AV424" s="13" t="s">
        <v>82</v>
      </c>
      <c r="AW424" s="13" t="s">
        <v>35</v>
      </c>
      <c r="AX424" s="13" t="s">
        <v>74</v>
      </c>
      <c r="AY424" s="205" t="s">
        <v>121</v>
      </c>
    </row>
    <row r="425" spans="2:51" s="14" customFormat="1" ht="10.2">
      <c r="B425" s="206"/>
      <c r="C425" s="207"/>
      <c r="D425" s="189" t="s">
        <v>134</v>
      </c>
      <c r="E425" s="208" t="s">
        <v>28</v>
      </c>
      <c r="F425" s="209" t="s">
        <v>477</v>
      </c>
      <c r="G425" s="207"/>
      <c r="H425" s="210">
        <v>0.8</v>
      </c>
      <c r="I425" s="211"/>
      <c r="J425" s="207"/>
      <c r="K425" s="207"/>
      <c r="L425" s="212"/>
      <c r="M425" s="213"/>
      <c r="N425" s="214"/>
      <c r="O425" s="214"/>
      <c r="P425" s="214"/>
      <c r="Q425" s="214"/>
      <c r="R425" s="214"/>
      <c r="S425" s="214"/>
      <c r="T425" s="215"/>
      <c r="AT425" s="216" t="s">
        <v>134</v>
      </c>
      <c r="AU425" s="216" t="s">
        <v>84</v>
      </c>
      <c r="AV425" s="14" t="s">
        <v>84</v>
      </c>
      <c r="AW425" s="14" t="s">
        <v>35</v>
      </c>
      <c r="AX425" s="14" t="s">
        <v>74</v>
      </c>
      <c r="AY425" s="216" t="s">
        <v>121</v>
      </c>
    </row>
    <row r="426" spans="2:51" s="13" customFormat="1" ht="10.2">
      <c r="B426" s="196"/>
      <c r="C426" s="197"/>
      <c r="D426" s="189" t="s">
        <v>134</v>
      </c>
      <c r="E426" s="198" t="s">
        <v>28</v>
      </c>
      <c r="F426" s="199" t="s">
        <v>478</v>
      </c>
      <c r="G426" s="197"/>
      <c r="H426" s="198" t="s">
        <v>28</v>
      </c>
      <c r="I426" s="200"/>
      <c r="J426" s="197"/>
      <c r="K426" s="197"/>
      <c r="L426" s="201"/>
      <c r="M426" s="202"/>
      <c r="N426" s="203"/>
      <c r="O426" s="203"/>
      <c r="P426" s="203"/>
      <c r="Q426" s="203"/>
      <c r="R426" s="203"/>
      <c r="S426" s="203"/>
      <c r="T426" s="204"/>
      <c r="AT426" s="205" t="s">
        <v>134</v>
      </c>
      <c r="AU426" s="205" t="s">
        <v>84</v>
      </c>
      <c r="AV426" s="13" t="s">
        <v>82</v>
      </c>
      <c r="AW426" s="13" t="s">
        <v>35</v>
      </c>
      <c r="AX426" s="13" t="s">
        <v>74</v>
      </c>
      <c r="AY426" s="205" t="s">
        <v>121</v>
      </c>
    </row>
    <row r="427" spans="2:51" s="14" customFormat="1" ht="10.2">
      <c r="B427" s="206"/>
      <c r="C427" s="207"/>
      <c r="D427" s="189" t="s">
        <v>134</v>
      </c>
      <c r="E427" s="208" t="s">
        <v>28</v>
      </c>
      <c r="F427" s="209" t="s">
        <v>479</v>
      </c>
      <c r="G427" s="207"/>
      <c r="H427" s="210">
        <v>1.2</v>
      </c>
      <c r="I427" s="211"/>
      <c r="J427" s="207"/>
      <c r="K427" s="207"/>
      <c r="L427" s="212"/>
      <c r="M427" s="213"/>
      <c r="N427" s="214"/>
      <c r="O427" s="214"/>
      <c r="P427" s="214"/>
      <c r="Q427" s="214"/>
      <c r="R427" s="214"/>
      <c r="S427" s="214"/>
      <c r="T427" s="215"/>
      <c r="AT427" s="216" t="s">
        <v>134</v>
      </c>
      <c r="AU427" s="216" t="s">
        <v>84</v>
      </c>
      <c r="AV427" s="14" t="s">
        <v>84</v>
      </c>
      <c r="AW427" s="14" t="s">
        <v>35</v>
      </c>
      <c r="AX427" s="14" t="s">
        <v>74</v>
      </c>
      <c r="AY427" s="216" t="s">
        <v>121</v>
      </c>
    </row>
    <row r="428" spans="2:51" s="16" customFormat="1" ht="10.2">
      <c r="B428" s="228"/>
      <c r="C428" s="229"/>
      <c r="D428" s="189" t="s">
        <v>134</v>
      </c>
      <c r="E428" s="230" t="s">
        <v>28</v>
      </c>
      <c r="F428" s="231" t="s">
        <v>198</v>
      </c>
      <c r="G428" s="229"/>
      <c r="H428" s="232">
        <v>2</v>
      </c>
      <c r="I428" s="233"/>
      <c r="J428" s="229"/>
      <c r="K428" s="229"/>
      <c r="L428" s="234"/>
      <c r="M428" s="235"/>
      <c r="N428" s="236"/>
      <c r="O428" s="236"/>
      <c r="P428" s="236"/>
      <c r="Q428" s="236"/>
      <c r="R428" s="236"/>
      <c r="S428" s="236"/>
      <c r="T428" s="237"/>
      <c r="AT428" s="238" t="s">
        <v>134</v>
      </c>
      <c r="AU428" s="238" t="s">
        <v>84</v>
      </c>
      <c r="AV428" s="16" t="s">
        <v>128</v>
      </c>
      <c r="AW428" s="16" t="s">
        <v>35</v>
      </c>
      <c r="AX428" s="16" t="s">
        <v>82</v>
      </c>
      <c r="AY428" s="238" t="s">
        <v>121</v>
      </c>
    </row>
    <row r="429" spans="1:65" s="2" customFormat="1" ht="16.5" customHeight="1">
      <c r="A429" s="36"/>
      <c r="B429" s="37"/>
      <c r="C429" s="239" t="s">
        <v>480</v>
      </c>
      <c r="D429" s="239" t="s">
        <v>200</v>
      </c>
      <c r="E429" s="240" t="s">
        <v>481</v>
      </c>
      <c r="F429" s="241" t="s">
        <v>482</v>
      </c>
      <c r="G429" s="242" t="s">
        <v>303</v>
      </c>
      <c r="H429" s="243">
        <v>0.003</v>
      </c>
      <c r="I429" s="244"/>
      <c r="J429" s="245">
        <f>ROUND(I429*H429,2)</f>
        <v>0</v>
      </c>
      <c r="K429" s="241" t="s">
        <v>127</v>
      </c>
      <c r="L429" s="246"/>
      <c r="M429" s="247" t="s">
        <v>28</v>
      </c>
      <c r="N429" s="248" t="s">
        <v>47</v>
      </c>
      <c r="O429" s="67"/>
      <c r="P429" s="185">
        <f>O429*H429</f>
        <v>0</v>
      </c>
      <c r="Q429" s="185">
        <v>1</v>
      </c>
      <c r="R429" s="185">
        <f>Q429*H429</f>
        <v>0.003</v>
      </c>
      <c r="S429" s="185">
        <v>0</v>
      </c>
      <c r="T429" s="186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87" t="s">
        <v>181</v>
      </c>
      <c r="AT429" s="187" t="s">
        <v>200</v>
      </c>
      <c r="AU429" s="187" t="s">
        <v>84</v>
      </c>
      <c r="AY429" s="19" t="s">
        <v>121</v>
      </c>
      <c r="BE429" s="188">
        <f>IF(N429="základní",J429,0)</f>
        <v>0</v>
      </c>
      <c r="BF429" s="188">
        <f>IF(N429="snížená",J429,0)</f>
        <v>0</v>
      </c>
      <c r="BG429" s="188">
        <f>IF(N429="zákl. přenesená",J429,0)</f>
        <v>0</v>
      </c>
      <c r="BH429" s="188">
        <f>IF(N429="sníž. přenesená",J429,0)</f>
        <v>0</v>
      </c>
      <c r="BI429" s="188">
        <f>IF(N429="nulová",J429,0)</f>
        <v>0</v>
      </c>
      <c r="BJ429" s="19" t="s">
        <v>128</v>
      </c>
      <c r="BK429" s="188">
        <f>ROUND(I429*H429,2)</f>
        <v>0</v>
      </c>
      <c r="BL429" s="19" t="s">
        <v>128</v>
      </c>
      <c r="BM429" s="187" t="s">
        <v>483</v>
      </c>
    </row>
    <row r="430" spans="1:47" s="2" customFormat="1" ht="10.2">
      <c r="A430" s="36"/>
      <c r="B430" s="37"/>
      <c r="C430" s="38"/>
      <c r="D430" s="189" t="s">
        <v>130</v>
      </c>
      <c r="E430" s="38"/>
      <c r="F430" s="190" t="s">
        <v>482</v>
      </c>
      <c r="G430" s="38"/>
      <c r="H430" s="38"/>
      <c r="I430" s="191"/>
      <c r="J430" s="38"/>
      <c r="K430" s="38"/>
      <c r="L430" s="41"/>
      <c r="M430" s="192"/>
      <c r="N430" s="193"/>
      <c r="O430" s="67"/>
      <c r="P430" s="67"/>
      <c r="Q430" s="67"/>
      <c r="R430" s="67"/>
      <c r="S430" s="67"/>
      <c r="T430" s="68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130</v>
      </c>
      <c r="AU430" s="19" t="s">
        <v>84</v>
      </c>
    </row>
    <row r="431" spans="2:51" s="13" customFormat="1" ht="20.4">
      <c r="B431" s="196"/>
      <c r="C431" s="197"/>
      <c r="D431" s="189" t="s">
        <v>134</v>
      </c>
      <c r="E431" s="198" t="s">
        <v>28</v>
      </c>
      <c r="F431" s="199" t="s">
        <v>484</v>
      </c>
      <c r="G431" s="197"/>
      <c r="H431" s="198" t="s">
        <v>28</v>
      </c>
      <c r="I431" s="200"/>
      <c r="J431" s="197"/>
      <c r="K431" s="197"/>
      <c r="L431" s="201"/>
      <c r="M431" s="202"/>
      <c r="N431" s="203"/>
      <c r="O431" s="203"/>
      <c r="P431" s="203"/>
      <c r="Q431" s="203"/>
      <c r="R431" s="203"/>
      <c r="S431" s="203"/>
      <c r="T431" s="204"/>
      <c r="AT431" s="205" t="s">
        <v>134</v>
      </c>
      <c r="AU431" s="205" t="s">
        <v>84</v>
      </c>
      <c r="AV431" s="13" t="s">
        <v>82</v>
      </c>
      <c r="AW431" s="13" t="s">
        <v>35</v>
      </c>
      <c r="AX431" s="13" t="s">
        <v>74</v>
      </c>
      <c r="AY431" s="205" t="s">
        <v>121</v>
      </c>
    </row>
    <row r="432" spans="2:51" s="13" customFormat="1" ht="10.2">
      <c r="B432" s="196"/>
      <c r="C432" s="197"/>
      <c r="D432" s="189" t="s">
        <v>134</v>
      </c>
      <c r="E432" s="198" t="s">
        <v>28</v>
      </c>
      <c r="F432" s="199" t="s">
        <v>476</v>
      </c>
      <c r="G432" s="197"/>
      <c r="H432" s="198" t="s">
        <v>28</v>
      </c>
      <c r="I432" s="200"/>
      <c r="J432" s="197"/>
      <c r="K432" s="197"/>
      <c r="L432" s="201"/>
      <c r="M432" s="202"/>
      <c r="N432" s="203"/>
      <c r="O432" s="203"/>
      <c r="P432" s="203"/>
      <c r="Q432" s="203"/>
      <c r="R432" s="203"/>
      <c r="S432" s="203"/>
      <c r="T432" s="204"/>
      <c r="AT432" s="205" t="s">
        <v>134</v>
      </c>
      <c r="AU432" s="205" t="s">
        <v>84</v>
      </c>
      <c r="AV432" s="13" t="s">
        <v>82</v>
      </c>
      <c r="AW432" s="13" t="s">
        <v>35</v>
      </c>
      <c r="AX432" s="13" t="s">
        <v>74</v>
      </c>
      <c r="AY432" s="205" t="s">
        <v>121</v>
      </c>
    </row>
    <row r="433" spans="2:51" s="14" customFormat="1" ht="10.2">
      <c r="B433" s="206"/>
      <c r="C433" s="207"/>
      <c r="D433" s="189" t="s">
        <v>134</v>
      </c>
      <c r="E433" s="208" t="s">
        <v>28</v>
      </c>
      <c r="F433" s="209" t="s">
        <v>485</v>
      </c>
      <c r="G433" s="207"/>
      <c r="H433" s="210">
        <v>2</v>
      </c>
      <c r="I433" s="211"/>
      <c r="J433" s="207"/>
      <c r="K433" s="207"/>
      <c r="L433" s="212"/>
      <c r="M433" s="213"/>
      <c r="N433" s="214"/>
      <c r="O433" s="214"/>
      <c r="P433" s="214"/>
      <c r="Q433" s="214"/>
      <c r="R433" s="214"/>
      <c r="S433" s="214"/>
      <c r="T433" s="215"/>
      <c r="AT433" s="216" t="s">
        <v>134</v>
      </c>
      <c r="AU433" s="216" t="s">
        <v>84</v>
      </c>
      <c r="AV433" s="14" t="s">
        <v>84</v>
      </c>
      <c r="AW433" s="14" t="s">
        <v>35</v>
      </c>
      <c r="AX433" s="14" t="s">
        <v>74</v>
      </c>
      <c r="AY433" s="216" t="s">
        <v>121</v>
      </c>
    </row>
    <row r="434" spans="2:51" s="13" customFormat="1" ht="10.2">
      <c r="B434" s="196"/>
      <c r="C434" s="197"/>
      <c r="D434" s="189" t="s">
        <v>134</v>
      </c>
      <c r="E434" s="198" t="s">
        <v>28</v>
      </c>
      <c r="F434" s="199" t="s">
        <v>478</v>
      </c>
      <c r="G434" s="197"/>
      <c r="H434" s="198" t="s">
        <v>28</v>
      </c>
      <c r="I434" s="200"/>
      <c r="J434" s="197"/>
      <c r="K434" s="197"/>
      <c r="L434" s="201"/>
      <c r="M434" s="202"/>
      <c r="N434" s="203"/>
      <c r="O434" s="203"/>
      <c r="P434" s="203"/>
      <c r="Q434" s="203"/>
      <c r="R434" s="203"/>
      <c r="S434" s="203"/>
      <c r="T434" s="204"/>
      <c r="AT434" s="205" t="s">
        <v>134</v>
      </c>
      <c r="AU434" s="205" t="s">
        <v>84</v>
      </c>
      <c r="AV434" s="13" t="s">
        <v>82</v>
      </c>
      <c r="AW434" s="13" t="s">
        <v>35</v>
      </c>
      <c r="AX434" s="13" t="s">
        <v>74</v>
      </c>
      <c r="AY434" s="205" t="s">
        <v>121</v>
      </c>
    </row>
    <row r="435" spans="2:51" s="14" customFormat="1" ht="10.2">
      <c r="B435" s="206"/>
      <c r="C435" s="207"/>
      <c r="D435" s="189" t="s">
        <v>134</v>
      </c>
      <c r="E435" s="208" t="s">
        <v>28</v>
      </c>
      <c r="F435" s="209" t="s">
        <v>486</v>
      </c>
      <c r="G435" s="207"/>
      <c r="H435" s="210">
        <v>3</v>
      </c>
      <c r="I435" s="211"/>
      <c r="J435" s="207"/>
      <c r="K435" s="207"/>
      <c r="L435" s="212"/>
      <c r="M435" s="213"/>
      <c r="N435" s="214"/>
      <c r="O435" s="214"/>
      <c r="P435" s="214"/>
      <c r="Q435" s="214"/>
      <c r="R435" s="214"/>
      <c r="S435" s="214"/>
      <c r="T435" s="215"/>
      <c r="AT435" s="216" t="s">
        <v>134</v>
      </c>
      <c r="AU435" s="216" t="s">
        <v>84</v>
      </c>
      <c r="AV435" s="14" t="s">
        <v>84</v>
      </c>
      <c r="AW435" s="14" t="s">
        <v>35</v>
      </c>
      <c r="AX435" s="14" t="s">
        <v>74</v>
      </c>
      <c r="AY435" s="216" t="s">
        <v>121</v>
      </c>
    </row>
    <row r="436" spans="2:51" s="16" customFormat="1" ht="10.2">
      <c r="B436" s="228"/>
      <c r="C436" s="229"/>
      <c r="D436" s="189" t="s">
        <v>134</v>
      </c>
      <c r="E436" s="230" t="s">
        <v>28</v>
      </c>
      <c r="F436" s="231" t="s">
        <v>198</v>
      </c>
      <c r="G436" s="229"/>
      <c r="H436" s="232">
        <v>5</v>
      </c>
      <c r="I436" s="233"/>
      <c r="J436" s="229"/>
      <c r="K436" s="229"/>
      <c r="L436" s="234"/>
      <c r="M436" s="235"/>
      <c r="N436" s="236"/>
      <c r="O436" s="236"/>
      <c r="P436" s="236"/>
      <c r="Q436" s="236"/>
      <c r="R436" s="236"/>
      <c r="S436" s="236"/>
      <c r="T436" s="237"/>
      <c r="AT436" s="238" t="s">
        <v>134</v>
      </c>
      <c r="AU436" s="238" t="s">
        <v>84</v>
      </c>
      <c r="AV436" s="16" t="s">
        <v>128</v>
      </c>
      <c r="AW436" s="16" t="s">
        <v>35</v>
      </c>
      <c r="AX436" s="16" t="s">
        <v>82</v>
      </c>
      <c r="AY436" s="238" t="s">
        <v>121</v>
      </c>
    </row>
    <row r="437" spans="2:51" s="14" customFormat="1" ht="10.2">
      <c r="B437" s="206"/>
      <c r="C437" s="207"/>
      <c r="D437" s="189" t="s">
        <v>134</v>
      </c>
      <c r="E437" s="207"/>
      <c r="F437" s="209" t="s">
        <v>487</v>
      </c>
      <c r="G437" s="207"/>
      <c r="H437" s="210">
        <v>0.003</v>
      </c>
      <c r="I437" s="211"/>
      <c r="J437" s="207"/>
      <c r="K437" s="207"/>
      <c r="L437" s="212"/>
      <c r="M437" s="213"/>
      <c r="N437" s="214"/>
      <c r="O437" s="214"/>
      <c r="P437" s="214"/>
      <c r="Q437" s="214"/>
      <c r="R437" s="214"/>
      <c r="S437" s="214"/>
      <c r="T437" s="215"/>
      <c r="AT437" s="216" t="s">
        <v>134</v>
      </c>
      <c r="AU437" s="216" t="s">
        <v>84</v>
      </c>
      <c r="AV437" s="14" t="s">
        <v>84</v>
      </c>
      <c r="AW437" s="14" t="s">
        <v>4</v>
      </c>
      <c r="AX437" s="14" t="s">
        <v>82</v>
      </c>
      <c r="AY437" s="216" t="s">
        <v>121</v>
      </c>
    </row>
    <row r="438" spans="1:65" s="2" customFormat="1" ht="21.75" customHeight="1">
      <c r="A438" s="36"/>
      <c r="B438" s="37"/>
      <c r="C438" s="176" t="s">
        <v>488</v>
      </c>
      <c r="D438" s="176" t="s">
        <v>123</v>
      </c>
      <c r="E438" s="177" t="s">
        <v>489</v>
      </c>
      <c r="F438" s="178" t="s">
        <v>490</v>
      </c>
      <c r="G438" s="179" t="s">
        <v>391</v>
      </c>
      <c r="H438" s="180">
        <v>0.76</v>
      </c>
      <c r="I438" s="181"/>
      <c r="J438" s="182">
        <f>ROUND(I438*H438,2)</f>
        <v>0</v>
      </c>
      <c r="K438" s="178" t="s">
        <v>28</v>
      </c>
      <c r="L438" s="41"/>
      <c r="M438" s="183" t="s">
        <v>28</v>
      </c>
      <c r="N438" s="184" t="s">
        <v>47</v>
      </c>
      <c r="O438" s="67"/>
      <c r="P438" s="185">
        <f>O438*H438</f>
        <v>0</v>
      </c>
      <c r="Q438" s="185">
        <v>0.0005575</v>
      </c>
      <c r="R438" s="185">
        <f>Q438*H438</f>
        <v>0.00042370000000000005</v>
      </c>
      <c r="S438" s="185">
        <v>0</v>
      </c>
      <c r="T438" s="186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87" t="s">
        <v>128</v>
      </c>
      <c r="AT438" s="187" t="s">
        <v>123</v>
      </c>
      <c r="AU438" s="187" t="s">
        <v>84</v>
      </c>
      <c r="AY438" s="19" t="s">
        <v>121</v>
      </c>
      <c r="BE438" s="188">
        <f>IF(N438="základní",J438,0)</f>
        <v>0</v>
      </c>
      <c r="BF438" s="188">
        <f>IF(N438="snížená",J438,0)</f>
        <v>0</v>
      </c>
      <c r="BG438" s="188">
        <f>IF(N438="zákl. přenesená",J438,0)</f>
        <v>0</v>
      </c>
      <c r="BH438" s="188">
        <f>IF(N438="sníž. přenesená",J438,0)</f>
        <v>0</v>
      </c>
      <c r="BI438" s="188">
        <f>IF(N438="nulová",J438,0)</f>
        <v>0</v>
      </c>
      <c r="BJ438" s="19" t="s">
        <v>128</v>
      </c>
      <c r="BK438" s="188">
        <f>ROUND(I438*H438,2)</f>
        <v>0</v>
      </c>
      <c r="BL438" s="19" t="s">
        <v>128</v>
      </c>
      <c r="BM438" s="187" t="s">
        <v>491</v>
      </c>
    </row>
    <row r="439" spans="1:47" s="2" customFormat="1" ht="19.2">
      <c r="A439" s="36"/>
      <c r="B439" s="37"/>
      <c r="C439" s="38"/>
      <c r="D439" s="189" t="s">
        <v>130</v>
      </c>
      <c r="E439" s="38"/>
      <c r="F439" s="190" t="s">
        <v>492</v>
      </c>
      <c r="G439" s="38"/>
      <c r="H439" s="38"/>
      <c r="I439" s="191"/>
      <c r="J439" s="38"/>
      <c r="K439" s="38"/>
      <c r="L439" s="41"/>
      <c r="M439" s="192"/>
      <c r="N439" s="193"/>
      <c r="O439" s="67"/>
      <c r="P439" s="67"/>
      <c r="Q439" s="67"/>
      <c r="R439" s="67"/>
      <c r="S439" s="67"/>
      <c r="T439" s="68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T439" s="19" t="s">
        <v>130</v>
      </c>
      <c r="AU439" s="19" t="s">
        <v>84</v>
      </c>
    </row>
    <row r="440" spans="2:51" s="13" customFormat="1" ht="10.2">
      <c r="B440" s="196"/>
      <c r="C440" s="197"/>
      <c r="D440" s="189" t="s">
        <v>134</v>
      </c>
      <c r="E440" s="198" t="s">
        <v>28</v>
      </c>
      <c r="F440" s="199" t="s">
        <v>493</v>
      </c>
      <c r="G440" s="197"/>
      <c r="H440" s="198" t="s">
        <v>28</v>
      </c>
      <c r="I440" s="200"/>
      <c r="J440" s="197"/>
      <c r="K440" s="197"/>
      <c r="L440" s="201"/>
      <c r="M440" s="202"/>
      <c r="N440" s="203"/>
      <c r="O440" s="203"/>
      <c r="P440" s="203"/>
      <c r="Q440" s="203"/>
      <c r="R440" s="203"/>
      <c r="S440" s="203"/>
      <c r="T440" s="204"/>
      <c r="AT440" s="205" t="s">
        <v>134</v>
      </c>
      <c r="AU440" s="205" t="s">
        <v>84</v>
      </c>
      <c r="AV440" s="13" t="s">
        <v>82</v>
      </c>
      <c r="AW440" s="13" t="s">
        <v>35</v>
      </c>
      <c r="AX440" s="13" t="s">
        <v>74</v>
      </c>
      <c r="AY440" s="205" t="s">
        <v>121</v>
      </c>
    </row>
    <row r="441" spans="2:51" s="13" customFormat="1" ht="20.4">
      <c r="B441" s="196"/>
      <c r="C441" s="197"/>
      <c r="D441" s="189" t="s">
        <v>134</v>
      </c>
      <c r="E441" s="198" t="s">
        <v>28</v>
      </c>
      <c r="F441" s="199" t="s">
        <v>494</v>
      </c>
      <c r="G441" s="197"/>
      <c r="H441" s="198" t="s">
        <v>28</v>
      </c>
      <c r="I441" s="200"/>
      <c r="J441" s="197"/>
      <c r="K441" s="197"/>
      <c r="L441" s="201"/>
      <c r="M441" s="202"/>
      <c r="N441" s="203"/>
      <c r="O441" s="203"/>
      <c r="P441" s="203"/>
      <c r="Q441" s="203"/>
      <c r="R441" s="203"/>
      <c r="S441" s="203"/>
      <c r="T441" s="204"/>
      <c r="AT441" s="205" t="s">
        <v>134</v>
      </c>
      <c r="AU441" s="205" t="s">
        <v>84</v>
      </c>
      <c r="AV441" s="13" t="s">
        <v>82</v>
      </c>
      <c r="AW441" s="13" t="s">
        <v>35</v>
      </c>
      <c r="AX441" s="13" t="s">
        <v>74</v>
      </c>
      <c r="AY441" s="205" t="s">
        <v>121</v>
      </c>
    </row>
    <row r="442" spans="2:51" s="13" customFormat="1" ht="10.2">
      <c r="B442" s="196"/>
      <c r="C442" s="197"/>
      <c r="D442" s="189" t="s">
        <v>134</v>
      </c>
      <c r="E442" s="198" t="s">
        <v>28</v>
      </c>
      <c r="F442" s="199" t="s">
        <v>495</v>
      </c>
      <c r="G442" s="197"/>
      <c r="H442" s="198" t="s">
        <v>28</v>
      </c>
      <c r="I442" s="200"/>
      <c r="J442" s="197"/>
      <c r="K442" s="197"/>
      <c r="L442" s="201"/>
      <c r="M442" s="202"/>
      <c r="N442" s="203"/>
      <c r="O442" s="203"/>
      <c r="P442" s="203"/>
      <c r="Q442" s="203"/>
      <c r="R442" s="203"/>
      <c r="S442" s="203"/>
      <c r="T442" s="204"/>
      <c r="AT442" s="205" t="s">
        <v>134</v>
      </c>
      <c r="AU442" s="205" t="s">
        <v>84</v>
      </c>
      <c r="AV442" s="13" t="s">
        <v>82</v>
      </c>
      <c r="AW442" s="13" t="s">
        <v>35</v>
      </c>
      <c r="AX442" s="13" t="s">
        <v>74</v>
      </c>
      <c r="AY442" s="205" t="s">
        <v>121</v>
      </c>
    </row>
    <row r="443" spans="2:51" s="14" customFormat="1" ht="10.2">
      <c r="B443" s="206"/>
      <c r="C443" s="207"/>
      <c r="D443" s="189" t="s">
        <v>134</v>
      </c>
      <c r="E443" s="208" t="s">
        <v>28</v>
      </c>
      <c r="F443" s="209" t="s">
        <v>496</v>
      </c>
      <c r="G443" s="207"/>
      <c r="H443" s="210">
        <v>0.38</v>
      </c>
      <c r="I443" s="211"/>
      <c r="J443" s="207"/>
      <c r="K443" s="207"/>
      <c r="L443" s="212"/>
      <c r="M443" s="213"/>
      <c r="N443" s="214"/>
      <c r="O443" s="214"/>
      <c r="P443" s="214"/>
      <c r="Q443" s="214"/>
      <c r="R443" s="214"/>
      <c r="S443" s="214"/>
      <c r="T443" s="215"/>
      <c r="AT443" s="216" t="s">
        <v>134</v>
      </c>
      <c r="AU443" s="216" t="s">
        <v>84</v>
      </c>
      <c r="AV443" s="14" t="s">
        <v>84</v>
      </c>
      <c r="AW443" s="14" t="s">
        <v>35</v>
      </c>
      <c r="AX443" s="14" t="s">
        <v>74</v>
      </c>
      <c r="AY443" s="216" t="s">
        <v>121</v>
      </c>
    </row>
    <row r="444" spans="2:51" s="13" customFormat="1" ht="10.2">
      <c r="B444" s="196"/>
      <c r="C444" s="197"/>
      <c r="D444" s="189" t="s">
        <v>134</v>
      </c>
      <c r="E444" s="198" t="s">
        <v>28</v>
      </c>
      <c r="F444" s="199" t="s">
        <v>497</v>
      </c>
      <c r="G444" s="197"/>
      <c r="H444" s="198" t="s">
        <v>28</v>
      </c>
      <c r="I444" s="200"/>
      <c r="J444" s="197"/>
      <c r="K444" s="197"/>
      <c r="L444" s="201"/>
      <c r="M444" s="202"/>
      <c r="N444" s="203"/>
      <c r="O444" s="203"/>
      <c r="P444" s="203"/>
      <c r="Q444" s="203"/>
      <c r="R444" s="203"/>
      <c r="S444" s="203"/>
      <c r="T444" s="204"/>
      <c r="AT444" s="205" t="s">
        <v>134</v>
      </c>
      <c r="AU444" s="205" t="s">
        <v>84</v>
      </c>
      <c r="AV444" s="13" t="s">
        <v>82</v>
      </c>
      <c r="AW444" s="13" t="s">
        <v>35</v>
      </c>
      <c r="AX444" s="13" t="s">
        <v>74</v>
      </c>
      <c r="AY444" s="205" t="s">
        <v>121</v>
      </c>
    </row>
    <row r="445" spans="2:51" s="14" customFormat="1" ht="10.2">
      <c r="B445" s="206"/>
      <c r="C445" s="207"/>
      <c r="D445" s="189" t="s">
        <v>134</v>
      </c>
      <c r="E445" s="208" t="s">
        <v>28</v>
      </c>
      <c r="F445" s="209" t="s">
        <v>496</v>
      </c>
      <c r="G445" s="207"/>
      <c r="H445" s="210">
        <v>0.38</v>
      </c>
      <c r="I445" s="211"/>
      <c r="J445" s="207"/>
      <c r="K445" s="207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134</v>
      </c>
      <c r="AU445" s="216" t="s">
        <v>84</v>
      </c>
      <c r="AV445" s="14" t="s">
        <v>84</v>
      </c>
      <c r="AW445" s="14" t="s">
        <v>35</v>
      </c>
      <c r="AX445" s="14" t="s">
        <v>74</v>
      </c>
      <c r="AY445" s="216" t="s">
        <v>121</v>
      </c>
    </row>
    <row r="446" spans="2:51" s="16" customFormat="1" ht="10.2">
      <c r="B446" s="228"/>
      <c r="C446" s="229"/>
      <c r="D446" s="189" t="s">
        <v>134</v>
      </c>
      <c r="E446" s="230" t="s">
        <v>28</v>
      </c>
      <c r="F446" s="231" t="s">
        <v>198</v>
      </c>
      <c r="G446" s="229"/>
      <c r="H446" s="232">
        <v>0.76</v>
      </c>
      <c r="I446" s="233"/>
      <c r="J446" s="229"/>
      <c r="K446" s="229"/>
      <c r="L446" s="234"/>
      <c r="M446" s="235"/>
      <c r="N446" s="236"/>
      <c r="O446" s="236"/>
      <c r="P446" s="236"/>
      <c r="Q446" s="236"/>
      <c r="R446" s="236"/>
      <c r="S446" s="236"/>
      <c r="T446" s="237"/>
      <c r="AT446" s="238" t="s">
        <v>134</v>
      </c>
      <c r="AU446" s="238" t="s">
        <v>84</v>
      </c>
      <c r="AV446" s="16" t="s">
        <v>128</v>
      </c>
      <c r="AW446" s="16" t="s">
        <v>35</v>
      </c>
      <c r="AX446" s="16" t="s">
        <v>82</v>
      </c>
      <c r="AY446" s="238" t="s">
        <v>121</v>
      </c>
    </row>
    <row r="447" spans="1:65" s="2" customFormat="1" ht="16.5" customHeight="1">
      <c r="A447" s="36"/>
      <c r="B447" s="37"/>
      <c r="C447" s="176" t="s">
        <v>498</v>
      </c>
      <c r="D447" s="176" t="s">
        <v>123</v>
      </c>
      <c r="E447" s="177" t="s">
        <v>499</v>
      </c>
      <c r="F447" s="178" t="s">
        <v>500</v>
      </c>
      <c r="G447" s="179" t="s">
        <v>391</v>
      </c>
      <c r="H447" s="180">
        <v>9.6</v>
      </c>
      <c r="I447" s="181"/>
      <c r="J447" s="182">
        <f>ROUND(I447*H447,2)</f>
        <v>0</v>
      </c>
      <c r="K447" s="178" t="s">
        <v>127</v>
      </c>
      <c r="L447" s="41"/>
      <c r="M447" s="183" t="s">
        <v>28</v>
      </c>
      <c r="N447" s="184" t="s">
        <v>47</v>
      </c>
      <c r="O447" s="67"/>
      <c r="P447" s="185">
        <f>O447*H447</f>
        <v>0</v>
      </c>
      <c r="Q447" s="185">
        <v>0.00043</v>
      </c>
      <c r="R447" s="185">
        <f>Q447*H447</f>
        <v>0.004128</v>
      </c>
      <c r="S447" s="185">
        <v>0</v>
      </c>
      <c r="T447" s="186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87" t="s">
        <v>128</v>
      </c>
      <c r="AT447" s="187" t="s">
        <v>123</v>
      </c>
      <c r="AU447" s="187" t="s">
        <v>84</v>
      </c>
      <c r="AY447" s="19" t="s">
        <v>121</v>
      </c>
      <c r="BE447" s="188">
        <f>IF(N447="základní",J447,0)</f>
        <v>0</v>
      </c>
      <c r="BF447" s="188">
        <f>IF(N447="snížená",J447,0)</f>
        <v>0</v>
      </c>
      <c r="BG447" s="188">
        <f>IF(N447="zákl. přenesená",J447,0)</f>
        <v>0</v>
      </c>
      <c r="BH447" s="188">
        <f>IF(N447="sníž. přenesená",J447,0)</f>
        <v>0</v>
      </c>
      <c r="BI447" s="188">
        <f>IF(N447="nulová",J447,0)</f>
        <v>0</v>
      </c>
      <c r="BJ447" s="19" t="s">
        <v>128</v>
      </c>
      <c r="BK447" s="188">
        <f>ROUND(I447*H447,2)</f>
        <v>0</v>
      </c>
      <c r="BL447" s="19" t="s">
        <v>128</v>
      </c>
      <c r="BM447" s="187" t="s">
        <v>501</v>
      </c>
    </row>
    <row r="448" spans="1:47" s="2" customFormat="1" ht="10.2">
      <c r="A448" s="36"/>
      <c r="B448" s="37"/>
      <c r="C448" s="38"/>
      <c r="D448" s="189" t="s">
        <v>130</v>
      </c>
      <c r="E448" s="38"/>
      <c r="F448" s="190" t="s">
        <v>502</v>
      </c>
      <c r="G448" s="38"/>
      <c r="H448" s="38"/>
      <c r="I448" s="191"/>
      <c r="J448" s="38"/>
      <c r="K448" s="38"/>
      <c r="L448" s="41"/>
      <c r="M448" s="192"/>
      <c r="N448" s="193"/>
      <c r="O448" s="67"/>
      <c r="P448" s="67"/>
      <c r="Q448" s="67"/>
      <c r="R448" s="67"/>
      <c r="S448" s="67"/>
      <c r="T448" s="68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130</v>
      </c>
      <c r="AU448" s="19" t="s">
        <v>84</v>
      </c>
    </row>
    <row r="449" spans="1:47" s="2" customFormat="1" ht="10.2">
      <c r="A449" s="36"/>
      <c r="B449" s="37"/>
      <c r="C449" s="38"/>
      <c r="D449" s="194" t="s">
        <v>132</v>
      </c>
      <c r="E449" s="38"/>
      <c r="F449" s="195" t="s">
        <v>503</v>
      </c>
      <c r="G449" s="38"/>
      <c r="H449" s="38"/>
      <c r="I449" s="191"/>
      <c r="J449" s="38"/>
      <c r="K449" s="38"/>
      <c r="L449" s="41"/>
      <c r="M449" s="192"/>
      <c r="N449" s="193"/>
      <c r="O449" s="67"/>
      <c r="P449" s="67"/>
      <c r="Q449" s="67"/>
      <c r="R449" s="67"/>
      <c r="S449" s="67"/>
      <c r="T449" s="68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132</v>
      </c>
      <c r="AU449" s="19" t="s">
        <v>84</v>
      </c>
    </row>
    <row r="450" spans="2:51" s="13" customFormat="1" ht="10.2">
      <c r="B450" s="196"/>
      <c r="C450" s="197"/>
      <c r="D450" s="189" t="s">
        <v>134</v>
      </c>
      <c r="E450" s="198" t="s">
        <v>28</v>
      </c>
      <c r="F450" s="199" t="s">
        <v>504</v>
      </c>
      <c r="G450" s="197"/>
      <c r="H450" s="198" t="s">
        <v>28</v>
      </c>
      <c r="I450" s="200"/>
      <c r="J450" s="197"/>
      <c r="K450" s="197"/>
      <c r="L450" s="201"/>
      <c r="M450" s="202"/>
      <c r="N450" s="203"/>
      <c r="O450" s="203"/>
      <c r="P450" s="203"/>
      <c r="Q450" s="203"/>
      <c r="R450" s="203"/>
      <c r="S450" s="203"/>
      <c r="T450" s="204"/>
      <c r="AT450" s="205" t="s">
        <v>134</v>
      </c>
      <c r="AU450" s="205" t="s">
        <v>84</v>
      </c>
      <c r="AV450" s="13" t="s">
        <v>82</v>
      </c>
      <c r="AW450" s="13" t="s">
        <v>35</v>
      </c>
      <c r="AX450" s="13" t="s">
        <v>74</v>
      </c>
      <c r="AY450" s="205" t="s">
        <v>121</v>
      </c>
    </row>
    <row r="451" spans="2:51" s="13" customFormat="1" ht="20.4">
      <c r="B451" s="196"/>
      <c r="C451" s="197"/>
      <c r="D451" s="189" t="s">
        <v>134</v>
      </c>
      <c r="E451" s="198" t="s">
        <v>28</v>
      </c>
      <c r="F451" s="199" t="s">
        <v>505</v>
      </c>
      <c r="G451" s="197"/>
      <c r="H451" s="198" t="s">
        <v>28</v>
      </c>
      <c r="I451" s="200"/>
      <c r="J451" s="197"/>
      <c r="K451" s="197"/>
      <c r="L451" s="201"/>
      <c r="M451" s="202"/>
      <c r="N451" s="203"/>
      <c r="O451" s="203"/>
      <c r="P451" s="203"/>
      <c r="Q451" s="203"/>
      <c r="R451" s="203"/>
      <c r="S451" s="203"/>
      <c r="T451" s="204"/>
      <c r="AT451" s="205" t="s">
        <v>134</v>
      </c>
      <c r="AU451" s="205" t="s">
        <v>84</v>
      </c>
      <c r="AV451" s="13" t="s">
        <v>82</v>
      </c>
      <c r="AW451" s="13" t="s">
        <v>35</v>
      </c>
      <c r="AX451" s="13" t="s">
        <v>74</v>
      </c>
      <c r="AY451" s="205" t="s">
        <v>121</v>
      </c>
    </row>
    <row r="452" spans="2:51" s="13" customFormat="1" ht="10.2">
      <c r="B452" s="196"/>
      <c r="C452" s="197"/>
      <c r="D452" s="189" t="s">
        <v>134</v>
      </c>
      <c r="E452" s="198" t="s">
        <v>28</v>
      </c>
      <c r="F452" s="199" t="s">
        <v>506</v>
      </c>
      <c r="G452" s="197"/>
      <c r="H452" s="198" t="s">
        <v>28</v>
      </c>
      <c r="I452" s="200"/>
      <c r="J452" s="197"/>
      <c r="K452" s="197"/>
      <c r="L452" s="201"/>
      <c r="M452" s="202"/>
      <c r="N452" s="203"/>
      <c r="O452" s="203"/>
      <c r="P452" s="203"/>
      <c r="Q452" s="203"/>
      <c r="R452" s="203"/>
      <c r="S452" s="203"/>
      <c r="T452" s="204"/>
      <c r="AT452" s="205" t="s">
        <v>134</v>
      </c>
      <c r="AU452" s="205" t="s">
        <v>84</v>
      </c>
      <c r="AV452" s="13" t="s">
        <v>82</v>
      </c>
      <c r="AW452" s="13" t="s">
        <v>35</v>
      </c>
      <c r="AX452" s="13" t="s">
        <v>74</v>
      </c>
      <c r="AY452" s="205" t="s">
        <v>121</v>
      </c>
    </row>
    <row r="453" spans="2:51" s="13" customFormat="1" ht="10.2">
      <c r="B453" s="196"/>
      <c r="C453" s="197"/>
      <c r="D453" s="189" t="s">
        <v>134</v>
      </c>
      <c r="E453" s="198" t="s">
        <v>28</v>
      </c>
      <c r="F453" s="199" t="s">
        <v>507</v>
      </c>
      <c r="G453" s="197"/>
      <c r="H453" s="198" t="s">
        <v>28</v>
      </c>
      <c r="I453" s="200"/>
      <c r="J453" s="197"/>
      <c r="K453" s="197"/>
      <c r="L453" s="201"/>
      <c r="M453" s="202"/>
      <c r="N453" s="203"/>
      <c r="O453" s="203"/>
      <c r="P453" s="203"/>
      <c r="Q453" s="203"/>
      <c r="R453" s="203"/>
      <c r="S453" s="203"/>
      <c r="T453" s="204"/>
      <c r="AT453" s="205" t="s">
        <v>134</v>
      </c>
      <c r="AU453" s="205" t="s">
        <v>84</v>
      </c>
      <c r="AV453" s="13" t="s">
        <v>82</v>
      </c>
      <c r="AW453" s="13" t="s">
        <v>35</v>
      </c>
      <c r="AX453" s="13" t="s">
        <v>74</v>
      </c>
      <c r="AY453" s="205" t="s">
        <v>121</v>
      </c>
    </row>
    <row r="454" spans="2:51" s="14" customFormat="1" ht="10.2">
      <c r="B454" s="206"/>
      <c r="C454" s="207"/>
      <c r="D454" s="189" t="s">
        <v>134</v>
      </c>
      <c r="E454" s="208" t="s">
        <v>28</v>
      </c>
      <c r="F454" s="209" t="s">
        <v>508</v>
      </c>
      <c r="G454" s="207"/>
      <c r="H454" s="210">
        <v>4.8</v>
      </c>
      <c r="I454" s="211"/>
      <c r="J454" s="207"/>
      <c r="K454" s="207"/>
      <c r="L454" s="212"/>
      <c r="M454" s="213"/>
      <c r="N454" s="214"/>
      <c r="O454" s="214"/>
      <c r="P454" s="214"/>
      <c r="Q454" s="214"/>
      <c r="R454" s="214"/>
      <c r="S454" s="214"/>
      <c r="T454" s="215"/>
      <c r="AT454" s="216" t="s">
        <v>134</v>
      </c>
      <c r="AU454" s="216" t="s">
        <v>84</v>
      </c>
      <c r="AV454" s="14" t="s">
        <v>84</v>
      </c>
      <c r="AW454" s="14" t="s">
        <v>35</v>
      </c>
      <c r="AX454" s="14" t="s">
        <v>74</v>
      </c>
      <c r="AY454" s="216" t="s">
        <v>121</v>
      </c>
    </row>
    <row r="455" spans="2:51" s="13" customFormat="1" ht="10.2">
      <c r="B455" s="196"/>
      <c r="C455" s="197"/>
      <c r="D455" s="189" t="s">
        <v>134</v>
      </c>
      <c r="E455" s="198" t="s">
        <v>28</v>
      </c>
      <c r="F455" s="199" t="s">
        <v>509</v>
      </c>
      <c r="G455" s="197"/>
      <c r="H455" s="198" t="s">
        <v>28</v>
      </c>
      <c r="I455" s="200"/>
      <c r="J455" s="197"/>
      <c r="K455" s="197"/>
      <c r="L455" s="201"/>
      <c r="M455" s="202"/>
      <c r="N455" s="203"/>
      <c r="O455" s="203"/>
      <c r="P455" s="203"/>
      <c r="Q455" s="203"/>
      <c r="R455" s="203"/>
      <c r="S455" s="203"/>
      <c r="T455" s="204"/>
      <c r="AT455" s="205" t="s">
        <v>134</v>
      </c>
      <c r="AU455" s="205" t="s">
        <v>84</v>
      </c>
      <c r="AV455" s="13" t="s">
        <v>82</v>
      </c>
      <c r="AW455" s="13" t="s">
        <v>35</v>
      </c>
      <c r="AX455" s="13" t="s">
        <v>74</v>
      </c>
      <c r="AY455" s="205" t="s">
        <v>121</v>
      </c>
    </row>
    <row r="456" spans="2:51" s="14" customFormat="1" ht="10.2">
      <c r="B456" s="206"/>
      <c r="C456" s="207"/>
      <c r="D456" s="189" t="s">
        <v>134</v>
      </c>
      <c r="E456" s="208" t="s">
        <v>28</v>
      </c>
      <c r="F456" s="209" t="s">
        <v>508</v>
      </c>
      <c r="G456" s="207"/>
      <c r="H456" s="210">
        <v>4.8</v>
      </c>
      <c r="I456" s="211"/>
      <c r="J456" s="207"/>
      <c r="K456" s="207"/>
      <c r="L456" s="212"/>
      <c r="M456" s="213"/>
      <c r="N456" s="214"/>
      <c r="O456" s="214"/>
      <c r="P456" s="214"/>
      <c r="Q456" s="214"/>
      <c r="R456" s="214"/>
      <c r="S456" s="214"/>
      <c r="T456" s="215"/>
      <c r="AT456" s="216" t="s">
        <v>134</v>
      </c>
      <c r="AU456" s="216" t="s">
        <v>84</v>
      </c>
      <c r="AV456" s="14" t="s">
        <v>84</v>
      </c>
      <c r="AW456" s="14" t="s">
        <v>35</v>
      </c>
      <c r="AX456" s="14" t="s">
        <v>74</v>
      </c>
      <c r="AY456" s="216" t="s">
        <v>121</v>
      </c>
    </row>
    <row r="457" spans="2:51" s="16" customFormat="1" ht="10.2">
      <c r="B457" s="228"/>
      <c r="C457" s="229"/>
      <c r="D457" s="189" t="s">
        <v>134</v>
      </c>
      <c r="E457" s="230" t="s">
        <v>28</v>
      </c>
      <c r="F457" s="231" t="s">
        <v>198</v>
      </c>
      <c r="G457" s="229"/>
      <c r="H457" s="232">
        <v>9.6</v>
      </c>
      <c r="I457" s="233"/>
      <c r="J457" s="229"/>
      <c r="K457" s="229"/>
      <c r="L457" s="234"/>
      <c r="M457" s="235"/>
      <c r="N457" s="236"/>
      <c r="O457" s="236"/>
      <c r="P457" s="236"/>
      <c r="Q457" s="236"/>
      <c r="R457" s="236"/>
      <c r="S457" s="236"/>
      <c r="T457" s="237"/>
      <c r="AT457" s="238" t="s">
        <v>134</v>
      </c>
      <c r="AU457" s="238" t="s">
        <v>84</v>
      </c>
      <c r="AV457" s="16" t="s">
        <v>128</v>
      </c>
      <c r="AW457" s="16" t="s">
        <v>35</v>
      </c>
      <c r="AX457" s="16" t="s">
        <v>82</v>
      </c>
      <c r="AY457" s="238" t="s">
        <v>121</v>
      </c>
    </row>
    <row r="458" spans="1:65" s="2" customFormat="1" ht="16.5" customHeight="1">
      <c r="A458" s="36"/>
      <c r="B458" s="37"/>
      <c r="C458" s="239" t="s">
        <v>510</v>
      </c>
      <c r="D458" s="239" t="s">
        <v>200</v>
      </c>
      <c r="E458" s="240" t="s">
        <v>511</v>
      </c>
      <c r="F458" s="241" t="s">
        <v>512</v>
      </c>
      <c r="G458" s="242" t="s">
        <v>391</v>
      </c>
      <c r="H458" s="243">
        <v>11.8</v>
      </c>
      <c r="I458" s="244"/>
      <c r="J458" s="245">
        <f>ROUND(I458*H458,2)</f>
        <v>0</v>
      </c>
      <c r="K458" s="241" t="s">
        <v>127</v>
      </c>
      <c r="L458" s="246"/>
      <c r="M458" s="247" t="s">
        <v>28</v>
      </c>
      <c r="N458" s="248" t="s">
        <v>47</v>
      </c>
      <c r="O458" s="67"/>
      <c r="P458" s="185">
        <f>O458*H458</f>
        <v>0</v>
      </c>
      <c r="Q458" s="185">
        <v>0.00078</v>
      </c>
      <c r="R458" s="185">
        <f>Q458*H458</f>
        <v>0.009204</v>
      </c>
      <c r="S458" s="185">
        <v>0</v>
      </c>
      <c r="T458" s="186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87" t="s">
        <v>181</v>
      </c>
      <c r="AT458" s="187" t="s">
        <v>200</v>
      </c>
      <c r="AU458" s="187" t="s">
        <v>84</v>
      </c>
      <c r="AY458" s="19" t="s">
        <v>121</v>
      </c>
      <c r="BE458" s="188">
        <f>IF(N458="základní",J458,0)</f>
        <v>0</v>
      </c>
      <c r="BF458" s="188">
        <f>IF(N458="snížená",J458,0)</f>
        <v>0</v>
      </c>
      <c r="BG458" s="188">
        <f>IF(N458="zákl. přenesená",J458,0)</f>
        <v>0</v>
      </c>
      <c r="BH458" s="188">
        <f>IF(N458="sníž. přenesená",J458,0)</f>
        <v>0</v>
      </c>
      <c r="BI458" s="188">
        <f>IF(N458="nulová",J458,0)</f>
        <v>0</v>
      </c>
      <c r="BJ458" s="19" t="s">
        <v>128</v>
      </c>
      <c r="BK458" s="188">
        <f>ROUND(I458*H458,2)</f>
        <v>0</v>
      </c>
      <c r="BL458" s="19" t="s">
        <v>128</v>
      </c>
      <c r="BM458" s="187" t="s">
        <v>513</v>
      </c>
    </row>
    <row r="459" spans="1:47" s="2" customFormat="1" ht="10.2">
      <c r="A459" s="36"/>
      <c r="B459" s="37"/>
      <c r="C459" s="38"/>
      <c r="D459" s="189" t="s">
        <v>130</v>
      </c>
      <c r="E459" s="38"/>
      <c r="F459" s="190" t="s">
        <v>512</v>
      </c>
      <c r="G459" s="38"/>
      <c r="H459" s="38"/>
      <c r="I459" s="191"/>
      <c r="J459" s="38"/>
      <c r="K459" s="38"/>
      <c r="L459" s="41"/>
      <c r="M459" s="192"/>
      <c r="N459" s="193"/>
      <c r="O459" s="67"/>
      <c r="P459" s="67"/>
      <c r="Q459" s="67"/>
      <c r="R459" s="67"/>
      <c r="S459" s="67"/>
      <c r="T459" s="68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T459" s="19" t="s">
        <v>130</v>
      </c>
      <c r="AU459" s="19" t="s">
        <v>84</v>
      </c>
    </row>
    <row r="460" spans="2:51" s="13" customFormat="1" ht="10.2">
      <c r="B460" s="196"/>
      <c r="C460" s="197"/>
      <c r="D460" s="189" t="s">
        <v>134</v>
      </c>
      <c r="E460" s="198" t="s">
        <v>28</v>
      </c>
      <c r="F460" s="199" t="s">
        <v>514</v>
      </c>
      <c r="G460" s="197"/>
      <c r="H460" s="198" t="s">
        <v>28</v>
      </c>
      <c r="I460" s="200"/>
      <c r="J460" s="197"/>
      <c r="K460" s="197"/>
      <c r="L460" s="201"/>
      <c r="M460" s="202"/>
      <c r="N460" s="203"/>
      <c r="O460" s="203"/>
      <c r="P460" s="203"/>
      <c r="Q460" s="203"/>
      <c r="R460" s="203"/>
      <c r="S460" s="203"/>
      <c r="T460" s="204"/>
      <c r="AT460" s="205" t="s">
        <v>134</v>
      </c>
      <c r="AU460" s="205" t="s">
        <v>84</v>
      </c>
      <c r="AV460" s="13" t="s">
        <v>82</v>
      </c>
      <c r="AW460" s="13" t="s">
        <v>35</v>
      </c>
      <c r="AX460" s="13" t="s">
        <v>74</v>
      </c>
      <c r="AY460" s="205" t="s">
        <v>121</v>
      </c>
    </row>
    <row r="461" spans="2:51" s="13" customFormat="1" ht="20.4">
      <c r="B461" s="196"/>
      <c r="C461" s="197"/>
      <c r="D461" s="189" t="s">
        <v>134</v>
      </c>
      <c r="E461" s="198" t="s">
        <v>28</v>
      </c>
      <c r="F461" s="199" t="s">
        <v>515</v>
      </c>
      <c r="G461" s="197"/>
      <c r="H461" s="198" t="s">
        <v>28</v>
      </c>
      <c r="I461" s="200"/>
      <c r="J461" s="197"/>
      <c r="K461" s="197"/>
      <c r="L461" s="201"/>
      <c r="M461" s="202"/>
      <c r="N461" s="203"/>
      <c r="O461" s="203"/>
      <c r="P461" s="203"/>
      <c r="Q461" s="203"/>
      <c r="R461" s="203"/>
      <c r="S461" s="203"/>
      <c r="T461" s="204"/>
      <c r="AT461" s="205" t="s">
        <v>134</v>
      </c>
      <c r="AU461" s="205" t="s">
        <v>84</v>
      </c>
      <c r="AV461" s="13" t="s">
        <v>82</v>
      </c>
      <c r="AW461" s="13" t="s">
        <v>35</v>
      </c>
      <c r="AX461" s="13" t="s">
        <v>74</v>
      </c>
      <c r="AY461" s="205" t="s">
        <v>121</v>
      </c>
    </row>
    <row r="462" spans="2:51" s="13" customFormat="1" ht="10.2">
      <c r="B462" s="196"/>
      <c r="C462" s="197"/>
      <c r="D462" s="189" t="s">
        <v>134</v>
      </c>
      <c r="E462" s="198" t="s">
        <v>28</v>
      </c>
      <c r="F462" s="199" t="s">
        <v>495</v>
      </c>
      <c r="G462" s="197"/>
      <c r="H462" s="198" t="s">
        <v>28</v>
      </c>
      <c r="I462" s="200"/>
      <c r="J462" s="197"/>
      <c r="K462" s="197"/>
      <c r="L462" s="201"/>
      <c r="M462" s="202"/>
      <c r="N462" s="203"/>
      <c r="O462" s="203"/>
      <c r="P462" s="203"/>
      <c r="Q462" s="203"/>
      <c r="R462" s="203"/>
      <c r="S462" s="203"/>
      <c r="T462" s="204"/>
      <c r="AT462" s="205" t="s">
        <v>134</v>
      </c>
      <c r="AU462" s="205" t="s">
        <v>84</v>
      </c>
      <c r="AV462" s="13" t="s">
        <v>82</v>
      </c>
      <c r="AW462" s="13" t="s">
        <v>35</v>
      </c>
      <c r="AX462" s="13" t="s">
        <v>74</v>
      </c>
      <c r="AY462" s="205" t="s">
        <v>121</v>
      </c>
    </row>
    <row r="463" spans="2:51" s="14" customFormat="1" ht="10.2">
      <c r="B463" s="206"/>
      <c r="C463" s="207"/>
      <c r="D463" s="189" t="s">
        <v>134</v>
      </c>
      <c r="E463" s="208" t="s">
        <v>28</v>
      </c>
      <c r="F463" s="209" t="s">
        <v>516</v>
      </c>
      <c r="G463" s="207"/>
      <c r="H463" s="210">
        <v>0.46</v>
      </c>
      <c r="I463" s="211"/>
      <c r="J463" s="207"/>
      <c r="K463" s="207"/>
      <c r="L463" s="212"/>
      <c r="M463" s="213"/>
      <c r="N463" s="214"/>
      <c r="O463" s="214"/>
      <c r="P463" s="214"/>
      <c r="Q463" s="214"/>
      <c r="R463" s="214"/>
      <c r="S463" s="214"/>
      <c r="T463" s="215"/>
      <c r="AT463" s="216" t="s">
        <v>134</v>
      </c>
      <c r="AU463" s="216" t="s">
        <v>84</v>
      </c>
      <c r="AV463" s="14" t="s">
        <v>84</v>
      </c>
      <c r="AW463" s="14" t="s">
        <v>35</v>
      </c>
      <c r="AX463" s="14" t="s">
        <v>74</v>
      </c>
      <c r="AY463" s="216" t="s">
        <v>121</v>
      </c>
    </row>
    <row r="464" spans="2:51" s="13" customFormat="1" ht="10.2">
      <c r="B464" s="196"/>
      <c r="C464" s="197"/>
      <c r="D464" s="189" t="s">
        <v>134</v>
      </c>
      <c r="E464" s="198" t="s">
        <v>28</v>
      </c>
      <c r="F464" s="199" t="s">
        <v>497</v>
      </c>
      <c r="G464" s="197"/>
      <c r="H464" s="198" t="s">
        <v>28</v>
      </c>
      <c r="I464" s="200"/>
      <c r="J464" s="197"/>
      <c r="K464" s="197"/>
      <c r="L464" s="201"/>
      <c r="M464" s="202"/>
      <c r="N464" s="203"/>
      <c r="O464" s="203"/>
      <c r="P464" s="203"/>
      <c r="Q464" s="203"/>
      <c r="R464" s="203"/>
      <c r="S464" s="203"/>
      <c r="T464" s="204"/>
      <c r="AT464" s="205" t="s">
        <v>134</v>
      </c>
      <c r="AU464" s="205" t="s">
        <v>84</v>
      </c>
      <c r="AV464" s="13" t="s">
        <v>82</v>
      </c>
      <c r="AW464" s="13" t="s">
        <v>35</v>
      </c>
      <c r="AX464" s="13" t="s">
        <v>74</v>
      </c>
      <c r="AY464" s="205" t="s">
        <v>121</v>
      </c>
    </row>
    <row r="465" spans="2:51" s="14" customFormat="1" ht="10.2">
      <c r="B465" s="206"/>
      <c r="C465" s="207"/>
      <c r="D465" s="189" t="s">
        <v>134</v>
      </c>
      <c r="E465" s="208" t="s">
        <v>28</v>
      </c>
      <c r="F465" s="209" t="s">
        <v>516</v>
      </c>
      <c r="G465" s="207"/>
      <c r="H465" s="210">
        <v>0.46</v>
      </c>
      <c r="I465" s="211"/>
      <c r="J465" s="207"/>
      <c r="K465" s="207"/>
      <c r="L465" s="212"/>
      <c r="M465" s="213"/>
      <c r="N465" s="214"/>
      <c r="O465" s="214"/>
      <c r="P465" s="214"/>
      <c r="Q465" s="214"/>
      <c r="R465" s="214"/>
      <c r="S465" s="214"/>
      <c r="T465" s="215"/>
      <c r="AT465" s="216" t="s">
        <v>134</v>
      </c>
      <c r="AU465" s="216" t="s">
        <v>84</v>
      </c>
      <c r="AV465" s="14" t="s">
        <v>84</v>
      </c>
      <c r="AW465" s="14" t="s">
        <v>35</v>
      </c>
      <c r="AX465" s="14" t="s">
        <v>74</v>
      </c>
      <c r="AY465" s="216" t="s">
        <v>121</v>
      </c>
    </row>
    <row r="466" spans="2:51" s="15" customFormat="1" ht="10.2">
      <c r="B466" s="217"/>
      <c r="C466" s="218"/>
      <c r="D466" s="189" t="s">
        <v>134</v>
      </c>
      <c r="E466" s="219" t="s">
        <v>28</v>
      </c>
      <c r="F466" s="220" t="s">
        <v>192</v>
      </c>
      <c r="G466" s="218"/>
      <c r="H466" s="221">
        <v>0.92</v>
      </c>
      <c r="I466" s="222"/>
      <c r="J466" s="218"/>
      <c r="K466" s="218"/>
      <c r="L466" s="223"/>
      <c r="M466" s="224"/>
      <c r="N466" s="225"/>
      <c r="O466" s="225"/>
      <c r="P466" s="225"/>
      <c r="Q466" s="225"/>
      <c r="R466" s="225"/>
      <c r="S466" s="225"/>
      <c r="T466" s="226"/>
      <c r="AT466" s="227" t="s">
        <v>134</v>
      </c>
      <c r="AU466" s="227" t="s">
        <v>84</v>
      </c>
      <c r="AV466" s="15" t="s">
        <v>145</v>
      </c>
      <c r="AW466" s="15" t="s">
        <v>35</v>
      </c>
      <c r="AX466" s="15" t="s">
        <v>74</v>
      </c>
      <c r="AY466" s="227" t="s">
        <v>121</v>
      </c>
    </row>
    <row r="467" spans="2:51" s="13" customFormat="1" ht="10.2">
      <c r="B467" s="196"/>
      <c r="C467" s="197"/>
      <c r="D467" s="189" t="s">
        <v>134</v>
      </c>
      <c r="E467" s="198" t="s">
        <v>28</v>
      </c>
      <c r="F467" s="199" t="s">
        <v>517</v>
      </c>
      <c r="G467" s="197"/>
      <c r="H467" s="198" t="s">
        <v>28</v>
      </c>
      <c r="I467" s="200"/>
      <c r="J467" s="197"/>
      <c r="K467" s="197"/>
      <c r="L467" s="201"/>
      <c r="M467" s="202"/>
      <c r="N467" s="203"/>
      <c r="O467" s="203"/>
      <c r="P467" s="203"/>
      <c r="Q467" s="203"/>
      <c r="R467" s="203"/>
      <c r="S467" s="203"/>
      <c r="T467" s="204"/>
      <c r="AT467" s="205" t="s">
        <v>134</v>
      </c>
      <c r="AU467" s="205" t="s">
        <v>84</v>
      </c>
      <c r="AV467" s="13" t="s">
        <v>82</v>
      </c>
      <c r="AW467" s="13" t="s">
        <v>35</v>
      </c>
      <c r="AX467" s="13" t="s">
        <v>74</v>
      </c>
      <c r="AY467" s="205" t="s">
        <v>121</v>
      </c>
    </row>
    <row r="468" spans="2:51" s="13" customFormat="1" ht="10.2">
      <c r="B468" s="196"/>
      <c r="C468" s="197"/>
      <c r="D468" s="189" t="s">
        <v>134</v>
      </c>
      <c r="E468" s="198" t="s">
        <v>28</v>
      </c>
      <c r="F468" s="199" t="s">
        <v>507</v>
      </c>
      <c r="G468" s="197"/>
      <c r="H468" s="198" t="s">
        <v>28</v>
      </c>
      <c r="I468" s="200"/>
      <c r="J468" s="197"/>
      <c r="K468" s="197"/>
      <c r="L468" s="201"/>
      <c r="M468" s="202"/>
      <c r="N468" s="203"/>
      <c r="O468" s="203"/>
      <c r="P468" s="203"/>
      <c r="Q468" s="203"/>
      <c r="R468" s="203"/>
      <c r="S468" s="203"/>
      <c r="T468" s="204"/>
      <c r="AT468" s="205" t="s">
        <v>134</v>
      </c>
      <c r="AU468" s="205" t="s">
        <v>84</v>
      </c>
      <c r="AV468" s="13" t="s">
        <v>82</v>
      </c>
      <c r="AW468" s="13" t="s">
        <v>35</v>
      </c>
      <c r="AX468" s="13" t="s">
        <v>74</v>
      </c>
      <c r="AY468" s="205" t="s">
        <v>121</v>
      </c>
    </row>
    <row r="469" spans="2:51" s="14" customFormat="1" ht="10.2">
      <c r="B469" s="206"/>
      <c r="C469" s="207"/>
      <c r="D469" s="189" t="s">
        <v>134</v>
      </c>
      <c r="E469" s="208" t="s">
        <v>28</v>
      </c>
      <c r="F469" s="209" t="s">
        <v>518</v>
      </c>
      <c r="G469" s="207"/>
      <c r="H469" s="210">
        <v>5.44</v>
      </c>
      <c r="I469" s="211"/>
      <c r="J469" s="207"/>
      <c r="K469" s="207"/>
      <c r="L469" s="212"/>
      <c r="M469" s="213"/>
      <c r="N469" s="214"/>
      <c r="O469" s="214"/>
      <c r="P469" s="214"/>
      <c r="Q469" s="214"/>
      <c r="R469" s="214"/>
      <c r="S469" s="214"/>
      <c r="T469" s="215"/>
      <c r="AT469" s="216" t="s">
        <v>134</v>
      </c>
      <c r="AU469" s="216" t="s">
        <v>84</v>
      </c>
      <c r="AV469" s="14" t="s">
        <v>84</v>
      </c>
      <c r="AW469" s="14" t="s">
        <v>35</v>
      </c>
      <c r="AX469" s="14" t="s">
        <v>74</v>
      </c>
      <c r="AY469" s="216" t="s">
        <v>121</v>
      </c>
    </row>
    <row r="470" spans="2:51" s="13" customFormat="1" ht="10.2">
      <c r="B470" s="196"/>
      <c r="C470" s="197"/>
      <c r="D470" s="189" t="s">
        <v>134</v>
      </c>
      <c r="E470" s="198" t="s">
        <v>28</v>
      </c>
      <c r="F470" s="199" t="s">
        <v>509</v>
      </c>
      <c r="G470" s="197"/>
      <c r="H470" s="198" t="s">
        <v>28</v>
      </c>
      <c r="I470" s="200"/>
      <c r="J470" s="197"/>
      <c r="K470" s="197"/>
      <c r="L470" s="201"/>
      <c r="M470" s="202"/>
      <c r="N470" s="203"/>
      <c r="O470" s="203"/>
      <c r="P470" s="203"/>
      <c r="Q470" s="203"/>
      <c r="R470" s="203"/>
      <c r="S470" s="203"/>
      <c r="T470" s="204"/>
      <c r="AT470" s="205" t="s">
        <v>134</v>
      </c>
      <c r="AU470" s="205" t="s">
        <v>84</v>
      </c>
      <c r="AV470" s="13" t="s">
        <v>82</v>
      </c>
      <c r="AW470" s="13" t="s">
        <v>35</v>
      </c>
      <c r="AX470" s="13" t="s">
        <v>74</v>
      </c>
      <c r="AY470" s="205" t="s">
        <v>121</v>
      </c>
    </row>
    <row r="471" spans="2:51" s="14" customFormat="1" ht="10.2">
      <c r="B471" s="206"/>
      <c r="C471" s="207"/>
      <c r="D471" s="189" t="s">
        <v>134</v>
      </c>
      <c r="E471" s="208" t="s">
        <v>28</v>
      </c>
      <c r="F471" s="209" t="s">
        <v>518</v>
      </c>
      <c r="G471" s="207"/>
      <c r="H471" s="210">
        <v>5.44</v>
      </c>
      <c r="I471" s="211"/>
      <c r="J471" s="207"/>
      <c r="K471" s="207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134</v>
      </c>
      <c r="AU471" s="216" t="s">
        <v>84</v>
      </c>
      <c r="AV471" s="14" t="s">
        <v>84</v>
      </c>
      <c r="AW471" s="14" t="s">
        <v>35</v>
      </c>
      <c r="AX471" s="14" t="s">
        <v>74</v>
      </c>
      <c r="AY471" s="216" t="s">
        <v>121</v>
      </c>
    </row>
    <row r="472" spans="2:51" s="15" customFormat="1" ht="10.2">
      <c r="B472" s="217"/>
      <c r="C472" s="218"/>
      <c r="D472" s="189" t="s">
        <v>134</v>
      </c>
      <c r="E472" s="219" t="s">
        <v>28</v>
      </c>
      <c r="F472" s="220" t="s">
        <v>192</v>
      </c>
      <c r="G472" s="218"/>
      <c r="H472" s="221">
        <v>10.88</v>
      </c>
      <c r="I472" s="222"/>
      <c r="J472" s="218"/>
      <c r="K472" s="218"/>
      <c r="L472" s="223"/>
      <c r="M472" s="224"/>
      <c r="N472" s="225"/>
      <c r="O472" s="225"/>
      <c r="P472" s="225"/>
      <c r="Q472" s="225"/>
      <c r="R472" s="225"/>
      <c r="S472" s="225"/>
      <c r="T472" s="226"/>
      <c r="AT472" s="227" t="s">
        <v>134</v>
      </c>
      <c r="AU472" s="227" t="s">
        <v>84</v>
      </c>
      <c r="AV472" s="15" t="s">
        <v>145</v>
      </c>
      <c r="AW472" s="15" t="s">
        <v>35</v>
      </c>
      <c r="AX472" s="15" t="s">
        <v>74</v>
      </c>
      <c r="AY472" s="227" t="s">
        <v>121</v>
      </c>
    </row>
    <row r="473" spans="2:51" s="16" customFormat="1" ht="10.2">
      <c r="B473" s="228"/>
      <c r="C473" s="229"/>
      <c r="D473" s="189" t="s">
        <v>134</v>
      </c>
      <c r="E473" s="230" t="s">
        <v>28</v>
      </c>
      <c r="F473" s="231" t="s">
        <v>198</v>
      </c>
      <c r="G473" s="229"/>
      <c r="H473" s="232">
        <v>11.8</v>
      </c>
      <c r="I473" s="233"/>
      <c r="J473" s="229"/>
      <c r="K473" s="229"/>
      <c r="L473" s="234"/>
      <c r="M473" s="235"/>
      <c r="N473" s="236"/>
      <c r="O473" s="236"/>
      <c r="P473" s="236"/>
      <c r="Q473" s="236"/>
      <c r="R473" s="236"/>
      <c r="S473" s="236"/>
      <c r="T473" s="237"/>
      <c r="AT473" s="238" t="s">
        <v>134</v>
      </c>
      <c r="AU473" s="238" t="s">
        <v>84</v>
      </c>
      <c r="AV473" s="16" t="s">
        <v>128</v>
      </c>
      <c r="AW473" s="16" t="s">
        <v>35</v>
      </c>
      <c r="AX473" s="16" t="s">
        <v>82</v>
      </c>
      <c r="AY473" s="238" t="s">
        <v>121</v>
      </c>
    </row>
    <row r="474" spans="1:65" s="2" customFormat="1" ht="24.15" customHeight="1">
      <c r="A474" s="36"/>
      <c r="B474" s="37"/>
      <c r="C474" s="239" t="s">
        <v>519</v>
      </c>
      <c r="D474" s="239" t="s">
        <v>200</v>
      </c>
      <c r="E474" s="240" t="s">
        <v>520</v>
      </c>
      <c r="F474" s="241" t="s">
        <v>521</v>
      </c>
      <c r="G474" s="242" t="s">
        <v>522</v>
      </c>
      <c r="H474" s="243">
        <v>0.04</v>
      </c>
      <c r="I474" s="244"/>
      <c r="J474" s="245">
        <f>ROUND(I474*H474,2)</f>
        <v>0</v>
      </c>
      <c r="K474" s="241" t="s">
        <v>127</v>
      </c>
      <c r="L474" s="246"/>
      <c r="M474" s="247" t="s">
        <v>28</v>
      </c>
      <c r="N474" s="248" t="s">
        <v>47</v>
      </c>
      <c r="O474" s="67"/>
      <c r="P474" s="185">
        <f>O474*H474</f>
        <v>0</v>
      </c>
      <c r="Q474" s="185">
        <v>0.00173</v>
      </c>
      <c r="R474" s="185">
        <f>Q474*H474</f>
        <v>6.92E-05</v>
      </c>
      <c r="S474" s="185">
        <v>0</v>
      </c>
      <c r="T474" s="186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87" t="s">
        <v>181</v>
      </c>
      <c r="AT474" s="187" t="s">
        <v>200</v>
      </c>
      <c r="AU474" s="187" t="s">
        <v>84</v>
      </c>
      <c r="AY474" s="19" t="s">
        <v>121</v>
      </c>
      <c r="BE474" s="188">
        <f>IF(N474="základní",J474,0)</f>
        <v>0</v>
      </c>
      <c r="BF474" s="188">
        <f>IF(N474="snížená",J474,0)</f>
        <v>0</v>
      </c>
      <c r="BG474" s="188">
        <f>IF(N474="zákl. přenesená",J474,0)</f>
        <v>0</v>
      </c>
      <c r="BH474" s="188">
        <f>IF(N474="sníž. přenesená",J474,0)</f>
        <v>0</v>
      </c>
      <c r="BI474" s="188">
        <f>IF(N474="nulová",J474,0)</f>
        <v>0</v>
      </c>
      <c r="BJ474" s="19" t="s">
        <v>128</v>
      </c>
      <c r="BK474" s="188">
        <f>ROUND(I474*H474,2)</f>
        <v>0</v>
      </c>
      <c r="BL474" s="19" t="s">
        <v>128</v>
      </c>
      <c r="BM474" s="187" t="s">
        <v>523</v>
      </c>
    </row>
    <row r="475" spans="1:47" s="2" customFormat="1" ht="10.2">
      <c r="A475" s="36"/>
      <c r="B475" s="37"/>
      <c r="C475" s="38"/>
      <c r="D475" s="189" t="s">
        <v>130</v>
      </c>
      <c r="E475" s="38"/>
      <c r="F475" s="190" t="s">
        <v>521</v>
      </c>
      <c r="G475" s="38"/>
      <c r="H475" s="38"/>
      <c r="I475" s="191"/>
      <c r="J475" s="38"/>
      <c r="K475" s="38"/>
      <c r="L475" s="41"/>
      <c r="M475" s="192"/>
      <c r="N475" s="193"/>
      <c r="O475" s="67"/>
      <c r="P475" s="67"/>
      <c r="Q475" s="67"/>
      <c r="R475" s="67"/>
      <c r="S475" s="67"/>
      <c r="T475" s="68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T475" s="19" t="s">
        <v>130</v>
      </c>
      <c r="AU475" s="19" t="s">
        <v>84</v>
      </c>
    </row>
    <row r="476" spans="2:51" s="13" customFormat="1" ht="10.2">
      <c r="B476" s="196"/>
      <c r="C476" s="197"/>
      <c r="D476" s="189" t="s">
        <v>134</v>
      </c>
      <c r="E476" s="198" t="s">
        <v>28</v>
      </c>
      <c r="F476" s="199" t="s">
        <v>514</v>
      </c>
      <c r="G476" s="197"/>
      <c r="H476" s="198" t="s">
        <v>28</v>
      </c>
      <c r="I476" s="200"/>
      <c r="J476" s="197"/>
      <c r="K476" s="197"/>
      <c r="L476" s="201"/>
      <c r="M476" s="202"/>
      <c r="N476" s="203"/>
      <c r="O476" s="203"/>
      <c r="P476" s="203"/>
      <c r="Q476" s="203"/>
      <c r="R476" s="203"/>
      <c r="S476" s="203"/>
      <c r="T476" s="204"/>
      <c r="AT476" s="205" t="s">
        <v>134</v>
      </c>
      <c r="AU476" s="205" t="s">
        <v>84</v>
      </c>
      <c r="AV476" s="13" t="s">
        <v>82</v>
      </c>
      <c r="AW476" s="13" t="s">
        <v>35</v>
      </c>
      <c r="AX476" s="13" t="s">
        <v>74</v>
      </c>
      <c r="AY476" s="205" t="s">
        <v>121</v>
      </c>
    </row>
    <row r="477" spans="2:51" s="13" customFormat="1" ht="20.4">
      <c r="B477" s="196"/>
      <c r="C477" s="197"/>
      <c r="D477" s="189" t="s">
        <v>134</v>
      </c>
      <c r="E477" s="198" t="s">
        <v>28</v>
      </c>
      <c r="F477" s="199" t="s">
        <v>524</v>
      </c>
      <c r="G477" s="197"/>
      <c r="H477" s="198" t="s">
        <v>28</v>
      </c>
      <c r="I477" s="200"/>
      <c r="J477" s="197"/>
      <c r="K477" s="197"/>
      <c r="L477" s="201"/>
      <c r="M477" s="202"/>
      <c r="N477" s="203"/>
      <c r="O477" s="203"/>
      <c r="P477" s="203"/>
      <c r="Q477" s="203"/>
      <c r="R477" s="203"/>
      <c r="S477" s="203"/>
      <c r="T477" s="204"/>
      <c r="AT477" s="205" t="s">
        <v>134</v>
      </c>
      <c r="AU477" s="205" t="s">
        <v>84</v>
      </c>
      <c r="AV477" s="13" t="s">
        <v>82</v>
      </c>
      <c r="AW477" s="13" t="s">
        <v>35</v>
      </c>
      <c r="AX477" s="13" t="s">
        <v>74</v>
      </c>
      <c r="AY477" s="205" t="s">
        <v>121</v>
      </c>
    </row>
    <row r="478" spans="2:51" s="13" customFormat="1" ht="10.2">
      <c r="B478" s="196"/>
      <c r="C478" s="197"/>
      <c r="D478" s="189" t="s">
        <v>134</v>
      </c>
      <c r="E478" s="198" t="s">
        <v>28</v>
      </c>
      <c r="F478" s="199" t="s">
        <v>495</v>
      </c>
      <c r="G478" s="197"/>
      <c r="H478" s="198" t="s">
        <v>28</v>
      </c>
      <c r="I478" s="200"/>
      <c r="J478" s="197"/>
      <c r="K478" s="197"/>
      <c r="L478" s="201"/>
      <c r="M478" s="202"/>
      <c r="N478" s="203"/>
      <c r="O478" s="203"/>
      <c r="P478" s="203"/>
      <c r="Q478" s="203"/>
      <c r="R478" s="203"/>
      <c r="S478" s="203"/>
      <c r="T478" s="204"/>
      <c r="AT478" s="205" t="s">
        <v>134</v>
      </c>
      <c r="AU478" s="205" t="s">
        <v>84</v>
      </c>
      <c r="AV478" s="13" t="s">
        <v>82</v>
      </c>
      <c r="AW478" s="13" t="s">
        <v>35</v>
      </c>
      <c r="AX478" s="13" t="s">
        <v>74</v>
      </c>
      <c r="AY478" s="205" t="s">
        <v>121</v>
      </c>
    </row>
    <row r="479" spans="2:51" s="14" customFormat="1" ht="10.2">
      <c r="B479" s="206"/>
      <c r="C479" s="207"/>
      <c r="D479" s="189" t="s">
        <v>134</v>
      </c>
      <c r="E479" s="208" t="s">
        <v>28</v>
      </c>
      <c r="F479" s="209" t="s">
        <v>525</v>
      </c>
      <c r="G479" s="207"/>
      <c r="H479" s="210">
        <v>0.02</v>
      </c>
      <c r="I479" s="211"/>
      <c r="J479" s="207"/>
      <c r="K479" s="207"/>
      <c r="L479" s="212"/>
      <c r="M479" s="213"/>
      <c r="N479" s="214"/>
      <c r="O479" s="214"/>
      <c r="P479" s="214"/>
      <c r="Q479" s="214"/>
      <c r="R479" s="214"/>
      <c r="S479" s="214"/>
      <c r="T479" s="215"/>
      <c r="AT479" s="216" t="s">
        <v>134</v>
      </c>
      <c r="AU479" s="216" t="s">
        <v>84</v>
      </c>
      <c r="AV479" s="14" t="s">
        <v>84</v>
      </c>
      <c r="AW479" s="14" t="s">
        <v>35</v>
      </c>
      <c r="AX479" s="14" t="s">
        <v>74</v>
      </c>
      <c r="AY479" s="216" t="s">
        <v>121</v>
      </c>
    </row>
    <row r="480" spans="2:51" s="13" customFormat="1" ht="10.2">
      <c r="B480" s="196"/>
      <c r="C480" s="197"/>
      <c r="D480" s="189" t="s">
        <v>134</v>
      </c>
      <c r="E480" s="198" t="s">
        <v>28</v>
      </c>
      <c r="F480" s="199" t="s">
        <v>497</v>
      </c>
      <c r="G480" s="197"/>
      <c r="H480" s="198" t="s">
        <v>28</v>
      </c>
      <c r="I480" s="200"/>
      <c r="J480" s="197"/>
      <c r="K480" s="197"/>
      <c r="L480" s="201"/>
      <c r="M480" s="202"/>
      <c r="N480" s="203"/>
      <c r="O480" s="203"/>
      <c r="P480" s="203"/>
      <c r="Q480" s="203"/>
      <c r="R480" s="203"/>
      <c r="S480" s="203"/>
      <c r="T480" s="204"/>
      <c r="AT480" s="205" t="s">
        <v>134</v>
      </c>
      <c r="AU480" s="205" t="s">
        <v>84</v>
      </c>
      <c r="AV480" s="13" t="s">
        <v>82</v>
      </c>
      <c r="AW480" s="13" t="s">
        <v>35</v>
      </c>
      <c r="AX480" s="13" t="s">
        <v>74</v>
      </c>
      <c r="AY480" s="205" t="s">
        <v>121</v>
      </c>
    </row>
    <row r="481" spans="2:51" s="14" customFormat="1" ht="10.2">
      <c r="B481" s="206"/>
      <c r="C481" s="207"/>
      <c r="D481" s="189" t="s">
        <v>134</v>
      </c>
      <c r="E481" s="208" t="s">
        <v>28</v>
      </c>
      <c r="F481" s="209" t="s">
        <v>525</v>
      </c>
      <c r="G481" s="207"/>
      <c r="H481" s="210">
        <v>0.02</v>
      </c>
      <c r="I481" s="211"/>
      <c r="J481" s="207"/>
      <c r="K481" s="207"/>
      <c r="L481" s="212"/>
      <c r="M481" s="213"/>
      <c r="N481" s="214"/>
      <c r="O481" s="214"/>
      <c r="P481" s="214"/>
      <c r="Q481" s="214"/>
      <c r="R481" s="214"/>
      <c r="S481" s="214"/>
      <c r="T481" s="215"/>
      <c r="AT481" s="216" t="s">
        <v>134</v>
      </c>
      <c r="AU481" s="216" t="s">
        <v>84</v>
      </c>
      <c r="AV481" s="14" t="s">
        <v>84</v>
      </c>
      <c r="AW481" s="14" t="s">
        <v>35</v>
      </c>
      <c r="AX481" s="14" t="s">
        <v>74</v>
      </c>
      <c r="AY481" s="216" t="s">
        <v>121</v>
      </c>
    </row>
    <row r="482" spans="2:51" s="16" customFormat="1" ht="10.2">
      <c r="B482" s="228"/>
      <c r="C482" s="229"/>
      <c r="D482" s="189" t="s">
        <v>134</v>
      </c>
      <c r="E482" s="230" t="s">
        <v>28</v>
      </c>
      <c r="F482" s="231" t="s">
        <v>198</v>
      </c>
      <c r="G482" s="229"/>
      <c r="H482" s="232">
        <v>0.04</v>
      </c>
      <c r="I482" s="233"/>
      <c r="J482" s="229"/>
      <c r="K482" s="229"/>
      <c r="L482" s="234"/>
      <c r="M482" s="235"/>
      <c r="N482" s="236"/>
      <c r="O482" s="236"/>
      <c r="P482" s="236"/>
      <c r="Q482" s="236"/>
      <c r="R482" s="236"/>
      <c r="S482" s="236"/>
      <c r="T482" s="237"/>
      <c r="AT482" s="238" t="s">
        <v>134</v>
      </c>
      <c r="AU482" s="238" t="s">
        <v>84</v>
      </c>
      <c r="AV482" s="16" t="s">
        <v>128</v>
      </c>
      <c r="AW482" s="16" t="s">
        <v>35</v>
      </c>
      <c r="AX482" s="16" t="s">
        <v>82</v>
      </c>
      <c r="AY482" s="238" t="s">
        <v>121</v>
      </c>
    </row>
    <row r="483" spans="1:65" s="2" customFormat="1" ht="24.15" customHeight="1">
      <c r="A483" s="36"/>
      <c r="B483" s="37"/>
      <c r="C483" s="239" t="s">
        <v>526</v>
      </c>
      <c r="D483" s="239" t="s">
        <v>200</v>
      </c>
      <c r="E483" s="240" t="s">
        <v>527</v>
      </c>
      <c r="F483" s="241" t="s">
        <v>528</v>
      </c>
      <c r="G483" s="242" t="s">
        <v>522</v>
      </c>
      <c r="H483" s="243">
        <v>0.64</v>
      </c>
      <c r="I483" s="244"/>
      <c r="J483" s="245">
        <f>ROUND(I483*H483,2)</f>
        <v>0</v>
      </c>
      <c r="K483" s="241" t="s">
        <v>28</v>
      </c>
      <c r="L483" s="246"/>
      <c r="M483" s="247" t="s">
        <v>28</v>
      </c>
      <c r="N483" s="248" t="s">
        <v>47</v>
      </c>
      <c r="O483" s="67"/>
      <c r="P483" s="185">
        <f>O483*H483</f>
        <v>0</v>
      </c>
      <c r="Q483" s="185">
        <v>0.00173</v>
      </c>
      <c r="R483" s="185">
        <f>Q483*H483</f>
        <v>0.0011072</v>
      </c>
      <c r="S483" s="185">
        <v>0</v>
      </c>
      <c r="T483" s="186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7" t="s">
        <v>181</v>
      </c>
      <c r="AT483" s="187" t="s">
        <v>200</v>
      </c>
      <c r="AU483" s="187" t="s">
        <v>84</v>
      </c>
      <c r="AY483" s="19" t="s">
        <v>121</v>
      </c>
      <c r="BE483" s="188">
        <f>IF(N483="základní",J483,0)</f>
        <v>0</v>
      </c>
      <c r="BF483" s="188">
        <f>IF(N483="snížená",J483,0)</f>
        <v>0</v>
      </c>
      <c r="BG483" s="188">
        <f>IF(N483="zákl. přenesená",J483,0)</f>
        <v>0</v>
      </c>
      <c r="BH483" s="188">
        <f>IF(N483="sníž. přenesená",J483,0)</f>
        <v>0</v>
      </c>
      <c r="BI483" s="188">
        <f>IF(N483="nulová",J483,0)</f>
        <v>0</v>
      </c>
      <c r="BJ483" s="19" t="s">
        <v>128</v>
      </c>
      <c r="BK483" s="188">
        <f>ROUND(I483*H483,2)</f>
        <v>0</v>
      </c>
      <c r="BL483" s="19" t="s">
        <v>128</v>
      </c>
      <c r="BM483" s="187" t="s">
        <v>529</v>
      </c>
    </row>
    <row r="484" spans="1:47" s="2" customFormat="1" ht="10.2">
      <c r="A484" s="36"/>
      <c r="B484" s="37"/>
      <c r="C484" s="38"/>
      <c r="D484" s="189" t="s">
        <v>130</v>
      </c>
      <c r="E484" s="38"/>
      <c r="F484" s="190" t="s">
        <v>528</v>
      </c>
      <c r="G484" s="38"/>
      <c r="H484" s="38"/>
      <c r="I484" s="191"/>
      <c r="J484" s="38"/>
      <c r="K484" s="38"/>
      <c r="L484" s="41"/>
      <c r="M484" s="192"/>
      <c r="N484" s="193"/>
      <c r="O484" s="67"/>
      <c r="P484" s="67"/>
      <c r="Q484" s="67"/>
      <c r="R484" s="67"/>
      <c r="S484" s="67"/>
      <c r="T484" s="68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T484" s="19" t="s">
        <v>130</v>
      </c>
      <c r="AU484" s="19" t="s">
        <v>84</v>
      </c>
    </row>
    <row r="485" spans="2:51" s="13" customFormat="1" ht="10.2">
      <c r="B485" s="196"/>
      <c r="C485" s="197"/>
      <c r="D485" s="189" t="s">
        <v>134</v>
      </c>
      <c r="E485" s="198" t="s">
        <v>28</v>
      </c>
      <c r="F485" s="199" t="s">
        <v>530</v>
      </c>
      <c r="G485" s="197"/>
      <c r="H485" s="198" t="s">
        <v>28</v>
      </c>
      <c r="I485" s="200"/>
      <c r="J485" s="197"/>
      <c r="K485" s="197"/>
      <c r="L485" s="201"/>
      <c r="M485" s="202"/>
      <c r="N485" s="203"/>
      <c r="O485" s="203"/>
      <c r="P485" s="203"/>
      <c r="Q485" s="203"/>
      <c r="R485" s="203"/>
      <c r="S485" s="203"/>
      <c r="T485" s="204"/>
      <c r="AT485" s="205" t="s">
        <v>134</v>
      </c>
      <c r="AU485" s="205" t="s">
        <v>84</v>
      </c>
      <c r="AV485" s="13" t="s">
        <v>82</v>
      </c>
      <c r="AW485" s="13" t="s">
        <v>35</v>
      </c>
      <c r="AX485" s="13" t="s">
        <v>74</v>
      </c>
      <c r="AY485" s="205" t="s">
        <v>121</v>
      </c>
    </row>
    <row r="486" spans="2:51" s="13" customFormat="1" ht="10.2">
      <c r="B486" s="196"/>
      <c r="C486" s="197"/>
      <c r="D486" s="189" t="s">
        <v>134</v>
      </c>
      <c r="E486" s="198" t="s">
        <v>28</v>
      </c>
      <c r="F486" s="199" t="s">
        <v>507</v>
      </c>
      <c r="G486" s="197"/>
      <c r="H486" s="198" t="s">
        <v>28</v>
      </c>
      <c r="I486" s="200"/>
      <c r="J486" s="197"/>
      <c r="K486" s="197"/>
      <c r="L486" s="201"/>
      <c r="M486" s="202"/>
      <c r="N486" s="203"/>
      <c r="O486" s="203"/>
      <c r="P486" s="203"/>
      <c r="Q486" s="203"/>
      <c r="R486" s="203"/>
      <c r="S486" s="203"/>
      <c r="T486" s="204"/>
      <c r="AT486" s="205" t="s">
        <v>134</v>
      </c>
      <c r="AU486" s="205" t="s">
        <v>84</v>
      </c>
      <c r="AV486" s="13" t="s">
        <v>82</v>
      </c>
      <c r="AW486" s="13" t="s">
        <v>35</v>
      </c>
      <c r="AX486" s="13" t="s">
        <v>74</v>
      </c>
      <c r="AY486" s="205" t="s">
        <v>121</v>
      </c>
    </row>
    <row r="487" spans="2:51" s="14" customFormat="1" ht="10.2">
      <c r="B487" s="206"/>
      <c r="C487" s="207"/>
      <c r="D487" s="189" t="s">
        <v>134</v>
      </c>
      <c r="E487" s="208" t="s">
        <v>28</v>
      </c>
      <c r="F487" s="209" t="s">
        <v>531</v>
      </c>
      <c r="G487" s="207"/>
      <c r="H487" s="210">
        <v>0.32</v>
      </c>
      <c r="I487" s="211"/>
      <c r="J487" s="207"/>
      <c r="K487" s="207"/>
      <c r="L487" s="212"/>
      <c r="M487" s="213"/>
      <c r="N487" s="214"/>
      <c r="O487" s="214"/>
      <c r="P487" s="214"/>
      <c r="Q487" s="214"/>
      <c r="R487" s="214"/>
      <c r="S487" s="214"/>
      <c r="T487" s="215"/>
      <c r="AT487" s="216" t="s">
        <v>134</v>
      </c>
      <c r="AU487" s="216" t="s">
        <v>84</v>
      </c>
      <c r="AV487" s="14" t="s">
        <v>84</v>
      </c>
      <c r="AW487" s="14" t="s">
        <v>35</v>
      </c>
      <c r="AX487" s="14" t="s">
        <v>74</v>
      </c>
      <c r="AY487" s="216" t="s">
        <v>121</v>
      </c>
    </row>
    <row r="488" spans="2:51" s="13" customFormat="1" ht="10.2">
      <c r="B488" s="196"/>
      <c r="C488" s="197"/>
      <c r="D488" s="189" t="s">
        <v>134</v>
      </c>
      <c r="E488" s="198" t="s">
        <v>28</v>
      </c>
      <c r="F488" s="199" t="s">
        <v>509</v>
      </c>
      <c r="G488" s="197"/>
      <c r="H488" s="198" t="s">
        <v>28</v>
      </c>
      <c r="I488" s="200"/>
      <c r="J488" s="197"/>
      <c r="K488" s="197"/>
      <c r="L488" s="201"/>
      <c r="M488" s="202"/>
      <c r="N488" s="203"/>
      <c r="O488" s="203"/>
      <c r="P488" s="203"/>
      <c r="Q488" s="203"/>
      <c r="R488" s="203"/>
      <c r="S488" s="203"/>
      <c r="T488" s="204"/>
      <c r="AT488" s="205" t="s">
        <v>134</v>
      </c>
      <c r="AU488" s="205" t="s">
        <v>84</v>
      </c>
      <c r="AV488" s="13" t="s">
        <v>82</v>
      </c>
      <c r="AW488" s="13" t="s">
        <v>35</v>
      </c>
      <c r="AX488" s="13" t="s">
        <v>74</v>
      </c>
      <c r="AY488" s="205" t="s">
        <v>121</v>
      </c>
    </row>
    <row r="489" spans="2:51" s="14" customFormat="1" ht="10.2">
      <c r="B489" s="206"/>
      <c r="C489" s="207"/>
      <c r="D489" s="189" t="s">
        <v>134</v>
      </c>
      <c r="E489" s="208" t="s">
        <v>28</v>
      </c>
      <c r="F489" s="209" t="s">
        <v>531</v>
      </c>
      <c r="G489" s="207"/>
      <c r="H489" s="210">
        <v>0.32</v>
      </c>
      <c r="I489" s="211"/>
      <c r="J489" s="207"/>
      <c r="K489" s="207"/>
      <c r="L489" s="212"/>
      <c r="M489" s="213"/>
      <c r="N489" s="214"/>
      <c r="O489" s="214"/>
      <c r="P489" s="214"/>
      <c r="Q489" s="214"/>
      <c r="R489" s="214"/>
      <c r="S489" s="214"/>
      <c r="T489" s="215"/>
      <c r="AT489" s="216" t="s">
        <v>134</v>
      </c>
      <c r="AU489" s="216" t="s">
        <v>84</v>
      </c>
      <c r="AV489" s="14" t="s">
        <v>84</v>
      </c>
      <c r="AW489" s="14" t="s">
        <v>35</v>
      </c>
      <c r="AX489" s="14" t="s">
        <v>74</v>
      </c>
      <c r="AY489" s="216" t="s">
        <v>121</v>
      </c>
    </row>
    <row r="490" spans="2:51" s="16" customFormat="1" ht="10.2">
      <c r="B490" s="228"/>
      <c r="C490" s="229"/>
      <c r="D490" s="189" t="s">
        <v>134</v>
      </c>
      <c r="E490" s="230" t="s">
        <v>28</v>
      </c>
      <c r="F490" s="231" t="s">
        <v>198</v>
      </c>
      <c r="G490" s="229"/>
      <c r="H490" s="232">
        <v>0.64</v>
      </c>
      <c r="I490" s="233"/>
      <c r="J490" s="229"/>
      <c r="K490" s="229"/>
      <c r="L490" s="234"/>
      <c r="M490" s="235"/>
      <c r="N490" s="236"/>
      <c r="O490" s="236"/>
      <c r="P490" s="236"/>
      <c r="Q490" s="236"/>
      <c r="R490" s="236"/>
      <c r="S490" s="236"/>
      <c r="T490" s="237"/>
      <c r="AT490" s="238" t="s">
        <v>134</v>
      </c>
      <c r="AU490" s="238" t="s">
        <v>84</v>
      </c>
      <c r="AV490" s="16" t="s">
        <v>128</v>
      </c>
      <c r="AW490" s="16" t="s">
        <v>35</v>
      </c>
      <c r="AX490" s="16" t="s">
        <v>82</v>
      </c>
      <c r="AY490" s="238" t="s">
        <v>121</v>
      </c>
    </row>
    <row r="491" spans="1:65" s="2" customFormat="1" ht="24.15" customHeight="1">
      <c r="A491" s="36"/>
      <c r="B491" s="37"/>
      <c r="C491" s="239" t="s">
        <v>532</v>
      </c>
      <c r="D491" s="239" t="s">
        <v>200</v>
      </c>
      <c r="E491" s="240" t="s">
        <v>533</v>
      </c>
      <c r="F491" s="241" t="s">
        <v>534</v>
      </c>
      <c r="G491" s="242" t="s">
        <v>522</v>
      </c>
      <c r="H491" s="243">
        <v>0.68</v>
      </c>
      <c r="I491" s="244"/>
      <c r="J491" s="245">
        <f>ROUND(I491*H491,2)</f>
        <v>0</v>
      </c>
      <c r="K491" s="241" t="s">
        <v>127</v>
      </c>
      <c r="L491" s="246"/>
      <c r="M491" s="247" t="s">
        <v>28</v>
      </c>
      <c r="N491" s="248" t="s">
        <v>47</v>
      </c>
      <c r="O491" s="67"/>
      <c r="P491" s="185">
        <f>O491*H491</f>
        <v>0</v>
      </c>
      <c r="Q491" s="185">
        <v>0.00063</v>
      </c>
      <c r="R491" s="185">
        <f>Q491*H491</f>
        <v>0.00042840000000000006</v>
      </c>
      <c r="S491" s="185">
        <v>0</v>
      </c>
      <c r="T491" s="186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187" t="s">
        <v>181</v>
      </c>
      <c r="AT491" s="187" t="s">
        <v>200</v>
      </c>
      <c r="AU491" s="187" t="s">
        <v>84</v>
      </c>
      <c r="AY491" s="19" t="s">
        <v>121</v>
      </c>
      <c r="BE491" s="188">
        <f>IF(N491="základní",J491,0)</f>
        <v>0</v>
      </c>
      <c r="BF491" s="188">
        <f>IF(N491="snížená",J491,0)</f>
        <v>0</v>
      </c>
      <c r="BG491" s="188">
        <f>IF(N491="zákl. přenesená",J491,0)</f>
        <v>0</v>
      </c>
      <c r="BH491" s="188">
        <f>IF(N491="sníž. přenesená",J491,0)</f>
        <v>0</v>
      </c>
      <c r="BI491" s="188">
        <f>IF(N491="nulová",J491,0)</f>
        <v>0</v>
      </c>
      <c r="BJ491" s="19" t="s">
        <v>128</v>
      </c>
      <c r="BK491" s="188">
        <f>ROUND(I491*H491,2)</f>
        <v>0</v>
      </c>
      <c r="BL491" s="19" t="s">
        <v>128</v>
      </c>
      <c r="BM491" s="187" t="s">
        <v>535</v>
      </c>
    </row>
    <row r="492" spans="1:47" s="2" customFormat="1" ht="10.2">
      <c r="A492" s="36"/>
      <c r="B492" s="37"/>
      <c r="C492" s="38"/>
      <c r="D492" s="189" t="s">
        <v>130</v>
      </c>
      <c r="E492" s="38"/>
      <c r="F492" s="190" t="s">
        <v>534</v>
      </c>
      <c r="G492" s="38"/>
      <c r="H492" s="38"/>
      <c r="I492" s="191"/>
      <c r="J492" s="38"/>
      <c r="K492" s="38"/>
      <c r="L492" s="41"/>
      <c r="M492" s="192"/>
      <c r="N492" s="193"/>
      <c r="O492" s="67"/>
      <c r="P492" s="67"/>
      <c r="Q492" s="67"/>
      <c r="R492" s="67"/>
      <c r="S492" s="67"/>
      <c r="T492" s="68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T492" s="19" t="s">
        <v>130</v>
      </c>
      <c r="AU492" s="19" t="s">
        <v>84</v>
      </c>
    </row>
    <row r="493" spans="2:51" s="13" customFormat="1" ht="10.2">
      <c r="B493" s="196"/>
      <c r="C493" s="197"/>
      <c r="D493" s="189" t="s">
        <v>134</v>
      </c>
      <c r="E493" s="198" t="s">
        <v>28</v>
      </c>
      <c r="F493" s="199" t="s">
        <v>514</v>
      </c>
      <c r="G493" s="197"/>
      <c r="H493" s="198" t="s">
        <v>28</v>
      </c>
      <c r="I493" s="200"/>
      <c r="J493" s="197"/>
      <c r="K493" s="197"/>
      <c r="L493" s="201"/>
      <c r="M493" s="202"/>
      <c r="N493" s="203"/>
      <c r="O493" s="203"/>
      <c r="P493" s="203"/>
      <c r="Q493" s="203"/>
      <c r="R493" s="203"/>
      <c r="S493" s="203"/>
      <c r="T493" s="204"/>
      <c r="AT493" s="205" t="s">
        <v>134</v>
      </c>
      <c r="AU493" s="205" t="s">
        <v>84</v>
      </c>
      <c r="AV493" s="13" t="s">
        <v>82</v>
      </c>
      <c r="AW493" s="13" t="s">
        <v>35</v>
      </c>
      <c r="AX493" s="13" t="s">
        <v>74</v>
      </c>
      <c r="AY493" s="205" t="s">
        <v>121</v>
      </c>
    </row>
    <row r="494" spans="2:51" s="13" customFormat="1" ht="20.4">
      <c r="B494" s="196"/>
      <c r="C494" s="197"/>
      <c r="D494" s="189" t="s">
        <v>134</v>
      </c>
      <c r="E494" s="198" t="s">
        <v>28</v>
      </c>
      <c r="F494" s="199" t="s">
        <v>524</v>
      </c>
      <c r="G494" s="197"/>
      <c r="H494" s="198" t="s">
        <v>28</v>
      </c>
      <c r="I494" s="200"/>
      <c r="J494" s="197"/>
      <c r="K494" s="197"/>
      <c r="L494" s="201"/>
      <c r="M494" s="202"/>
      <c r="N494" s="203"/>
      <c r="O494" s="203"/>
      <c r="P494" s="203"/>
      <c r="Q494" s="203"/>
      <c r="R494" s="203"/>
      <c r="S494" s="203"/>
      <c r="T494" s="204"/>
      <c r="AT494" s="205" t="s">
        <v>134</v>
      </c>
      <c r="AU494" s="205" t="s">
        <v>84</v>
      </c>
      <c r="AV494" s="13" t="s">
        <v>82</v>
      </c>
      <c r="AW494" s="13" t="s">
        <v>35</v>
      </c>
      <c r="AX494" s="13" t="s">
        <v>74</v>
      </c>
      <c r="AY494" s="205" t="s">
        <v>121</v>
      </c>
    </row>
    <row r="495" spans="2:51" s="13" customFormat="1" ht="10.2">
      <c r="B495" s="196"/>
      <c r="C495" s="197"/>
      <c r="D495" s="189" t="s">
        <v>134</v>
      </c>
      <c r="E495" s="198" t="s">
        <v>28</v>
      </c>
      <c r="F495" s="199" t="s">
        <v>495</v>
      </c>
      <c r="G495" s="197"/>
      <c r="H495" s="198" t="s">
        <v>28</v>
      </c>
      <c r="I495" s="200"/>
      <c r="J495" s="197"/>
      <c r="K495" s="197"/>
      <c r="L495" s="201"/>
      <c r="M495" s="202"/>
      <c r="N495" s="203"/>
      <c r="O495" s="203"/>
      <c r="P495" s="203"/>
      <c r="Q495" s="203"/>
      <c r="R495" s="203"/>
      <c r="S495" s="203"/>
      <c r="T495" s="204"/>
      <c r="AT495" s="205" t="s">
        <v>134</v>
      </c>
      <c r="AU495" s="205" t="s">
        <v>84</v>
      </c>
      <c r="AV495" s="13" t="s">
        <v>82</v>
      </c>
      <c r="AW495" s="13" t="s">
        <v>35</v>
      </c>
      <c r="AX495" s="13" t="s">
        <v>74</v>
      </c>
      <c r="AY495" s="205" t="s">
        <v>121</v>
      </c>
    </row>
    <row r="496" spans="2:51" s="14" customFormat="1" ht="10.2">
      <c r="B496" s="206"/>
      <c r="C496" s="207"/>
      <c r="D496" s="189" t="s">
        <v>134</v>
      </c>
      <c r="E496" s="208" t="s">
        <v>28</v>
      </c>
      <c r="F496" s="209" t="s">
        <v>525</v>
      </c>
      <c r="G496" s="207"/>
      <c r="H496" s="210">
        <v>0.02</v>
      </c>
      <c r="I496" s="211"/>
      <c r="J496" s="207"/>
      <c r="K496" s="207"/>
      <c r="L496" s="212"/>
      <c r="M496" s="213"/>
      <c r="N496" s="214"/>
      <c r="O496" s="214"/>
      <c r="P496" s="214"/>
      <c r="Q496" s="214"/>
      <c r="R496" s="214"/>
      <c r="S496" s="214"/>
      <c r="T496" s="215"/>
      <c r="AT496" s="216" t="s">
        <v>134</v>
      </c>
      <c r="AU496" s="216" t="s">
        <v>84</v>
      </c>
      <c r="AV496" s="14" t="s">
        <v>84</v>
      </c>
      <c r="AW496" s="14" t="s">
        <v>35</v>
      </c>
      <c r="AX496" s="14" t="s">
        <v>74</v>
      </c>
      <c r="AY496" s="216" t="s">
        <v>121</v>
      </c>
    </row>
    <row r="497" spans="2:51" s="13" customFormat="1" ht="10.2">
      <c r="B497" s="196"/>
      <c r="C497" s="197"/>
      <c r="D497" s="189" t="s">
        <v>134</v>
      </c>
      <c r="E497" s="198" t="s">
        <v>28</v>
      </c>
      <c r="F497" s="199" t="s">
        <v>497</v>
      </c>
      <c r="G497" s="197"/>
      <c r="H497" s="198" t="s">
        <v>28</v>
      </c>
      <c r="I497" s="200"/>
      <c r="J497" s="197"/>
      <c r="K497" s="197"/>
      <c r="L497" s="201"/>
      <c r="M497" s="202"/>
      <c r="N497" s="203"/>
      <c r="O497" s="203"/>
      <c r="P497" s="203"/>
      <c r="Q497" s="203"/>
      <c r="R497" s="203"/>
      <c r="S497" s="203"/>
      <c r="T497" s="204"/>
      <c r="AT497" s="205" t="s">
        <v>134</v>
      </c>
      <c r="AU497" s="205" t="s">
        <v>84</v>
      </c>
      <c r="AV497" s="13" t="s">
        <v>82</v>
      </c>
      <c r="AW497" s="13" t="s">
        <v>35</v>
      </c>
      <c r="AX497" s="13" t="s">
        <v>74</v>
      </c>
      <c r="AY497" s="205" t="s">
        <v>121</v>
      </c>
    </row>
    <row r="498" spans="2:51" s="14" customFormat="1" ht="10.2">
      <c r="B498" s="206"/>
      <c r="C498" s="207"/>
      <c r="D498" s="189" t="s">
        <v>134</v>
      </c>
      <c r="E498" s="208" t="s">
        <v>28</v>
      </c>
      <c r="F498" s="209" t="s">
        <v>525</v>
      </c>
      <c r="G498" s="207"/>
      <c r="H498" s="210">
        <v>0.02</v>
      </c>
      <c r="I498" s="211"/>
      <c r="J498" s="207"/>
      <c r="K498" s="207"/>
      <c r="L498" s="212"/>
      <c r="M498" s="213"/>
      <c r="N498" s="214"/>
      <c r="O498" s="214"/>
      <c r="P498" s="214"/>
      <c r="Q498" s="214"/>
      <c r="R498" s="214"/>
      <c r="S498" s="214"/>
      <c r="T498" s="215"/>
      <c r="AT498" s="216" t="s">
        <v>134</v>
      </c>
      <c r="AU498" s="216" t="s">
        <v>84</v>
      </c>
      <c r="AV498" s="14" t="s">
        <v>84</v>
      </c>
      <c r="AW498" s="14" t="s">
        <v>35</v>
      </c>
      <c r="AX498" s="14" t="s">
        <v>74</v>
      </c>
      <c r="AY498" s="216" t="s">
        <v>121</v>
      </c>
    </row>
    <row r="499" spans="2:51" s="15" customFormat="1" ht="10.2">
      <c r="B499" s="217"/>
      <c r="C499" s="218"/>
      <c r="D499" s="189" t="s">
        <v>134</v>
      </c>
      <c r="E499" s="219" t="s">
        <v>28</v>
      </c>
      <c r="F499" s="220" t="s">
        <v>192</v>
      </c>
      <c r="G499" s="218"/>
      <c r="H499" s="221">
        <v>0.04</v>
      </c>
      <c r="I499" s="222"/>
      <c r="J499" s="218"/>
      <c r="K499" s="218"/>
      <c r="L499" s="223"/>
      <c r="M499" s="224"/>
      <c r="N499" s="225"/>
      <c r="O499" s="225"/>
      <c r="P499" s="225"/>
      <c r="Q499" s="225"/>
      <c r="R499" s="225"/>
      <c r="S499" s="225"/>
      <c r="T499" s="226"/>
      <c r="AT499" s="227" t="s">
        <v>134</v>
      </c>
      <c r="AU499" s="227" t="s">
        <v>84</v>
      </c>
      <c r="AV499" s="15" t="s">
        <v>145</v>
      </c>
      <c r="AW499" s="15" t="s">
        <v>35</v>
      </c>
      <c r="AX499" s="15" t="s">
        <v>74</v>
      </c>
      <c r="AY499" s="227" t="s">
        <v>121</v>
      </c>
    </row>
    <row r="500" spans="2:51" s="13" customFormat="1" ht="10.2">
      <c r="B500" s="196"/>
      <c r="C500" s="197"/>
      <c r="D500" s="189" t="s">
        <v>134</v>
      </c>
      <c r="E500" s="198" t="s">
        <v>28</v>
      </c>
      <c r="F500" s="199" t="s">
        <v>536</v>
      </c>
      <c r="G500" s="197"/>
      <c r="H500" s="198" t="s">
        <v>28</v>
      </c>
      <c r="I500" s="200"/>
      <c r="J500" s="197"/>
      <c r="K500" s="197"/>
      <c r="L500" s="201"/>
      <c r="M500" s="202"/>
      <c r="N500" s="203"/>
      <c r="O500" s="203"/>
      <c r="P500" s="203"/>
      <c r="Q500" s="203"/>
      <c r="R500" s="203"/>
      <c r="S500" s="203"/>
      <c r="T500" s="204"/>
      <c r="AT500" s="205" t="s">
        <v>134</v>
      </c>
      <c r="AU500" s="205" t="s">
        <v>84</v>
      </c>
      <c r="AV500" s="13" t="s">
        <v>82</v>
      </c>
      <c r="AW500" s="13" t="s">
        <v>35</v>
      </c>
      <c r="AX500" s="13" t="s">
        <v>74</v>
      </c>
      <c r="AY500" s="205" t="s">
        <v>121</v>
      </c>
    </row>
    <row r="501" spans="2:51" s="13" customFormat="1" ht="10.2">
      <c r="B501" s="196"/>
      <c r="C501" s="197"/>
      <c r="D501" s="189" t="s">
        <v>134</v>
      </c>
      <c r="E501" s="198" t="s">
        <v>28</v>
      </c>
      <c r="F501" s="199" t="s">
        <v>507</v>
      </c>
      <c r="G501" s="197"/>
      <c r="H501" s="198" t="s">
        <v>28</v>
      </c>
      <c r="I501" s="200"/>
      <c r="J501" s="197"/>
      <c r="K501" s="197"/>
      <c r="L501" s="201"/>
      <c r="M501" s="202"/>
      <c r="N501" s="203"/>
      <c r="O501" s="203"/>
      <c r="P501" s="203"/>
      <c r="Q501" s="203"/>
      <c r="R501" s="203"/>
      <c r="S501" s="203"/>
      <c r="T501" s="204"/>
      <c r="AT501" s="205" t="s">
        <v>134</v>
      </c>
      <c r="AU501" s="205" t="s">
        <v>84</v>
      </c>
      <c r="AV501" s="13" t="s">
        <v>82</v>
      </c>
      <c r="AW501" s="13" t="s">
        <v>35</v>
      </c>
      <c r="AX501" s="13" t="s">
        <v>74</v>
      </c>
      <c r="AY501" s="205" t="s">
        <v>121</v>
      </c>
    </row>
    <row r="502" spans="2:51" s="14" customFormat="1" ht="10.2">
      <c r="B502" s="206"/>
      <c r="C502" s="207"/>
      <c r="D502" s="189" t="s">
        <v>134</v>
      </c>
      <c r="E502" s="208" t="s">
        <v>28</v>
      </c>
      <c r="F502" s="209" t="s">
        <v>531</v>
      </c>
      <c r="G502" s="207"/>
      <c r="H502" s="210">
        <v>0.32</v>
      </c>
      <c r="I502" s="211"/>
      <c r="J502" s="207"/>
      <c r="K502" s="207"/>
      <c r="L502" s="212"/>
      <c r="M502" s="213"/>
      <c r="N502" s="214"/>
      <c r="O502" s="214"/>
      <c r="P502" s="214"/>
      <c r="Q502" s="214"/>
      <c r="R502" s="214"/>
      <c r="S502" s="214"/>
      <c r="T502" s="215"/>
      <c r="AT502" s="216" t="s">
        <v>134</v>
      </c>
      <c r="AU502" s="216" t="s">
        <v>84</v>
      </c>
      <c r="AV502" s="14" t="s">
        <v>84</v>
      </c>
      <c r="AW502" s="14" t="s">
        <v>35</v>
      </c>
      <c r="AX502" s="14" t="s">
        <v>74</v>
      </c>
      <c r="AY502" s="216" t="s">
        <v>121</v>
      </c>
    </row>
    <row r="503" spans="2:51" s="13" customFormat="1" ht="10.2">
      <c r="B503" s="196"/>
      <c r="C503" s="197"/>
      <c r="D503" s="189" t="s">
        <v>134</v>
      </c>
      <c r="E503" s="198" t="s">
        <v>28</v>
      </c>
      <c r="F503" s="199" t="s">
        <v>509</v>
      </c>
      <c r="G503" s="197"/>
      <c r="H503" s="198" t="s">
        <v>28</v>
      </c>
      <c r="I503" s="200"/>
      <c r="J503" s="197"/>
      <c r="K503" s="197"/>
      <c r="L503" s="201"/>
      <c r="M503" s="202"/>
      <c r="N503" s="203"/>
      <c r="O503" s="203"/>
      <c r="P503" s="203"/>
      <c r="Q503" s="203"/>
      <c r="R503" s="203"/>
      <c r="S503" s="203"/>
      <c r="T503" s="204"/>
      <c r="AT503" s="205" t="s">
        <v>134</v>
      </c>
      <c r="AU503" s="205" t="s">
        <v>84</v>
      </c>
      <c r="AV503" s="13" t="s">
        <v>82</v>
      </c>
      <c r="AW503" s="13" t="s">
        <v>35</v>
      </c>
      <c r="AX503" s="13" t="s">
        <v>74</v>
      </c>
      <c r="AY503" s="205" t="s">
        <v>121</v>
      </c>
    </row>
    <row r="504" spans="2:51" s="14" customFormat="1" ht="10.2">
      <c r="B504" s="206"/>
      <c r="C504" s="207"/>
      <c r="D504" s="189" t="s">
        <v>134</v>
      </c>
      <c r="E504" s="208" t="s">
        <v>28</v>
      </c>
      <c r="F504" s="209" t="s">
        <v>531</v>
      </c>
      <c r="G504" s="207"/>
      <c r="H504" s="210">
        <v>0.32</v>
      </c>
      <c r="I504" s="211"/>
      <c r="J504" s="207"/>
      <c r="K504" s="207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134</v>
      </c>
      <c r="AU504" s="216" t="s">
        <v>84</v>
      </c>
      <c r="AV504" s="14" t="s">
        <v>84</v>
      </c>
      <c r="AW504" s="14" t="s">
        <v>35</v>
      </c>
      <c r="AX504" s="14" t="s">
        <v>74</v>
      </c>
      <c r="AY504" s="216" t="s">
        <v>121</v>
      </c>
    </row>
    <row r="505" spans="2:51" s="15" customFormat="1" ht="10.2">
      <c r="B505" s="217"/>
      <c r="C505" s="218"/>
      <c r="D505" s="189" t="s">
        <v>134</v>
      </c>
      <c r="E505" s="219" t="s">
        <v>28</v>
      </c>
      <c r="F505" s="220" t="s">
        <v>192</v>
      </c>
      <c r="G505" s="218"/>
      <c r="H505" s="221">
        <v>0.64</v>
      </c>
      <c r="I505" s="222"/>
      <c r="J505" s="218"/>
      <c r="K505" s="218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134</v>
      </c>
      <c r="AU505" s="227" t="s">
        <v>84</v>
      </c>
      <c r="AV505" s="15" t="s">
        <v>145</v>
      </c>
      <c r="AW505" s="15" t="s">
        <v>35</v>
      </c>
      <c r="AX505" s="15" t="s">
        <v>74</v>
      </c>
      <c r="AY505" s="227" t="s">
        <v>121</v>
      </c>
    </row>
    <row r="506" spans="2:51" s="16" customFormat="1" ht="10.2">
      <c r="B506" s="228"/>
      <c r="C506" s="229"/>
      <c r="D506" s="189" t="s">
        <v>134</v>
      </c>
      <c r="E506" s="230" t="s">
        <v>28</v>
      </c>
      <c r="F506" s="231" t="s">
        <v>198</v>
      </c>
      <c r="G506" s="229"/>
      <c r="H506" s="232">
        <v>0.68</v>
      </c>
      <c r="I506" s="233"/>
      <c r="J506" s="229"/>
      <c r="K506" s="229"/>
      <c r="L506" s="234"/>
      <c r="M506" s="235"/>
      <c r="N506" s="236"/>
      <c r="O506" s="236"/>
      <c r="P506" s="236"/>
      <c r="Q506" s="236"/>
      <c r="R506" s="236"/>
      <c r="S506" s="236"/>
      <c r="T506" s="237"/>
      <c r="AT506" s="238" t="s">
        <v>134</v>
      </c>
      <c r="AU506" s="238" t="s">
        <v>84</v>
      </c>
      <c r="AV506" s="16" t="s">
        <v>128</v>
      </c>
      <c r="AW506" s="16" t="s">
        <v>35</v>
      </c>
      <c r="AX506" s="16" t="s">
        <v>82</v>
      </c>
      <c r="AY506" s="238" t="s">
        <v>121</v>
      </c>
    </row>
    <row r="507" spans="1:65" s="2" customFormat="1" ht="21.75" customHeight="1">
      <c r="A507" s="36"/>
      <c r="B507" s="37"/>
      <c r="C507" s="176" t="s">
        <v>537</v>
      </c>
      <c r="D507" s="176" t="s">
        <v>123</v>
      </c>
      <c r="E507" s="177" t="s">
        <v>538</v>
      </c>
      <c r="F507" s="178" t="s">
        <v>539</v>
      </c>
      <c r="G507" s="179" t="s">
        <v>391</v>
      </c>
      <c r="H507" s="180">
        <v>6.45</v>
      </c>
      <c r="I507" s="181"/>
      <c r="J507" s="182">
        <f>ROUND(I507*H507,2)</f>
        <v>0</v>
      </c>
      <c r="K507" s="178" t="s">
        <v>127</v>
      </c>
      <c r="L507" s="41"/>
      <c r="M507" s="183" t="s">
        <v>28</v>
      </c>
      <c r="N507" s="184" t="s">
        <v>47</v>
      </c>
      <c r="O507" s="67"/>
      <c r="P507" s="185">
        <f>O507*H507</f>
        <v>0</v>
      </c>
      <c r="Q507" s="185">
        <v>0.0010735</v>
      </c>
      <c r="R507" s="185">
        <f>Q507*H507</f>
        <v>0.006924075</v>
      </c>
      <c r="S507" s="185">
        <v>0.001</v>
      </c>
      <c r="T507" s="186">
        <f>S507*H507</f>
        <v>0.00645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187" t="s">
        <v>128</v>
      </c>
      <c r="AT507" s="187" t="s">
        <v>123</v>
      </c>
      <c r="AU507" s="187" t="s">
        <v>84</v>
      </c>
      <c r="AY507" s="19" t="s">
        <v>121</v>
      </c>
      <c r="BE507" s="188">
        <f>IF(N507="základní",J507,0)</f>
        <v>0</v>
      </c>
      <c r="BF507" s="188">
        <f>IF(N507="snížená",J507,0)</f>
        <v>0</v>
      </c>
      <c r="BG507" s="188">
        <f>IF(N507="zákl. přenesená",J507,0)</f>
        <v>0</v>
      </c>
      <c r="BH507" s="188">
        <f>IF(N507="sníž. přenesená",J507,0)</f>
        <v>0</v>
      </c>
      <c r="BI507" s="188">
        <f>IF(N507="nulová",J507,0)</f>
        <v>0</v>
      </c>
      <c r="BJ507" s="19" t="s">
        <v>128</v>
      </c>
      <c r="BK507" s="188">
        <f>ROUND(I507*H507,2)</f>
        <v>0</v>
      </c>
      <c r="BL507" s="19" t="s">
        <v>128</v>
      </c>
      <c r="BM507" s="187" t="s">
        <v>540</v>
      </c>
    </row>
    <row r="508" spans="1:47" s="2" customFormat="1" ht="19.2">
      <c r="A508" s="36"/>
      <c r="B508" s="37"/>
      <c r="C508" s="38"/>
      <c r="D508" s="189" t="s">
        <v>130</v>
      </c>
      <c r="E508" s="38"/>
      <c r="F508" s="190" t="s">
        <v>541</v>
      </c>
      <c r="G508" s="38"/>
      <c r="H508" s="38"/>
      <c r="I508" s="191"/>
      <c r="J508" s="38"/>
      <c r="K508" s="38"/>
      <c r="L508" s="41"/>
      <c r="M508" s="192"/>
      <c r="N508" s="193"/>
      <c r="O508" s="67"/>
      <c r="P508" s="67"/>
      <c r="Q508" s="67"/>
      <c r="R508" s="67"/>
      <c r="S508" s="67"/>
      <c r="T508" s="68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T508" s="19" t="s">
        <v>130</v>
      </c>
      <c r="AU508" s="19" t="s">
        <v>84</v>
      </c>
    </row>
    <row r="509" spans="1:47" s="2" customFormat="1" ht="10.2">
      <c r="A509" s="36"/>
      <c r="B509" s="37"/>
      <c r="C509" s="38"/>
      <c r="D509" s="194" t="s">
        <v>132</v>
      </c>
      <c r="E509" s="38"/>
      <c r="F509" s="195" t="s">
        <v>542</v>
      </c>
      <c r="G509" s="38"/>
      <c r="H509" s="38"/>
      <c r="I509" s="191"/>
      <c r="J509" s="38"/>
      <c r="K509" s="38"/>
      <c r="L509" s="41"/>
      <c r="M509" s="192"/>
      <c r="N509" s="193"/>
      <c r="O509" s="67"/>
      <c r="P509" s="67"/>
      <c r="Q509" s="67"/>
      <c r="R509" s="67"/>
      <c r="S509" s="67"/>
      <c r="T509" s="68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132</v>
      </c>
      <c r="AU509" s="19" t="s">
        <v>84</v>
      </c>
    </row>
    <row r="510" spans="2:51" s="13" customFormat="1" ht="10.2">
      <c r="B510" s="196"/>
      <c r="C510" s="197"/>
      <c r="D510" s="189" t="s">
        <v>134</v>
      </c>
      <c r="E510" s="198" t="s">
        <v>28</v>
      </c>
      <c r="F510" s="199" t="s">
        <v>514</v>
      </c>
      <c r="G510" s="197"/>
      <c r="H510" s="198" t="s">
        <v>28</v>
      </c>
      <c r="I510" s="200"/>
      <c r="J510" s="197"/>
      <c r="K510" s="197"/>
      <c r="L510" s="201"/>
      <c r="M510" s="202"/>
      <c r="N510" s="203"/>
      <c r="O510" s="203"/>
      <c r="P510" s="203"/>
      <c r="Q510" s="203"/>
      <c r="R510" s="203"/>
      <c r="S510" s="203"/>
      <c r="T510" s="204"/>
      <c r="AT510" s="205" t="s">
        <v>134</v>
      </c>
      <c r="AU510" s="205" t="s">
        <v>84</v>
      </c>
      <c r="AV510" s="13" t="s">
        <v>82</v>
      </c>
      <c r="AW510" s="13" t="s">
        <v>35</v>
      </c>
      <c r="AX510" s="13" t="s">
        <v>74</v>
      </c>
      <c r="AY510" s="205" t="s">
        <v>121</v>
      </c>
    </row>
    <row r="511" spans="2:51" s="13" customFormat="1" ht="10.2">
      <c r="B511" s="196"/>
      <c r="C511" s="197"/>
      <c r="D511" s="189" t="s">
        <v>134</v>
      </c>
      <c r="E511" s="198" t="s">
        <v>28</v>
      </c>
      <c r="F511" s="199" t="s">
        <v>543</v>
      </c>
      <c r="G511" s="197"/>
      <c r="H511" s="198" t="s">
        <v>28</v>
      </c>
      <c r="I511" s="200"/>
      <c r="J511" s="197"/>
      <c r="K511" s="197"/>
      <c r="L511" s="201"/>
      <c r="M511" s="202"/>
      <c r="N511" s="203"/>
      <c r="O511" s="203"/>
      <c r="P511" s="203"/>
      <c r="Q511" s="203"/>
      <c r="R511" s="203"/>
      <c r="S511" s="203"/>
      <c r="T511" s="204"/>
      <c r="AT511" s="205" t="s">
        <v>134</v>
      </c>
      <c r="AU511" s="205" t="s">
        <v>84</v>
      </c>
      <c r="AV511" s="13" t="s">
        <v>82</v>
      </c>
      <c r="AW511" s="13" t="s">
        <v>35</v>
      </c>
      <c r="AX511" s="13" t="s">
        <v>74</v>
      </c>
      <c r="AY511" s="205" t="s">
        <v>121</v>
      </c>
    </row>
    <row r="512" spans="2:51" s="13" customFormat="1" ht="10.2">
      <c r="B512" s="196"/>
      <c r="C512" s="197"/>
      <c r="D512" s="189" t="s">
        <v>134</v>
      </c>
      <c r="E512" s="198" t="s">
        <v>28</v>
      </c>
      <c r="F512" s="199" t="s">
        <v>544</v>
      </c>
      <c r="G512" s="197"/>
      <c r="H512" s="198" t="s">
        <v>28</v>
      </c>
      <c r="I512" s="200"/>
      <c r="J512" s="197"/>
      <c r="K512" s="197"/>
      <c r="L512" s="201"/>
      <c r="M512" s="202"/>
      <c r="N512" s="203"/>
      <c r="O512" s="203"/>
      <c r="P512" s="203"/>
      <c r="Q512" s="203"/>
      <c r="R512" s="203"/>
      <c r="S512" s="203"/>
      <c r="T512" s="204"/>
      <c r="AT512" s="205" t="s">
        <v>134</v>
      </c>
      <c r="AU512" s="205" t="s">
        <v>84</v>
      </c>
      <c r="AV512" s="13" t="s">
        <v>82</v>
      </c>
      <c r="AW512" s="13" t="s">
        <v>35</v>
      </c>
      <c r="AX512" s="13" t="s">
        <v>74</v>
      </c>
      <c r="AY512" s="205" t="s">
        <v>121</v>
      </c>
    </row>
    <row r="513" spans="2:51" s="14" customFormat="1" ht="10.2">
      <c r="B513" s="206"/>
      <c r="C513" s="207"/>
      <c r="D513" s="189" t="s">
        <v>134</v>
      </c>
      <c r="E513" s="208" t="s">
        <v>28</v>
      </c>
      <c r="F513" s="209" t="s">
        <v>545</v>
      </c>
      <c r="G513" s="207"/>
      <c r="H513" s="210">
        <v>2.75</v>
      </c>
      <c r="I513" s="211"/>
      <c r="J513" s="207"/>
      <c r="K513" s="207"/>
      <c r="L513" s="212"/>
      <c r="M513" s="213"/>
      <c r="N513" s="214"/>
      <c r="O513" s="214"/>
      <c r="P513" s="214"/>
      <c r="Q513" s="214"/>
      <c r="R513" s="214"/>
      <c r="S513" s="214"/>
      <c r="T513" s="215"/>
      <c r="AT513" s="216" t="s">
        <v>134</v>
      </c>
      <c r="AU513" s="216" t="s">
        <v>84</v>
      </c>
      <c r="AV513" s="14" t="s">
        <v>84</v>
      </c>
      <c r="AW513" s="14" t="s">
        <v>35</v>
      </c>
      <c r="AX513" s="14" t="s">
        <v>74</v>
      </c>
      <c r="AY513" s="216" t="s">
        <v>121</v>
      </c>
    </row>
    <row r="514" spans="2:51" s="13" customFormat="1" ht="10.2">
      <c r="B514" s="196"/>
      <c r="C514" s="197"/>
      <c r="D514" s="189" t="s">
        <v>134</v>
      </c>
      <c r="E514" s="198" t="s">
        <v>28</v>
      </c>
      <c r="F514" s="199" t="s">
        <v>546</v>
      </c>
      <c r="G514" s="197"/>
      <c r="H514" s="198" t="s">
        <v>28</v>
      </c>
      <c r="I514" s="200"/>
      <c r="J514" s="197"/>
      <c r="K514" s="197"/>
      <c r="L514" s="201"/>
      <c r="M514" s="202"/>
      <c r="N514" s="203"/>
      <c r="O514" s="203"/>
      <c r="P514" s="203"/>
      <c r="Q514" s="203"/>
      <c r="R514" s="203"/>
      <c r="S514" s="203"/>
      <c r="T514" s="204"/>
      <c r="AT514" s="205" t="s">
        <v>134</v>
      </c>
      <c r="AU514" s="205" t="s">
        <v>84</v>
      </c>
      <c r="AV514" s="13" t="s">
        <v>82</v>
      </c>
      <c r="AW514" s="13" t="s">
        <v>35</v>
      </c>
      <c r="AX514" s="13" t="s">
        <v>74</v>
      </c>
      <c r="AY514" s="205" t="s">
        <v>121</v>
      </c>
    </row>
    <row r="515" spans="2:51" s="14" customFormat="1" ht="10.2">
      <c r="B515" s="206"/>
      <c r="C515" s="207"/>
      <c r="D515" s="189" t="s">
        <v>134</v>
      </c>
      <c r="E515" s="208" t="s">
        <v>28</v>
      </c>
      <c r="F515" s="209" t="s">
        <v>547</v>
      </c>
      <c r="G515" s="207"/>
      <c r="H515" s="210">
        <v>2.5</v>
      </c>
      <c r="I515" s="211"/>
      <c r="J515" s="207"/>
      <c r="K515" s="207"/>
      <c r="L515" s="212"/>
      <c r="M515" s="213"/>
      <c r="N515" s="214"/>
      <c r="O515" s="214"/>
      <c r="P515" s="214"/>
      <c r="Q515" s="214"/>
      <c r="R515" s="214"/>
      <c r="S515" s="214"/>
      <c r="T515" s="215"/>
      <c r="AT515" s="216" t="s">
        <v>134</v>
      </c>
      <c r="AU515" s="216" t="s">
        <v>84</v>
      </c>
      <c r="AV515" s="14" t="s">
        <v>84</v>
      </c>
      <c r="AW515" s="14" t="s">
        <v>35</v>
      </c>
      <c r="AX515" s="14" t="s">
        <v>74</v>
      </c>
      <c r="AY515" s="216" t="s">
        <v>121</v>
      </c>
    </row>
    <row r="516" spans="2:51" s="15" customFormat="1" ht="10.2">
      <c r="B516" s="217"/>
      <c r="C516" s="218"/>
      <c r="D516" s="189" t="s">
        <v>134</v>
      </c>
      <c r="E516" s="219" t="s">
        <v>28</v>
      </c>
      <c r="F516" s="220" t="s">
        <v>192</v>
      </c>
      <c r="G516" s="218"/>
      <c r="H516" s="221">
        <v>5.25</v>
      </c>
      <c r="I516" s="222"/>
      <c r="J516" s="218"/>
      <c r="K516" s="218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134</v>
      </c>
      <c r="AU516" s="227" t="s">
        <v>84</v>
      </c>
      <c r="AV516" s="15" t="s">
        <v>145</v>
      </c>
      <c r="AW516" s="15" t="s">
        <v>35</v>
      </c>
      <c r="AX516" s="15" t="s">
        <v>74</v>
      </c>
      <c r="AY516" s="227" t="s">
        <v>121</v>
      </c>
    </row>
    <row r="517" spans="2:51" s="13" customFormat="1" ht="10.2">
      <c r="B517" s="196"/>
      <c r="C517" s="197"/>
      <c r="D517" s="189" t="s">
        <v>134</v>
      </c>
      <c r="E517" s="198" t="s">
        <v>28</v>
      </c>
      <c r="F517" s="199" t="s">
        <v>548</v>
      </c>
      <c r="G517" s="197"/>
      <c r="H517" s="198" t="s">
        <v>28</v>
      </c>
      <c r="I517" s="200"/>
      <c r="J517" s="197"/>
      <c r="K517" s="197"/>
      <c r="L517" s="201"/>
      <c r="M517" s="202"/>
      <c r="N517" s="203"/>
      <c r="O517" s="203"/>
      <c r="P517" s="203"/>
      <c r="Q517" s="203"/>
      <c r="R517" s="203"/>
      <c r="S517" s="203"/>
      <c r="T517" s="204"/>
      <c r="AT517" s="205" t="s">
        <v>134</v>
      </c>
      <c r="AU517" s="205" t="s">
        <v>84</v>
      </c>
      <c r="AV517" s="13" t="s">
        <v>82</v>
      </c>
      <c r="AW517" s="13" t="s">
        <v>35</v>
      </c>
      <c r="AX517" s="13" t="s">
        <v>74</v>
      </c>
      <c r="AY517" s="205" t="s">
        <v>121</v>
      </c>
    </row>
    <row r="518" spans="2:51" s="13" customFormat="1" ht="10.2">
      <c r="B518" s="196"/>
      <c r="C518" s="197"/>
      <c r="D518" s="189" t="s">
        <v>134</v>
      </c>
      <c r="E518" s="198" t="s">
        <v>28</v>
      </c>
      <c r="F518" s="199" t="s">
        <v>549</v>
      </c>
      <c r="G518" s="197"/>
      <c r="H518" s="198" t="s">
        <v>28</v>
      </c>
      <c r="I518" s="200"/>
      <c r="J518" s="197"/>
      <c r="K518" s="197"/>
      <c r="L518" s="201"/>
      <c r="M518" s="202"/>
      <c r="N518" s="203"/>
      <c r="O518" s="203"/>
      <c r="P518" s="203"/>
      <c r="Q518" s="203"/>
      <c r="R518" s="203"/>
      <c r="S518" s="203"/>
      <c r="T518" s="204"/>
      <c r="AT518" s="205" t="s">
        <v>134</v>
      </c>
      <c r="AU518" s="205" t="s">
        <v>84</v>
      </c>
      <c r="AV518" s="13" t="s">
        <v>82</v>
      </c>
      <c r="AW518" s="13" t="s">
        <v>35</v>
      </c>
      <c r="AX518" s="13" t="s">
        <v>74</v>
      </c>
      <c r="AY518" s="205" t="s">
        <v>121</v>
      </c>
    </row>
    <row r="519" spans="2:51" s="13" customFormat="1" ht="10.2">
      <c r="B519" s="196"/>
      <c r="C519" s="197"/>
      <c r="D519" s="189" t="s">
        <v>134</v>
      </c>
      <c r="E519" s="198" t="s">
        <v>28</v>
      </c>
      <c r="F519" s="199" t="s">
        <v>550</v>
      </c>
      <c r="G519" s="197"/>
      <c r="H519" s="198" t="s">
        <v>28</v>
      </c>
      <c r="I519" s="200"/>
      <c r="J519" s="197"/>
      <c r="K519" s="197"/>
      <c r="L519" s="201"/>
      <c r="M519" s="202"/>
      <c r="N519" s="203"/>
      <c r="O519" s="203"/>
      <c r="P519" s="203"/>
      <c r="Q519" s="203"/>
      <c r="R519" s="203"/>
      <c r="S519" s="203"/>
      <c r="T519" s="204"/>
      <c r="AT519" s="205" t="s">
        <v>134</v>
      </c>
      <c r="AU519" s="205" t="s">
        <v>84</v>
      </c>
      <c r="AV519" s="13" t="s">
        <v>82</v>
      </c>
      <c r="AW519" s="13" t="s">
        <v>35</v>
      </c>
      <c r="AX519" s="13" t="s">
        <v>74</v>
      </c>
      <c r="AY519" s="205" t="s">
        <v>121</v>
      </c>
    </row>
    <row r="520" spans="2:51" s="14" customFormat="1" ht="10.2">
      <c r="B520" s="206"/>
      <c r="C520" s="207"/>
      <c r="D520" s="189" t="s">
        <v>134</v>
      </c>
      <c r="E520" s="208" t="s">
        <v>28</v>
      </c>
      <c r="F520" s="209" t="s">
        <v>551</v>
      </c>
      <c r="G520" s="207"/>
      <c r="H520" s="210">
        <v>1.2</v>
      </c>
      <c r="I520" s="211"/>
      <c r="J520" s="207"/>
      <c r="K520" s="207"/>
      <c r="L520" s="212"/>
      <c r="M520" s="213"/>
      <c r="N520" s="214"/>
      <c r="O520" s="214"/>
      <c r="P520" s="214"/>
      <c r="Q520" s="214"/>
      <c r="R520" s="214"/>
      <c r="S520" s="214"/>
      <c r="T520" s="215"/>
      <c r="AT520" s="216" t="s">
        <v>134</v>
      </c>
      <c r="AU520" s="216" t="s">
        <v>84</v>
      </c>
      <c r="AV520" s="14" t="s">
        <v>84</v>
      </c>
      <c r="AW520" s="14" t="s">
        <v>35</v>
      </c>
      <c r="AX520" s="14" t="s">
        <v>74</v>
      </c>
      <c r="AY520" s="216" t="s">
        <v>121</v>
      </c>
    </row>
    <row r="521" spans="2:51" s="16" customFormat="1" ht="10.2">
      <c r="B521" s="228"/>
      <c r="C521" s="229"/>
      <c r="D521" s="189" t="s">
        <v>134</v>
      </c>
      <c r="E521" s="230" t="s">
        <v>28</v>
      </c>
      <c r="F521" s="231" t="s">
        <v>198</v>
      </c>
      <c r="G521" s="229"/>
      <c r="H521" s="232">
        <v>6.45</v>
      </c>
      <c r="I521" s="233"/>
      <c r="J521" s="229"/>
      <c r="K521" s="229"/>
      <c r="L521" s="234"/>
      <c r="M521" s="235"/>
      <c r="N521" s="236"/>
      <c r="O521" s="236"/>
      <c r="P521" s="236"/>
      <c r="Q521" s="236"/>
      <c r="R521" s="236"/>
      <c r="S521" s="236"/>
      <c r="T521" s="237"/>
      <c r="AT521" s="238" t="s">
        <v>134</v>
      </c>
      <c r="AU521" s="238" t="s">
        <v>84</v>
      </c>
      <c r="AV521" s="16" t="s">
        <v>128</v>
      </c>
      <c r="AW521" s="16" t="s">
        <v>35</v>
      </c>
      <c r="AX521" s="16" t="s">
        <v>82</v>
      </c>
      <c r="AY521" s="238" t="s">
        <v>121</v>
      </c>
    </row>
    <row r="522" spans="1:65" s="2" customFormat="1" ht="16.5" customHeight="1">
      <c r="A522" s="36"/>
      <c r="B522" s="37"/>
      <c r="C522" s="239" t="s">
        <v>552</v>
      </c>
      <c r="D522" s="239" t="s">
        <v>200</v>
      </c>
      <c r="E522" s="240" t="s">
        <v>553</v>
      </c>
      <c r="F522" s="241" t="s">
        <v>554</v>
      </c>
      <c r="G522" s="242" t="s">
        <v>303</v>
      </c>
      <c r="H522" s="243">
        <v>0.016</v>
      </c>
      <c r="I522" s="244"/>
      <c r="J522" s="245">
        <f>ROUND(I522*H522,2)</f>
        <v>0</v>
      </c>
      <c r="K522" s="241" t="s">
        <v>127</v>
      </c>
      <c r="L522" s="246"/>
      <c r="M522" s="247" t="s">
        <v>28</v>
      </c>
      <c r="N522" s="248" t="s">
        <v>47</v>
      </c>
      <c r="O522" s="67"/>
      <c r="P522" s="185">
        <f>O522*H522</f>
        <v>0</v>
      </c>
      <c r="Q522" s="185">
        <v>1</v>
      </c>
      <c r="R522" s="185">
        <f>Q522*H522</f>
        <v>0.016</v>
      </c>
      <c r="S522" s="185">
        <v>0</v>
      </c>
      <c r="T522" s="186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87" t="s">
        <v>181</v>
      </c>
      <c r="AT522" s="187" t="s">
        <v>200</v>
      </c>
      <c r="AU522" s="187" t="s">
        <v>84</v>
      </c>
      <c r="AY522" s="19" t="s">
        <v>121</v>
      </c>
      <c r="BE522" s="188">
        <f>IF(N522="základní",J522,0)</f>
        <v>0</v>
      </c>
      <c r="BF522" s="188">
        <f>IF(N522="snížená",J522,0)</f>
        <v>0</v>
      </c>
      <c r="BG522" s="188">
        <f>IF(N522="zákl. přenesená",J522,0)</f>
        <v>0</v>
      </c>
      <c r="BH522" s="188">
        <f>IF(N522="sníž. přenesená",J522,0)</f>
        <v>0</v>
      </c>
      <c r="BI522" s="188">
        <f>IF(N522="nulová",J522,0)</f>
        <v>0</v>
      </c>
      <c r="BJ522" s="19" t="s">
        <v>128</v>
      </c>
      <c r="BK522" s="188">
        <f>ROUND(I522*H522,2)</f>
        <v>0</v>
      </c>
      <c r="BL522" s="19" t="s">
        <v>128</v>
      </c>
      <c r="BM522" s="187" t="s">
        <v>555</v>
      </c>
    </row>
    <row r="523" spans="1:47" s="2" customFormat="1" ht="10.2">
      <c r="A523" s="36"/>
      <c r="B523" s="37"/>
      <c r="C523" s="38"/>
      <c r="D523" s="189" t="s">
        <v>130</v>
      </c>
      <c r="E523" s="38"/>
      <c r="F523" s="190" t="s">
        <v>554</v>
      </c>
      <c r="G523" s="38"/>
      <c r="H523" s="38"/>
      <c r="I523" s="191"/>
      <c r="J523" s="38"/>
      <c r="K523" s="38"/>
      <c r="L523" s="41"/>
      <c r="M523" s="192"/>
      <c r="N523" s="193"/>
      <c r="O523" s="67"/>
      <c r="P523" s="67"/>
      <c r="Q523" s="67"/>
      <c r="R523" s="67"/>
      <c r="S523" s="67"/>
      <c r="T523" s="68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T523" s="19" t="s">
        <v>130</v>
      </c>
      <c r="AU523" s="19" t="s">
        <v>84</v>
      </c>
    </row>
    <row r="524" spans="2:51" s="13" customFormat="1" ht="10.2">
      <c r="B524" s="196"/>
      <c r="C524" s="197"/>
      <c r="D524" s="189" t="s">
        <v>134</v>
      </c>
      <c r="E524" s="198" t="s">
        <v>28</v>
      </c>
      <c r="F524" s="199" t="s">
        <v>504</v>
      </c>
      <c r="G524" s="197"/>
      <c r="H524" s="198" t="s">
        <v>28</v>
      </c>
      <c r="I524" s="200"/>
      <c r="J524" s="197"/>
      <c r="K524" s="197"/>
      <c r="L524" s="201"/>
      <c r="M524" s="202"/>
      <c r="N524" s="203"/>
      <c r="O524" s="203"/>
      <c r="P524" s="203"/>
      <c r="Q524" s="203"/>
      <c r="R524" s="203"/>
      <c r="S524" s="203"/>
      <c r="T524" s="204"/>
      <c r="AT524" s="205" t="s">
        <v>134</v>
      </c>
      <c r="AU524" s="205" t="s">
        <v>84</v>
      </c>
      <c r="AV524" s="13" t="s">
        <v>82</v>
      </c>
      <c r="AW524" s="13" t="s">
        <v>35</v>
      </c>
      <c r="AX524" s="13" t="s">
        <v>74</v>
      </c>
      <c r="AY524" s="205" t="s">
        <v>121</v>
      </c>
    </row>
    <row r="525" spans="2:51" s="13" customFormat="1" ht="10.2">
      <c r="B525" s="196"/>
      <c r="C525" s="197"/>
      <c r="D525" s="189" t="s">
        <v>134</v>
      </c>
      <c r="E525" s="198" t="s">
        <v>28</v>
      </c>
      <c r="F525" s="199" t="s">
        <v>556</v>
      </c>
      <c r="G525" s="197"/>
      <c r="H525" s="198" t="s">
        <v>28</v>
      </c>
      <c r="I525" s="200"/>
      <c r="J525" s="197"/>
      <c r="K525" s="197"/>
      <c r="L525" s="201"/>
      <c r="M525" s="202"/>
      <c r="N525" s="203"/>
      <c r="O525" s="203"/>
      <c r="P525" s="203"/>
      <c r="Q525" s="203"/>
      <c r="R525" s="203"/>
      <c r="S525" s="203"/>
      <c r="T525" s="204"/>
      <c r="AT525" s="205" t="s">
        <v>134</v>
      </c>
      <c r="AU525" s="205" t="s">
        <v>84</v>
      </c>
      <c r="AV525" s="13" t="s">
        <v>82</v>
      </c>
      <c r="AW525" s="13" t="s">
        <v>35</v>
      </c>
      <c r="AX525" s="13" t="s">
        <v>74</v>
      </c>
      <c r="AY525" s="205" t="s">
        <v>121</v>
      </c>
    </row>
    <row r="526" spans="2:51" s="13" customFormat="1" ht="10.2">
      <c r="B526" s="196"/>
      <c r="C526" s="197"/>
      <c r="D526" s="189" t="s">
        <v>134</v>
      </c>
      <c r="E526" s="198" t="s">
        <v>28</v>
      </c>
      <c r="F526" s="199" t="s">
        <v>544</v>
      </c>
      <c r="G526" s="197"/>
      <c r="H526" s="198" t="s">
        <v>28</v>
      </c>
      <c r="I526" s="200"/>
      <c r="J526" s="197"/>
      <c r="K526" s="197"/>
      <c r="L526" s="201"/>
      <c r="M526" s="202"/>
      <c r="N526" s="203"/>
      <c r="O526" s="203"/>
      <c r="P526" s="203"/>
      <c r="Q526" s="203"/>
      <c r="R526" s="203"/>
      <c r="S526" s="203"/>
      <c r="T526" s="204"/>
      <c r="AT526" s="205" t="s">
        <v>134</v>
      </c>
      <c r="AU526" s="205" t="s">
        <v>84</v>
      </c>
      <c r="AV526" s="13" t="s">
        <v>82</v>
      </c>
      <c r="AW526" s="13" t="s">
        <v>35</v>
      </c>
      <c r="AX526" s="13" t="s">
        <v>74</v>
      </c>
      <c r="AY526" s="205" t="s">
        <v>121</v>
      </c>
    </row>
    <row r="527" spans="2:51" s="14" customFormat="1" ht="10.2">
      <c r="B527" s="206"/>
      <c r="C527" s="207"/>
      <c r="D527" s="189" t="s">
        <v>134</v>
      </c>
      <c r="E527" s="208" t="s">
        <v>28</v>
      </c>
      <c r="F527" s="209" t="s">
        <v>557</v>
      </c>
      <c r="G527" s="207"/>
      <c r="H527" s="210">
        <v>0.007</v>
      </c>
      <c r="I527" s="211"/>
      <c r="J527" s="207"/>
      <c r="K527" s="207"/>
      <c r="L527" s="212"/>
      <c r="M527" s="213"/>
      <c r="N527" s="214"/>
      <c r="O527" s="214"/>
      <c r="P527" s="214"/>
      <c r="Q527" s="214"/>
      <c r="R527" s="214"/>
      <c r="S527" s="214"/>
      <c r="T527" s="215"/>
      <c r="AT527" s="216" t="s">
        <v>134</v>
      </c>
      <c r="AU527" s="216" t="s">
        <v>84</v>
      </c>
      <c r="AV527" s="14" t="s">
        <v>84</v>
      </c>
      <c r="AW527" s="14" t="s">
        <v>35</v>
      </c>
      <c r="AX527" s="14" t="s">
        <v>74</v>
      </c>
      <c r="AY527" s="216" t="s">
        <v>121</v>
      </c>
    </row>
    <row r="528" spans="2:51" s="13" customFormat="1" ht="10.2">
      <c r="B528" s="196"/>
      <c r="C528" s="197"/>
      <c r="D528" s="189" t="s">
        <v>134</v>
      </c>
      <c r="E528" s="198" t="s">
        <v>28</v>
      </c>
      <c r="F528" s="199" t="s">
        <v>546</v>
      </c>
      <c r="G528" s="197"/>
      <c r="H528" s="198" t="s">
        <v>28</v>
      </c>
      <c r="I528" s="200"/>
      <c r="J528" s="197"/>
      <c r="K528" s="197"/>
      <c r="L528" s="201"/>
      <c r="M528" s="202"/>
      <c r="N528" s="203"/>
      <c r="O528" s="203"/>
      <c r="P528" s="203"/>
      <c r="Q528" s="203"/>
      <c r="R528" s="203"/>
      <c r="S528" s="203"/>
      <c r="T528" s="204"/>
      <c r="AT528" s="205" t="s">
        <v>134</v>
      </c>
      <c r="AU528" s="205" t="s">
        <v>84</v>
      </c>
      <c r="AV528" s="13" t="s">
        <v>82</v>
      </c>
      <c r="AW528" s="13" t="s">
        <v>35</v>
      </c>
      <c r="AX528" s="13" t="s">
        <v>74</v>
      </c>
      <c r="AY528" s="205" t="s">
        <v>121</v>
      </c>
    </row>
    <row r="529" spans="2:51" s="14" customFormat="1" ht="10.2">
      <c r="B529" s="206"/>
      <c r="C529" s="207"/>
      <c r="D529" s="189" t="s">
        <v>134</v>
      </c>
      <c r="E529" s="208" t="s">
        <v>28</v>
      </c>
      <c r="F529" s="209" t="s">
        <v>558</v>
      </c>
      <c r="G529" s="207"/>
      <c r="H529" s="210">
        <v>0.006</v>
      </c>
      <c r="I529" s="211"/>
      <c r="J529" s="207"/>
      <c r="K529" s="207"/>
      <c r="L529" s="212"/>
      <c r="M529" s="213"/>
      <c r="N529" s="214"/>
      <c r="O529" s="214"/>
      <c r="P529" s="214"/>
      <c r="Q529" s="214"/>
      <c r="R529" s="214"/>
      <c r="S529" s="214"/>
      <c r="T529" s="215"/>
      <c r="AT529" s="216" t="s">
        <v>134</v>
      </c>
      <c r="AU529" s="216" t="s">
        <v>84</v>
      </c>
      <c r="AV529" s="14" t="s">
        <v>84</v>
      </c>
      <c r="AW529" s="14" t="s">
        <v>35</v>
      </c>
      <c r="AX529" s="14" t="s">
        <v>74</v>
      </c>
      <c r="AY529" s="216" t="s">
        <v>121</v>
      </c>
    </row>
    <row r="530" spans="2:51" s="15" customFormat="1" ht="10.2">
      <c r="B530" s="217"/>
      <c r="C530" s="218"/>
      <c r="D530" s="189" t="s">
        <v>134</v>
      </c>
      <c r="E530" s="219" t="s">
        <v>28</v>
      </c>
      <c r="F530" s="220" t="s">
        <v>192</v>
      </c>
      <c r="G530" s="218"/>
      <c r="H530" s="221">
        <v>0.013</v>
      </c>
      <c r="I530" s="222"/>
      <c r="J530" s="218"/>
      <c r="K530" s="218"/>
      <c r="L530" s="223"/>
      <c r="M530" s="224"/>
      <c r="N530" s="225"/>
      <c r="O530" s="225"/>
      <c r="P530" s="225"/>
      <c r="Q530" s="225"/>
      <c r="R530" s="225"/>
      <c r="S530" s="225"/>
      <c r="T530" s="226"/>
      <c r="AT530" s="227" t="s">
        <v>134</v>
      </c>
      <c r="AU530" s="227" t="s">
        <v>84</v>
      </c>
      <c r="AV530" s="15" t="s">
        <v>145</v>
      </c>
      <c r="AW530" s="15" t="s">
        <v>35</v>
      </c>
      <c r="AX530" s="15" t="s">
        <v>74</v>
      </c>
      <c r="AY530" s="227" t="s">
        <v>121</v>
      </c>
    </row>
    <row r="531" spans="2:51" s="13" customFormat="1" ht="10.2">
      <c r="B531" s="196"/>
      <c r="C531" s="197"/>
      <c r="D531" s="189" t="s">
        <v>134</v>
      </c>
      <c r="E531" s="198" t="s">
        <v>28</v>
      </c>
      <c r="F531" s="199" t="s">
        <v>559</v>
      </c>
      <c r="G531" s="197"/>
      <c r="H531" s="198" t="s">
        <v>28</v>
      </c>
      <c r="I531" s="200"/>
      <c r="J531" s="197"/>
      <c r="K531" s="197"/>
      <c r="L531" s="201"/>
      <c r="M531" s="202"/>
      <c r="N531" s="203"/>
      <c r="O531" s="203"/>
      <c r="P531" s="203"/>
      <c r="Q531" s="203"/>
      <c r="R531" s="203"/>
      <c r="S531" s="203"/>
      <c r="T531" s="204"/>
      <c r="AT531" s="205" t="s">
        <v>134</v>
      </c>
      <c r="AU531" s="205" t="s">
        <v>84</v>
      </c>
      <c r="AV531" s="13" t="s">
        <v>82</v>
      </c>
      <c r="AW531" s="13" t="s">
        <v>35</v>
      </c>
      <c r="AX531" s="13" t="s">
        <v>74</v>
      </c>
      <c r="AY531" s="205" t="s">
        <v>121</v>
      </c>
    </row>
    <row r="532" spans="2:51" s="13" customFormat="1" ht="10.2">
      <c r="B532" s="196"/>
      <c r="C532" s="197"/>
      <c r="D532" s="189" t="s">
        <v>134</v>
      </c>
      <c r="E532" s="198" t="s">
        <v>28</v>
      </c>
      <c r="F532" s="199" t="s">
        <v>560</v>
      </c>
      <c r="G532" s="197"/>
      <c r="H532" s="198" t="s">
        <v>28</v>
      </c>
      <c r="I532" s="200"/>
      <c r="J532" s="197"/>
      <c r="K532" s="197"/>
      <c r="L532" s="201"/>
      <c r="M532" s="202"/>
      <c r="N532" s="203"/>
      <c r="O532" s="203"/>
      <c r="P532" s="203"/>
      <c r="Q532" s="203"/>
      <c r="R532" s="203"/>
      <c r="S532" s="203"/>
      <c r="T532" s="204"/>
      <c r="AT532" s="205" t="s">
        <v>134</v>
      </c>
      <c r="AU532" s="205" t="s">
        <v>84</v>
      </c>
      <c r="AV532" s="13" t="s">
        <v>82</v>
      </c>
      <c r="AW532" s="13" t="s">
        <v>35</v>
      </c>
      <c r="AX532" s="13" t="s">
        <v>74</v>
      </c>
      <c r="AY532" s="205" t="s">
        <v>121</v>
      </c>
    </row>
    <row r="533" spans="2:51" s="14" customFormat="1" ht="10.2">
      <c r="B533" s="206"/>
      <c r="C533" s="207"/>
      <c r="D533" s="189" t="s">
        <v>134</v>
      </c>
      <c r="E533" s="208" t="s">
        <v>28</v>
      </c>
      <c r="F533" s="209" t="s">
        <v>561</v>
      </c>
      <c r="G533" s="207"/>
      <c r="H533" s="210">
        <v>0.003</v>
      </c>
      <c r="I533" s="211"/>
      <c r="J533" s="207"/>
      <c r="K533" s="207"/>
      <c r="L533" s="212"/>
      <c r="M533" s="213"/>
      <c r="N533" s="214"/>
      <c r="O533" s="214"/>
      <c r="P533" s="214"/>
      <c r="Q533" s="214"/>
      <c r="R533" s="214"/>
      <c r="S533" s="214"/>
      <c r="T533" s="215"/>
      <c r="AT533" s="216" t="s">
        <v>134</v>
      </c>
      <c r="AU533" s="216" t="s">
        <v>84</v>
      </c>
      <c r="AV533" s="14" t="s">
        <v>84</v>
      </c>
      <c r="AW533" s="14" t="s">
        <v>35</v>
      </c>
      <c r="AX533" s="14" t="s">
        <v>74</v>
      </c>
      <c r="AY533" s="216" t="s">
        <v>121</v>
      </c>
    </row>
    <row r="534" spans="2:51" s="16" customFormat="1" ht="10.2">
      <c r="B534" s="228"/>
      <c r="C534" s="229"/>
      <c r="D534" s="189" t="s">
        <v>134</v>
      </c>
      <c r="E534" s="230" t="s">
        <v>28</v>
      </c>
      <c r="F534" s="231" t="s">
        <v>198</v>
      </c>
      <c r="G534" s="229"/>
      <c r="H534" s="232">
        <v>0.016</v>
      </c>
      <c r="I534" s="233"/>
      <c r="J534" s="229"/>
      <c r="K534" s="229"/>
      <c r="L534" s="234"/>
      <c r="M534" s="235"/>
      <c r="N534" s="236"/>
      <c r="O534" s="236"/>
      <c r="P534" s="236"/>
      <c r="Q534" s="236"/>
      <c r="R534" s="236"/>
      <c r="S534" s="236"/>
      <c r="T534" s="237"/>
      <c r="AT534" s="238" t="s">
        <v>134</v>
      </c>
      <c r="AU534" s="238" t="s">
        <v>84</v>
      </c>
      <c r="AV534" s="16" t="s">
        <v>128</v>
      </c>
      <c r="AW534" s="16" t="s">
        <v>35</v>
      </c>
      <c r="AX534" s="16" t="s">
        <v>82</v>
      </c>
      <c r="AY534" s="238" t="s">
        <v>121</v>
      </c>
    </row>
    <row r="535" spans="2:63" s="12" customFormat="1" ht="22.8" customHeight="1">
      <c r="B535" s="160"/>
      <c r="C535" s="161"/>
      <c r="D535" s="162" t="s">
        <v>73</v>
      </c>
      <c r="E535" s="174" t="s">
        <v>562</v>
      </c>
      <c r="F535" s="174" t="s">
        <v>563</v>
      </c>
      <c r="G535" s="161"/>
      <c r="H535" s="161"/>
      <c r="I535" s="164"/>
      <c r="J535" s="175">
        <f>BK535</f>
        <v>0</v>
      </c>
      <c r="K535" s="161"/>
      <c r="L535" s="166"/>
      <c r="M535" s="167"/>
      <c r="N535" s="168"/>
      <c r="O535" s="168"/>
      <c r="P535" s="169">
        <f>SUM(P536:P559)</f>
        <v>0</v>
      </c>
      <c r="Q535" s="168"/>
      <c r="R535" s="169">
        <f>SUM(R536:R559)</f>
        <v>0</v>
      </c>
      <c r="S535" s="168"/>
      <c r="T535" s="170">
        <f>SUM(T536:T559)</f>
        <v>0</v>
      </c>
      <c r="AR535" s="171" t="s">
        <v>82</v>
      </c>
      <c r="AT535" s="172" t="s">
        <v>73</v>
      </c>
      <c r="AU535" s="172" t="s">
        <v>82</v>
      </c>
      <c r="AY535" s="171" t="s">
        <v>121</v>
      </c>
      <c r="BK535" s="173">
        <f>SUM(BK536:BK559)</f>
        <v>0</v>
      </c>
    </row>
    <row r="536" spans="1:65" s="2" customFormat="1" ht="16.5" customHeight="1">
      <c r="A536" s="36"/>
      <c r="B536" s="37"/>
      <c r="C536" s="176" t="s">
        <v>564</v>
      </c>
      <c r="D536" s="176" t="s">
        <v>123</v>
      </c>
      <c r="E536" s="177" t="s">
        <v>565</v>
      </c>
      <c r="F536" s="178" t="s">
        <v>566</v>
      </c>
      <c r="G536" s="179" t="s">
        <v>303</v>
      </c>
      <c r="H536" s="180">
        <v>0.3</v>
      </c>
      <c r="I536" s="181"/>
      <c r="J536" s="182">
        <f>ROUND(I536*H536,2)</f>
        <v>0</v>
      </c>
      <c r="K536" s="178" t="s">
        <v>127</v>
      </c>
      <c r="L536" s="41"/>
      <c r="M536" s="183" t="s">
        <v>28</v>
      </c>
      <c r="N536" s="184" t="s">
        <v>47</v>
      </c>
      <c r="O536" s="67"/>
      <c r="P536" s="185">
        <f>O536*H536</f>
        <v>0</v>
      </c>
      <c r="Q536" s="185">
        <v>0</v>
      </c>
      <c r="R536" s="185">
        <f>Q536*H536</f>
        <v>0</v>
      </c>
      <c r="S536" s="185">
        <v>0</v>
      </c>
      <c r="T536" s="186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87" t="s">
        <v>128</v>
      </c>
      <c r="AT536" s="187" t="s">
        <v>123</v>
      </c>
      <c r="AU536" s="187" t="s">
        <v>84</v>
      </c>
      <c r="AY536" s="19" t="s">
        <v>121</v>
      </c>
      <c r="BE536" s="188">
        <f>IF(N536="základní",J536,0)</f>
        <v>0</v>
      </c>
      <c r="BF536" s="188">
        <f>IF(N536="snížená",J536,0)</f>
        <v>0</v>
      </c>
      <c r="BG536" s="188">
        <f>IF(N536="zákl. přenesená",J536,0)</f>
        <v>0</v>
      </c>
      <c r="BH536" s="188">
        <f>IF(N536="sníž. přenesená",J536,0)</f>
        <v>0</v>
      </c>
      <c r="BI536" s="188">
        <f>IF(N536="nulová",J536,0)</f>
        <v>0</v>
      </c>
      <c r="BJ536" s="19" t="s">
        <v>128</v>
      </c>
      <c r="BK536" s="188">
        <f>ROUND(I536*H536,2)</f>
        <v>0</v>
      </c>
      <c r="BL536" s="19" t="s">
        <v>128</v>
      </c>
      <c r="BM536" s="187" t="s">
        <v>567</v>
      </c>
    </row>
    <row r="537" spans="1:47" s="2" customFormat="1" ht="10.2">
      <c r="A537" s="36"/>
      <c r="B537" s="37"/>
      <c r="C537" s="38"/>
      <c r="D537" s="189" t="s">
        <v>130</v>
      </c>
      <c r="E537" s="38"/>
      <c r="F537" s="190" t="s">
        <v>568</v>
      </c>
      <c r="G537" s="38"/>
      <c r="H537" s="38"/>
      <c r="I537" s="191"/>
      <c r="J537" s="38"/>
      <c r="K537" s="38"/>
      <c r="L537" s="41"/>
      <c r="M537" s="192"/>
      <c r="N537" s="193"/>
      <c r="O537" s="67"/>
      <c r="P537" s="67"/>
      <c r="Q537" s="67"/>
      <c r="R537" s="67"/>
      <c r="S537" s="67"/>
      <c r="T537" s="68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T537" s="19" t="s">
        <v>130</v>
      </c>
      <c r="AU537" s="19" t="s">
        <v>84</v>
      </c>
    </row>
    <row r="538" spans="1:47" s="2" customFormat="1" ht="10.2">
      <c r="A538" s="36"/>
      <c r="B538" s="37"/>
      <c r="C538" s="38"/>
      <c r="D538" s="194" t="s">
        <v>132</v>
      </c>
      <c r="E538" s="38"/>
      <c r="F538" s="195" t="s">
        <v>569</v>
      </c>
      <c r="G538" s="38"/>
      <c r="H538" s="38"/>
      <c r="I538" s="191"/>
      <c r="J538" s="38"/>
      <c r="K538" s="38"/>
      <c r="L538" s="41"/>
      <c r="M538" s="192"/>
      <c r="N538" s="193"/>
      <c r="O538" s="67"/>
      <c r="P538" s="67"/>
      <c r="Q538" s="67"/>
      <c r="R538" s="67"/>
      <c r="S538" s="67"/>
      <c r="T538" s="68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T538" s="19" t="s">
        <v>132</v>
      </c>
      <c r="AU538" s="19" t="s">
        <v>84</v>
      </c>
    </row>
    <row r="539" spans="2:51" s="13" customFormat="1" ht="20.4">
      <c r="B539" s="196"/>
      <c r="C539" s="197"/>
      <c r="D539" s="189" t="s">
        <v>134</v>
      </c>
      <c r="E539" s="198" t="s">
        <v>28</v>
      </c>
      <c r="F539" s="199" t="s">
        <v>570</v>
      </c>
      <c r="G539" s="197"/>
      <c r="H539" s="198" t="s">
        <v>28</v>
      </c>
      <c r="I539" s="200"/>
      <c r="J539" s="197"/>
      <c r="K539" s="197"/>
      <c r="L539" s="201"/>
      <c r="M539" s="202"/>
      <c r="N539" s="203"/>
      <c r="O539" s="203"/>
      <c r="P539" s="203"/>
      <c r="Q539" s="203"/>
      <c r="R539" s="203"/>
      <c r="S539" s="203"/>
      <c r="T539" s="204"/>
      <c r="AT539" s="205" t="s">
        <v>134</v>
      </c>
      <c r="AU539" s="205" t="s">
        <v>84</v>
      </c>
      <c r="AV539" s="13" t="s">
        <v>82</v>
      </c>
      <c r="AW539" s="13" t="s">
        <v>35</v>
      </c>
      <c r="AX539" s="13" t="s">
        <v>74</v>
      </c>
      <c r="AY539" s="205" t="s">
        <v>121</v>
      </c>
    </row>
    <row r="540" spans="2:51" s="14" customFormat="1" ht="10.2">
      <c r="B540" s="206"/>
      <c r="C540" s="207"/>
      <c r="D540" s="189" t="s">
        <v>134</v>
      </c>
      <c r="E540" s="208" t="s">
        <v>28</v>
      </c>
      <c r="F540" s="209" t="s">
        <v>571</v>
      </c>
      <c r="G540" s="207"/>
      <c r="H540" s="210">
        <v>0.3</v>
      </c>
      <c r="I540" s="211"/>
      <c r="J540" s="207"/>
      <c r="K540" s="207"/>
      <c r="L540" s="212"/>
      <c r="M540" s="213"/>
      <c r="N540" s="214"/>
      <c r="O540" s="214"/>
      <c r="P540" s="214"/>
      <c r="Q540" s="214"/>
      <c r="R540" s="214"/>
      <c r="S540" s="214"/>
      <c r="T540" s="215"/>
      <c r="AT540" s="216" t="s">
        <v>134</v>
      </c>
      <c r="AU540" s="216" t="s">
        <v>84</v>
      </c>
      <c r="AV540" s="14" t="s">
        <v>84</v>
      </c>
      <c r="AW540" s="14" t="s">
        <v>35</v>
      </c>
      <c r="AX540" s="14" t="s">
        <v>82</v>
      </c>
      <c r="AY540" s="216" t="s">
        <v>121</v>
      </c>
    </row>
    <row r="541" spans="1:65" s="2" customFormat="1" ht="16.5" customHeight="1">
      <c r="A541" s="36"/>
      <c r="B541" s="37"/>
      <c r="C541" s="176" t="s">
        <v>572</v>
      </c>
      <c r="D541" s="176" t="s">
        <v>123</v>
      </c>
      <c r="E541" s="177" t="s">
        <v>573</v>
      </c>
      <c r="F541" s="178" t="s">
        <v>574</v>
      </c>
      <c r="G541" s="179" t="s">
        <v>303</v>
      </c>
      <c r="H541" s="180">
        <v>10.2</v>
      </c>
      <c r="I541" s="181"/>
      <c r="J541" s="182">
        <f>ROUND(I541*H541,2)</f>
        <v>0</v>
      </c>
      <c r="K541" s="178" t="s">
        <v>127</v>
      </c>
      <c r="L541" s="41"/>
      <c r="M541" s="183" t="s">
        <v>28</v>
      </c>
      <c r="N541" s="184" t="s">
        <v>47</v>
      </c>
      <c r="O541" s="67"/>
      <c r="P541" s="185">
        <f>O541*H541</f>
        <v>0</v>
      </c>
      <c r="Q541" s="185">
        <v>0</v>
      </c>
      <c r="R541" s="185">
        <f>Q541*H541</f>
        <v>0</v>
      </c>
      <c r="S541" s="185">
        <v>0</v>
      </c>
      <c r="T541" s="186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187" t="s">
        <v>128</v>
      </c>
      <c r="AT541" s="187" t="s">
        <v>123</v>
      </c>
      <c r="AU541" s="187" t="s">
        <v>84</v>
      </c>
      <c r="AY541" s="19" t="s">
        <v>121</v>
      </c>
      <c r="BE541" s="188">
        <f>IF(N541="základní",J541,0)</f>
        <v>0</v>
      </c>
      <c r="BF541" s="188">
        <f>IF(N541="snížená",J541,0)</f>
        <v>0</v>
      </c>
      <c r="BG541" s="188">
        <f>IF(N541="zákl. přenesená",J541,0)</f>
        <v>0</v>
      </c>
      <c r="BH541" s="188">
        <f>IF(N541="sníž. přenesená",J541,0)</f>
        <v>0</v>
      </c>
      <c r="BI541" s="188">
        <f>IF(N541="nulová",J541,0)</f>
        <v>0</v>
      </c>
      <c r="BJ541" s="19" t="s">
        <v>128</v>
      </c>
      <c r="BK541" s="188">
        <f>ROUND(I541*H541,2)</f>
        <v>0</v>
      </c>
      <c r="BL541" s="19" t="s">
        <v>128</v>
      </c>
      <c r="BM541" s="187" t="s">
        <v>575</v>
      </c>
    </row>
    <row r="542" spans="1:47" s="2" customFormat="1" ht="10.2">
      <c r="A542" s="36"/>
      <c r="B542" s="37"/>
      <c r="C542" s="38"/>
      <c r="D542" s="189" t="s">
        <v>130</v>
      </c>
      <c r="E542" s="38"/>
      <c r="F542" s="190" t="s">
        <v>576</v>
      </c>
      <c r="G542" s="38"/>
      <c r="H542" s="38"/>
      <c r="I542" s="191"/>
      <c r="J542" s="38"/>
      <c r="K542" s="38"/>
      <c r="L542" s="41"/>
      <c r="M542" s="192"/>
      <c r="N542" s="193"/>
      <c r="O542" s="67"/>
      <c r="P542" s="67"/>
      <c r="Q542" s="67"/>
      <c r="R542" s="67"/>
      <c r="S542" s="67"/>
      <c r="T542" s="68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T542" s="19" t="s">
        <v>130</v>
      </c>
      <c r="AU542" s="19" t="s">
        <v>84</v>
      </c>
    </row>
    <row r="543" spans="1:47" s="2" customFormat="1" ht="10.2">
      <c r="A543" s="36"/>
      <c r="B543" s="37"/>
      <c r="C543" s="38"/>
      <c r="D543" s="194" t="s">
        <v>132</v>
      </c>
      <c r="E543" s="38"/>
      <c r="F543" s="195" t="s">
        <v>577</v>
      </c>
      <c r="G543" s="38"/>
      <c r="H543" s="38"/>
      <c r="I543" s="191"/>
      <c r="J543" s="38"/>
      <c r="K543" s="38"/>
      <c r="L543" s="41"/>
      <c r="M543" s="192"/>
      <c r="N543" s="193"/>
      <c r="O543" s="67"/>
      <c r="P543" s="67"/>
      <c r="Q543" s="67"/>
      <c r="R543" s="67"/>
      <c r="S543" s="67"/>
      <c r="T543" s="68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132</v>
      </c>
      <c r="AU543" s="19" t="s">
        <v>84</v>
      </c>
    </row>
    <row r="544" spans="2:51" s="13" customFormat="1" ht="10.2">
      <c r="B544" s="196"/>
      <c r="C544" s="197"/>
      <c r="D544" s="189" t="s">
        <v>134</v>
      </c>
      <c r="E544" s="198" t="s">
        <v>28</v>
      </c>
      <c r="F544" s="199" t="s">
        <v>578</v>
      </c>
      <c r="G544" s="197"/>
      <c r="H544" s="198" t="s">
        <v>28</v>
      </c>
      <c r="I544" s="200"/>
      <c r="J544" s="197"/>
      <c r="K544" s="197"/>
      <c r="L544" s="201"/>
      <c r="M544" s="202"/>
      <c r="N544" s="203"/>
      <c r="O544" s="203"/>
      <c r="P544" s="203"/>
      <c r="Q544" s="203"/>
      <c r="R544" s="203"/>
      <c r="S544" s="203"/>
      <c r="T544" s="204"/>
      <c r="AT544" s="205" t="s">
        <v>134</v>
      </c>
      <c r="AU544" s="205" t="s">
        <v>84</v>
      </c>
      <c r="AV544" s="13" t="s">
        <v>82</v>
      </c>
      <c r="AW544" s="13" t="s">
        <v>35</v>
      </c>
      <c r="AX544" s="13" t="s">
        <v>74</v>
      </c>
      <c r="AY544" s="205" t="s">
        <v>121</v>
      </c>
    </row>
    <row r="545" spans="2:51" s="14" customFormat="1" ht="10.2">
      <c r="B545" s="206"/>
      <c r="C545" s="207"/>
      <c r="D545" s="189" t="s">
        <v>134</v>
      </c>
      <c r="E545" s="208" t="s">
        <v>28</v>
      </c>
      <c r="F545" s="209" t="s">
        <v>579</v>
      </c>
      <c r="G545" s="207"/>
      <c r="H545" s="210">
        <v>10.2</v>
      </c>
      <c r="I545" s="211"/>
      <c r="J545" s="207"/>
      <c r="K545" s="207"/>
      <c r="L545" s="212"/>
      <c r="M545" s="213"/>
      <c r="N545" s="214"/>
      <c r="O545" s="214"/>
      <c r="P545" s="214"/>
      <c r="Q545" s="214"/>
      <c r="R545" s="214"/>
      <c r="S545" s="214"/>
      <c r="T545" s="215"/>
      <c r="AT545" s="216" t="s">
        <v>134</v>
      </c>
      <c r="AU545" s="216" t="s">
        <v>84</v>
      </c>
      <c r="AV545" s="14" t="s">
        <v>84</v>
      </c>
      <c r="AW545" s="14" t="s">
        <v>35</v>
      </c>
      <c r="AX545" s="14" t="s">
        <v>82</v>
      </c>
      <c r="AY545" s="216" t="s">
        <v>121</v>
      </c>
    </row>
    <row r="546" spans="1:65" s="2" customFormat="1" ht="16.5" customHeight="1">
      <c r="A546" s="36"/>
      <c r="B546" s="37"/>
      <c r="C546" s="176" t="s">
        <v>580</v>
      </c>
      <c r="D546" s="176" t="s">
        <v>123</v>
      </c>
      <c r="E546" s="177" t="s">
        <v>581</v>
      </c>
      <c r="F546" s="178" t="s">
        <v>582</v>
      </c>
      <c r="G546" s="179" t="s">
        <v>303</v>
      </c>
      <c r="H546" s="180">
        <v>7.492</v>
      </c>
      <c r="I546" s="181"/>
      <c r="J546" s="182">
        <f>ROUND(I546*H546,2)</f>
        <v>0</v>
      </c>
      <c r="K546" s="178" t="s">
        <v>28</v>
      </c>
      <c r="L546" s="41"/>
      <c r="M546" s="183" t="s">
        <v>28</v>
      </c>
      <c r="N546" s="184" t="s">
        <v>47</v>
      </c>
      <c r="O546" s="67"/>
      <c r="P546" s="185">
        <f>O546*H546</f>
        <v>0</v>
      </c>
      <c r="Q546" s="185">
        <v>0</v>
      </c>
      <c r="R546" s="185">
        <f>Q546*H546</f>
        <v>0</v>
      </c>
      <c r="S546" s="185">
        <v>0</v>
      </c>
      <c r="T546" s="186">
        <f>S546*H546</f>
        <v>0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187" t="s">
        <v>128</v>
      </c>
      <c r="AT546" s="187" t="s">
        <v>123</v>
      </c>
      <c r="AU546" s="187" t="s">
        <v>84</v>
      </c>
      <c r="AY546" s="19" t="s">
        <v>121</v>
      </c>
      <c r="BE546" s="188">
        <f>IF(N546="základní",J546,0)</f>
        <v>0</v>
      </c>
      <c r="BF546" s="188">
        <f>IF(N546="snížená",J546,0)</f>
        <v>0</v>
      </c>
      <c r="BG546" s="188">
        <f>IF(N546="zákl. přenesená",J546,0)</f>
        <v>0</v>
      </c>
      <c r="BH546" s="188">
        <f>IF(N546="sníž. přenesená",J546,0)</f>
        <v>0</v>
      </c>
      <c r="BI546" s="188">
        <f>IF(N546="nulová",J546,0)</f>
        <v>0</v>
      </c>
      <c r="BJ546" s="19" t="s">
        <v>128</v>
      </c>
      <c r="BK546" s="188">
        <f>ROUND(I546*H546,2)</f>
        <v>0</v>
      </c>
      <c r="BL546" s="19" t="s">
        <v>128</v>
      </c>
      <c r="BM546" s="187" t="s">
        <v>583</v>
      </c>
    </row>
    <row r="547" spans="1:47" s="2" customFormat="1" ht="10.2">
      <c r="A547" s="36"/>
      <c r="B547" s="37"/>
      <c r="C547" s="38"/>
      <c r="D547" s="189" t="s">
        <v>130</v>
      </c>
      <c r="E547" s="38"/>
      <c r="F547" s="190" t="s">
        <v>584</v>
      </c>
      <c r="G547" s="38"/>
      <c r="H547" s="38"/>
      <c r="I547" s="191"/>
      <c r="J547" s="38"/>
      <c r="K547" s="38"/>
      <c r="L547" s="41"/>
      <c r="M547" s="192"/>
      <c r="N547" s="193"/>
      <c r="O547" s="67"/>
      <c r="P547" s="67"/>
      <c r="Q547" s="67"/>
      <c r="R547" s="67"/>
      <c r="S547" s="67"/>
      <c r="T547" s="68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T547" s="19" t="s">
        <v>130</v>
      </c>
      <c r="AU547" s="19" t="s">
        <v>84</v>
      </c>
    </row>
    <row r="548" spans="2:51" s="13" customFormat="1" ht="10.2">
      <c r="B548" s="196"/>
      <c r="C548" s="197"/>
      <c r="D548" s="189" t="s">
        <v>134</v>
      </c>
      <c r="E548" s="198" t="s">
        <v>28</v>
      </c>
      <c r="F548" s="199" t="s">
        <v>585</v>
      </c>
      <c r="G548" s="197"/>
      <c r="H548" s="198" t="s">
        <v>28</v>
      </c>
      <c r="I548" s="200"/>
      <c r="J548" s="197"/>
      <c r="K548" s="197"/>
      <c r="L548" s="201"/>
      <c r="M548" s="202"/>
      <c r="N548" s="203"/>
      <c r="O548" s="203"/>
      <c r="P548" s="203"/>
      <c r="Q548" s="203"/>
      <c r="R548" s="203"/>
      <c r="S548" s="203"/>
      <c r="T548" s="204"/>
      <c r="AT548" s="205" t="s">
        <v>134</v>
      </c>
      <c r="AU548" s="205" t="s">
        <v>84</v>
      </c>
      <c r="AV548" s="13" t="s">
        <v>82</v>
      </c>
      <c r="AW548" s="13" t="s">
        <v>35</v>
      </c>
      <c r="AX548" s="13" t="s">
        <v>74</v>
      </c>
      <c r="AY548" s="205" t="s">
        <v>121</v>
      </c>
    </row>
    <row r="549" spans="2:51" s="13" customFormat="1" ht="10.2">
      <c r="B549" s="196"/>
      <c r="C549" s="197"/>
      <c r="D549" s="189" t="s">
        <v>134</v>
      </c>
      <c r="E549" s="198" t="s">
        <v>28</v>
      </c>
      <c r="F549" s="199" t="s">
        <v>586</v>
      </c>
      <c r="G549" s="197"/>
      <c r="H549" s="198" t="s">
        <v>28</v>
      </c>
      <c r="I549" s="200"/>
      <c r="J549" s="197"/>
      <c r="K549" s="197"/>
      <c r="L549" s="201"/>
      <c r="M549" s="202"/>
      <c r="N549" s="203"/>
      <c r="O549" s="203"/>
      <c r="P549" s="203"/>
      <c r="Q549" s="203"/>
      <c r="R549" s="203"/>
      <c r="S549" s="203"/>
      <c r="T549" s="204"/>
      <c r="AT549" s="205" t="s">
        <v>134</v>
      </c>
      <c r="AU549" s="205" t="s">
        <v>84</v>
      </c>
      <c r="AV549" s="13" t="s">
        <v>82</v>
      </c>
      <c r="AW549" s="13" t="s">
        <v>35</v>
      </c>
      <c r="AX549" s="13" t="s">
        <v>74</v>
      </c>
      <c r="AY549" s="205" t="s">
        <v>121</v>
      </c>
    </row>
    <row r="550" spans="2:51" s="14" customFormat="1" ht="10.2">
      <c r="B550" s="206"/>
      <c r="C550" s="207"/>
      <c r="D550" s="189" t="s">
        <v>134</v>
      </c>
      <c r="E550" s="208" t="s">
        <v>28</v>
      </c>
      <c r="F550" s="209" t="s">
        <v>587</v>
      </c>
      <c r="G550" s="207"/>
      <c r="H550" s="210">
        <v>0.601</v>
      </c>
      <c r="I550" s="211"/>
      <c r="J550" s="207"/>
      <c r="K550" s="207"/>
      <c r="L550" s="212"/>
      <c r="M550" s="213"/>
      <c r="N550" s="214"/>
      <c r="O550" s="214"/>
      <c r="P550" s="214"/>
      <c r="Q550" s="214"/>
      <c r="R550" s="214"/>
      <c r="S550" s="214"/>
      <c r="T550" s="215"/>
      <c r="AT550" s="216" t="s">
        <v>134</v>
      </c>
      <c r="AU550" s="216" t="s">
        <v>84</v>
      </c>
      <c r="AV550" s="14" t="s">
        <v>84</v>
      </c>
      <c r="AW550" s="14" t="s">
        <v>35</v>
      </c>
      <c r="AX550" s="14" t="s">
        <v>74</v>
      </c>
      <c r="AY550" s="216" t="s">
        <v>121</v>
      </c>
    </row>
    <row r="551" spans="2:51" s="13" customFormat="1" ht="10.2">
      <c r="B551" s="196"/>
      <c r="C551" s="197"/>
      <c r="D551" s="189" t="s">
        <v>134</v>
      </c>
      <c r="E551" s="198" t="s">
        <v>28</v>
      </c>
      <c r="F551" s="199" t="s">
        <v>588</v>
      </c>
      <c r="G551" s="197"/>
      <c r="H551" s="198" t="s">
        <v>28</v>
      </c>
      <c r="I551" s="200"/>
      <c r="J551" s="197"/>
      <c r="K551" s="197"/>
      <c r="L551" s="201"/>
      <c r="M551" s="202"/>
      <c r="N551" s="203"/>
      <c r="O551" s="203"/>
      <c r="P551" s="203"/>
      <c r="Q551" s="203"/>
      <c r="R551" s="203"/>
      <c r="S551" s="203"/>
      <c r="T551" s="204"/>
      <c r="AT551" s="205" t="s">
        <v>134</v>
      </c>
      <c r="AU551" s="205" t="s">
        <v>84</v>
      </c>
      <c r="AV551" s="13" t="s">
        <v>82</v>
      </c>
      <c r="AW551" s="13" t="s">
        <v>35</v>
      </c>
      <c r="AX551" s="13" t="s">
        <v>74</v>
      </c>
      <c r="AY551" s="205" t="s">
        <v>121</v>
      </c>
    </row>
    <row r="552" spans="2:51" s="14" customFormat="1" ht="10.2">
      <c r="B552" s="206"/>
      <c r="C552" s="207"/>
      <c r="D552" s="189" t="s">
        <v>134</v>
      </c>
      <c r="E552" s="208" t="s">
        <v>28</v>
      </c>
      <c r="F552" s="209" t="s">
        <v>589</v>
      </c>
      <c r="G552" s="207"/>
      <c r="H552" s="210">
        <v>0.9</v>
      </c>
      <c r="I552" s="211"/>
      <c r="J552" s="207"/>
      <c r="K552" s="207"/>
      <c r="L552" s="212"/>
      <c r="M552" s="213"/>
      <c r="N552" s="214"/>
      <c r="O552" s="214"/>
      <c r="P552" s="214"/>
      <c r="Q552" s="214"/>
      <c r="R552" s="214"/>
      <c r="S552" s="214"/>
      <c r="T552" s="215"/>
      <c r="AT552" s="216" t="s">
        <v>134</v>
      </c>
      <c r="AU552" s="216" t="s">
        <v>84</v>
      </c>
      <c r="AV552" s="14" t="s">
        <v>84</v>
      </c>
      <c r="AW552" s="14" t="s">
        <v>35</v>
      </c>
      <c r="AX552" s="14" t="s">
        <v>74</v>
      </c>
      <c r="AY552" s="216" t="s">
        <v>121</v>
      </c>
    </row>
    <row r="553" spans="2:51" s="13" customFormat="1" ht="10.2">
      <c r="B553" s="196"/>
      <c r="C553" s="197"/>
      <c r="D553" s="189" t="s">
        <v>134</v>
      </c>
      <c r="E553" s="198" t="s">
        <v>28</v>
      </c>
      <c r="F553" s="199" t="s">
        <v>590</v>
      </c>
      <c r="G553" s="197"/>
      <c r="H553" s="198" t="s">
        <v>28</v>
      </c>
      <c r="I553" s="200"/>
      <c r="J553" s="197"/>
      <c r="K553" s="197"/>
      <c r="L553" s="201"/>
      <c r="M553" s="202"/>
      <c r="N553" s="203"/>
      <c r="O553" s="203"/>
      <c r="P553" s="203"/>
      <c r="Q553" s="203"/>
      <c r="R553" s="203"/>
      <c r="S553" s="203"/>
      <c r="T553" s="204"/>
      <c r="AT553" s="205" t="s">
        <v>134</v>
      </c>
      <c r="AU553" s="205" t="s">
        <v>84</v>
      </c>
      <c r="AV553" s="13" t="s">
        <v>82</v>
      </c>
      <c r="AW553" s="13" t="s">
        <v>35</v>
      </c>
      <c r="AX553" s="13" t="s">
        <v>74</v>
      </c>
      <c r="AY553" s="205" t="s">
        <v>121</v>
      </c>
    </row>
    <row r="554" spans="2:51" s="14" customFormat="1" ht="10.2">
      <c r="B554" s="206"/>
      <c r="C554" s="207"/>
      <c r="D554" s="189" t="s">
        <v>134</v>
      </c>
      <c r="E554" s="208" t="s">
        <v>28</v>
      </c>
      <c r="F554" s="209" t="s">
        <v>591</v>
      </c>
      <c r="G554" s="207"/>
      <c r="H554" s="210">
        <v>5.991</v>
      </c>
      <c r="I554" s="211"/>
      <c r="J554" s="207"/>
      <c r="K554" s="207"/>
      <c r="L554" s="212"/>
      <c r="M554" s="213"/>
      <c r="N554" s="214"/>
      <c r="O554" s="214"/>
      <c r="P554" s="214"/>
      <c r="Q554" s="214"/>
      <c r="R554" s="214"/>
      <c r="S554" s="214"/>
      <c r="T554" s="215"/>
      <c r="AT554" s="216" t="s">
        <v>134</v>
      </c>
      <c r="AU554" s="216" t="s">
        <v>84</v>
      </c>
      <c r="AV554" s="14" t="s">
        <v>84</v>
      </c>
      <c r="AW554" s="14" t="s">
        <v>35</v>
      </c>
      <c r="AX554" s="14" t="s">
        <v>74</v>
      </c>
      <c r="AY554" s="216" t="s">
        <v>121</v>
      </c>
    </row>
    <row r="555" spans="2:51" s="16" customFormat="1" ht="10.2">
      <c r="B555" s="228"/>
      <c r="C555" s="229"/>
      <c r="D555" s="189" t="s">
        <v>134</v>
      </c>
      <c r="E555" s="230" t="s">
        <v>28</v>
      </c>
      <c r="F555" s="231" t="s">
        <v>198</v>
      </c>
      <c r="G555" s="229"/>
      <c r="H555" s="232">
        <v>7.492</v>
      </c>
      <c r="I555" s="233"/>
      <c r="J555" s="229"/>
      <c r="K555" s="229"/>
      <c r="L555" s="234"/>
      <c r="M555" s="235"/>
      <c r="N555" s="236"/>
      <c r="O555" s="236"/>
      <c r="P555" s="236"/>
      <c r="Q555" s="236"/>
      <c r="R555" s="236"/>
      <c r="S555" s="236"/>
      <c r="T555" s="237"/>
      <c r="AT555" s="238" t="s">
        <v>134</v>
      </c>
      <c r="AU555" s="238" t="s">
        <v>84</v>
      </c>
      <c r="AV555" s="16" t="s">
        <v>128</v>
      </c>
      <c r="AW555" s="16" t="s">
        <v>35</v>
      </c>
      <c r="AX555" s="16" t="s">
        <v>82</v>
      </c>
      <c r="AY555" s="238" t="s">
        <v>121</v>
      </c>
    </row>
    <row r="556" spans="1:65" s="2" customFormat="1" ht="16.5" customHeight="1">
      <c r="A556" s="36"/>
      <c r="B556" s="37"/>
      <c r="C556" s="176" t="s">
        <v>592</v>
      </c>
      <c r="D556" s="176" t="s">
        <v>123</v>
      </c>
      <c r="E556" s="177" t="s">
        <v>593</v>
      </c>
      <c r="F556" s="178" t="s">
        <v>594</v>
      </c>
      <c r="G556" s="179" t="s">
        <v>303</v>
      </c>
      <c r="H556" s="180">
        <v>1.065</v>
      </c>
      <c r="I556" s="181"/>
      <c r="J556" s="182">
        <f>ROUND(I556*H556,2)</f>
        <v>0</v>
      </c>
      <c r="K556" s="178" t="s">
        <v>28</v>
      </c>
      <c r="L556" s="41"/>
      <c r="M556" s="183" t="s">
        <v>28</v>
      </c>
      <c r="N556" s="184" t="s">
        <v>47</v>
      </c>
      <c r="O556" s="67"/>
      <c r="P556" s="185">
        <f>O556*H556</f>
        <v>0</v>
      </c>
      <c r="Q556" s="185">
        <v>0</v>
      </c>
      <c r="R556" s="185">
        <f>Q556*H556</f>
        <v>0</v>
      </c>
      <c r="S556" s="185">
        <v>0</v>
      </c>
      <c r="T556" s="186">
        <f>S556*H556</f>
        <v>0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187" t="s">
        <v>128</v>
      </c>
      <c r="AT556" s="187" t="s">
        <v>123</v>
      </c>
      <c r="AU556" s="187" t="s">
        <v>84</v>
      </c>
      <c r="AY556" s="19" t="s">
        <v>121</v>
      </c>
      <c r="BE556" s="188">
        <f>IF(N556="základní",J556,0)</f>
        <v>0</v>
      </c>
      <c r="BF556" s="188">
        <f>IF(N556="snížená",J556,0)</f>
        <v>0</v>
      </c>
      <c r="BG556" s="188">
        <f>IF(N556="zákl. přenesená",J556,0)</f>
        <v>0</v>
      </c>
      <c r="BH556" s="188">
        <f>IF(N556="sníž. přenesená",J556,0)</f>
        <v>0</v>
      </c>
      <c r="BI556" s="188">
        <f>IF(N556="nulová",J556,0)</f>
        <v>0</v>
      </c>
      <c r="BJ556" s="19" t="s">
        <v>128</v>
      </c>
      <c r="BK556" s="188">
        <f>ROUND(I556*H556,2)</f>
        <v>0</v>
      </c>
      <c r="BL556" s="19" t="s">
        <v>128</v>
      </c>
      <c r="BM556" s="187" t="s">
        <v>595</v>
      </c>
    </row>
    <row r="557" spans="1:47" s="2" customFormat="1" ht="19.2">
      <c r="A557" s="36"/>
      <c r="B557" s="37"/>
      <c r="C557" s="38"/>
      <c r="D557" s="189" t="s">
        <v>130</v>
      </c>
      <c r="E557" s="38"/>
      <c r="F557" s="190" t="s">
        <v>596</v>
      </c>
      <c r="G557" s="38"/>
      <c r="H557" s="38"/>
      <c r="I557" s="191"/>
      <c r="J557" s="38"/>
      <c r="K557" s="38"/>
      <c r="L557" s="41"/>
      <c r="M557" s="192"/>
      <c r="N557" s="193"/>
      <c r="O557" s="67"/>
      <c r="P557" s="67"/>
      <c r="Q557" s="67"/>
      <c r="R557" s="67"/>
      <c r="S557" s="67"/>
      <c r="T557" s="68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T557" s="19" t="s">
        <v>130</v>
      </c>
      <c r="AU557" s="19" t="s">
        <v>84</v>
      </c>
    </row>
    <row r="558" spans="2:51" s="13" customFormat="1" ht="20.4">
      <c r="B558" s="196"/>
      <c r="C558" s="197"/>
      <c r="D558" s="189" t="s">
        <v>134</v>
      </c>
      <c r="E558" s="198" t="s">
        <v>28</v>
      </c>
      <c r="F558" s="199" t="s">
        <v>597</v>
      </c>
      <c r="G558" s="197"/>
      <c r="H558" s="198" t="s">
        <v>28</v>
      </c>
      <c r="I558" s="200"/>
      <c r="J558" s="197"/>
      <c r="K558" s="197"/>
      <c r="L558" s="201"/>
      <c r="M558" s="202"/>
      <c r="N558" s="203"/>
      <c r="O558" s="203"/>
      <c r="P558" s="203"/>
      <c r="Q558" s="203"/>
      <c r="R558" s="203"/>
      <c r="S558" s="203"/>
      <c r="T558" s="204"/>
      <c r="AT558" s="205" t="s">
        <v>134</v>
      </c>
      <c r="AU558" s="205" t="s">
        <v>84</v>
      </c>
      <c r="AV558" s="13" t="s">
        <v>82</v>
      </c>
      <c r="AW558" s="13" t="s">
        <v>35</v>
      </c>
      <c r="AX558" s="13" t="s">
        <v>74</v>
      </c>
      <c r="AY558" s="205" t="s">
        <v>121</v>
      </c>
    </row>
    <row r="559" spans="2:51" s="14" customFormat="1" ht="10.2">
      <c r="B559" s="206"/>
      <c r="C559" s="207"/>
      <c r="D559" s="189" t="s">
        <v>134</v>
      </c>
      <c r="E559" s="208" t="s">
        <v>28</v>
      </c>
      <c r="F559" s="209" t="s">
        <v>598</v>
      </c>
      <c r="G559" s="207"/>
      <c r="H559" s="210">
        <v>1.065</v>
      </c>
      <c r="I559" s="211"/>
      <c r="J559" s="207"/>
      <c r="K559" s="207"/>
      <c r="L559" s="212"/>
      <c r="M559" s="213"/>
      <c r="N559" s="214"/>
      <c r="O559" s="214"/>
      <c r="P559" s="214"/>
      <c r="Q559" s="214"/>
      <c r="R559" s="214"/>
      <c r="S559" s="214"/>
      <c r="T559" s="215"/>
      <c r="AT559" s="216" t="s">
        <v>134</v>
      </c>
      <c r="AU559" s="216" t="s">
        <v>84</v>
      </c>
      <c r="AV559" s="14" t="s">
        <v>84</v>
      </c>
      <c r="AW559" s="14" t="s">
        <v>35</v>
      </c>
      <c r="AX559" s="14" t="s">
        <v>82</v>
      </c>
      <c r="AY559" s="216" t="s">
        <v>121</v>
      </c>
    </row>
    <row r="560" spans="2:63" s="12" customFormat="1" ht="25.95" customHeight="1">
      <c r="B560" s="160"/>
      <c r="C560" s="161"/>
      <c r="D560" s="162" t="s">
        <v>73</v>
      </c>
      <c r="E560" s="163" t="s">
        <v>599</v>
      </c>
      <c r="F560" s="163" t="s">
        <v>600</v>
      </c>
      <c r="G560" s="161"/>
      <c r="H560" s="161"/>
      <c r="I560" s="164"/>
      <c r="J560" s="165">
        <f>BK560</f>
        <v>0</v>
      </c>
      <c r="K560" s="161"/>
      <c r="L560" s="166"/>
      <c r="M560" s="167"/>
      <c r="N560" s="168"/>
      <c r="O560" s="168"/>
      <c r="P560" s="169">
        <f>P561+P883</f>
        <v>0</v>
      </c>
      <c r="Q560" s="168"/>
      <c r="R560" s="169">
        <f>R561+R883</f>
        <v>5.908415639999999</v>
      </c>
      <c r="S560" s="168"/>
      <c r="T560" s="170">
        <f>T561+T883</f>
        <v>2.337216</v>
      </c>
      <c r="AR560" s="171" t="s">
        <v>84</v>
      </c>
      <c r="AT560" s="172" t="s">
        <v>73</v>
      </c>
      <c r="AU560" s="172" t="s">
        <v>74</v>
      </c>
      <c r="AY560" s="171" t="s">
        <v>121</v>
      </c>
      <c r="BK560" s="173">
        <f>BK561+BK883</f>
        <v>0</v>
      </c>
    </row>
    <row r="561" spans="2:63" s="12" customFormat="1" ht="22.8" customHeight="1">
      <c r="B561" s="160"/>
      <c r="C561" s="161"/>
      <c r="D561" s="162" t="s">
        <v>73</v>
      </c>
      <c r="E561" s="174" t="s">
        <v>601</v>
      </c>
      <c r="F561" s="174" t="s">
        <v>602</v>
      </c>
      <c r="G561" s="161"/>
      <c r="H561" s="161"/>
      <c r="I561" s="164"/>
      <c r="J561" s="175">
        <f>BK561</f>
        <v>0</v>
      </c>
      <c r="K561" s="161"/>
      <c r="L561" s="166"/>
      <c r="M561" s="167"/>
      <c r="N561" s="168"/>
      <c r="O561" s="168"/>
      <c r="P561" s="169">
        <f>SUM(P562:P882)</f>
        <v>0</v>
      </c>
      <c r="Q561" s="168"/>
      <c r="R561" s="169">
        <f>SUM(R562:R882)</f>
        <v>4.693042019999999</v>
      </c>
      <c r="S561" s="168"/>
      <c r="T561" s="170">
        <f>SUM(T562:T882)</f>
        <v>1.2723200000000001</v>
      </c>
      <c r="AR561" s="171" t="s">
        <v>84</v>
      </c>
      <c r="AT561" s="172" t="s">
        <v>73</v>
      </c>
      <c r="AU561" s="172" t="s">
        <v>82</v>
      </c>
      <c r="AY561" s="171" t="s">
        <v>121</v>
      </c>
      <c r="BK561" s="173">
        <f>SUM(BK562:BK882)</f>
        <v>0</v>
      </c>
    </row>
    <row r="562" spans="1:65" s="2" customFormat="1" ht="16.5" customHeight="1">
      <c r="A562" s="36"/>
      <c r="B562" s="37"/>
      <c r="C562" s="176" t="s">
        <v>603</v>
      </c>
      <c r="D562" s="176" t="s">
        <v>123</v>
      </c>
      <c r="E562" s="177" t="s">
        <v>604</v>
      </c>
      <c r="F562" s="178" t="s">
        <v>605</v>
      </c>
      <c r="G562" s="179" t="s">
        <v>391</v>
      </c>
      <c r="H562" s="180">
        <v>15.4</v>
      </c>
      <c r="I562" s="181"/>
      <c r="J562" s="182">
        <f>ROUND(I562*H562,2)</f>
        <v>0</v>
      </c>
      <c r="K562" s="178" t="s">
        <v>127</v>
      </c>
      <c r="L562" s="41"/>
      <c r="M562" s="183" t="s">
        <v>28</v>
      </c>
      <c r="N562" s="184" t="s">
        <v>47</v>
      </c>
      <c r="O562" s="67"/>
      <c r="P562" s="185">
        <f>O562*H562</f>
        <v>0</v>
      </c>
      <c r="Q562" s="185">
        <v>0</v>
      </c>
      <c r="R562" s="185">
        <f>Q562*H562</f>
        <v>0</v>
      </c>
      <c r="S562" s="185">
        <v>0.016</v>
      </c>
      <c r="T562" s="186">
        <f>S562*H562</f>
        <v>0.2464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87" t="s">
        <v>255</v>
      </c>
      <c r="AT562" s="187" t="s">
        <v>123</v>
      </c>
      <c r="AU562" s="187" t="s">
        <v>84</v>
      </c>
      <c r="AY562" s="19" t="s">
        <v>121</v>
      </c>
      <c r="BE562" s="188">
        <f>IF(N562="základní",J562,0)</f>
        <v>0</v>
      </c>
      <c r="BF562" s="188">
        <f>IF(N562="snížená",J562,0)</f>
        <v>0</v>
      </c>
      <c r="BG562" s="188">
        <f>IF(N562="zákl. přenesená",J562,0)</f>
        <v>0</v>
      </c>
      <c r="BH562" s="188">
        <f>IF(N562="sníž. přenesená",J562,0)</f>
        <v>0</v>
      </c>
      <c r="BI562" s="188">
        <f>IF(N562="nulová",J562,0)</f>
        <v>0</v>
      </c>
      <c r="BJ562" s="19" t="s">
        <v>128</v>
      </c>
      <c r="BK562" s="188">
        <f>ROUND(I562*H562,2)</f>
        <v>0</v>
      </c>
      <c r="BL562" s="19" t="s">
        <v>255</v>
      </c>
      <c r="BM562" s="187" t="s">
        <v>606</v>
      </c>
    </row>
    <row r="563" spans="1:47" s="2" customFormat="1" ht="10.2">
      <c r="A563" s="36"/>
      <c r="B563" s="37"/>
      <c r="C563" s="38"/>
      <c r="D563" s="189" t="s">
        <v>130</v>
      </c>
      <c r="E563" s="38"/>
      <c r="F563" s="190" t="s">
        <v>607</v>
      </c>
      <c r="G563" s="38"/>
      <c r="H563" s="38"/>
      <c r="I563" s="191"/>
      <c r="J563" s="38"/>
      <c r="K563" s="38"/>
      <c r="L563" s="41"/>
      <c r="M563" s="192"/>
      <c r="N563" s="193"/>
      <c r="O563" s="67"/>
      <c r="P563" s="67"/>
      <c r="Q563" s="67"/>
      <c r="R563" s="67"/>
      <c r="S563" s="67"/>
      <c r="T563" s="68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130</v>
      </c>
      <c r="AU563" s="19" t="s">
        <v>84</v>
      </c>
    </row>
    <row r="564" spans="1:47" s="2" customFormat="1" ht="10.2">
      <c r="A564" s="36"/>
      <c r="B564" s="37"/>
      <c r="C564" s="38"/>
      <c r="D564" s="194" t="s">
        <v>132</v>
      </c>
      <c r="E564" s="38"/>
      <c r="F564" s="195" t="s">
        <v>608</v>
      </c>
      <c r="G564" s="38"/>
      <c r="H564" s="38"/>
      <c r="I564" s="191"/>
      <c r="J564" s="38"/>
      <c r="K564" s="38"/>
      <c r="L564" s="41"/>
      <c r="M564" s="192"/>
      <c r="N564" s="193"/>
      <c r="O564" s="67"/>
      <c r="P564" s="67"/>
      <c r="Q564" s="67"/>
      <c r="R564" s="67"/>
      <c r="S564" s="67"/>
      <c r="T564" s="68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T564" s="19" t="s">
        <v>132</v>
      </c>
      <c r="AU564" s="19" t="s">
        <v>84</v>
      </c>
    </row>
    <row r="565" spans="2:51" s="13" customFormat="1" ht="20.4">
      <c r="B565" s="196"/>
      <c r="C565" s="197"/>
      <c r="D565" s="189" t="s">
        <v>134</v>
      </c>
      <c r="E565" s="198" t="s">
        <v>28</v>
      </c>
      <c r="F565" s="199" t="s">
        <v>609</v>
      </c>
      <c r="G565" s="197"/>
      <c r="H565" s="198" t="s">
        <v>28</v>
      </c>
      <c r="I565" s="200"/>
      <c r="J565" s="197"/>
      <c r="K565" s="197"/>
      <c r="L565" s="201"/>
      <c r="M565" s="202"/>
      <c r="N565" s="203"/>
      <c r="O565" s="203"/>
      <c r="P565" s="203"/>
      <c r="Q565" s="203"/>
      <c r="R565" s="203"/>
      <c r="S565" s="203"/>
      <c r="T565" s="204"/>
      <c r="AT565" s="205" t="s">
        <v>134</v>
      </c>
      <c r="AU565" s="205" t="s">
        <v>84</v>
      </c>
      <c r="AV565" s="13" t="s">
        <v>82</v>
      </c>
      <c r="AW565" s="13" t="s">
        <v>35</v>
      </c>
      <c r="AX565" s="13" t="s">
        <v>74</v>
      </c>
      <c r="AY565" s="205" t="s">
        <v>121</v>
      </c>
    </row>
    <row r="566" spans="2:51" s="13" customFormat="1" ht="10.2">
      <c r="B566" s="196"/>
      <c r="C566" s="197"/>
      <c r="D566" s="189" t="s">
        <v>134</v>
      </c>
      <c r="E566" s="198" t="s">
        <v>28</v>
      </c>
      <c r="F566" s="199" t="s">
        <v>285</v>
      </c>
      <c r="G566" s="197"/>
      <c r="H566" s="198" t="s">
        <v>28</v>
      </c>
      <c r="I566" s="200"/>
      <c r="J566" s="197"/>
      <c r="K566" s="197"/>
      <c r="L566" s="201"/>
      <c r="M566" s="202"/>
      <c r="N566" s="203"/>
      <c r="O566" s="203"/>
      <c r="P566" s="203"/>
      <c r="Q566" s="203"/>
      <c r="R566" s="203"/>
      <c r="S566" s="203"/>
      <c r="T566" s="204"/>
      <c r="AT566" s="205" t="s">
        <v>134</v>
      </c>
      <c r="AU566" s="205" t="s">
        <v>84</v>
      </c>
      <c r="AV566" s="13" t="s">
        <v>82</v>
      </c>
      <c r="AW566" s="13" t="s">
        <v>35</v>
      </c>
      <c r="AX566" s="13" t="s">
        <v>74</v>
      </c>
      <c r="AY566" s="205" t="s">
        <v>121</v>
      </c>
    </row>
    <row r="567" spans="2:51" s="14" customFormat="1" ht="10.2">
      <c r="B567" s="206"/>
      <c r="C567" s="207"/>
      <c r="D567" s="189" t="s">
        <v>134</v>
      </c>
      <c r="E567" s="208" t="s">
        <v>28</v>
      </c>
      <c r="F567" s="209" t="s">
        <v>610</v>
      </c>
      <c r="G567" s="207"/>
      <c r="H567" s="210">
        <v>1.4</v>
      </c>
      <c r="I567" s="211"/>
      <c r="J567" s="207"/>
      <c r="K567" s="207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134</v>
      </c>
      <c r="AU567" s="216" t="s">
        <v>84</v>
      </c>
      <c r="AV567" s="14" t="s">
        <v>84</v>
      </c>
      <c r="AW567" s="14" t="s">
        <v>35</v>
      </c>
      <c r="AX567" s="14" t="s">
        <v>74</v>
      </c>
      <c r="AY567" s="216" t="s">
        <v>121</v>
      </c>
    </row>
    <row r="568" spans="2:51" s="14" customFormat="1" ht="10.2">
      <c r="B568" s="206"/>
      <c r="C568" s="207"/>
      <c r="D568" s="189" t="s">
        <v>134</v>
      </c>
      <c r="E568" s="208" t="s">
        <v>28</v>
      </c>
      <c r="F568" s="209" t="s">
        <v>611</v>
      </c>
      <c r="G568" s="207"/>
      <c r="H568" s="210">
        <v>6.5</v>
      </c>
      <c r="I568" s="211"/>
      <c r="J568" s="207"/>
      <c r="K568" s="207"/>
      <c r="L568" s="212"/>
      <c r="M568" s="213"/>
      <c r="N568" s="214"/>
      <c r="O568" s="214"/>
      <c r="P568" s="214"/>
      <c r="Q568" s="214"/>
      <c r="R568" s="214"/>
      <c r="S568" s="214"/>
      <c r="T568" s="215"/>
      <c r="AT568" s="216" t="s">
        <v>134</v>
      </c>
      <c r="AU568" s="216" t="s">
        <v>84</v>
      </c>
      <c r="AV568" s="14" t="s">
        <v>84</v>
      </c>
      <c r="AW568" s="14" t="s">
        <v>35</v>
      </c>
      <c r="AX568" s="14" t="s">
        <v>74</v>
      </c>
      <c r="AY568" s="216" t="s">
        <v>121</v>
      </c>
    </row>
    <row r="569" spans="2:51" s="13" customFormat="1" ht="10.2">
      <c r="B569" s="196"/>
      <c r="C569" s="197"/>
      <c r="D569" s="189" t="s">
        <v>134</v>
      </c>
      <c r="E569" s="198" t="s">
        <v>28</v>
      </c>
      <c r="F569" s="199" t="s">
        <v>291</v>
      </c>
      <c r="G569" s="197"/>
      <c r="H569" s="198" t="s">
        <v>28</v>
      </c>
      <c r="I569" s="200"/>
      <c r="J569" s="197"/>
      <c r="K569" s="197"/>
      <c r="L569" s="201"/>
      <c r="M569" s="202"/>
      <c r="N569" s="203"/>
      <c r="O569" s="203"/>
      <c r="P569" s="203"/>
      <c r="Q569" s="203"/>
      <c r="R569" s="203"/>
      <c r="S569" s="203"/>
      <c r="T569" s="204"/>
      <c r="AT569" s="205" t="s">
        <v>134</v>
      </c>
      <c r="AU569" s="205" t="s">
        <v>84</v>
      </c>
      <c r="AV569" s="13" t="s">
        <v>82</v>
      </c>
      <c r="AW569" s="13" t="s">
        <v>35</v>
      </c>
      <c r="AX569" s="13" t="s">
        <v>74</v>
      </c>
      <c r="AY569" s="205" t="s">
        <v>121</v>
      </c>
    </row>
    <row r="570" spans="2:51" s="14" customFormat="1" ht="10.2">
      <c r="B570" s="206"/>
      <c r="C570" s="207"/>
      <c r="D570" s="189" t="s">
        <v>134</v>
      </c>
      <c r="E570" s="208" t="s">
        <v>28</v>
      </c>
      <c r="F570" s="209" t="s">
        <v>610</v>
      </c>
      <c r="G570" s="207"/>
      <c r="H570" s="210">
        <v>1.4</v>
      </c>
      <c r="I570" s="211"/>
      <c r="J570" s="207"/>
      <c r="K570" s="207"/>
      <c r="L570" s="212"/>
      <c r="M570" s="213"/>
      <c r="N570" s="214"/>
      <c r="O570" s="214"/>
      <c r="P570" s="214"/>
      <c r="Q570" s="214"/>
      <c r="R570" s="214"/>
      <c r="S570" s="214"/>
      <c r="T570" s="215"/>
      <c r="AT570" s="216" t="s">
        <v>134</v>
      </c>
      <c r="AU570" s="216" t="s">
        <v>84</v>
      </c>
      <c r="AV570" s="14" t="s">
        <v>84</v>
      </c>
      <c r="AW570" s="14" t="s">
        <v>35</v>
      </c>
      <c r="AX570" s="14" t="s">
        <v>74</v>
      </c>
      <c r="AY570" s="216" t="s">
        <v>121</v>
      </c>
    </row>
    <row r="571" spans="2:51" s="14" customFormat="1" ht="10.2">
      <c r="B571" s="206"/>
      <c r="C571" s="207"/>
      <c r="D571" s="189" t="s">
        <v>134</v>
      </c>
      <c r="E571" s="208" t="s">
        <v>28</v>
      </c>
      <c r="F571" s="209" t="s">
        <v>612</v>
      </c>
      <c r="G571" s="207"/>
      <c r="H571" s="210">
        <v>6.1</v>
      </c>
      <c r="I571" s="211"/>
      <c r="J571" s="207"/>
      <c r="K571" s="207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134</v>
      </c>
      <c r="AU571" s="216" t="s">
        <v>84</v>
      </c>
      <c r="AV571" s="14" t="s">
        <v>84</v>
      </c>
      <c r="AW571" s="14" t="s">
        <v>35</v>
      </c>
      <c r="AX571" s="14" t="s">
        <v>74</v>
      </c>
      <c r="AY571" s="216" t="s">
        <v>121</v>
      </c>
    </row>
    <row r="572" spans="2:51" s="16" customFormat="1" ht="10.2">
      <c r="B572" s="228"/>
      <c r="C572" s="229"/>
      <c r="D572" s="189" t="s">
        <v>134</v>
      </c>
      <c r="E572" s="230" t="s">
        <v>28</v>
      </c>
      <c r="F572" s="231" t="s">
        <v>198</v>
      </c>
      <c r="G572" s="229"/>
      <c r="H572" s="232">
        <v>15.4</v>
      </c>
      <c r="I572" s="233"/>
      <c r="J572" s="229"/>
      <c r="K572" s="229"/>
      <c r="L572" s="234"/>
      <c r="M572" s="235"/>
      <c r="N572" s="236"/>
      <c r="O572" s="236"/>
      <c r="P572" s="236"/>
      <c r="Q572" s="236"/>
      <c r="R572" s="236"/>
      <c r="S572" s="236"/>
      <c r="T572" s="237"/>
      <c r="AT572" s="238" t="s">
        <v>134</v>
      </c>
      <c r="AU572" s="238" t="s">
        <v>84</v>
      </c>
      <c r="AV572" s="16" t="s">
        <v>128</v>
      </c>
      <c r="AW572" s="16" t="s">
        <v>35</v>
      </c>
      <c r="AX572" s="16" t="s">
        <v>82</v>
      </c>
      <c r="AY572" s="238" t="s">
        <v>121</v>
      </c>
    </row>
    <row r="573" spans="1:65" s="2" customFormat="1" ht="16.5" customHeight="1">
      <c r="A573" s="36"/>
      <c r="B573" s="37"/>
      <c r="C573" s="176" t="s">
        <v>613</v>
      </c>
      <c r="D573" s="176" t="s">
        <v>123</v>
      </c>
      <c r="E573" s="177" t="s">
        <v>614</v>
      </c>
      <c r="F573" s="178" t="s">
        <v>615</v>
      </c>
      <c r="G573" s="179" t="s">
        <v>391</v>
      </c>
      <c r="H573" s="180">
        <v>18.8</v>
      </c>
      <c r="I573" s="181"/>
      <c r="J573" s="182">
        <f>ROUND(I573*H573,2)</f>
        <v>0</v>
      </c>
      <c r="K573" s="178" t="s">
        <v>127</v>
      </c>
      <c r="L573" s="41"/>
      <c r="M573" s="183" t="s">
        <v>28</v>
      </c>
      <c r="N573" s="184" t="s">
        <v>47</v>
      </c>
      <c r="O573" s="67"/>
      <c r="P573" s="185">
        <f>O573*H573</f>
        <v>0</v>
      </c>
      <c r="Q573" s="185">
        <v>0</v>
      </c>
      <c r="R573" s="185">
        <f>Q573*H573</f>
        <v>0</v>
      </c>
      <c r="S573" s="185">
        <v>0.016</v>
      </c>
      <c r="T573" s="186">
        <f>S573*H573</f>
        <v>0.3008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187" t="s">
        <v>255</v>
      </c>
      <c r="AT573" s="187" t="s">
        <v>123</v>
      </c>
      <c r="AU573" s="187" t="s">
        <v>84</v>
      </c>
      <c r="AY573" s="19" t="s">
        <v>121</v>
      </c>
      <c r="BE573" s="188">
        <f>IF(N573="základní",J573,0)</f>
        <v>0</v>
      </c>
      <c r="BF573" s="188">
        <f>IF(N573="snížená",J573,0)</f>
        <v>0</v>
      </c>
      <c r="BG573" s="188">
        <f>IF(N573="zákl. přenesená",J573,0)</f>
        <v>0</v>
      </c>
      <c r="BH573" s="188">
        <f>IF(N573="sníž. přenesená",J573,0)</f>
        <v>0</v>
      </c>
      <c r="BI573" s="188">
        <f>IF(N573="nulová",J573,0)</f>
        <v>0</v>
      </c>
      <c r="BJ573" s="19" t="s">
        <v>128</v>
      </c>
      <c r="BK573" s="188">
        <f>ROUND(I573*H573,2)</f>
        <v>0</v>
      </c>
      <c r="BL573" s="19" t="s">
        <v>255</v>
      </c>
      <c r="BM573" s="187" t="s">
        <v>616</v>
      </c>
    </row>
    <row r="574" spans="1:47" s="2" customFormat="1" ht="10.2">
      <c r="A574" s="36"/>
      <c r="B574" s="37"/>
      <c r="C574" s="38"/>
      <c r="D574" s="189" t="s">
        <v>130</v>
      </c>
      <c r="E574" s="38"/>
      <c r="F574" s="190" t="s">
        <v>617</v>
      </c>
      <c r="G574" s="38"/>
      <c r="H574" s="38"/>
      <c r="I574" s="191"/>
      <c r="J574" s="38"/>
      <c r="K574" s="38"/>
      <c r="L574" s="41"/>
      <c r="M574" s="192"/>
      <c r="N574" s="193"/>
      <c r="O574" s="67"/>
      <c r="P574" s="67"/>
      <c r="Q574" s="67"/>
      <c r="R574" s="67"/>
      <c r="S574" s="67"/>
      <c r="T574" s="68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T574" s="19" t="s">
        <v>130</v>
      </c>
      <c r="AU574" s="19" t="s">
        <v>84</v>
      </c>
    </row>
    <row r="575" spans="1:47" s="2" customFormat="1" ht="10.2">
      <c r="A575" s="36"/>
      <c r="B575" s="37"/>
      <c r="C575" s="38"/>
      <c r="D575" s="194" t="s">
        <v>132</v>
      </c>
      <c r="E575" s="38"/>
      <c r="F575" s="195" t="s">
        <v>618</v>
      </c>
      <c r="G575" s="38"/>
      <c r="H575" s="38"/>
      <c r="I575" s="191"/>
      <c r="J575" s="38"/>
      <c r="K575" s="38"/>
      <c r="L575" s="41"/>
      <c r="M575" s="192"/>
      <c r="N575" s="193"/>
      <c r="O575" s="67"/>
      <c r="P575" s="67"/>
      <c r="Q575" s="67"/>
      <c r="R575" s="67"/>
      <c r="S575" s="67"/>
      <c r="T575" s="68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T575" s="19" t="s">
        <v>132</v>
      </c>
      <c r="AU575" s="19" t="s">
        <v>84</v>
      </c>
    </row>
    <row r="576" spans="2:51" s="13" customFormat="1" ht="20.4">
      <c r="B576" s="196"/>
      <c r="C576" s="197"/>
      <c r="D576" s="189" t="s">
        <v>134</v>
      </c>
      <c r="E576" s="198" t="s">
        <v>28</v>
      </c>
      <c r="F576" s="199" t="s">
        <v>619</v>
      </c>
      <c r="G576" s="197"/>
      <c r="H576" s="198" t="s">
        <v>28</v>
      </c>
      <c r="I576" s="200"/>
      <c r="J576" s="197"/>
      <c r="K576" s="197"/>
      <c r="L576" s="201"/>
      <c r="M576" s="202"/>
      <c r="N576" s="203"/>
      <c r="O576" s="203"/>
      <c r="P576" s="203"/>
      <c r="Q576" s="203"/>
      <c r="R576" s="203"/>
      <c r="S576" s="203"/>
      <c r="T576" s="204"/>
      <c r="AT576" s="205" t="s">
        <v>134</v>
      </c>
      <c r="AU576" s="205" t="s">
        <v>84</v>
      </c>
      <c r="AV576" s="13" t="s">
        <v>82</v>
      </c>
      <c r="AW576" s="13" t="s">
        <v>35</v>
      </c>
      <c r="AX576" s="13" t="s">
        <v>74</v>
      </c>
      <c r="AY576" s="205" t="s">
        <v>121</v>
      </c>
    </row>
    <row r="577" spans="2:51" s="13" customFormat="1" ht="10.2">
      <c r="B577" s="196"/>
      <c r="C577" s="197"/>
      <c r="D577" s="189" t="s">
        <v>134</v>
      </c>
      <c r="E577" s="198" t="s">
        <v>28</v>
      </c>
      <c r="F577" s="199" t="s">
        <v>620</v>
      </c>
      <c r="G577" s="197"/>
      <c r="H577" s="198" t="s">
        <v>28</v>
      </c>
      <c r="I577" s="200"/>
      <c r="J577" s="197"/>
      <c r="K577" s="197"/>
      <c r="L577" s="201"/>
      <c r="M577" s="202"/>
      <c r="N577" s="203"/>
      <c r="O577" s="203"/>
      <c r="P577" s="203"/>
      <c r="Q577" s="203"/>
      <c r="R577" s="203"/>
      <c r="S577" s="203"/>
      <c r="T577" s="204"/>
      <c r="AT577" s="205" t="s">
        <v>134</v>
      </c>
      <c r="AU577" s="205" t="s">
        <v>84</v>
      </c>
      <c r="AV577" s="13" t="s">
        <v>82</v>
      </c>
      <c r="AW577" s="13" t="s">
        <v>35</v>
      </c>
      <c r="AX577" s="13" t="s">
        <v>74</v>
      </c>
      <c r="AY577" s="205" t="s">
        <v>121</v>
      </c>
    </row>
    <row r="578" spans="2:51" s="14" customFormat="1" ht="10.2">
      <c r="B578" s="206"/>
      <c r="C578" s="207"/>
      <c r="D578" s="189" t="s">
        <v>134</v>
      </c>
      <c r="E578" s="208" t="s">
        <v>28</v>
      </c>
      <c r="F578" s="209" t="s">
        <v>621</v>
      </c>
      <c r="G578" s="207"/>
      <c r="H578" s="210">
        <v>9.4</v>
      </c>
      <c r="I578" s="211"/>
      <c r="J578" s="207"/>
      <c r="K578" s="207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134</v>
      </c>
      <c r="AU578" s="216" t="s">
        <v>84</v>
      </c>
      <c r="AV578" s="14" t="s">
        <v>84</v>
      </c>
      <c r="AW578" s="14" t="s">
        <v>35</v>
      </c>
      <c r="AX578" s="14" t="s">
        <v>74</v>
      </c>
      <c r="AY578" s="216" t="s">
        <v>121</v>
      </c>
    </row>
    <row r="579" spans="2:51" s="13" customFormat="1" ht="10.2">
      <c r="B579" s="196"/>
      <c r="C579" s="197"/>
      <c r="D579" s="189" t="s">
        <v>134</v>
      </c>
      <c r="E579" s="198" t="s">
        <v>28</v>
      </c>
      <c r="F579" s="199" t="s">
        <v>622</v>
      </c>
      <c r="G579" s="197"/>
      <c r="H579" s="198" t="s">
        <v>28</v>
      </c>
      <c r="I579" s="200"/>
      <c r="J579" s="197"/>
      <c r="K579" s="197"/>
      <c r="L579" s="201"/>
      <c r="M579" s="202"/>
      <c r="N579" s="203"/>
      <c r="O579" s="203"/>
      <c r="P579" s="203"/>
      <c r="Q579" s="203"/>
      <c r="R579" s="203"/>
      <c r="S579" s="203"/>
      <c r="T579" s="204"/>
      <c r="AT579" s="205" t="s">
        <v>134</v>
      </c>
      <c r="AU579" s="205" t="s">
        <v>84</v>
      </c>
      <c r="AV579" s="13" t="s">
        <v>82</v>
      </c>
      <c r="AW579" s="13" t="s">
        <v>35</v>
      </c>
      <c r="AX579" s="13" t="s">
        <v>74</v>
      </c>
      <c r="AY579" s="205" t="s">
        <v>121</v>
      </c>
    </row>
    <row r="580" spans="2:51" s="14" customFormat="1" ht="10.2">
      <c r="B580" s="206"/>
      <c r="C580" s="207"/>
      <c r="D580" s="189" t="s">
        <v>134</v>
      </c>
      <c r="E580" s="208" t="s">
        <v>28</v>
      </c>
      <c r="F580" s="209" t="s">
        <v>621</v>
      </c>
      <c r="G580" s="207"/>
      <c r="H580" s="210">
        <v>9.4</v>
      </c>
      <c r="I580" s="211"/>
      <c r="J580" s="207"/>
      <c r="K580" s="207"/>
      <c r="L580" s="212"/>
      <c r="M580" s="213"/>
      <c r="N580" s="214"/>
      <c r="O580" s="214"/>
      <c r="P580" s="214"/>
      <c r="Q580" s="214"/>
      <c r="R580" s="214"/>
      <c r="S580" s="214"/>
      <c r="T580" s="215"/>
      <c r="AT580" s="216" t="s">
        <v>134</v>
      </c>
      <c r="AU580" s="216" t="s">
        <v>84</v>
      </c>
      <c r="AV580" s="14" t="s">
        <v>84</v>
      </c>
      <c r="AW580" s="14" t="s">
        <v>35</v>
      </c>
      <c r="AX580" s="14" t="s">
        <v>74</v>
      </c>
      <c r="AY580" s="216" t="s">
        <v>121</v>
      </c>
    </row>
    <row r="581" spans="2:51" s="16" customFormat="1" ht="10.2">
      <c r="B581" s="228"/>
      <c r="C581" s="229"/>
      <c r="D581" s="189" t="s">
        <v>134</v>
      </c>
      <c r="E581" s="230" t="s">
        <v>28</v>
      </c>
      <c r="F581" s="231" t="s">
        <v>198</v>
      </c>
      <c r="G581" s="229"/>
      <c r="H581" s="232">
        <v>18.8</v>
      </c>
      <c r="I581" s="233"/>
      <c r="J581" s="229"/>
      <c r="K581" s="229"/>
      <c r="L581" s="234"/>
      <c r="M581" s="235"/>
      <c r="N581" s="236"/>
      <c r="O581" s="236"/>
      <c r="P581" s="236"/>
      <c r="Q581" s="236"/>
      <c r="R581" s="236"/>
      <c r="S581" s="236"/>
      <c r="T581" s="237"/>
      <c r="AT581" s="238" t="s">
        <v>134</v>
      </c>
      <c r="AU581" s="238" t="s">
        <v>84</v>
      </c>
      <c r="AV581" s="16" t="s">
        <v>128</v>
      </c>
      <c r="AW581" s="16" t="s">
        <v>35</v>
      </c>
      <c r="AX581" s="16" t="s">
        <v>82</v>
      </c>
      <c r="AY581" s="238" t="s">
        <v>121</v>
      </c>
    </row>
    <row r="582" spans="1:65" s="2" customFormat="1" ht="16.5" customHeight="1">
      <c r="A582" s="36"/>
      <c r="B582" s="37"/>
      <c r="C582" s="176" t="s">
        <v>623</v>
      </c>
      <c r="D582" s="176" t="s">
        <v>123</v>
      </c>
      <c r="E582" s="177" t="s">
        <v>624</v>
      </c>
      <c r="F582" s="178" t="s">
        <v>625</v>
      </c>
      <c r="G582" s="179" t="s">
        <v>391</v>
      </c>
      <c r="H582" s="180">
        <v>16.03</v>
      </c>
      <c r="I582" s="181"/>
      <c r="J582" s="182">
        <f>ROUND(I582*H582,2)</f>
        <v>0</v>
      </c>
      <c r="K582" s="178" t="s">
        <v>127</v>
      </c>
      <c r="L582" s="41"/>
      <c r="M582" s="183" t="s">
        <v>28</v>
      </c>
      <c r="N582" s="184" t="s">
        <v>47</v>
      </c>
      <c r="O582" s="67"/>
      <c r="P582" s="185">
        <f>O582*H582</f>
        <v>0</v>
      </c>
      <c r="Q582" s="185">
        <v>6E-05</v>
      </c>
      <c r="R582" s="185">
        <f>Q582*H582</f>
        <v>0.0009618000000000001</v>
      </c>
      <c r="S582" s="185">
        <v>0</v>
      </c>
      <c r="T582" s="186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187" t="s">
        <v>255</v>
      </c>
      <c r="AT582" s="187" t="s">
        <v>123</v>
      </c>
      <c r="AU582" s="187" t="s">
        <v>84</v>
      </c>
      <c r="AY582" s="19" t="s">
        <v>121</v>
      </c>
      <c r="BE582" s="188">
        <f>IF(N582="základní",J582,0)</f>
        <v>0</v>
      </c>
      <c r="BF582" s="188">
        <f>IF(N582="snížená",J582,0)</f>
        <v>0</v>
      </c>
      <c r="BG582" s="188">
        <f>IF(N582="zákl. přenesená",J582,0)</f>
        <v>0</v>
      </c>
      <c r="BH582" s="188">
        <f>IF(N582="sníž. přenesená",J582,0)</f>
        <v>0</v>
      </c>
      <c r="BI582" s="188">
        <f>IF(N582="nulová",J582,0)</f>
        <v>0</v>
      </c>
      <c r="BJ582" s="19" t="s">
        <v>128</v>
      </c>
      <c r="BK582" s="188">
        <f>ROUND(I582*H582,2)</f>
        <v>0</v>
      </c>
      <c r="BL582" s="19" t="s">
        <v>255</v>
      </c>
      <c r="BM582" s="187" t="s">
        <v>626</v>
      </c>
    </row>
    <row r="583" spans="1:47" s="2" customFormat="1" ht="10.2">
      <c r="A583" s="36"/>
      <c r="B583" s="37"/>
      <c r="C583" s="38"/>
      <c r="D583" s="189" t="s">
        <v>130</v>
      </c>
      <c r="E583" s="38"/>
      <c r="F583" s="190" t="s">
        <v>627</v>
      </c>
      <c r="G583" s="38"/>
      <c r="H583" s="38"/>
      <c r="I583" s="191"/>
      <c r="J583" s="38"/>
      <c r="K583" s="38"/>
      <c r="L583" s="41"/>
      <c r="M583" s="192"/>
      <c r="N583" s="193"/>
      <c r="O583" s="67"/>
      <c r="P583" s="67"/>
      <c r="Q583" s="67"/>
      <c r="R583" s="67"/>
      <c r="S583" s="67"/>
      <c r="T583" s="68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T583" s="19" t="s">
        <v>130</v>
      </c>
      <c r="AU583" s="19" t="s">
        <v>84</v>
      </c>
    </row>
    <row r="584" spans="1:47" s="2" customFormat="1" ht="10.2">
      <c r="A584" s="36"/>
      <c r="B584" s="37"/>
      <c r="C584" s="38"/>
      <c r="D584" s="194" t="s">
        <v>132</v>
      </c>
      <c r="E584" s="38"/>
      <c r="F584" s="195" t="s">
        <v>628</v>
      </c>
      <c r="G584" s="38"/>
      <c r="H584" s="38"/>
      <c r="I584" s="191"/>
      <c r="J584" s="38"/>
      <c r="K584" s="38"/>
      <c r="L584" s="41"/>
      <c r="M584" s="192"/>
      <c r="N584" s="193"/>
      <c r="O584" s="67"/>
      <c r="P584" s="67"/>
      <c r="Q584" s="67"/>
      <c r="R584" s="67"/>
      <c r="S584" s="67"/>
      <c r="T584" s="68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T584" s="19" t="s">
        <v>132</v>
      </c>
      <c r="AU584" s="19" t="s">
        <v>84</v>
      </c>
    </row>
    <row r="585" spans="2:51" s="13" customFormat="1" ht="10.2">
      <c r="B585" s="196"/>
      <c r="C585" s="197"/>
      <c r="D585" s="189" t="s">
        <v>134</v>
      </c>
      <c r="E585" s="198" t="s">
        <v>28</v>
      </c>
      <c r="F585" s="199" t="s">
        <v>629</v>
      </c>
      <c r="G585" s="197"/>
      <c r="H585" s="198" t="s">
        <v>28</v>
      </c>
      <c r="I585" s="200"/>
      <c r="J585" s="197"/>
      <c r="K585" s="197"/>
      <c r="L585" s="201"/>
      <c r="M585" s="202"/>
      <c r="N585" s="203"/>
      <c r="O585" s="203"/>
      <c r="P585" s="203"/>
      <c r="Q585" s="203"/>
      <c r="R585" s="203"/>
      <c r="S585" s="203"/>
      <c r="T585" s="204"/>
      <c r="AT585" s="205" t="s">
        <v>134</v>
      </c>
      <c r="AU585" s="205" t="s">
        <v>84</v>
      </c>
      <c r="AV585" s="13" t="s">
        <v>82</v>
      </c>
      <c r="AW585" s="13" t="s">
        <v>35</v>
      </c>
      <c r="AX585" s="13" t="s">
        <v>74</v>
      </c>
      <c r="AY585" s="205" t="s">
        <v>121</v>
      </c>
    </row>
    <row r="586" spans="2:51" s="13" customFormat="1" ht="10.2">
      <c r="B586" s="196"/>
      <c r="C586" s="197"/>
      <c r="D586" s="189" t="s">
        <v>134</v>
      </c>
      <c r="E586" s="198" t="s">
        <v>28</v>
      </c>
      <c r="F586" s="199" t="s">
        <v>630</v>
      </c>
      <c r="G586" s="197"/>
      <c r="H586" s="198" t="s">
        <v>28</v>
      </c>
      <c r="I586" s="200"/>
      <c r="J586" s="197"/>
      <c r="K586" s="197"/>
      <c r="L586" s="201"/>
      <c r="M586" s="202"/>
      <c r="N586" s="203"/>
      <c r="O586" s="203"/>
      <c r="P586" s="203"/>
      <c r="Q586" s="203"/>
      <c r="R586" s="203"/>
      <c r="S586" s="203"/>
      <c r="T586" s="204"/>
      <c r="AT586" s="205" t="s">
        <v>134</v>
      </c>
      <c r="AU586" s="205" t="s">
        <v>84</v>
      </c>
      <c r="AV586" s="13" t="s">
        <v>82</v>
      </c>
      <c r="AW586" s="13" t="s">
        <v>35</v>
      </c>
      <c r="AX586" s="13" t="s">
        <v>74</v>
      </c>
      <c r="AY586" s="205" t="s">
        <v>121</v>
      </c>
    </row>
    <row r="587" spans="2:51" s="14" customFormat="1" ht="10.2">
      <c r="B587" s="206"/>
      <c r="C587" s="207"/>
      <c r="D587" s="189" t="s">
        <v>134</v>
      </c>
      <c r="E587" s="208" t="s">
        <v>28</v>
      </c>
      <c r="F587" s="209" t="s">
        <v>631</v>
      </c>
      <c r="G587" s="207"/>
      <c r="H587" s="210">
        <v>1.58</v>
      </c>
      <c r="I587" s="211"/>
      <c r="J587" s="207"/>
      <c r="K587" s="207"/>
      <c r="L587" s="212"/>
      <c r="M587" s="213"/>
      <c r="N587" s="214"/>
      <c r="O587" s="214"/>
      <c r="P587" s="214"/>
      <c r="Q587" s="214"/>
      <c r="R587" s="214"/>
      <c r="S587" s="214"/>
      <c r="T587" s="215"/>
      <c r="AT587" s="216" t="s">
        <v>134</v>
      </c>
      <c r="AU587" s="216" t="s">
        <v>84</v>
      </c>
      <c r="AV587" s="14" t="s">
        <v>84</v>
      </c>
      <c r="AW587" s="14" t="s">
        <v>35</v>
      </c>
      <c r="AX587" s="14" t="s">
        <v>74</v>
      </c>
      <c r="AY587" s="216" t="s">
        <v>121</v>
      </c>
    </row>
    <row r="588" spans="2:51" s="14" customFormat="1" ht="10.2">
      <c r="B588" s="206"/>
      <c r="C588" s="207"/>
      <c r="D588" s="189" t="s">
        <v>134</v>
      </c>
      <c r="E588" s="208" t="s">
        <v>28</v>
      </c>
      <c r="F588" s="209" t="s">
        <v>632</v>
      </c>
      <c r="G588" s="207"/>
      <c r="H588" s="210">
        <v>6.71</v>
      </c>
      <c r="I588" s="211"/>
      <c r="J588" s="207"/>
      <c r="K588" s="207"/>
      <c r="L588" s="212"/>
      <c r="M588" s="213"/>
      <c r="N588" s="214"/>
      <c r="O588" s="214"/>
      <c r="P588" s="214"/>
      <c r="Q588" s="214"/>
      <c r="R588" s="214"/>
      <c r="S588" s="214"/>
      <c r="T588" s="215"/>
      <c r="AT588" s="216" t="s">
        <v>134</v>
      </c>
      <c r="AU588" s="216" t="s">
        <v>84</v>
      </c>
      <c r="AV588" s="14" t="s">
        <v>84</v>
      </c>
      <c r="AW588" s="14" t="s">
        <v>35</v>
      </c>
      <c r="AX588" s="14" t="s">
        <v>74</v>
      </c>
      <c r="AY588" s="216" t="s">
        <v>121</v>
      </c>
    </row>
    <row r="589" spans="2:51" s="15" customFormat="1" ht="10.2">
      <c r="B589" s="217"/>
      <c r="C589" s="218"/>
      <c r="D589" s="189" t="s">
        <v>134</v>
      </c>
      <c r="E589" s="219" t="s">
        <v>28</v>
      </c>
      <c r="F589" s="220" t="s">
        <v>192</v>
      </c>
      <c r="G589" s="218"/>
      <c r="H589" s="221">
        <v>8.29</v>
      </c>
      <c r="I589" s="222"/>
      <c r="J589" s="218"/>
      <c r="K589" s="218"/>
      <c r="L589" s="223"/>
      <c r="M589" s="224"/>
      <c r="N589" s="225"/>
      <c r="O589" s="225"/>
      <c r="P589" s="225"/>
      <c r="Q589" s="225"/>
      <c r="R589" s="225"/>
      <c r="S589" s="225"/>
      <c r="T589" s="226"/>
      <c r="AT589" s="227" t="s">
        <v>134</v>
      </c>
      <c r="AU589" s="227" t="s">
        <v>84</v>
      </c>
      <c r="AV589" s="15" t="s">
        <v>145</v>
      </c>
      <c r="AW589" s="15" t="s">
        <v>35</v>
      </c>
      <c r="AX589" s="15" t="s">
        <v>74</v>
      </c>
      <c r="AY589" s="227" t="s">
        <v>121</v>
      </c>
    </row>
    <row r="590" spans="2:51" s="13" customFormat="1" ht="10.2">
      <c r="B590" s="196"/>
      <c r="C590" s="197"/>
      <c r="D590" s="189" t="s">
        <v>134</v>
      </c>
      <c r="E590" s="198" t="s">
        <v>28</v>
      </c>
      <c r="F590" s="199" t="s">
        <v>633</v>
      </c>
      <c r="G590" s="197"/>
      <c r="H590" s="198" t="s">
        <v>28</v>
      </c>
      <c r="I590" s="200"/>
      <c r="J590" s="197"/>
      <c r="K590" s="197"/>
      <c r="L590" s="201"/>
      <c r="M590" s="202"/>
      <c r="N590" s="203"/>
      <c r="O590" s="203"/>
      <c r="P590" s="203"/>
      <c r="Q590" s="203"/>
      <c r="R590" s="203"/>
      <c r="S590" s="203"/>
      <c r="T590" s="204"/>
      <c r="AT590" s="205" t="s">
        <v>134</v>
      </c>
      <c r="AU590" s="205" t="s">
        <v>84</v>
      </c>
      <c r="AV590" s="13" t="s">
        <v>82</v>
      </c>
      <c r="AW590" s="13" t="s">
        <v>35</v>
      </c>
      <c r="AX590" s="13" t="s">
        <v>74</v>
      </c>
      <c r="AY590" s="205" t="s">
        <v>121</v>
      </c>
    </row>
    <row r="591" spans="2:51" s="14" customFormat="1" ht="10.2">
      <c r="B591" s="206"/>
      <c r="C591" s="207"/>
      <c r="D591" s="189" t="s">
        <v>134</v>
      </c>
      <c r="E591" s="208" t="s">
        <v>28</v>
      </c>
      <c r="F591" s="209" t="s">
        <v>631</v>
      </c>
      <c r="G591" s="207"/>
      <c r="H591" s="210">
        <v>1.58</v>
      </c>
      <c r="I591" s="211"/>
      <c r="J591" s="207"/>
      <c r="K591" s="207"/>
      <c r="L591" s="212"/>
      <c r="M591" s="213"/>
      <c r="N591" s="214"/>
      <c r="O591" s="214"/>
      <c r="P591" s="214"/>
      <c r="Q591" s="214"/>
      <c r="R591" s="214"/>
      <c r="S591" s="214"/>
      <c r="T591" s="215"/>
      <c r="AT591" s="216" t="s">
        <v>134</v>
      </c>
      <c r="AU591" s="216" t="s">
        <v>84</v>
      </c>
      <c r="AV591" s="14" t="s">
        <v>84</v>
      </c>
      <c r="AW591" s="14" t="s">
        <v>35</v>
      </c>
      <c r="AX591" s="14" t="s">
        <v>74</v>
      </c>
      <c r="AY591" s="216" t="s">
        <v>121</v>
      </c>
    </row>
    <row r="592" spans="2:51" s="14" customFormat="1" ht="10.2">
      <c r="B592" s="206"/>
      <c r="C592" s="207"/>
      <c r="D592" s="189" t="s">
        <v>134</v>
      </c>
      <c r="E592" s="208" t="s">
        <v>28</v>
      </c>
      <c r="F592" s="209" t="s">
        <v>634</v>
      </c>
      <c r="G592" s="207"/>
      <c r="H592" s="210">
        <v>6.16</v>
      </c>
      <c r="I592" s="211"/>
      <c r="J592" s="207"/>
      <c r="K592" s="207"/>
      <c r="L592" s="212"/>
      <c r="M592" s="213"/>
      <c r="N592" s="214"/>
      <c r="O592" s="214"/>
      <c r="P592" s="214"/>
      <c r="Q592" s="214"/>
      <c r="R592" s="214"/>
      <c r="S592" s="214"/>
      <c r="T592" s="215"/>
      <c r="AT592" s="216" t="s">
        <v>134</v>
      </c>
      <c r="AU592" s="216" t="s">
        <v>84</v>
      </c>
      <c r="AV592" s="14" t="s">
        <v>84</v>
      </c>
      <c r="AW592" s="14" t="s">
        <v>35</v>
      </c>
      <c r="AX592" s="14" t="s">
        <v>74</v>
      </c>
      <c r="AY592" s="216" t="s">
        <v>121</v>
      </c>
    </row>
    <row r="593" spans="2:51" s="15" customFormat="1" ht="10.2">
      <c r="B593" s="217"/>
      <c r="C593" s="218"/>
      <c r="D593" s="189" t="s">
        <v>134</v>
      </c>
      <c r="E593" s="219" t="s">
        <v>28</v>
      </c>
      <c r="F593" s="220" t="s">
        <v>192</v>
      </c>
      <c r="G593" s="218"/>
      <c r="H593" s="221">
        <v>7.74</v>
      </c>
      <c r="I593" s="222"/>
      <c r="J593" s="218"/>
      <c r="K593" s="218"/>
      <c r="L593" s="223"/>
      <c r="M593" s="224"/>
      <c r="N593" s="225"/>
      <c r="O593" s="225"/>
      <c r="P593" s="225"/>
      <c r="Q593" s="225"/>
      <c r="R593" s="225"/>
      <c r="S593" s="225"/>
      <c r="T593" s="226"/>
      <c r="AT593" s="227" t="s">
        <v>134</v>
      </c>
      <c r="AU593" s="227" t="s">
        <v>84</v>
      </c>
      <c r="AV593" s="15" t="s">
        <v>145</v>
      </c>
      <c r="AW593" s="15" t="s">
        <v>35</v>
      </c>
      <c r="AX593" s="15" t="s">
        <v>74</v>
      </c>
      <c r="AY593" s="227" t="s">
        <v>121</v>
      </c>
    </row>
    <row r="594" spans="2:51" s="16" customFormat="1" ht="10.2">
      <c r="B594" s="228"/>
      <c r="C594" s="229"/>
      <c r="D594" s="189" t="s">
        <v>134</v>
      </c>
      <c r="E594" s="230" t="s">
        <v>28</v>
      </c>
      <c r="F594" s="231" t="s">
        <v>198</v>
      </c>
      <c r="G594" s="229"/>
      <c r="H594" s="232">
        <v>16.03</v>
      </c>
      <c r="I594" s="233"/>
      <c r="J594" s="229"/>
      <c r="K594" s="229"/>
      <c r="L594" s="234"/>
      <c r="M594" s="235"/>
      <c r="N594" s="236"/>
      <c r="O594" s="236"/>
      <c r="P594" s="236"/>
      <c r="Q594" s="236"/>
      <c r="R594" s="236"/>
      <c r="S594" s="236"/>
      <c r="T594" s="237"/>
      <c r="AT594" s="238" t="s">
        <v>134</v>
      </c>
      <c r="AU594" s="238" t="s">
        <v>84</v>
      </c>
      <c r="AV594" s="16" t="s">
        <v>128</v>
      </c>
      <c r="AW594" s="16" t="s">
        <v>35</v>
      </c>
      <c r="AX594" s="16" t="s">
        <v>82</v>
      </c>
      <c r="AY594" s="238" t="s">
        <v>121</v>
      </c>
    </row>
    <row r="595" spans="1:65" s="2" customFormat="1" ht="16.5" customHeight="1">
      <c r="A595" s="36"/>
      <c r="B595" s="37"/>
      <c r="C595" s="176" t="s">
        <v>635</v>
      </c>
      <c r="D595" s="176" t="s">
        <v>123</v>
      </c>
      <c r="E595" s="177" t="s">
        <v>636</v>
      </c>
      <c r="F595" s="178" t="s">
        <v>637</v>
      </c>
      <c r="G595" s="179" t="s">
        <v>391</v>
      </c>
      <c r="H595" s="180">
        <v>18</v>
      </c>
      <c r="I595" s="181"/>
      <c r="J595" s="182">
        <f>ROUND(I595*H595,2)</f>
        <v>0</v>
      </c>
      <c r="K595" s="178" t="s">
        <v>127</v>
      </c>
      <c r="L595" s="41"/>
      <c r="M595" s="183" t="s">
        <v>28</v>
      </c>
      <c r="N595" s="184" t="s">
        <v>47</v>
      </c>
      <c r="O595" s="67"/>
      <c r="P595" s="185">
        <f>O595*H595</f>
        <v>0</v>
      </c>
      <c r="Q595" s="185">
        <v>0.00011</v>
      </c>
      <c r="R595" s="185">
        <f>Q595*H595</f>
        <v>0.00198</v>
      </c>
      <c r="S595" s="185">
        <v>0</v>
      </c>
      <c r="T595" s="186">
        <f>S595*H595</f>
        <v>0</v>
      </c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R595" s="187" t="s">
        <v>255</v>
      </c>
      <c r="AT595" s="187" t="s">
        <v>123</v>
      </c>
      <c r="AU595" s="187" t="s">
        <v>84</v>
      </c>
      <c r="AY595" s="19" t="s">
        <v>121</v>
      </c>
      <c r="BE595" s="188">
        <f>IF(N595="základní",J595,0)</f>
        <v>0</v>
      </c>
      <c r="BF595" s="188">
        <f>IF(N595="snížená",J595,0)</f>
        <v>0</v>
      </c>
      <c r="BG595" s="188">
        <f>IF(N595="zákl. přenesená",J595,0)</f>
        <v>0</v>
      </c>
      <c r="BH595" s="188">
        <f>IF(N595="sníž. přenesená",J595,0)</f>
        <v>0</v>
      </c>
      <c r="BI595" s="188">
        <f>IF(N595="nulová",J595,0)</f>
        <v>0</v>
      </c>
      <c r="BJ595" s="19" t="s">
        <v>128</v>
      </c>
      <c r="BK595" s="188">
        <f>ROUND(I595*H595,2)</f>
        <v>0</v>
      </c>
      <c r="BL595" s="19" t="s">
        <v>255</v>
      </c>
      <c r="BM595" s="187" t="s">
        <v>638</v>
      </c>
    </row>
    <row r="596" spans="1:47" s="2" customFormat="1" ht="10.2">
      <c r="A596" s="36"/>
      <c r="B596" s="37"/>
      <c r="C596" s="38"/>
      <c r="D596" s="189" t="s">
        <v>130</v>
      </c>
      <c r="E596" s="38"/>
      <c r="F596" s="190" t="s">
        <v>639</v>
      </c>
      <c r="G596" s="38"/>
      <c r="H596" s="38"/>
      <c r="I596" s="191"/>
      <c r="J596" s="38"/>
      <c r="K596" s="38"/>
      <c r="L596" s="41"/>
      <c r="M596" s="192"/>
      <c r="N596" s="193"/>
      <c r="O596" s="67"/>
      <c r="P596" s="67"/>
      <c r="Q596" s="67"/>
      <c r="R596" s="67"/>
      <c r="S596" s="67"/>
      <c r="T596" s="68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T596" s="19" t="s">
        <v>130</v>
      </c>
      <c r="AU596" s="19" t="s">
        <v>84</v>
      </c>
    </row>
    <row r="597" spans="1:47" s="2" customFormat="1" ht="10.2">
      <c r="A597" s="36"/>
      <c r="B597" s="37"/>
      <c r="C597" s="38"/>
      <c r="D597" s="194" t="s">
        <v>132</v>
      </c>
      <c r="E597" s="38"/>
      <c r="F597" s="195" t="s">
        <v>640</v>
      </c>
      <c r="G597" s="38"/>
      <c r="H597" s="38"/>
      <c r="I597" s="191"/>
      <c r="J597" s="38"/>
      <c r="K597" s="38"/>
      <c r="L597" s="41"/>
      <c r="M597" s="192"/>
      <c r="N597" s="193"/>
      <c r="O597" s="67"/>
      <c r="P597" s="67"/>
      <c r="Q597" s="67"/>
      <c r="R597" s="67"/>
      <c r="S597" s="67"/>
      <c r="T597" s="68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9" t="s">
        <v>132</v>
      </c>
      <c r="AU597" s="19" t="s">
        <v>84</v>
      </c>
    </row>
    <row r="598" spans="2:51" s="13" customFormat="1" ht="10.2">
      <c r="B598" s="196"/>
      <c r="C598" s="197"/>
      <c r="D598" s="189" t="s">
        <v>134</v>
      </c>
      <c r="E598" s="198" t="s">
        <v>28</v>
      </c>
      <c r="F598" s="199" t="s">
        <v>629</v>
      </c>
      <c r="G598" s="197"/>
      <c r="H598" s="198" t="s">
        <v>28</v>
      </c>
      <c r="I598" s="200"/>
      <c r="J598" s="197"/>
      <c r="K598" s="197"/>
      <c r="L598" s="201"/>
      <c r="M598" s="202"/>
      <c r="N598" s="203"/>
      <c r="O598" s="203"/>
      <c r="P598" s="203"/>
      <c r="Q598" s="203"/>
      <c r="R598" s="203"/>
      <c r="S598" s="203"/>
      <c r="T598" s="204"/>
      <c r="AT598" s="205" t="s">
        <v>134</v>
      </c>
      <c r="AU598" s="205" t="s">
        <v>84</v>
      </c>
      <c r="AV598" s="13" t="s">
        <v>82</v>
      </c>
      <c r="AW598" s="13" t="s">
        <v>35</v>
      </c>
      <c r="AX598" s="13" t="s">
        <v>74</v>
      </c>
      <c r="AY598" s="205" t="s">
        <v>121</v>
      </c>
    </row>
    <row r="599" spans="2:51" s="13" customFormat="1" ht="20.4">
      <c r="B599" s="196"/>
      <c r="C599" s="197"/>
      <c r="D599" s="189" t="s">
        <v>134</v>
      </c>
      <c r="E599" s="198" t="s">
        <v>28</v>
      </c>
      <c r="F599" s="199" t="s">
        <v>641</v>
      </c>
      <c r="G599" s="197"/>
      <c r="H599" s="198" t="s">
        <v>28</v>
      </c>
      <c r="I599" s="200"/>
      <c r="J599" s="197"/>
      <c r="K599" s="197"/>
      <c r="L599" s="201"/>
      <c r="M599" s="202"/>
      <c r="N599" s="203"/>
      <c r="O599" s="203"/>
      <c r="P599" s="203"/>
      <c r="Q599" s="203"/>
      <c r="R599" s="203"/>
      <c r="S599" s="203"/>
      <c r="T599" s="204"/>
      <c r="AT599" s="205" t="s">
        <v>134</v>
      </c>
      <c r="AU599" s="205" t="s">
        <v>84</v>
      </c>
      <c r="AV599" s="13" t="s">
        <v>82</v>
      </c>
      <c r="AW599" s="13" t="s">
        <v>35</v>
      </c>
      <c r="AX599" s="13" t="s">
        <v>74</v>
      </c>
      <c r="AY599" s="205" t="s">
        <v>121</v>
      </c>
    </row>
    <row r="600" spans="2:51" s="13" customFormat="1" ht="10.2">
      <c r="B600" s="196"/>
      <c r="C600" s="197"/>
      <c r="D600" s="189" t="s">
        <v>134</v>
      </c>
      <c r="E600" s="198" t="s">
        <v>28</v>
      </c>
      <c r="F600" s="199" t="s">
        <v>285</v>
      </c>
      <c r="G600" s="197"/>
      <c r="H600" s="198" t="s">
        <v>28</v>
      </c>
      <c r="I600" s="200"/>
      <c r="J600" s="197"/>
      <c r="K600" s="197"/>
      <c r="L600" s="201"/>
      <c r="M600" s="202"/>
      <c r="N600" s="203"/>
      <c r="O600" s="203"/>
      <c r="P600" s="203"/>
      <c r="Q600" s="203"/>
      <c r="R600" s="203"/>
      <c r="S600" s="203"/>
      <c r="T600" s="204"/>
      <c r="AT600" s="205" t="s">
        <v>134</v>
      </c>
      <c r="AU600" s="205" t="s">
        <v>84</v>
      </c>
      <c r="AV600" s="13" t="s">
        <v>82</v>
      </c>
      <c r="AW600" s="13" t="s">
        <v>35</v>
      </c>
      <c r="AX600" s="13" t="s">
        <v>74</v>
      </c>
      <c r="AY600" s="205" t="s">
        <v>121</v>
      </c>
    </row>
    <row r="601" spans="2:51" s="14" customFormat="1" ht="10.2">
      <c r="B601" s="206"/>
      <c r="C601" s="207"/>
      <c r="D601" s="189" t="s">
        <v>134</v>
      </c>
      <c r="E601" s="208" t="s">
        <v>28</v>
      </c>
      <c r="F601" s="209" t="s">
        <v>642</v>
      </c>
      <c r="G601" s="207"/>
      <c r="H601" s="210">
        <v>9</v>
      </c>
      <c r="I601" s="211"/>
      <c r="J601" s="207"/>
      <c r="K601" s="207"/>
      <c r="L601" s="212"/>
      <c r="M601" s="213"/>
      <c r="N601" s="214"/>
      <c r="O601" s="214"/>
      <c r="P601" s="214"/>
      <c r="Q601" s="214"/>
      <c r="R601" s="214"/>
      <c r="S601" s="214"/>
      <c r="T601" s="215"/>
      <c r="AT601" s="216" t="s">
        <v>134</v>
      </c>
      <c r="AU601" s="216" t="s">
        <v>84</v>
      </c>
      <c r="AV601" s="14" t="s">
        <v>84</v>
      </c>
      <c r="AW601" s="14" t="s">
        <v>35</v>
      </c>
      <c r="AX601" s="14" t="s">
        <v>74</v>
      </c>
      <c r="AY601" s="216" t="s">
        <v>121</v>
      </c>
    </row>
    <row r="602" spans="2:51" s="13" customFormat="1" ht="10.2">
      <c r="B602" s="196"/>
      <c r="C602" s="197"/>
      <c r="D602" s="189" t="s">
        <v>134</v>
      </c>
      <c r="E602" s="198" t="s">
        <v>28</v>
      </c>
      <c r="F602" s="199" t="s">
        <v>291</v>
      </c>
      <c r="G602" s="197"/>
      <c r="H602" s="198" t="s">
        <v>28</v>
      </c>
      <c r="I602" s="200"/>
      <c r="J602" s="197"/>
      <c r="K602" s="197"/>
      <c r="L602" s="201"/>
      <c r="M602" s="202"/>
      <c r="N602" s="203"/>
      <c r="O602" s="203"/>
      <c r="P602" s="203"/>
      <c r="Q602" s="203"/>
      <c r="R602" s="203"/>
      <c r="S602" s="203"/>
      <c r="T602" s="204"/>
      <c r="AT602" s="205" t="s">
        <v>134</v>
      </c>
      <c r="AU602" s="205" t="s">
        <v>84</v>
      </c>
      <c r="AV602" s="13" t="s">
        <v>82</v>
      </c>
      <c r="AW602" s="13" t="s">
        <v>35</v>
      </c>
      <c r="AX602" s="13" t="s">
        <v>74</v>
      </c>
      <c r="AY602" s="205" t="s">
        <v>121</v>
      </c>
    </row>
    <row r="603" spans="2:51" s="14" customFormat="1" ht="10.2">
      <c r="B603" s="206"/>
      <c r="C603" s="207"/>
      <c r="D603" s="189" t="s">
        <v>134</v>
      </c>
      <c r="E603" s="208" t="s">
        <v>28</v>
      </c>
      <c r="F603" s="209" t="s">
        <v>642</v>
      </c>
      <c r="G603" s="207"/>
      <c r="H603" s="210">
        <v>9</v>
      </c>
      <c r="I603" s="211"/>
      <c r="J603" s="207"/>
      <c r="K603" s="207"/>
      <c r="L603" s="212"/>
      <c r="M603" s="213"/>
      <c r="N603" s="214"/>
      <c r="O603" s="214"/>
      <c r="P603" s="214"/>
      <c r="Q603" s="214"/>
      <c r="R603" s="214"/>
      <c r="S603" s="214"/>
      <c r="T603" s="215"/>
      <c r="AT603" s="216" t="s">
        <v>134</v>
      </c>
      <c r="AU603" s="216" t="s">
        <v>84</v>
      </c>
      <c r="AV603" s="14" t="s">
        <v>84</v>
      </c>
      <c r="AW603" s="14" t="s">
        <v>35</v>
      </c>
      <c r="AX603" s="14" t="s">
        <v>74</v>
      </c>
      <c r="AY603" s="216" t="s">
        <v>121</v>
      </c>
    </row>
    <row r="604" spans="2:51" s="16" customFormat="1" ht="10.2">
      <c r="B604" s="228"/>
      <c r="C604" s="229"/>
      <c r="D604" s="189" t="s">
        <v>134</v>
      </c>
      <c r="E604" s="230" t="s">
        <v>28</v>
      </c>
      <c r="F604" s="231" t="s">
        <v>198</v>
      </c>
      <c r="G604" s="229"/>
      <c r="H604" s="232">
        <v>18</v>
      </c>
      <c r="I604" s="233"/>
      <c r="J604" s="229"/>
      <c r="K604" s="229"/>
      <c r="L604" s="234"/>
      <c r="M604" s="235"/>
      <c r="N604" s="236"/>
      <c r="O604" s="236"/>
      <c r="P604" s="236"/>
      <c r="Q604" s="236"/>
      <c r="R604" s="236"/>
      <c r="S604" s="236"/>
      <c r="T604" s="237"/>
      <c r="AT604" s="238" t="s">
        <v>134</v>
      </c>
      <c r="AU604" s="238" t="s">
        <v>84</v>
      </c>
      <c r="AV604" s="16" t="s">
        <v>128</v>
      </c>
      <c r="AW604" s="16" t="s">
        <v>35</v>
      </c>
      <c r="AX604" s="16" t="s">
        <v>82</v>
      </c>
      <c r="AY604" s="238" t="s">
        <v>121</v>
      </c>
    </row>
    <row r="605" spans="1:65" s="2" customFormat="1" ht="16.5" customHeight="1">
      <c r="A605" s="36"/>
      <c r="B605" s="37"/>
      <c r="C605" s="176" t="s">
        <v>643</v>
      </c>
      <c r="D605" s="176" t="s">
        <v>123</v>
      </c>
      <c r="E605" s="177" t="s">
        <v>644</v>
      </c>
      <c r="F605" s="178" t="s">
        <v>645</v>
      </c>
      <c r="G605" s="179" t="s">
        <v>203</v>
      </c>
      <c r="H605" s="180">
        <v>21.876</v>
      </c>
      <c r="I605" s="181"/>
      <c r="J605" s="182">
        <f>ROUND(I605*H605,2)</f>
        <v>0</v>
      </c>
      <c r="K605" s="178" t="s">
        <v>127</v>
      </c>
      <c r="L605" s="41"/>
      <c r="M605" s="183" t="s">
        <v>28</v>
      </c>
      <c r="N605" s="184" t="s">
        <v>47</v>
      </c>
      <c r="O605" s="67"/>
      <c r="P605" s="185">
        <f>O605*H605</f>
        <v>0</v>
      </c>
      <c r="Q605" s="185">
        <v>7E-05</v>
      </c>
      <c r="R605" s="185">
        <f>Q605*H605</f>
        <v>0.0015313199999999999</v>
      </c>
      <c r="S605" s="185">
        <v>0</v>
      </c>
      <c r="T605" s="186">
        <f>S605*H605</f>
        <v>0</v>
      </c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R605" s="187" t="s">
        <v>255</v>
      </c>
      <c r="AT605" s="187" t="s">
        <v>123</v>
      </c>
      <c r="AU605" s="187" t="s">
        <v>84</v>
      </c>
      <c r="AY605" s="19" t="s">
        <v>121</v>
      </c>
      <c r="BE605" s="188">
        <f>IF(N605="základní",J605,0)</f>
        <v>0</v>
      </c>
      <c r="BF605" s="188">
        <f>IF(N605="snížená",J605,0)</f>
        <v>0</v>
      </c>
      <c r="BG605" s="188">
        <f>IF(N605="zákl. přenesená",J605,0)</f>
        <v>0</v>
      </c>
      <c r="BH605" s="188">
        <f>IF(N605="sníž. přenesená",J605,0)</f>
        <v>0</v>
      </c>
      <c r="BI605" s="188">
        <f>IF(N605="nulová",J605,0)</f>
        <v>0</v>
      </c>
      <c r="BJ605" s="19" t="s">
        <v>128</v>
      </c>
      <c r="BK605" s="188">
        <f>ROUND(I605*H605,2)</f>
        <v>0</v>
      </c>
      <c r="BL605" s="19" t="s">
        <v>255</v>
      </c>
      <c r="BM605" s="187" t="s">
        <v>646</v>
      </c>
    </row>
    <row r="606" spans="1:47" s="2" customFormat="1" ht="10.2">
      <c r="A606" s="36"/>
      <c r="B606" s="37"/>
      <c r="C606" s="38"/>
      <c r="D606" s="189" t="s">
        <v>130</v>
      </c>
      <c r="E606" s="38"/>
      <c r="F606" s="190" t="s">
        <v>647</v>
      </c>
      <c r="G606" s="38"/>
      <c r="H606" s="38"/>
      <c r="I606" s="191"/>
      <c r="J606" s="38"/>
      <c r="K606" s="38"/>
      <c r="L606" s="41"/>
      <c r="M606" s="192"/>
      <c r="N606" s="193"/>
      <c r="O606" s="67"/>
      <c r="P606" s="67"/>
      <c r="Q606" s="67"/>
      <c r="R606" s="67"/>
      <c r="S606" s="67"/>
      <c r="T606" s="68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T606" s="19" t="s">
        <v>130</v>
      </c>
      <c r="AU606" s="19" t="s">
        <v>84</v>
      </c>
    </row>
    <row r="607" spans="1:47" s="2" customFormat="1" ht="10.2">
      <c r="A607" s="36"/>
      <c r="B607" s="37"/>
      <c r="C607" s="38"/>
      <c r="D607" s="194" t="s">
        <v>132</v>
      </c>
      <c r="E607" s="38"/>
      <c r="F607" s="195" t="s">
        <v>648</v>
      </c>
      <c r="G607" s="38"/>
      <c r="H607" s="38"/>
      <c r="I607" s="191"/>
      <c r="J607" s="38"/>
      <c r="K607" s="38"/>
      <c r="L607" s="41"/>
      <c r="M607" s="192"/>
      <c r="N607" s="193"/>
      <c r="O607" s="67"/>
      <c r="P607" s="67"/>
      <c r="Q607" s="67"/>
      <c r="R607" s="67"/>
      <c r="S607" s="67"/>
      <c r="T607" s="68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T607" s="19" t="s">
        <v>132</v>
      </c>
      <c r="AU607" s="19" t="s">
        <v>84</v>
      </c>
    </row>
    <row r="608" spans="2:51" s="13" customFormat="1" ht="10.2">
      <c r="B608" s="196"/>
      <c r="C608" s="197"/>
      <c r="D608" s="189" t="s">
        <v>134</v>
      </c>
      <c r="E608" s="198" t="s">
        <v>28</v>
      </c>
      <c r="F608" s="199" t="s">
        <v>514</v>
      </c>
      <c r="G608" s="197"/>
      <c r="H608" s="198" t="s">
        <v>28</v>
      </c>
      <c r="I608" s="200"/>
      <c r="J608" s="197"/>
      <c r="K608" s="197"/>
      <c r="L608" s="201"/>
      <c r="M608" s="202"/>
      <c r="N608" s="203"/>
      <c r="O608" s="203"/>
      <c r="P608" s="203"/>
      <c r="Q608" s="203"/>
      <c r="R608" s="203"/>
      <c r="S608" s="203"/>
      <c r="T608" s="204"/>
      <c r="AT608" s="205" t="s">
        <v>134</v>
      </c>
      <c r="AU608" s="205" t="s">
        <v>84</v>
      </c>
      <c r="AV608" s="13" t="s">
        <v>82</v>
      </c>
      <c r="AW608" s="13" t="s">
        <v>35</v>
      </c>
      <c r="AX608" s="13" t="s">
        <v>74</v>
      </c>
      <c r="AY608" s="205" t="s">
        <v>121</v>
      </c>
    </row>
    <row r="609" spans="2:51" s="13" customFormat="1" ht="20.4">
      <c r="B609" s="196"/>
      <c r="C609" s="197"/>
      <c r="D609" s="189" t="s">
        <v>134</v>
      </c>
      <c r="E609" s="198" t="s">
        <v>28</v>
      </c>
      <c r="F609" s="199" t="s">
        <v>649</v>
      </c>
      <c r="G609" s="197"/>
      <c r="H609" s="198" t="s">
        <v>28</v>
      </c>
      <c r="I609" s="200"/>
      <c r="J609" s="197"/>
      <c r="K609" s="197"/>
      <c r="L609" s="201"/>
      <c r="M609" s="202"/>
      <c r="N609" s="203"/>
      <c r="O609" s="203"/>
      <c r="P609" s="203"/>
      <c r="Q609" s="203"/>
      <c r="R609" s="203"/>
      <c r="S609" s="203"/>
      <c r="T609" s="204"/>
      <c r="AT609" s="205" t="s">
        <v>134</v>
      </c>
      <c r="AU609" s="205" t="s">
        <v>84</v>
      </c>
      <c r="AV609" s="13" t="s">
        <v>82</v>
      </c>
      <c r="AW609" s="13" t="s">
        <v>35</v>
      </c>
      <c r="AX609" s="13" t="s">
        <v>74</v>
      </c>
      <c r="AY609" s="205" t="s">
        <v>121</v>
      </c>
    </row>
    <row r="610" spans="2:51" s="13" customFormat="1" ht="10.2">
      <c r="B610" s="196"/>
      <c r="C610" s="197"/>
      <c r="D610" s="189" t="s">
        <v>134</v>
      </c>
      <c r="E610" s="198" t="s">
        <v>28</v>
      </c>
      <c r="F610" s="199" t="s">
        <v>650</v>
      </c>
      <c r="G610" s="197"/>
      <c r="H610" s="198" t="s">
        <v>28</v>
      </c>
      <c r="I610" s="200"/>
      <c r="J610" s="197"/>
      <c r="K610" s="197"/>
      <c r="L610" s="201"/>
      <c r="M610" s="202"/>
      <c r="N610" s="203"/>
      <c r="O610" s="203"/>
      <c r="P610" s="203"/>
      <c r="Q610" s="203"/>
      <c r="R610" s="203"/>
      <c r="S610" s="203"/>
      <c r="T610" s="204"/>
      <c r="AT610" s="205" t="s">
        <v>134</v>
      </c>
      <c r="AU610" s="205" t="s">
        <v>84</v>
      </c>
      <c r="AV610" s="13" t="s">
        <v>82</v>
      </c>
      <c r="AW610" s="13" t="s">
        <v>35</v>
      </c>
      <c r="AX610" s="13" t="s">
        <v>74</v>
      </c>
      <c r="AY610" s="205" t="s">
        <v>121</v>
      </c>
    </row>
    <row r="611" spans="2:51" s="14" customFormat="1" ht="10.2">
      <c r="B611" s="206"/>
      <c r="C611" s="207"/>
      <c r="D611" s="189" t="s">
        <v>134</v>
      </c>
      <c r="E611" s="208" t="s">
        <v>28</v>
      </c>
      <c r="F611" s="209" t="s">
        <v>651</v>
      </c>
      <c r="G611" s="207"/>
      <c r="H611" s="210">
        <v>0.109</v>
      </c>
      <c r="I611" s="211"/>
      <c r="J611" s="207"/>
      <c r="K611" s="207"/>
      <c r="L611" s="212"/>
      <c r="M611" s="213"/>
      <c r="N611" s="214"/>
      <c r="O611" s="214"/>
      <c r="P611" s="214"/>
      <c r="Q611" s="214"/>
      <c r="R611" s="214"/>
      <c r="S611" s="214"/>
      <c r="T611" s="215"/>
      <c r="AT611" s="216" t="s">
        <v>134</v>
      </c>
      <c r="AU611" s="216" t="s">
        <v>84</v>
      </c>
      <c r="AV611" s="14" t="s">
        <v>84</v>
      </c>
      <c r="AW611" s="14" t="s">
        <v>35</v>
      </c>
      <c r="AX611" s="14" t="s">
        <v>74</v>
      </c>
      <c r="AY611" s="216" t="s">
        <v>121</v>
      </c>
    </row>
    <row r="612" spans="2:51" s="13" customFormat="1" ht="20.4">
      <c r="B612" s="196"/>
      <c r="C612" s="197"/>
      <c r="D612" s="189" t="s">
        <v>134</v>
      </c>
      <c r="E612" s="198" t="s">
        <v>28</v>
      </c>
      <c r="F612" s="199" t="s">
        <v>652</v>
      </c>
      <c r="G612" s="197"/>
      <c r="H612" s="198" t="s">
        <v>28</v>
      </c>
      <c r="I612" s="200"/>
      <c r="J612" s="197"/>
      <c r="K612" s="197"/>
      <c r="L612" s="201"/>
      <c r="M612" s="202"/>
      <c r="N612" s="203"/>
      <c r="O612" s="203"/>
      <c r="P612" s="203"/>
      <c r="Q612" s="203"/>
      <c r="R612" s="203"/>
      <c r="S612" s="203"/>
      <c r="T612" s="204"/>
      <c r="AT612" s="205" t="s">
        <v>134</v>
      </c>
      <c r="AU612" s="205" t="s">
        <v>84</v>
      </c>
      <c r="AV612" s="13" t="s">
        <v>82</v>
      </c>
      <c r="AW612" s="13" t="s">
        <v>35</v>
      </c>
      <c r="AX612" s="13" t="s">
        <v>74</v>
      </c>
      <c r="AY612" s="205" t="s">
        <v>121</v>
      </c>
    </row>
    <row r="613" spans="2:51" s="13" customFormat="1" ht="10.2">
      <c r="B613" s="196"/>
      <c r="C613" s="197"/>
      <c r="D613" s="189" t="s">
        <v>134</v>
      </c>
      <c r="E613" s="198" t="s">
        <v>28</v>
      </c>
      <c r="F613" s="199" t="s">
        <v>653</v>
      </c>
      <c r="G613" s="197"/>
      <c r="H613" s="198" t="s">
        <v>28</v>
      </c>
      <c r="I613" s="200"/>
      <c r="J613" s="197"/>
      <c r="K613" s="197"/>
      <c r="L613" s="201"/>
      <c r="M613" s="202"/>
      <c r="N613" s="203"/>
      <c r="O613" s="203"/>
      <c r="P613" s="203"/>
      <c r="Q613" s="203"/>
      <c r="R613" s="203"/>
      <c r="S613" s="203"/>
      <c r="T613" s="204"/>
      <c r="AT613" s="205" t="s">
        <v>134</v>
      </c>
      <c r="AU613" s="205" t="s">
        <v>84</v>
      </c>
      <c r="AV613" s="13" t="s">
        <v>82</v>
      </c>
      <c r="AW613" s="13" t="s">
        <v>35</v>
      </c>
      <c r="AX613" s="13" t="s">
        <v>74</v>
      </c>
      <c r="AY613" s="205" t="s">
        <v>121</v>
      </c>
    </row>
    <row r="614" spans="2:51" s="14" customFormat="1" ht="10.2">
      <c r="B614" s="206"/>
      <c r="C614" s="207"/>
      <c r="D614" s="189" t="s">
        <v>134</v>
      </c>
      <c r="E614" s="208" t="s">
        <v>28</v>
      </c>
      <c r="F614" s="209" t="s">
        <v>654</v>
      </c>
      <c r="G614" s="207"/>
      <c r="H614" s="210">
        <v>3.617</v>
      </c>
      <c r="I614" s="211"/>
      <c r="J614" s="207"/>
      <c r="K614" s="207"/>
      <c r="L614" s="212"/>
      <c r="M614" s="213"/>
      <c r="N614" s="214"/>
      <c r="O614" s="214"/>
      <c r="P614" s="214"/>
      <c r="Q614" s="214"/>
      <c r="R614" s="214"/>
      <c r="S614" s="214"/>
      <c r="T614" s="215"/>
      <c r="AT614" s="216" t="s">
        <v>134</v>
      </c>
      <c r="AU614" s="216" t="s">
        <v>84</v>
      </c>
      <c r="AV614" s="14" t="s">
        <v>84</v>
      </c>
      <c r="AW614" s="14" t="s">
        <v>35</v>
      </c>
      <c r="AX614" s="14" t="s">
        <v>74</v>
      </c>
      <c r="AY614" s="216" t="s">
        <v>121</v>
      </c>
    </row>
    <row r="615" spans="2:51" s="14" customFormat="1" ht="10.2">
      <c r="B615" s="206"/>
      <c r="C615" s="207"/>
      <c r="D615" s="189" t="s">
        <v>134</v>
      </c>
      <c r="E615" s="208" t="s">
        <v>28</v>
      </c>
      <c r="F615" s="209" t="s">
        <v>655</v>
      </c>
      <c r="G615" s="207"/>
      <c r="H615" s="210">
        <v>6.632</v>
      </c>
      <c r="I615" s="211"/>
      <c r="J615" s="207"/>
      <c r="K615" s="207"/>
      <c r="L615" s="212"/>
      <c r="M615" s="213"/>
      <c r="N615" s="214"/>
      <c r="O615" s="214"/>
      <c r="P615" s="214"/>
      <c r="Q615" s="214"/>
      <c r="R615" s="214"/>
      <c r="S615" s="214"/>
      <c r="T615" s="215"/>
      <c r="AT615" s="216" t="s">
        <v>134</v>
      </c>
      <c r="AU615" s="216" t="s">
        <v>84</v>
      </c>
      <c r="AV615" s="14" t="s">
        <v>84</v>
      </c>
      <c r="AW615" s="14" t="s">
        <v>35</v>
      </c>
      <c r="AX615" s="14" t="s">
        <v>74</v>
      </c>
      <c r="AY615" s="216" t="s">
        <v>121</v>
      </c>
    </row>
    <row r="616" spans="2:51" s="13" customFormat="1" ht="10.2">
      <c r="B616" s="196"/>
      <c r="C616" s="197"/>
      <c r="D616" s="189" t="s">
        <v>134</v>
      </c>
      <c r="E616" s="198" t="s">
        <v>28</v>
      </c>
      <c r="F616" s="199" t="s">
        <v>656</v>
      </c>
      <c r="G616" s="197"/>
      <c r="H616" s="198" t="s">
        <v>28</v>
      </c>
      <c r="I616" s="200"/>
      <c r="J616" s="197"/>
      <c r="K616" s="197"/>
      <c r="L616" s="201"/>
      <c r="M616" s="202"/>
      <c r="N616" s="203"/>
      <c r="O616" s="203"/>
      <c r="P616" s="203"/>
      <c r="Q616" s="203"/>
      <c r="R616" s="203"/>
      <c r="S616" s="203"/>
      <c r="T616" s="204"/>
      <c r="AT616" s="205" t="s">
        <v>134</v>
      </c>
      <c r="AU616" s="205" t="s">
        <v>84</v>
      </c>
      <c r="AV616" s="13" t="s">
        <v>82</v>
      </c>
      <c r="AW616" s="13" t="s">
        <v>35</v>
      </c>
      <c r="AX616" s="13" t="s">
        <v>74</v>
      </c>
      <c r="AY616" s="205" t="s">
        <v>121</v>
      </c>
    </row>
    <row r="617" spans="2:51" s="13" customFormat="1" ht="10.2">
      <c r="B617" s="196"/>
      <c r="C617" s="197"/>
      <c r="D617" s="189" t="s">
        <v>134</v>
      </c>
      <c r="E617" s="198" t="s">
        <v>28</v>
      </c>
      <c r="F617" s="199" t="s">
        <v>657</v>
      </c>
      <c r="G617" s="197"/>
      <c r="H617" s="198" t="s">
        <v>28</v>
      </c>
      <c r="I617" s="200"/>
      <c r="J617" s="197"/>
      <c r="K617" s="197"/>
      <c r="L617" s="201"/>
      <c r="M617" s="202"/>
      <c r="N617" s="203"/>
      <c r="O617" s="203"/>
      <c r="P617" s="203"/>
      <c r="Q617" s="203"/>
      <c r="R617" s="203"/>
      <c r="S617" s="203"/>
      <c r="T617" s="204"/>
      <c r="AT617" s="205" t="s">
        <v>134</v>
      </c>
      <c r="AU617" s="205" t="s">
        <v>84</v>
      </c>
      <c r="AV617" s="13" t="s">
        <v>82</v>
      </c>
      <c r="AW617" s="13" t="s">
        <v>35</v>
      </c>
      <c r="AX617" s="13" t="s">
        <v>74</v>
      </c>
      <c r="AY617" s="205" t="s">
        <v>121</v>
      </c>
    </row>
    <row r="618" spans="2:51" s="14" customFormat="1" ht="10.2">
      <c r="B618" s="206"/>
      <c r="C618" s="207"/>
      <c r="D618" s="189" t="s">
        <v>134</v>
      </c>
      <c r="E618" s="208" t="s">
        <v>28</v>
      </c>
      <c r="F618" s="209" t="s">
        <v>658</v>
      </c>
      <c r="G618" s="207"/>
      <c r="H618" s="210">
        <v>6.028</v>
      </c>
      <c r="I618" s="211"/>
      <c r="J618" s="207"/>
      <c r="K618" s="207"/>
      <c r="L618" s="212"/>
      <c r="M618" s="213"/>
      <c r="N618" s="214"/>
      <c r="O618" s="214"/>
      <c r="P618" s="214"/>
      <c r="Q618" s="214"/>
      <c r="R618" s="214"/>
      <c r="S618" s="214"/>
      <c r="T618" s="215"/>
      <c r="AT618" s="216" t="s">
        <v>134</v>
      </c>
      <c r="AU618" s="216" t="s">
        <v>84</v>
      </c>
      <c r="AV618" s="14" t="s">
        <v>84</v>
      </c>
      <c r="AW618" s="14" t="s">
        <v>35</v>
      </c>
      <c r="AX618" s="14" t="s">
        <v>74</v>
      </c>
      <c r="AY618" s="216" t="s">
        <v>121</v>
      </c>
    </row>
    <row r="619" spans="2:51" s="13" customFormat="1" ht="10.2">
      <c r="B619" s="196"/>
      <c r="C619" s="197"/>
      <c r="D619" s="189" t="s">
        <v>134</v>
      </c>
      <c r="E619" s="198" t="s">
        <v>28</v>
      </c>
      <c r="F619" s="199" t="s">
        <v>659</v>
      </c>
      <c r="G619" s="197"/>
      <c r="H619" s="198" t="s">
        <v>28</v>
      </c>
      <c r="I619" s="200"/>
      <c r="J619" s="197"/>
      <c r="K619" s="197"/>
      <c r="L619" s="201"/>
      <c r="M619" s="202"/>
      <c r="N619" s="203"/>
      <c r="O619" s="203"/>
      <c r="P619" s="203"/>
      <c r="Q619" s="203"/>
      <c r="R619" s="203"/>
      <c r="S619" s="203"/>
      <c r="T619" s="204"/>
      <c r="AT619" s="205" t="s">
        <v>134</v>
      </c>
      <c r="AU619" s="205" t="s">
        <v>84</v>
      </c>
      <c r="AV619" s="13" t="s">
        <v>82</v>
      </c>
      <c r="AW619" s="13" t="s">
        <v>35</v>
      </c>
      <c r="AX619" s="13" t="s">
        <v>74</v>
      </c>
      <c r="AY619" s="205" t="s">
        <v>121</v>
      </c>
    </row>
    <row r="620" spans="2:51" s="13" customFormat="1" ht="10.2">
      <c r="B620" s="196"/>
      <c r="C620" s="197"/>
      <c r="D620" s="189" t="s">
        <v>134</v>
      </c>
      <c r="E620" s="198" t="s">
        <v>28</v>
      </c>
      <c r="F620" s="199" t="s">
        <v>660</v>
      </c>
      <c r="G620" s="197"/>
      <c r="H620" s="198" t="s">
        <v>28</v>
      </c>
      <c r="I620" s="200"/>
      <c r="J620" s="197"/>
      <c r="K620" s="197"/>
      <c r="L620" s="201"/>
      <c r="M620" s="202"/>
      <c r="N620" s="203"/>
      <c r="O620" s="203"/>
      <c r="P620" s="203"/>
      <c r="Q620" s="203"/>
      <c r="R620" s="203"/>
      <c r="S620" s="203"/>
      <c r="T620" s="204"/>
      <c r="AT620" s="205" t="s">
        <v>134</v>
      </c>
      <c r="AU620" s="205" t="s">
        <v>84</v>
      </c>
      <c r="AV620" s="13" t="s">
        <v>82</v>
      </c>
      <c r="AW620" s="13" t="s">
        <v>35</v>
      </c>
      <c r="AX620" s="13" t="s">
        <v>74</v>
      </c>
      <c r="AY620" s="205" t="s">
        <v>121</v>
      </c>
    </row>
    <row r="621" spans="2:51" s="14" customFormat="1" ht="10.2">
      <c r="B621" s="206"/>
      <c r="C621" s="207"/>
      <c r="D621" s="189" t="s">
        <v>134</v>
      </c>
      <c r="E621" s="208" t="s">
        <v>28</v>
      </c>
      <c r="F621" s="209" t="s">
        <v>661</v>
      </c>
      <c r="G621" s="207"/>
      <c r="H621" s="210">
        <v>2.136</v>
      </c>
      <c r="I621" s="211"/>
      <c r="J621" s="207"/>
      <c r="K621" s="207"/>
      <c r="L621" s="212"/>
      <c r="M621" s="213"/>
      <c r="N621" s="214"/>
      <c r="O621" s="214"/>
      <c r="P621" s="214"/>
      <c r="Q621" s="214"/>
      <c r="R621" s="214"/>
      <c r="S621" s="214"/>
      <c r="T621" s="215"/>
      <c r="AT621" s="216" t="s">
        <v>134</v>
      </c>
      <c r="AU621" s="216" t="s">
        <v>84</v>
      </c>
      <c r="AV621" s="14" t="s">
        <v>84</v>
      </c>
      <c r="AW621" s="14" t="s">
        <v>35</v>
      </c>
      <c r="AX621" s="14" t="s">
        <v>74</v>
      </c>
      <c r="AY621" s="216" t="s">
        <v>121</v>
      </c>
    </row>
    <row r="622" spans="2:51" s="13" customFormat="1" ht="10.2">
      <c r="B622" s="196"/>
      <c r="C622" s="197"/>
      <c r="D622" s="189" t="s">
        <v>134</v>
      </c>
      <c r="E622" s="198" t="s">
        <v>28</v>
      </c>
      <c r="F622" s="199" t="s">
        <v>367</v>
      </c>
      <c r="G622" s="197"/>
      <c r="H622" s="198" t="s">
        <v>28</v>
      </c>
      <c r="I622" s="200"/>
      <c r="J622" s="197"/>
      <c r="K622" s="197"/>
      <c r="L622" s="201"/>
      <c r="M622" s="202"/>
      <c r="N622" s="203"/>
      <c r="O622" s="203"/>
      <c r="P622" s="203"/>
      <c r="Q622" s="203"/>
      <c r="R622" s="203"/>
      <c r="S622" s="203"/>
      <c r="T622" s="204"/>
      <c r="AT622" s="205" t="s">
        <v>134</v>
      </c>
      <c r="AU622" s="205" t="s">
        <v>84</v>
      </c>
      <c r="AV622" s="13" t="s">
        <v>82</v>
      </c>
      <c r="AW622" s="13" t="s">
        <v>35</v>
      </c>
      <c r="AX622" s="13" t="s">
        <v>74</v>
      </c>
      <c r="AY622" s="205" t="s">
        <v>121</v>
      </c>
    </row>
    <row r="623" spans="2:51" s="14" customFormat="1" ht="10.2">
      <c r="B623" s="206"/>
      <c r="C623" s="207"/>
      <c r="D623" s="189" t="s">
        <v>134</v>
      </c>
      <c r="E623" s="208" t="s">
        <v>28</v>
      </c>
      <c r="F623" s="209" t="s">
        <v>662</v>
      </c>
      <c r="G623" s="207"/>
      <c r="H623" s="210">
        <v>3.354</v>
      </c>
      <c r="I623" s="211"/>
      <c r="J623" s="207"/>
      <c r="K623" s="207"/>
      <c r="L623" s="212"/>
      <c r="M623" s="213"/>
      <c r="N623" s="214"/>
      <c r="O623" s="214"/>
      <c r="P623" s="214"/>
      <c r="Q623" s="214"/>
      <c r="R623" s="214"/>
      <c r="S623" s="214"/>
      <c r="T623" s="215"/>
      <c r="AT623" s="216" t="s">
        <v>134</v>
      </c>
      <c r="AU623" s="216" t="s">
        <v>84</v>
      </c>
      <c r="AV623" s="14" t="s">
        <v>84</v>
      </c>
      <c r="AW623" s="14" t="s">
        <v>35</v>
      </c>
      <c r="AX623" s="14" t="s">
        <v>74</v>
      </c>
      <c r="AY623" s="216" t="s">
        <v>121</v>
      </c>
    </row>
    <row r="624" spans="2:51" s="16" customFormat="1" ht="10.2">
      <c r="B624" s="228"/>
      <c r="C624" s="229"/>
      <c r="D624" s="189" t="s">
        <v>134</v>
      </c>
      <c r="E624" s="230" t="s">
        <v>28</v>
      </c>
      <c r="F624" s="231" t="s">
        <v>198</v>
      </c>
      <c r="G624" s="229"/>
      <c r="H624" s="232">
        <v>21.876</v>
      </c>
      <c r="I624" s="233"/>
      <c r="J624" s="229"/>
      <c r="K624" s="229"/>
      <c r="L624" s="234"/>
      <c r="M624" s="235"/>
      <c r="N624" s="236"/>
      <c r="O624" s="236"/>
      <c r="P624" s="236"/>
      <c r="Q624" s="236"/>
      <c r="R624" s="236"/>
      <c r="S624" s="236"/>
      <c r="T624" s="237"/>
      <c r="AT624" s="238" t="s">
        <v>134</v>
      </c>
      <c r="AU624" s="238" t="s">
        <v>84</v>
      </c>
      <c r="AV624" s="16" t="s">
        <v>128</v>
      </c>
      <c r="AW624" s="16" t="s">
        <v>35</v>
      </c>
      <c r="AX624" s="16" t="s">
        <v>82</v>
      </c>
      <c r="AY624" s="238" t="s">
        <v>121</v>
      </c>
    </row>
    <row r="625" spans="1:65" s="2" customFormat="1" ht="24.15" customHeight="1">
      <c r="A625" s="36"/>
      <c r="B625" s="37"/>
      <c r="C625" s="239" t="s">
        <v>663</v>
      </c>
      <c r="D625" s="239" t="s">
        <v>200</v>
      </c>
      <c r="E625" s="240" t="s">
        <v>664</v>
      </c>
      <c r="F625" s="241" t="s">
        <v>665</v>
      </c>
      <c r="G625" s="242" t="s">
        <v>522</v>
      </c>
      <c r="H625" s="243">
        <v>0.16</v>
      </c>
      <c r="I625" s="244"/>
      <c r="J625" s="245">
        <f>ROUND(I625*H625,2)</f>
        <v>0</v>
      </c>
      <c r="K625" s="241" t="s">
        <v>127</v>
      </c>
      <c r="L625" s="246"/>
      <c r="M625" s="247" t="s">
        <v>28</v>
      </c>
      <c r="N625" s="248" t="s">
        <v>47</v>
      </c>
      <c r="O625" s="67"/>
      <c r="P625" s="185">
        <f>O625*H625</f>
        <v>0</v>
      </c>
      <c r="Q625" s="185">
        <v>0.00086</v>
      </c>
      <c r="R625" s="185">
        <f>Q625*H625</f>
        <v>0.0001376</v>
      </c>
      <c r="S625" s="185">
        <v>0</v>
      </c>
      <c r="T625" s="186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187" t="s">
        <v>181</v>
      </c>
      <c r="AT625" s="187" t="s">
        <v>200</v>
      </c>
      <c r="AU625" s="187" t="s">
        <v>84</v>
      </c>
      <c r="AY625" s="19" t="s">
        <v>121</v>
      </c>
      <c r="BE625" s="188">
        <f>IF(N625="základní",J625,0)</f>
        <v>0</v>
      </c>
      <c r="BF625" s="188">
        <f>IF(N625="snížená",J625,0)</f>
        <v>0</v>
      </c>
      <c r="BG625" s="188">
        <f>IF(N625="zákl. přenesená",J625,0)</f>
        <v>0</v>
      </c>
      <c r="BH625" s="188">
        <f>IF(N625="sníž. přenesená",J625,0)</f>
        <v>0</v>
      </c>
      <c r="BI625" s="188">
        <f>IF(N625="nulová",J625,0)</f>
        <v>0</v>
      </c>
      <c r="BJ625" s="19" t="s">
        <v>128</v>
      </c>
      <c r="BK625" s="188">
        <f>ROUND(I625*H625,2)</f>
        <v>0</v>
      </c>
      <c r="BL625" s="19" t="s">
        <v>128</v>
      </c>
      <c r="BM625" s="187" t="s">
        <v>666</v>
      </c>
    </row>
    <row r="626" spans="1:47" s="2" customFormat="1" ht="10.2">
      <c r="A626" s="36"/>
      <c r="B626" s="37"/>
      <c r="C626" s="38"/>
      <c r="D626" s="189" t="s">
        <v>130</v>
      </c>
      <c r="E626" s="38"/>
      <c r="F626" s="190" t="s">
        <v>665</v>
      </c>
      <c r="G626" s="38"/>
      <c r="H626" s="38"/>
      <c r="I626" s="191"/>
      <c r="J626" s="38"/>
      <c r="K626" s="38"/>
      <c r="L626" s="41"/>
      <c r="M626" s="192"/>
      <c r="N626" s="193"/>
      <c r="O626" s="67"/>
      <c r="P626" s="67"/>
      <c r="Q626" s="67"/>
      <c r="R626" s="67"/>
      <c r="S626" s="67"/>
      <c r="T626" s="68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T626" s="19" t="s">
        <v>130</v>
      </c>
      <c r="AU626" s="19" t="s">
        <v>84</v>
      </c>
    </row>
    <row r="627" spans="2:51" s="13" customFormat="1" ht="10.2">
      <c r="B627" s="196"/>
      <c r="C627" s="197"/>
      <c r="D627" s="189" t="s">
        <v>134</v>
      </c>
      <c r="E627" s="198" t="s">
        <v>28</v>
      </c>
      <c r="F627" s="199" t="s">
        <v>667</v>
      </c>
      <c r="G627" s="197"/>
      <c r="H627" s="198" t="s">
        <v>28</v>
      </c>
      <c r="I627" s="200"/>
      <c r="J627" s="197"/>
      <c r="K627" s="197"/>
      <c r="L627" s="201"/>
      <c r="M627" s="202"/>
      <c r="N627" s="203"/>
      <c r="O627" s="203"/>
      <c r="P627" s="203"/>
      <c r="Q627" s="203"/>
      <c r="R627" s="203"/>
      <c r="S627" s="203"/>
      <c r="T627" s="204"/>
      <c r="AT627" s="205" t="s">
        <v>134</v>
      </c>
      <c r="AU627" s="205" t="s">
        <v>84</v>
      </c>
      <c r="AV627" s="13" t="s">
        <v>82</v>
      </c>
      <c r="AW627" s="13" t="s">
        <v>35</v>
      </c>
      <c r="AX627" s="13" t="s">
        <v>74</v>
      </c>
      <c r="AY627" s="205" t="s">
        <v>121</v>
      </c>
    </row>
    <row r="628" spans="2:51" s="13" customFormat="1" ht="10.2">
      <c r="B628" s="196"/>
      <c r="C628" s="197"/>
      <c r="D628" s="189" t="s">
        <v>134</v>
      </c>
      <c r="E628" s="198" t="s">
        <v>28</v>
      </c>
      <c r="F628" s="199" t="s">
        <v>668</v>
      </c>
      <c r="G628" s="197"/>
      <c r="H628" s="198" t="s">
        <v>28</v>
      </c>
      <c r="I628" s="200"/>
      <c r="J628" s="197"/>
      <c r="K628" s="197"/>
      <c r="L628" s="201"/>
      <c r="M628" s="202"/>
      <c r="N628" s="203"/>
      <c r="O628" s="203"/>
      <c r="P628" s="203"/>
      <c r="Q628" s="203"/>
      <c r="R628" s="203"/>
      <c r="S628" s="203"/>
      <c r="T628" s="204"/>
      <c r="AT628" s="205" t="s">
        <v>134</v>
      </c>
      <c r="AU628" s="205" t="s">
        <v>84</v>
      </c>
      <c r="AV628" s="13" t="s">
        <v>82</v>
      </c>
      <c r="AW628" s="13" t="s">
        <v>35</v>
      </c>
      <c r="AX628" s="13" t="s">
        <v>74</v>
      </c>
      <c r="AY628" s="205" t="s">
        <v>121</v>
      </c>
    </row>
    <row r="629" spans="2:51" s="14" customFormat="1" ht="10.2">
      <c r="B629" s="206"/>
      <c r="C629" s="207"/>
      <c r="D629" s="189" t="s">
        <v>134</v>
      </c>
      <c r="E629" s="208" t="s">
        <v>28</v>
      </c>
      <c r="F629" s="209" t="s">
        <v>669</v>
      </c>
      <c r="G629" s="207"/>
      <c r="H629" s="210">
        <v>0.08</v>
      </c>
      <c r="I629" s="211"/>
      <c r="J629" s="207"/>
      <c r="K629" s="207"/>
      <c r="L629" s="212"/>
      <c r="M629" s="213"/>
      <c r="N629" s="214"/>
      <c r="O629" s="214"/>
      <c r="P629" s="214"/>
      <c r="Q629" s="214"/>
      <c r="R629" s="214"/>
      <c r="S629" s="214"/>
      <c r="T629" s="215"/>
      <c r="AT629" s="216" t="s">
        <v>134</v>
      </c>
      <c r="AU629" s="216" t="s">
        <v>84</v>
      </c>
      <c r="AV629" s="14" t="s">
        <v>84</v>
      </c>
      <c r="AW629" s="14" t="s">
        <v>35</v>
      </c>
      <c r="AX629" s="14" t="s">
        <v>74</v>
      </c>
      <c r="AY629" s="216" t="s">
        <v>121</v>
      </c>
    </row>
    <row r="630" spans="2:51" s="13" customFormat="1" ht="10.2">
      <c r="B630" s="196"/>
      <c r="C630" s="197"/>
      <c r="D630" s="189" t="s">
        <v>134</v>
      </c>
      <c r="E630" s="198" t="s">
        <v>28</v>
      </c>
      <c r="F630" s="199" t="s">
        <v>670</v>
      </c>
      <c r="G630" s="197"/>
      <c r="H630" s="198" t="s">
        <v>28</v>
      </c>
      <c r="I630" s="200"/>
      <c r="J630" s="197"/>
      <c r="K630" s="197"/>
      <c r="L630" s="201"/>
      <c r="M630" s="202"/>
      <c r="N630" s="203"/>
      <c r="O630" s="203"/>
      <c r="P630" s="203"/>
      <c r="Q630" s="203"/>
      <c r="R630" s="203"/>
      <c r="S630" s="203"/>
      <c r="T630" s="204"/>
      <c r="AT630" s="205" t="s">
        <v>134</v>
      </c>
      <c r="AU630" s="205" t="s">
        <v>84</v>
      </c>
      <c r="AV630" s="13" t="s">
        <v>82</v>
      </c>
      <c r="AW630" s="13" t="s">
        <v>35</v>
      </c>
      <c r="AX630" s="13" t="s">
        <v>74</v>
      </c>
      <c r="AY630" s="205" t="s">
        <v>121</v>
      </c>
    </row>
    <row r="631" spans="2:51" s="14" customFormat="1" ht="10.2">
      <c r="B631" s="206"/>
      <c r="C631" s="207"/>
      <c r="D631" s="189" t="s">
        <v>134</v>
      </c>
      <c r="E631" s="208" t="s">
        <v>28</v>
      </c>
      <c r="F631" s="209" t="s">
        <v>669</v>
      </c>
      <c r="G631" s="207"/>
      <c r="H631" s="210">
        <v>0.08</v>
      </c>
      <c r="I631" s="211"/>
      <c r="J631" s="207"/>
      <c r="K631" s="207"/>
      <c r="L631" s="212"/>
      <c r="M631" s="213"/>
      <c r="N631" s="214"/>
      <c r="O631" s="214"/>
      <c r="P631" s="214"/>
      <c r="Q631" s="214"/>
      <c r="R631" s="214"/>
      <c r="S631" s="214"/>
      <c r="T631" s="215"/>
      <c r="AT631" s="216" t="s">
        <v>134</v>
      </c>
      <c r="AU631" s="216" t="s">
        <v>84</v>
      </c>
      <c r="AV631" s="14" t="s">
        <v>84</v>
      </c>
      <c r="AW631" s="14" t="s">
        <v>35</v>
      </c>
      <c r="AX631" s="14" t="s">
        <v>74</v>
      </c>
      <c r="AY631" s="216" t="s">
        <v>121</v>
      </c>
    </row>
    <row r="632" spans="2:51" s="16" customFormat="1" ht="10.2">
      <c r="B632" s="228"/>
      <c r="C632" s="229"/>
      <c r="D632" s="189" t="s">
        <v>134</v>
      </c>
      <c r="E632" s="230" t="s">
        <v>28</v>
      </c>
      <c r="F632" s="231" t="s">
        <v>198</v>
      </c>
      <c r="G632" s="229"/>
      <c r="H632" s="232">
        <v>0.16</v>
      </c>
      <c r="I632" s="233"/>
      <c r="J632" s="229"/>
      <c r="K632" s="229"/>
      <c r="L632" s="234"/>
      <c r="M632" s="235"/>
      <c r="N632" s="236"/>
      <c r="O632" s="236"/>
      <c r="P632" s="236"/>
      <c r="Q632" s="236"/>
      <c r="R632" s="236"/>
      <c r="S632" s="236"/>
      <c r="T632" s="237"/>
      <c r="AT632" s="238" t="s">
        <v>134</v>
      </c>
      <c r="AU632" s="238" t="s">
        <v>84</v>
      </c>
      <c r="AV632" s="16" t="s">
        <v>128</v>
      </c>
      <c r="AW632" s="16" t="s">
        <v>35</v>
      </c>
      <c r="AX632" s="16" t="s">
        <v>82</v>
      </c>
      <c r="AY632" s="238" t="s">
        <v>121</v>
      </c>
    </row>
    <row r="633" spans="1:65" s="2" customFormat="1" ht="24.15" customHeight="1">
      <c r="A633" s="36"/>
      <c r="B633" s="37"/>
      <c r="C633" s="239" t="s">
        <v>671</v>
      </c>
      <c r="D633" s="239" t="s">
        <v>200</v>
      </c>
      <c r="E633" s="240" t="s">
        <v>672</v>
      </c>
      <c r="F633" s="241" t="s">
        <v>673</v>
      </c>
      <c r="G633" s="242" t="s">
        <v>522</v>
      </c>
      <c r="H633" s="243">
        <v>0.16</v>
      </c>
      <c r="I633" s="244"/>
      <c r="J633" s="245">
        <f>ROUND(I633*H633,2)</f>
        <v>0</v>
      </c>
      <c r="K633" s="241" t="s">
        <v>127</v>
      </c>
      <c r="L633" s="246"/>
      <c r="M633" s="247" t="s">
        <v>28</v>
      </c>
      <c r="N633" s="248" t="s">
        <v>47</v>
      </c>
      <c r="O633" s="67"/>
      <c r="P633" s="185">
        <f>O633*H633</f>
        <v>0</v>
      </c>
      <c r="Q633" s="185">
        <v>0.0025</v>
      </c>
      <c r="R633" s="185">
        <f>Q633*H633</f>
        <v>0.0004</v>
      </c>
      <c r="S633" s="185">
        <v>0</v>
      </c>
      <c r="T633" s="186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187" t="s">
        <v>181</v>
      </c>
      <c r="AT633" s="187" t="s">
        <v>200</v>
      </c>
      <c r="AU633" s="187" t="s">
        <v>84</v>
      </c>
      <c r="AY633" s="19" t="s">
        <v>121</v>
      </c>
      <c r="BE633" s="188">
        <f>IF(N633="základní",J633,0)</f>
        <v>0</v>
      </c>
      <c r="BF633" s="188">
        <f>IF(N633="snížená",J633,0)</f>
        <v>0</v>
      </c>
      <c r="BG633" s="188">
        <f>IF(N633="zákl. přenesená",J633,0)</f>
        <v>0</v>
      </c>
      <c r="BH633" s="188">
        <f>IF(N633="sníž. přenesená",J633,0)</f>
        <v>0</v>
      </c>
      <c r="BI633" s="188">
        <f>IF(N633="nulová",J633,0)</f>
        <v>0</v>
      </c>
      <c r="BJ633" s="19" t="s">
        <v>128</v>
      </c>
      <c r="BK633" s="188">
        <f>ROUND(I633*H633,2)</f>
        <v>0</v>
      </c>
      <c r="BL633" s="19" t="s">
        <v>128</v>
      </c>
      <c r="BM633" s="187" t="s">
        <v>674</v>
      </c>
    </row>
    <row r="634" spans="1:47" s="2" customFormat="1" ht="10.2">
      <c r="A634" s="36"/>
      <c r="B634" s="37"/>
      <c r="C634" s="38"/>
      <c r="D634" s="189" t="s">
        <v>130</v>
      </c>
      <c r="E634" s="38"/>
      <c r="F634" s="190" t="s">
        <v>673</v>
      </c>
      <c r="G634" s="38"/>
      <c r="H634" s="38"/>
      <c r="I634" s="191"/>
      <c r="J634" s="38"/>
      <c r="K634" s="38"/>
      <c r="L634" s="41"/>
      <c r="M634" s="192"/>
      <c r="N634" s="193"/>
      <c r="O634" s="67"/>
      <c r="P634" s="67"/>
      <c r="Q634" s="67"/>
      <c r="R634" s="67"/>
      <c r="S634" s="67"/>
      <c r="T634" s="68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T634" s="19" t="s">
        <v>130</v>
      </c>
      <c r="AU634" s="19" t="s">
        <v>84</v>
      </c>
    </row>
    <row r="635" spans="2:51" s="13" customFormat="1" ht="10.2">
      <c r="B635" s="196"/>
      <c r="C635" s="197"/>
      <c r="D635" s="189" t="s">
        <v>134</v>
      </c>
      <c r="E635" s="198" t="s">
        <v>28</v>
      </c>
      <c r="F635" s="199" t="s">
        <v>675</v>
      </c>
      <c r="G635" s="197"/>
      <c r="H635" s="198" t="s">
        <v>28</v>
      </c>
      <c r="I635" s="200"/>
      <c r="J635" s="197"/>
      <c r="K635" s="197"/>
      <c r="L635" s="201"/>
      <c r="M635" s="202"/>
      <c r="N635" s="203"/>
      <c r="O635" s="203"/>
      <c r="P635" s="203"/>
      <c r="Q635" s="203"/>
      <c r="R635" s="203"/>
      <c r="S635" s="203"/>
      <c r="T635" s="204"/>
      <c r="AT635" s="205" t="s">
        <v>134</v>
      </c>
      <c r="AU635" s="205" t="s">
        <v>84</v>
      </c>
      <c r="AV635" s="13" t="s">
        <v>82</v>
      </c>
      <c r="AW635" s="13" t="s">
        <v>35</v>
      </c>
      <c r="AX635" s="13" t="s">
        <v>74</v>
      </c>
      <c r="AY635" s="205" t="s">
        <v>121</v>
      </c>
    </row>
    <row r="636" spans="2:51" s="13" customFormat="1" ht="10.2">
      <c r="B636" s="196"/>
      <c r="C636" s="197"/>
      <c r="D636" s="189" t="s">
        <v>134</v>
      </c>
      <c r="E636" s="198" t="s">
        <v>28</v>
      </c>
      <c r="F636" s="199" t="s">
        <v>668</v>
      </c>
      <c r="G636" s="197"/>
      <c r="H636" s="198" t="s">
        <v>28</v>
      </c>
      <c r="I636" s="200"/>
      <c r="J636" s="197"/>
      <c r="K636" s="197"/>
      <c r="L636" s="201"/>
      <c r="M636" s="202"/>
      <c r="N636" s="203"/>
      <c r="O636" s="203"/>
      <c r="P636" s="203"/>
      <c r="Q636" s="203"/>
      <c r="R636" s="203"/>
      <c r="S636" s="203"/>
      <c r="T636" s="204"/>
      <c r="AT636" s="205" t="s">
        <v>134</v>
      </c>
      <c r="AU636" s="205" t="s">
        <v>84</v>
      </c>
      <c r="AV636" s="13" t="s">
        <v>82</v>
      </c>
      <c r="AW636" s="13" t="s">
        <v>35</v>
      </c>
      <c r="AX636" s="13" t="s">
        <v>74</v>
      </c>
      <c r="AY636" s="205" t="s">
        <v>121</v>
      </c>
    </row>
    <row r="637" spans="2:51" s="14" customFormat="1" ht="10.2">
      <c r="B637" s="206"/>
      <c r="C637" s="207"/>
      <c r="D637" s="189" t="s">
        <v>134</v>
      </c>
      <c r="E637" s="208" t="s">
        <v>28</v>
      </c>
      <c r="F637" s="209" t="s">
        <v>669</v>
      </c>
      <c r="G637" s="207"/>
      <c r="H637" s="210">
        <v>0.08</v>
      </c>
      <c r="I637" s="211"/>
      <c r="J637" s="207"/>
      <c r="K637" s="207"/>
      <c r="L637" s="212"/>
      <c r="M637" s="213"/>
      <c r="N637" s="214"/>
      <c r="O637" s="214"/>
      <c r="P637" s="214"/>
      <c r="Q637" s="214"/>
      <c r="R637" s="214"/>
      <c r="S637" s="214"/>
      <c r="T637" s="215"/>
      <c r="AT637" s="216" t="s">
        <v>134</v>
      </c>
      <c r="AU637" s="216" t="s">
        <v>84</v>
      </c>
      <c r="AV637" s="14" t="s">
        <v>84</v>
      </c>
      <c r="AW637" s="14" t="s">
        <v>35</v>
      </c>
      <c r="AX637" s="14" t="s">
        <v>74</v>
      </c>
      <c r="AY637" s="216" t="s">
        <v>121</v>
      </c>
    </row>
    <row r="638" spans="2:51" s="13" customFormat="1" ht="10.2">
      <c r="B638" s="196"/>
      <c r="C638" s="197"/>
      <c r="D638" s="189" t="s">
        <v>134</v>
      </c>
      <c r="E638" s="198" t="s">
        <v>28</v>
      </c>
      <c r="F638" s="199" t="s">
        <v>670</v>
      </c>
      <c r="G638" s="197"/>
      <c r="H638" s="198" t="s">
        <v>28</v>
      </c>
      <c r="I638" s="200"/>
      <c r="J638" s="197"/>
      <c r="K638" s="197"/>
      <c r="L638" s="201"/>
      <c r="M638" s="202"/>
      <c r="N638" s="203"/>
      <c r="O638" s="203"/>
      <c r="P638" s="203"/>
      <c r="Q638" s="203"/>
      <c r="R638" s="203"/>
      <c r="S638" s="203"/>
      <c r="T638" s="204"/>
      <c r="AT638" s="205" t="s">
        <v>134</v>
      </c>
      <c r="AU638" s="205" t="s">
        <v>84</v>
      </c>
      <c r="AV638" s="13" t="s">
        <v>82</v>
      </c>
      <c r="AW638" s="13" t="s">
        <v>35</v>
      </c>
      <c r="AX638" s="13" t="s">
        <v>74</v>
      </c>
      <c r="AY638" s="205" t="s">
        <v>121</v>
      </c>
    </row>
    <row r="639" spans="2:51" s="14" customFormat="1" ht="10.2">
      <c r="B639" s="206"/>
      <c r="C639" s="207"/>
      <c r="D639" s="189" t="s">
        <v>134</v>
      </c>
      <c r="E639" s="208" t="s">
        <v>28</v>
      </c>
      <c r="F639" s="209" t="s">
        <v>669</v>
      </c>
      <c r="G639" s="207"/>
      <c r="H639" s="210">
        <v>0.08</v>
      </c>
      <c r="I639" s="211"/>
      <c r="J639" s="207"/>
      <c r="K639" s="207"/>
      <c r="L639" s="212"/>
      <c r="M639" s="213"/>
      <c r="N639" s="214"/>
      <c r="O639" s="214"/>
      <c r="P639" s="214"/>
      <c r="Q639" s="214"/>
      <c r="R639" s="214"/>
      <c r="S639" s="214"/>
      <c r="T639" s="215"/>
      <c r="AT639" s="216" t="s">
        <v>134</v>
      </c>
      <c r="AU639" s="216" t="s">
        <v>84</v>
      </c>
      <c r="AV639" s="14" t="s">
        <v>84</v>
      </c>
      <c r="AW639" s="14" t="s">
        <v>35</v>
      </c>
      <c r="AX639" s="14" t="s">
        <v>74</v>
      </c>
      <c r="AY639" s="216" t="s">
        <v>121</v>
      </c>
    </row>
    <row r="640" spans="2:51" s="16" customFormat="1" ht="10.2">
      <c r="B640" s="228"/>
      <c r="C640" s="229"/>
      <c r="D640" s="189" t="s">
        <v>134</v>
      </c>
      <c r="E640" s="230" t="s">
        <v>28</v>
      </c>
      <c r="F640" s="231" t="s">
        <v>198</v>
      </c>
      <c r="G640" s="229"/>
      <c r="H640" s="232">
        <v>0.16</v>
      </c>
      <c r="I640" s="233"/>
      <c r="J640" s="229"/>
      <c r="K640" s="229"/>
      <c r="L640" s="234"/>
      <c r="M640" s="235"/>
      <c r="N640" s="236"/>
      <c r="O640" s="236"/>
      <c r="P640" s="236"/>
      <c r="Q640" s="236"/>
      <c r="R640" s="236"/>
      <c r="S640" s="236"/>
      <c r="T640" s="237"/>
      <c r="AT640" s="238" t="s">
        <v>134</v>
      </c>
      <c r="AU640" s="238" t="s">
        <v>84</v>
      </c>
      <c r="AV640" s="16" t="s">
        <v>128</v>
      </c>
      <c r="AW640" s="16" t="s">
        <v>35</v>
      </c>
      <c r="AX640" s="16" t="s">
        <v>82</v>
      </c>
      <c r="AY640" s="238" t="s">
        <v>121</v>
      </c>
    </row>
    <row r="641" spans="1:65" s="2" customFormat="1" ht="24.15" customHeight="1">
      <c r="A641" s="36"/>
      <c r="B641" s="37"/>
      <c r="C641" s="239" t="s">
        <v>676</v>
      </c>
      <c r="D641" s="239" t="s">
        <v>200</v>
      </c>
      <c r="E641" s="240" t="s">
        <v>677</v>
      </c>
      <c r="F641" s="241" t="s">
        <v>678</v>
      </c>
      <c r="G641" s="242" t="s">
        <v>522</v>
      </c>
      <c r="H641" s="243">
        <v>0.16</v>
      </c>
      <c r="I641" s="244"/>
      <c r="J641" s="245">
        <f>ROUND(I641*H641,2)</f>
        <v>0</v>
      </c>
      <c r="K641" s="241" t="s">
        <v>28</v>
      </c>
      <c r="L641" s="246"/>
      <c r="M641" s="247" t="s">
        <v>28</v>
      </c>
      <c r="N641" s="248" t="s">
        <v>47</v>
      </c>
      <c r="O641" s="67"/>
      <c r="P641" s="185">
        <f>O641*H641</f>
        <v>0</v>
      </c>
      <c r="Q641" s="185">
        <v>0.0096</v>
      </c>
      <c r="R641" s="185">
        <f>Q641*H641</f>
        <v>0.0015359999999999998</v>
      </c>
      <c r="S641" s="185">
        <v>0</v>
      </c>
      <c r="T641" s="186">
        <f>S641*H641</f>
        <v>0</v>
      </c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R641" s="187" t="s">
        <v>181</v>
      </c>
      <c r="AT641" s="187" t="s">
        <v>200</v>
      </c>
      <c r="AU641" s="187" t="s">
        <v>84</v>
      </c>
      <c r="AY641" s="19" t="s">
        <v>121</v>
      </c>
      <c r="BE641" s="188">
        <f>IF(N641="základní",J641,0)</f>
        <v>0</v>
      </c>
      <c r="BF641" s="188">
        <f>IF(N641="snížená",J641,0)</f>
        <v>0</v>
      </c>
      <c r="BG641" s="188">
        <f>IF(N641="zákl. přenesená",J641,0)</f>
        <v>0</v>
      </c>
      <c r="BH641" s="188">
        <f>IF(N641="sníž. přenesená",J641,0)</f>
        <v>0</v>
      </c>
      <c r="BI641" s="188">
        <f>IF(N641="nulová",J641,0)</f>
        <v>0</v>
      </c>
      <c r="BJ641" s="19" t="s">
        <v>128</v>
      </c>
      <c r="BK641" s="188">
        <f>ROUND(I641*H641,2)</f>
        <v>0</v>
      </c>
      <c r="BL641" s="19" t="s">
        <v>128</v>
      </c>
      <c r="BM641" s="187" t="s">
        <v>679</v>
      </c>
    </row>
    <row r="642" spans="1:47" s="2" customFormat="1" ht="10.2">
      <c r="A642" s="36"/>
      <c r="B642" s="37"/>
      <c r="C642" s="38"/>
      <c r="D642" s="189" t="s">
        <v>130</v>
      </c>
      <c r="E642" s="38"/>
      <c r="F642" s="190" t="s">
        <v>680</v>
      </c>
      <c r="G642" s="38"/>
      <c r="H642" s="38"/>
      <c r="I642" s="191"/>
      <c r="J642" s="38"/>
      <c r="K642" s="38"/>
      <c r="L642" s="41"/>
      <c r="M642" s="192"/>
      <c r="N642" s="193"/>
      <c r="O642" s="67"/>
      <c r="P642" s="67"/>
      <c r="Q642" s="67"/>
      <c r="R642" s="67"/>
      <c r="S642" s="67"/>
      <c r="T642" s="68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T642" s="19" t="s">
        <v>130</v>
      </c>
      <c r="AU642" s="19" t="s">
        <v>84</v>
      </c>
    </row>
    <row r="643" spans="2:51" s="13" customFormat="1" ht="10.2">
      <c r="B643" s="196"/>
      <c r="C643" s="197"/>
      <c r="D643" s="189" t="s">
        <v>134</v>
      </c>
      <c r="E643" s="198" t="s">
        <v>28</v>
      </c>
      <c r="F643" s="199" t="s">
        <v>681</v>
      </c>
      <c r="G643" s="197"/>
      <c r="H643" s="198" t="s">
        <v>28</v>
      </c>
      <c r="I643" s="200"/>
      <c r="J643" s="197"/>
      <c r="K643" s="197"/>
      <c r="L643" s="201"/>
      <c r="M643" s="202"/>
      <c r="N643" s="203"/>
      <c r="O643" s="203"/>
      <c r="P643" s="203"/>
      <c r="Q643" s="203"/>
      <c r="R643" s="203"/>
      <c r="S643" s="203"/>
      <c r="T643" s="204"/>
      <c r="AT643" s="205" t="s">
        <v>134</v>
      </c>
      <c r="AU643" s="205" t="s">
        <v>84</v>
      </c>
      <c r="AV643" s="13" t="s">
        <v>82</v>
      </c>
      <c r="AW643" s="13" t="s">
        <v>35</v>
      </c>
      <c r="AX643" s="13" t="s">
        <v>74</v>
      </c>
      <c r="AY643" s="205" t="s">
        <v>121</v>
      </c>
    </row>
    <row r="644" spans="2:51" s="13" customFormat="1" ht="10.2">
      <c r="B644" s="196"/>
      <c r="C644" s="197"/>
      <c r="D644" s="189" t="s">
        <v>134</v>
      </c>
      <c r="E644" s="198" t="s">
        <v>28</v>
      </c>
      <c r="F644" s="199" t="s">
        <v>668</v>
      </c>
      <c r="G644" s="197"/>
      <c r="H644" s="198" t="s">
        <v>28</v>
      </c>
      <c r="I644" s="200"/>
      <c r="J644" s="197"/>
      <c r="K644" s="197"/>
      <c r="L644" s="201"/>
      <c r="M644" s="202"/>
      <c r="N644" s="203"/>
      <c r="O644" s="203"/>
      <c r="P644" s="203"/>
      <c r="Q644" s="203"/>
      <c r="R644" s="203"/>
      <c r="S644" s="203"/>
      <c r="T644" s="204"/>
      <c r="AT644" s="205" t="s">
        <v>134</v>
      </c>
      <c r="AU644" s="205" t="s">
        <v>84</v>
      </c>
      <c r="AV644" s="13" t="s">
        <v>82</v>
      </c>
      <c r="AW644" s="13" t="s">
        <v>35</v>
      </c>
      <c r="AX644" s="13" t="s">
        <v>74</v>
      </c>
      <c r="AY644" s="205" t="s">
        <v>121</v>
      </c>
    </row>
    <row r="645" spans="2:51" s="14" customFormat="1" ht="10.2">
      <c r="B645" s="206"/>
      <c r="C645" s="207"/>
      <c r="D645" s="189" t="s">
        <v>134</v>
      </c>
      <c r="E645" s="208" t="s">
        <v>28</v>
      </c>
      <c r="F645" s="209" t="s">
        <v>669</v>
      </c>
      <c r="G645" s="207"/>
      <c r="H645" s="210">
        <v>0.08</v>
      </c>
      <c r="I645" s="211"/>
      <c r="J645" s="207"/>
      <c r="K645" s="207"/>
      <c r="L645" s="212"/>
      <c r="M645" s="213"/>
      <c r="N645" s="214"/>
      <c r="O645" s="214"/>
      <c r="P645" s="214"/>
      <c r="Q645" s="214"/>
      <c r="R645" s="214"/>
      <c r="S645" s="214"/>
      <c r="T645" s="215"/>
      <c r="AT645" s="216" t="s">
        <v>134</v>
      </c>
      <c r="AU645" s="216" t="s">
        <v>84</v>
      </c>
      <c r="AV645" s="14" t="s">
        <v>84</v>
      </c>
      <c r="AW645" s="14" t="s">
        <v>35</v>
      </c>
      <c r="AX645" s="14" t="s">
        <v>74</v>
      </c>
      <c r="AY645" s="216" t="s">
        <v>121</v>
      </c>
    </row>
    <row r="646" spans="2:51" s="13" customFormat="1" ht="10.2">
      <c r="B646" s="196"/>
      <c r="C646" s="197"/>
      <c r="D646" s="189" t="s">
        <v>134</v>
      </c>
      <c r="E646" s="198" t="s">
        <v>28</v>
      </c>
      <c r="F646" s="199" t="s">
        <v>670</v>
      </c>
      <c r="G646" s="197"/>
      <c r="H646" s="198" t="s">
        <v>28</v>
      </c>
      <c r="I646" s="200"/>
      <c r="J646" s="197"/>
      <c r="K646" s="197"/>
      <c r="L646" s="201"/>
      <c r="M646" s="202"/>
      <c r="N646" s="203"/>
      <c r="O646" s="203"/>
      <c r="P646" s="203"/>
      <c r="Q646" s="203"/>
      <c r="R646" s="203"/>
      <c r="S646" s="203"/>
      <c r="T646" s="204"/>
      <c r="AT646" s="205" t="s">
        <v>134</v>
      </c>
      <c r="AU646" s="205" t="s">
        <v>84</v>
      </c>
      <c r="AV646" s="13" t="s">
        <v>82</v>
      </c>
      <c r="AW646" s="13" t="s">
        <v>35</v>
      </c>
      <c r="AX646" s="13" t="s">
        <v>74</v>
      </c>
      <c r="AY646" s="205" t="s">
        <v>121</v>
      </c>
    </row>
    <row r="647" spans="2:51" s="14" customFormat="1" ht="10.2">
      <c r="B647" s="206"/>
      <c r="C647" s="207"/>
      <c r="D647" s="189" t="s">
        <v>134</v>
      </c>
      <c r="E647" s="208" t="s">
        <v>28</v>
      </c>
      <c r="F647" s="209" t="s">
        <v>669</v>
      </c>
      <c r="G647" s="207"/>
      <c r="H647" s="210">
        <v>0.08</v>
      </c>
      <c r="I647" s="211"/>
      <c r="J647" s="207"/>
      <c r="K647" s="207"/>
      <c r="L647" s="212"/>
      <c r="M647" s="213"/>
      <c r="N647" s="214"/>
      <c r="O647" s="214"/>
      <c r="P647" s="214"/>
      <c r="Q647" s="214"/>
      <c r="R647" s="214"/>
      <c r="S647" s="214"/>
      <c r="T647" s="215"/>
      <c r="AT647" s="216" t="s">
        <v>134</v>
      </c>
      <c r="AU647" s="216" t="s">
        <v>84</v>
      </c>
      <c r="AV647" s="14" t="s">
        <v>84</v>
      </c>
      <c r="AW647" s="14" t="s">
        <v>35</v>
      </c>
      <c r="AX647" s="14" t="s">
        <v>74</v>
      </c>
      <c r="AY647" s="216" t="s">
        <v>121</v>
      </c>
    </row>
    <row r="648" spans="2:51" s="16" customFormat="1" ht="10.2">
      <c r="B648" s="228"/>
      <c r="C648" s="229"/>
      <c r="D648" s="189" t="s">
        <v>134</v>
      </c>
      <c r="E648" s="230" t="s">
        <v>28</v>
      </c>
      <c r="F648" s="231" t="s">
        <v>198</v>
      </c>
      <c r="G648" s="229"/>
      <c r="H648" s="232">
        <v>0.16</v>
      </c>
      <c r="I648" s="233"/>
      <c r="J648" s="229"/>
      <c r="K648" s="229"/>
      <c r="L648" s="234"/>
      <c r="M648" s="235"/>
      <c r="N648" s="236"/>
      <c r="O648" s="236"/>
      <c r="P648" s="236"/>
      <c r="Q648" s="236"/>
      <c r="R648" s="236"/>
      <c r="S648" s="236"/>
      <c r="T648" s="237"/>
      <c r="AT648" s="238" t="s">
        <v>134</v>
      </c>
      <c r="AU648" s="238" t="s">
        <v>84</v>
      </c>
      <c r="AV648" s="16" t="s">
        <v>128</v>
      </c>
      <c r="AW648" s="16" t="s">
        <v>35</v>
      </c>
      <c r="AX648" s="16" t="s">
        <v>82</v>
      </c>
      <c r="AY648" s="238" t="s">
        <v>121</v>
      </c>
    </row>
    <row r="649" spans="1:65" s="2" customFormat="1" ht="24.15" customHeight="1">
      <c r="A649" s="36"/>
      <c r="B649" s="37"/>
      <c r="C649" s="239" t="s">
        <v>682</v>
      </c>
      <c r="D649" s="239" t="s">
        <v>200</v>
      </c>
      <c r="E649" s="240" t="s">
        <v>683</v>
      </c>
      <c r="F649" s="241" t="s">
        <v>684</v>
      </c>
      <c r="G649" s="242" t="s">
        <v>522</v>
      </c>
      <c r="H649" s="243">
        <v>0.08</v>
      </c>
      <c r="I649" s="244"/>
      <c r="J649" s="245">
        <f>ROUND(I649*H649,2)</f>
        <v>0</v>
      </c>
      <c r="K649" s="241" t="s">
        <v>127</v>
      </c>
      <c r="L649" s="246"/>
      <c r="M649" s="247" t="s">
        <v>28</v>
      </c>
      <c r="N649" s="248" t="s">
        <v>47</v>
      </c>
      <c r="O649" s="67"/>
      <c r="P649" s="185">
        <f>O649*H649</f>
        <v>0</v>
      </c>
      <c r="Q649" s="185">
        <v>0.00113</v>
      </c>
      <c r="R649" s="185">
        <f>Q649*H649</f>
        <v>9.04E-05</v>
      </c>
      <c r="S649" s="185">
        <v>0</v>
      </c>
      <c r="T649" s="186">
        <f>S649*H649</f>
        <v>0</v>
      </c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R649" s="187" t="s">
        <v>181</v>
      </c>
      <c r="AT649" s="187" t="s">
        <v>200</v>
      </c>
      <c r="AU649" s="187" t="s">
        <v>84</v>
      </c>
      <c r="AY649" s="19" t="s">
        <v>121</v>
      </c>
      <c r="BE649" s="188">
        <f>IF(N649="základní",J649,0)</f>
        <v>0</v>
      </c>
      <c r="BF649" s="188">
        <f>IF(N649="snížená",J649,0)</f>
        <v>0</v>
      </c>
      <c r="BG649" s="188">
        <f>IF(N649="zákl. přenesená",J649,0)</f>
        <v>0</v>
      </c>
      <c r="BH649" s="188">
        <f>IF(N649="sníž. přenesená",J649,0)</f>
        <v>0</v>
      </c>
      <c r="BI649" s="188">
        <f>IF(N649="nulová",J649,0)</f>
        <v>0</v>
      </c>
      <c r="BJ649" s="19" t="s">
        <v>128</v>
      </c>
      <c r="BK649" s="188">
        <f>ROUND(I649*H649,2)</f>
        <v>0</v>
      </c>
      <c r="BL649" s="19" t="s">
        <v>128</v>
      </c>
      <c r="BM649" s="187" t="s">
        <v>685</v>
      </c>
    </row>
    <row r="650" spans="1:47" s="2" customFormat="1" ht="10.2">
      <c r="A650" s="36"/>
      <c r="B650" s="37"/>
      <c r="C650" s="38"/>
      <c r="D650" s="189" t="s">
        <v>130</v>
      </c>
      <c r="E650" s="38"/>
      <c r="F650" s="190" t="s">
        <v>684</v>
      </c>
      <c r="G650" s="38"/>
      <c r="H650" s="38"/>
      <c r="I650" s="191"/>
      <c r="J650" s="38"/>
      <c r="K650" s="38"/>
      <c r="L650" s="41"/>
      <c r="M650" s="192"/>
      <c r="N650" s="193"/>
      <c r="O650" s="67"/>
      <c r="P650" s="67"/>
      <c r="Q650" s="67"/>
      <c r="R650" s="67"/>
      <c r="S650" s="67"/>
      <c r="T650" s="68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T650" s="19" t="s">
        <v>130</v>
      </c>
      <c r="AU650" s="19" t="s">
        <v>84</v>
      </c>
    </row>
    <row r="651" spans="2:51" s="13" customFormat="1" ht="10.2">
      <c r="B651" s="196"/>
      <c r="C651" s="197"/>
      <c r="D651" s="189" t="s">
        <v>134</v>
      </c>
      <c r="E651" s="198" t="s">
        <v>28</v>
      </c>
      <c r="F651" s="199" t="s">
        <v>686</v>
      </c>
      <c r="G651" s="197"/>
      <c r="H651" s="198" t="s">
        <v>28</v>
      </c>
      <c r="I651" s="200"/>
      <c r="J651" s="197"/>
      <c r="K651" s="197"/>
      <c r="L651" s="201"/>
      <c r="M651" s="202"/>
      <c r="N651" s="203"/>
      <c r="O651" s="203"/>
      <c r="P651" s="203"/>
      <c r="Q651" s="203"/>
      <c r="R651" s="203"/>
      <c r="S651" s="203"/>
      <c r="T651" s="204"/>
      <c r="AT651" s="205" t="s">
        <v>134</v>
      </c>
      <c r="AU651" s="205" t="s">
        <v>84</v>
      </c>
      <c r="AV651" s="13" t="s">
        <v>82</v>
      </c>
      <c r="AW651" s="13" t="s">
        <v>35</v>
      </c>
      <c r="AX651" s="13" t="s">
        <v>74</v>
      </c>
      <c r="AY651" s="205" t="s">
        <v>121</v>
      </c>
    </row>
    <row r="652" spans="2:51" s="13" customFormat="1" ht="20.4">
      <c r="B652" s="196"/>
      <c r="C652" s="197"/>
      <c r="D652" s="189" t="s">
        <v>134</v>
      </c>
      <c r="E652" s="198" t="s">
        <v>28</v>
      </c>
      <c r="F652" s="199" t="s">
        <v>687</v>
      </c>
      <c r="G652" s="197"/>
      <c r="H652" s="198" t="s">
        <v>28</v>
      </c>
      <c r="I652" s="200"/>
      <c r="J652" s="197"/>
      <c r="K652" s="197"/>
      <c r="L652" s="201"/>
      <c r="M652" s="202"/>
      <c r="N652" s="203"/>
      <c r="O652" s="203"/>
      <c r="P652" s="203"/>
      <c r="Q652" s="203"/>
      <c r="R652" s="203"/>
      <c r="S652" s="203"/>
      <c r="T652" s="204"/>
      <c r="AT652" s="205" t="s">
        <v>134</v>
      </c>
      <c r="AU652" s="205" t="s">
        <v>84</v>
      </c>
      <c r="AV652" s="13" t="s">
        <v>82</v>
      </c>
      <c r="AW652" s="13" t="s">
        <v>35</v>
      </c>
      <c r="AX652" s="13" t="s">
        <v>74</v>
      </c>
      <c r="AY652" s="205" t="s">
        <v>121</v>
      </c>
    </row>
    <row r="653" spans="2:51" s="14" customFormat="1" ht="10.2">
      <c r="B653" s="206"/>
      <c r="C653" s="207"/>
      <c r="D653" s="189" t="s">
        <v>134</v>
      </c>
      <c r="E653" s="208" t="s">
        <v>28</v>
      </c>
      <c r="F653" s="209" t="s">
        <v>688</v>
      </c>
      <c r="G653" s="207"/>
      <c r="H653" s="210">
        <v>0.08</v>
      </c>
      <c r="I653" s="211"/>
      <c r="J653" s="207"/>
      <c r="K653" s="207"/>
      <c r="L653" s="212"/>
      <c r="M653" s="213"/>
      <c r="N653" s="214"/>
      <c r="O653" s="214"/>
      <c r="P653" s="214"/>
      <c r="Q653" s="214"/>
      <c r="R653" s="214"/>
      <c r="S653" s="214"/>
      <c r="T653" s="215"/>
      <c r="AT653" s="216" t="s">
        <v>134</v>
      </c>
      <c r="AU653" s="216" t="s">
        <v>84</v>
      </c>
      <c r="AV653" s="14" t="s">
        <v>84</v>
      </c>
      <c r="AW653" s="14" t="s">
        <v>35</v>
      </c>
      <c r="AX653" s="14" t="s">
        <v>82</v>
      </c>
      <c r="AY653" s="216" t="s">
        <v>121</v>
      </c>
    </row>
    <row r="654" spans="1:65" s="2" customFormat="1" ht="24.15" customHeight="1">
      <c r="A654" s="36"/>
      <c r="B654" s="37"/>
      <c r="C654" s="239" t="s">
        <v>689</v>
      </c>
      <c r="D654" s="239" t="s">
        <v>200</v>
      </c>
      <c r="E654" s="240" t="s">
        <v>690</v>
      </c>
      <c r="F654" s="241" t="s">
        <v>691</v>
      </c>
      <c r="G654" s="242" t="s">
        <v>522</v>
      </c>
      <c r="H654" s="243">
        <v>0.08</v>
      </c>
      <c r="I654" s="244"/>
      <c r="J654" s="245">
        <f>ROUND(I654*H654,2)</f>
        <v>0</v>
      </c>
      <c r="K654" s="241" t="s">
        <v>127</v>
      </c>
      <c r="L654" s="246"/>
      <c r="M654" s="247" t="s">
        <v>28</v>
      </c>
      <c r="N654" s="248" t="s">
        <v>47</v>
      </c>
      <c r="O654" s="67"/>
      <c r="P654" s="185">
        <f>O654*H654</f>
        <v>0</v>
      </c>
      <c r="Q654" s="185">
        <v>0.00333</v>
      </c>
      <c r="R654" s="185">
        <f>Q654*H654</f>
        <v>0.0002664</v>
      </c>
      <c r="S654" s="185">
        <v>0</v>
      </c>
      <c r="T654" s="186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187" t="s">
        <v>181</v>
      </c>
      <c r="AT654" s="187" t="s">
        <v>200</v>
      </c>
      <c r="AU654" s="187" t="s">
        <v>84</v>
      </c>
      <c r="AY654" s="19" t="s">
        <v>121</v>
      </c>
      <c r="BE654" s="188">
        <f>IF(N654="základní",J654,0)</f>
        <v>0</v>
      </c>
      <c r="BF654" s="188">
        <f>IF(N654="snížená",J654,0)</f>
        <v>0</v>
      </c>
      <c r="BG654" s="188">
        <f>IF(N654="zákl. přenesená",J654,0)</f>
        <v>0</v>
      </c>
      <c r="BH654" s="188">
        <f>IF(N654="sníž. přenesená",J654,0)</f>
        <v>0</v>
      </c>
      <c r="BI654" s="188">
        <f>IF(N654="nulová",J654,0)</f>
        <v>0</v>
      </c>
      <c r="BJ654" s="19" t="s">
        <v>128</v>
      </c>
      <c r="BK654" s="188">
        <f>ROUND(I654*H654,2)</f>
        <v>0</v>
      </c>
      <c r="BL654" s="19" t="s">
        <v>128</v>
      </c>
      <c r="BM654" s="187" t="s">
        <v>692</v>
      </c>
    </row>
    <row r="655" spans="1:47" s="2" customFormat="1" ht="10.2">
      <c r="A655" s="36"/>
      <c r="B655" s="37"/>
      <c r="C655" s="38"/>
      <c r="D655" s="189" t="s">
        <v>130</v>
      </c>
      <c r="E655" s="38"/>
      <c r="F655" s="190" t="s">
        <v>691</v>
      </c>
      <c r="G655" s="38"/>
      <c r="H655" s="38"/>
      <c r="I655" s="191"/>
      <c r="J655" s="38"/>
      <c r="K655" s="38"/>
      <c r="L655" s="41"/>
      <c r="M655" s="192"/>
      <c r="N655" s="193"/>
      <c r="O655" s="67"/>
      <c r="P655" s="67"/>
      <c r="Q655" s="67"/>
      <c r="R655" s="67"/>
      <c r="S655" s="67"/>
      <c r="T655" s="68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T655" s="19" t="s">
        <v>130</v>
      </c>
      <c r="AU655" s="19" t="s">
        <v>84</v>
      </c>
    </row>
    <row r="656" spans="2:51" s="13" customFormat="1" ht="10.2">
      <c r="B656" s="196"/>
      <c r="C656" s="197"/>
      <c r="D656" s="189" t="s">
        <v>134</v>
      </c>
      <c r="E656" s="198" t="s">
        <v>28</v>
      </c>
      <c r="F656" s="199" t="s">
        <v>686</v>
      </c>
      <c r="G656" s="197"/>
      <c r="H656" s="198" t="s">
        <v>28</v>
      </c>
      <c r="I656" s="200"/>
      <c r="J656" s="197"/>
      <c r="K656" s="197"/>
      <c r="L656" s="201"/>
      <c r="M656" s="202"/>
      <c r="N656" s="203"/>
      <c r="O656" s="203"/>
      <c r="P656" s="203"/>
      <c r="Q656" s="203"/>
      <c r="R656" s="203"/>
      <c r="S656" s="203"/>
      <c r="T656" s="204"/>
      <c r="AT656" s="205" t="s">
        <v>134</v>
      </c>
      <c r="AU656" s="205" t="s">
        <v>84</v>
      </c>
      <c r="AV656" s="13" t="s">
        <v>82</v>
      </c>
      <c r="AW656" s="13" t="s">
        <v>35</v>
      </c>
      <c r="AX656" s="13" t="s">
        <v>74</v>
      </c>
      <c r="AY656" s="205" t="s">
        <v>121</v>
      </c>
    </row>
    <row r="657" spans="2:51" s="13" customFormat="1" ht="20.4">
      <c r="B657" s="196"/>
      <c r="C657" s="197"/>
      <c r="D657" s="189" t="s">
        <v>134</v>
      </c>
      <c r="E657" s="198" t="s">
        <v>28</v>
      </c>
      <c r="F657" s="199" t="s">
        <v>693</v>
      </c>
      <c r="G657" s="197"/>
      <c r="H657" s="198" t="s">
        <v>28</v>
      </c>
      <c r="I657" s="200"/>
      <c r="J657" s="197"/>
      <c r="K657" s="197"/>
      <c r="L657" s="201"/>
      <c r="M657" s="202"/>
      <c r="N657" s="203"/>
      <c r="O657" s="203"/>
      <c r="P657" s="203"/>
      <c r="Q657" s="203"/>
      <c r="R657" s="203"/>
      <c r="S657" s="203"/>
      <c r="T657" s="204"/>
      <c r="AT657" s="205" t="s">
        <v>134</v>
      </c>
      <c r="AU657" s="205" t="s">
        <v>84</v>
      </c>
      <c r="AV657" s="13" t="s">
        <v>82</v>
      </c>
      <c r="AW657" s="13" t="s">
        <v>35</v>
      </c>
      <c r="AX657" s="13" t="s">
        <v>74</v>
      </c>
      <c r="AY657" s="205" t="s">
        <v>121</v>
      </c>
    </row>
    <row r="658" spans="2:51" s="14" customFormat="1" ht="10.2">
      <c r="B658" s="206"/>
      <c r="C658" s="207"/>
      <c r="D658" s="189" t="s">
        <v>134</v>
      </c>
      <c r="E658" s="208" t="s">
        <v>28</v>
      </c>
      <c r="F658" s="209" t="s">
        <v>688</v>
      </c>
      <c r="G658" s="207"/>
      <c r="H658" s="210">
        <v>0.08</v>
      </c>
      <c r="I658" s="211"/>
      <c r="J658" s="207"/>
      <c r="K658" s="207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134</v>
      </c>
      <c r="AU658" s="216" t="s">
        <v>84</v>
      </c>
      <c r="AV658" s="14" t="s">
        <v>84</v>
      </c>
      <c r="AW658" s="14" t="s">
        <v>35</v>
      </c>
      <c r="AX658" s="14" t="s">
        <v>82</v>
      </c>
      <c r="AY658" s="216" t="s">
        <v>121</v>
      </c>
    </row>
    <row r="659" spans="1:65" s="2" customFormat="1" ht="24.15" customHeight="1">
      <c r="A659" s="36"/>
      <c r="B659" s="37"/>
      <c r="C659" s="239" t="s">
        <v>694</v>
      </c>
      <c r="D659" s="239" t="s">
        <v>200</v>
      </c>
      <c r="E659" s="240" t="s">
        <v>695</v>
      </c>
      <c r="F659" s="241" t="s">
        <v>696</v>
      </c>
      <c r="G659" s="242" t="s">
        <v>522</v>
      </c>
      <c r="H659" s="243">
        <v>0.08</v>
      </c>
      <c r="I659" s="244"/>
      <c r="J659" s="245">
        <f>ROUND(I659*H659,2)</f>
        <v>0</v>
      </c>
      <c r="K659" s="241" t="s">
        <v>127</v>
      </c>
      <c r="L659" s="246"/>
      <c r="M659" s="247" t="s">
        <v>28</v>
      </c>
      <c r="N659" s="248" t="s">
        <v>47</v>
      </c>
      <c r="O659" s="67"/>
      <c r="P659" s="185">
        <f>O659*H659</f>
        <v>0</v>
      </c>
      <c r="Q659" s="185">
        <v>0.0096</v>
      </c>
      <c r="R659" s="185">
        <f>Q659*H659</f>
        <v>0.0007679999999999999</v>
      </c>
      <c r="S659" s="185">
        <v>0</v>
      </c>
      <c r="T659" s="186">
        <f>S659*H659</f>
        <v>0</v>
      </c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R659" s="187" t="s">
        <v>181</v>
      </c>
      <c r="AT659" s="187" t="s">
        <v>200</v>
      </c>
      <c r="AU659" s="187" t="s">
        <v>84</v>
      </c>
      <c r="AY659" s="19" t="s">
        <v>121</v>
      </c>
      <c r="BE659" s="188">
        <f>IF(N659="základní",J659,0)</f>
        <v>0</v>
      </c>
      <c r="BF659" s="188">
        <f>IF(N659="snížená",J659,0)</f>
        <v>0</v>
      </c>
      <c r="BG659" s="188">
        <f>IF(N659="zákl. přenesená",J659,0)</f>
        <v>0</v>
      </c>
      <c r="BH659" s="188">
        <f>IF(N659="sníž. přenesená",J659,0)</f>
        <v>0</v>
      </c>
      <c r="BI659" s="188">
        <f>IF(N659="nulová",J659,0)</f>
        <v>0</v>
      </c>
      <c r="BJ659" s="19" t="s">
        <v>128</v>
      </c>
      <c r="BK659" s="188">
        <f>ROUND(I659*H659,2)</f>
        <v>0</v>
      </c>
      <c r="BL659" s="19" t="s">
        <v>128</v>
      </c>
      <c r="BM659" s="187" t="s">
        <v>697</v>
      </c>
    </row>
    <row r="660" spans="1:47" s="2" customFormat="1" ht="10.2">
      <c r="A660" s="36"/>
      <c r="B660" s="37"/>
      <c r="C660" s="38"/>
      <c r="D660" s="189" t="s">
        <v>130</v>
      </c>
      <c r="E660" s="38"/>
      <c r="F660" s="190" t="s">
        <v>696</v>
      </c>
      <c r="G660" s="38"/>
      <c r="H660" s="38"/>
      <c r="I660" s="191"/>
      <c r="J660" s="38"/>
      <c r="K660" s="38"/>
      <c r="L660" s="41"/>
      <c r="M660" s="192"/>
      <c r="N660" s="193"/>
      <c r="O660" s="67"/>
      <c r="P660" s="67"/>
      <c r="Q660" s="67"/>
      <c r="R660" s="67"/>
      <c r="S660" s="67"/>
      <c r="T660" s="68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T660" s="19" t="s">
        <v>130</v>
      </c>
      <c r="AU660" s="19" t="s">
        <v>84</v>
      </c>
    </row>
    <row r="661" spans="2:51" s="13" customFormat="1" ht="20.4">
      <c r="B661" s="196"/>
      <c r="C661" s="197"/>
      <c r="D661" s="189" t="s">
        <v>134</v>
      </c>
      <c r="E661" s="198" t="s">
        <v>28</v>
      </c>
      <c r="F661" s="199" t="s">
        <v>698</v>
      </c>
      <c r="G661" s="197"/>
      <c r="H661" s="198" t="s">
        <v>28</v>
      </c>
      <c r="I661" s="200"/>
      <c r="J661" s="197"/>
      <c r="K661" s="197"/>
      <c r="L661" s="201"/>
      <c r="M661" s="202"/>
      <c r="N661" s="203"/>
      <c r="O661" s="203"/>
      <c r="P661" s="203"/>
      <c r="Q661" s="203"/>
      <c r="R661" s="203"/>
      <c r="S661" s="203"/>
      <c r="T661" s="204"/>
      <c r="AT661" s="205" t="s">
        <v>134</v>
      </c>
      <c r="AU661" s="205" t="s">
        <v>84</v>
      </c>
      <c r="AV661" s="13" t="s">
        <v>82</v>
      </c>
      <c r="AW661" s="13" t="s">
        <v>35</v>
      </c>
      <c r="AX661" s="13" t="s">
        <v>74</v>
      </c>
      <c r="AY661" s="205" t="s">
        <v>121</v>
      </c>
    </row>
    <row r="662" spans="2:51" s="13" customFormat="1" ht="10.2">
      <c r="B662" s="196"/>
      <c r="C662" s="197"/>
      <c r="D662" s="189" t="s">
        <v>134</v>
      </c>
      <c r="E662" s="198" t="s">
        <v>28</v>
      </c>
      <c r="F662" s="199" t="s">
        <v>650</v>
      </c>
      <c r="G662" s="197"/>
      <c r="H662" s="198" t="s">
        <v>28</v>
      </c>
      <c r="I662" s="200"/>
      <c r="J662" s="197"/>
      <c r="K662" s="197"/>
      <c r="L662" s="201"/>
      <c r="M662" s="202"/>
      <c r="N662" s="203"/>
      <c r="O662" s="203"/>
      <c r="P662" s="203"/>
      <c r="Q662" s="203"/>
      <c r="R662" s="203"/>
      <c r="S662" s="203"/>
      <c r="T662" s="204"/>
      <c r="AT662" s="205" t="s">
        <v>134</v>
      </c>
      <c r="AU662" s="205" t="s">
        <v>84</v>
      </c>
      <c r="AV662" s="13" t="s">
        <v>82</v>
      </c>
      <c r="AW662" s="13" t="s">
        <v>35</v>
      </c>
      <c r="AX662" s="13" t="s">
        <v>74</v>
      </c>
      <c r="AY662" s="205" t="s">
        <v>121</v>
      </c>
    </row>
    <row r="663" spans="2:51" s="14" customFormat="1" ht="10.2">
      <c r="B663" s="206"/>
      <c r="C663" s="207"/>
      <c r="D663" s="189" t="s">
        <v>134</v>
      </c>
      <c r="E663" s="208" t="s">
        <v>28</v>
      </c>
      <c r="F663" s="209" t="s">
        <v>688</v>
      </c>
      <c r="G663" s="207"/>
      <c r="H663" s="210">
        <v>0.08</v>
      </c>
      <c r="I663" s="211"/>
      <c r="J663" s="207"/>
      <c r="K663" s="207"/>
      <c r="L663" s="212"/>
      <c r="M663" s="213"/>
      <c r="N663" s="214"/>
      <c r="O663" s="214"/>
      <c r="P663" s="214"/>
      <c r="Q663" s="214"/>
      <c r="R663" s="214"/>
      <c r="S663" s="214"/>
      <c r="T663" s="215"/>
      <c r="AT663" s="216" t="s">
        <v>134</v>
      </c>
      <c r="AU663" s="216" t="s">
        <v>84</v>
      </c>
      <c r="AV663" s="14" t="s">
        <v>84</v>
      </c>
      <c r="AW663" s="14" t="s">
        <v>35</v>
      </c>
      <c r="AX663" s="14" t="s">
        <v>82</v>
      </c>
      <c r="AY663" s="216" t="s">
        <v>121</v>
      </c>
    </row>
    <row r="664" spans="1:65" s="2" customFormat="1" ht="16.5" customHeight="1">
      <c r="A664" s="36"/>
      <c r="B664" s="37"/>
      <c r="C664" s="239" t="s">
        <v>699</v>
      </c>
      <c r="D664" s="239" t="s">
        <v>200</v>
      </c>
      <c r="E664" s="240" t="s">
        <v>700</v>
      </c>
      <c r="F664" s="241" t="s">
        <v>701</v>
      </c>
      <c r="G664" s="242" t="s">
        <v>303</v>
      </c>
      <c r="H664" s="243">
        <v>0.004</v>
      </c>
      <c r="I664" s="244"/>
      <c r="J664" s="245">
        <f>ROUND(I664*H664,2)</f>
        <v>0</v>
      </c>
      <c r="K664" s="241" t="s">
        <v>127</v>
      </c>
      <c r="L664" s="246"/>
      <c r="M664" s="247" t="s">
        <v>28</v>
      </c>
      <c r="N664" s="248" t="s">
        <v>47</v>
      </c>
      <c r="O664" s="67"/>
      <c r="P664" s="185">
        <f>O664*H664</f>
        <v>0</v>
      </c>
      <c r="Q664" s="185">
        <v>1</v>
      </c>
      <c r="R664" s="185">
        <f>Q664*H664</f>
        <v>0.004</v>
      </c>
      <c r="S664" s="185">
        <v>0</v>
      </c>
      <c r="T664" s="186">
        <f>S664*H664</f>
        <v>0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187" t="s">
        <v>455</v>
      </c>
      <c r="AT664" s="187" t="s">
        <v>200</v>
      </c>
      <c r="AU664" s="187" t="s">
        <v>84</v>
      </c>
      <c r="AY664" s="19" t="s">
        <v>121</v>
      </c>
      <c r="BE664" s="188">
        <f>IF(N664="základní",J664,0)</f>
        <v>0</v>
      </c>
      <c r="BF664" s="188">
        <f>IF(N664="snížená",J664,0)</f>
        <v>0</v>
      </c>
      <c r="BG664" s="188">
        <f>IF(N664="zákl. přenesená",J664,0)</f>
        <v>0</v>
      </c>
      <c r="BH664" s="188">
        <f>IF(N664="sníž. přenesená",J664,0)</f>
        <v>0</v>
      </c>
      <c r="BI664" s="188">
        <f>IF(N664="nulová",J664,0)</f>
        <v>0</v>
      </c>
      <c r="BJ664" s="19" t="s">
        <v>128</v>
      </c>
      <c r="BK664" s="188">
        <f>ROUND(I664*H664,2)</f>
        <v>0</v>
      </c>
      <c r="BL664" s="19" t="s">
        <v>255</v>
      </c>
      <c r="BM664" s="187" t="s">
        <v>702</v>
      </c>
    </row>
    <row r="665" spans="1:47" s="2" customFormat="1" ht="10.2">
      <c r="A665" s="36"/>
      <c r="B665" s="37"/>
      <c r="C665" s="38"/>
      <c r="D665" s="189" t="s">
        <v>130</v>
      </c>
      <c r="E665" s="38"/>
      <c r="F665" s="190" t="s">
        <v>701</v>
      </c>
      <c r="G665" s="38"/>
      <c r="H665" s="38"/>
      <c r="I665" s="191"/>
      <c r="J665" s="38"/>
      <c r="K665" s="38"/>
      <c r="L665" s="41"/>
      <c r="M665" s="192"/>
      <c r="N665" s="193"/>
      <c r="O665" s="67"/>
      <c r="P665" s="67"/>
      <c r="Q665" s="67"/>
      <c r="R665" s="67"/>
      <c r="S665" s="67"/>
      <c r="T665" s="68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T665" s="19" t="s">
        <v>130</v>
      </c>
      <c r="AU665" s="19" t="s">
        <v>84</v>
      </c>
    </row>
    <row r="666" spans="2:51" s="13" customFormat="1" ht="10.2">
      <c r="B666" s="196"/>
      <c r="C666" s="197"/>
      <c r="D666" s="189" t="s">
        <v>134</v>
      </c>
      <c r="E666" s="198" t="s">
        <v>28</v>
      </c>
      <c r="F666" s="199" t="s">
        <v>686</v>
      </c>
      <c r="G666" s="197"/>
      <c r="H666" s="198" t="s">
        <v>28</v>
      </c>
      <c r="I666" s="200"/>
      <c r="J666" s="197"/>
      <c r="K666" s="197"/>
      <c r="L666" s="201"/>
      <c r="M666" s="202"/>
      <c r="N666" s="203"/>
      <c r="O666" s="203"/>
      <c r="P666" s="203"/>
      <c r="Q666" s="203"/>
      <c r="R666" s="203"/>
      <c r="S666" s="203"/>
      <c r="T666" s="204"/>
      <c r="AT666" s="205" t="s">
        <v>134</v>
      </c>
      <c r="AU666" s="205" t="s">
        <v>84</v>
      </c>
      <c r="AV666" s="13" t="s">
        <v>82</v>
      </c>
      <c r="AW666" s="13" t="s">
        <v>35</v>
      </c>
      <c r="AX666" s="13" t="s">
        <v>74</v>
      </c>
      <c r="AY666" s="205" t="s">
        <v>121</v>
      </c>
    </row>
    <row r="667" spans="2:51" s="13" customFormat="1" ht="20.4">
      <c r="B667" s="196"/>
      <c r="C667" s="197"/>
      <c r="D667" s="189" t="s">
        <v>134</v>
      </c>
      <c r="E667" s="198" t="s">
        <v>28</v>
      </c>
      <c r="F667" s="199" t="s">
        <v>703</v>
      </c>
      <c r="G667" s="197"/>
      <c r="H667" s="198" t="s">
        <v>28</v>
      </c>
      <c r="I667" s="200"/>
      <c r="J667" s="197"/>
      <c r="K667" s="197"/>
      <c r="L667" s="201"/>
      <c r="M667" s="202"/>
      <c r="N667" s="203"/>
      <c r="O667" s="203"/>
      <c r="P667" s="203"/>
      <c r="Q667" s="203"/>
      <c r="R667" s="203"/>
      <c r="S667" s="203"/>
      <c r="T667" s="204"/>
      <c r="AT667" s="205" t="s">
        <v>134</v>
      </c>
      <c r="AU667" s="205" t="s">
        <v>84</v>
      </c>
      <c r="AV667" s="13" t="s">
        <v>82</v>
      </c>
      <c r="AW667" s="13" t="s">
        <v>35</v>
      </c>
      <c r="AX667" s="13" t="s">
        <v>74</v>
      </c>
      <c r="AY667" s="205" t="s">
        <v>121</v>
      </c>
    </row>
    <row r="668" spans="2:51" s="14" customFormat="1" ht="10.2">
      <c r="B668" s="206"/>
      <c r="C668" s="207"/>
      <c r="D668" s="189" t="s">
        <v>134</v>
      </c>
      <c r="E668" s="208" t="s">
        <v>28</v>
      </c>
      <c r="F668" s="209" t="s">
        <v>704</v>
      </c>
      <c r="G668" s="207"/>
      <c r="H668" s="210">
        <v>0.004</v>
      </c>
      <c r="I668" s="211"/>
      <c r="J668" s="207"/>
      <c r="K668" s="207"/>
      <c r="L668" s="212"/>
      <c r="M668" s="213"/>
      <c r="N668" s="214"/>
      <c r="O668" s="214"/>
      <c r="P668" s="214"/>
      <c r="Q668" s="214"/>
      <c r="R668" s="214"/>
      <c r="S668" s="214"/>
      <c r="T668" s="215"/>
      <c r="AT668" s="216" t="s">
        <v>134</v>
      </c>
      <c r="AU668" s="216" t="s">
        <v>84</v>
      </c>
      <c r="AV668" s="14" t="s">
        <v>84</v>
      </c>
      <c r="AW668" s="14" t="s">
        <v>35</v>
      </c>
      <c r="AX668" s="14" t="s">
        <v>82</v>
      </c>
      <c r="AY668" s="216" t="s">
        <v>121</v>
      </c>
    </row>
    <row r="669" spans="1:65" s="2" customFormat="1" ht="16.5" customHeight="1">
      <c r="A669" s="36"/>
      <c r="B669" s="37"/>
      <c r="C669" s="239" t="s">
        <v>705</v>
      </c>
      <c r="D669" s="239" t="s">
        <v>200</v>
      </c>
      <c r="E669" s="240" t="s">
        <v>706</v>
      </c>
      <c r="F669" s="241" t="s">
        <v>707</v>
      </c>
      <c r="G669" s="242" t="s">
        <v>303</v>
      </c>
      <c r="H669" s="243">
        <v>0.007</v>
      </c>
      <c r="I669" s="244"/>
      <c r="J669" s="245">
        <f>ROUND(I669*H669,2)</f>
        <v>0</v>
      </c>
      <c r="K669" s="241" t="s">
        <v>127</v>
      </c>
      <c r="L669" s="246"/>
      <c r="M669" s="247" t="s">
        <v>28</v>
      </c>
      <c r="N669" s="248" t="s">
        <v>47</v>
      </c>
      <c r="O669" s="67"/>
      <c r="P669" s="185">
        <f>O669*H669</f>
        <v>0</v>
      </c>
      <c r="Q669" s="185">
        <v>1</v>
      </c>
      <c r="R669" s="185">
        <f>Q669*H669</f>
        <v>0.007</v>
      </c>
      <c r="S669" s="185">
        <v>0</v>
      </c>
      <c r="T669" s="186">
        <f>S669*H669</f>
        <v>0</v>
      </c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R669" s="187" t="s">
        <v>455</v>
      </c>
      <c r="AT669" s="187" t="s">
        <v>200</v>
      </c>
      <c r="AU669" s="187" t="s">
        <v>84</v>
      </c>
      <c r="AY669" s="19" t="s">
        <v>121</v>
      </c>
      <c r="BE669" s="188">
        <f>IF(N669="základní",J669,0)</f>
        <v>0</v>
      </c>
      <c r="BF669" s="188">
        <f>IF(N669="snížená",J669,0)</f>
        <v>0</v>
      </c>
      <c r="BG669" s="188">
        <f>IF(N669="zákl. přenesená",J669,0)</f>
        <v>0</v>
      </c>
      <c r="BH669" s="188">
        <f>IF(N669="sníž. přenesená",J669,0)</f>
        <v>0</v>
      </c>
      <c r="BI669" s="188">
        <f>IF(N669="nulová",J669,0)</f>
        <v>0</v>
      </c>
      <c r="BJ669" s="19" t="s">
        <v>128</v>
      </c>
      <c r="BK669" s="188">
        <f>ROUND(I669*H669,2)</f>
        <v>0</v>
      </c>
      <c r="BL669" s="19" t="s">
        <v>255</v>
      </c>
      <c r="BM669" s="187" t="s">
        <v>708</v>
      </c>
    </row>
    <row r="670" spans="1:47" s="2" customFormat="1" ht="10.2">
      <c r="A670" s="36"/>
      <c r="B670" s="37"/>
      <c r="C670" s="38"/>
      <c r="D670" s="189" t="s">
        <v>130</v>
      </c>
      <c r="E670" s="38"/>
      <c r="F670" s="190" t="s">
        <v>707</v>
      </c>
      <c r="G670" s="38"/>
      <c r="H670" s="38"/>
      <c r="I670" s="191"/>
      <c r="J670" s="38"/>
      <c r="K670" s="38"/>
      <c r="L670" s="41"/>
      <c r="M670" s="192"/>
      <c r="N670" s="193"/>
      <c r="O670" s="67"/>
      <c r="P670" s="67"/>
      <c r="Q670" s="67"/>
      <c r="R670" s="67"/>
      <c r="S670" s="67"/>
      <c r="T670" s="68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T670" s="19" t="s">
        <v>130</v>
      </c>
      <c r="AU670" s="19" t="s">
        <v>84</v>
      </c>
    </row>
    <row r="671" spans="2:51" s="13" customFormat="1" ht="10.2">
      <c r="B671" s="196"/>
      <c r="C671" s="197"/>
      <c r="D671" s="189" t="s">
        <v>134</v>
      </c>
      <c r="E671" s="198" t="s">
        <v>28</v>
      </c>
      <c r="F671" s="199" t="s">
        <v>686</v>
      </c>
      <c r="G671" s="197"/>
      <c r="H671" s="198" t="s">
        <v>28</v>
      </c>
      <c r="I671" s="200"/>
      <c r="J671" s="197"/>
      <c r="K671" s="197"/>
      <c r="L671" s="201"/>
      <c r="M671" s="202"/>
      <c r="N671" s="203"/>
      <c r="O671" s="203"/>
      <c r="P671" s="203"/>
      <c r="Q671" s="203"/>
      <c r="R671" s="203"/>
      <c r="S671" s="203"/>
      <c r="T671" s="204"/>
      <c r="AT671" s="205" t="s">
        <v>134</v>
      </c>
      <c r="AU671" s="205" t="s">
        <v>84</v>
      </c>
      <c r="AV671" s="13" t="s">
        <v>82</v>
      </c>
      <c r="AW671" s="13" t="s">
        <v>35</v>
      </c>
      <c r="AX671" s="13" t="s">
        <v>74</v>
      </c>
      <c r="AY671" s="205" t="s">
        <v>121</v>
      </c>
    </row>
    <row r="672" spans="2:51" s="13" customFormat="1" ht="20.4">
      <c r="B672" s="196"/>
      <c r="C672" s="197"/>
      <c r="D672" s="189" t="s">
        <v>134</v>
      </c>
      <c r="E672" s="198" t="s">
        <v>28</v>
      </c>
      <c r="F672" s="199" t="s">
        <v>703</v>
      </c>
      <c r="G672" s="197"/>
      <c r="H672" s="198" t="s">
        <v>28</v>
      </c>
      <c r="I672" s="200"/>
      <c r="J672" s="197"/>
      <c r="K672" s="197"/>
      <c r="L672" s="201"/>
      <c r="M672" s="202"/>
      <c r="N672" s="203"/>
      <c r="O672" s="203"/>
      <c r="P672" s="203"/>
      <c r="Q672" s="203"/>
      <c r="R672" s="203"/>
      <c r="S672" s="203"/>
      <c r="T672" s="204"/>
      <c r="AT672" s="205" t="s">
        <v>134</v>
      </c>
      <c r="AU672" s="205" t="s">
        <v>84</v>
      </c>
      <c r="AV672" s="13" t="s">
        <v>82</v>
      </c>
      <c r="AW672" s="13" t="s">
        <v>35</v>
      </c>
      <c r="AX672" s="13" t="s">
        <v>74</v>
      </c>
      <c r="AY672" s="205" t="s">
        <v>121</v>
      </c>
    </row>
    <row r="673" spans="2:51" s="14" customFormat="1" ht="10.2">
      <c r="B673" s="206"/>
      <c r="C673" s="207"/>
      <c r="D673" s="189" t="s">
        <v>134</v>
      </c>
      <c r="E673" s="208" t="s">
        <v>28</v>
      </c>
      <c r="F673" s="209" t="s">
        <v>709</v>
      </c>
      <c r="G673" s="207"/>
      <c r="H673" s="210">
        <v>0.007</v>
      </c>
      <c r="I673" s="211"/>
      <c r="J673" s="207"/>
      <c r="K673" s="207"/>
      <c r="L673" s="212"/>
      <c r="M673" s="213"/>
      <c r="N673" s="214"/>
      <c r="O673" s="214"/>
      <c r="P673" s="214"/>
      <c r="Q673" s="214"/>
      <c r="R673" s="214"/>
      <c r="S673" s="214"/>
      <c r="T673" s="215"/>
      <c r="AT673" s="216" t="s">
        <v>134</v>
      </c>
      <c r="AU673" s="216" t="s">
        <v>84</v>
      </c>
      <c r="AV673" s="14" t="s">
        <v>84</v>
      </c>
      <c r="AW673" s="14" t="s">
        <v>35</v>
      </c>
      <c r="AX673" s="14" t="s">
        <v>82</v>
      </c>
      <c r="AY673" s="216" t="s">
        <v>121</v>
      </c>
    </row>
    <row r="674" spans="1:65" s="2" customFormat="1" ht="16.5" customHeight="1">
      <c r="A674" s="36"/>
      <c r="B674" s="37"/>
      <c r="C674" s="239" t="s">
        <v>710</v>
      </c>
      <c r="D674" s="239" t="s">
        <v>200</v>
      </c>
      <c r="E674" s="240" t="s">
        <v>711</v>
      </c>
      <c r="F674" s="241" t="s">
        <v>712</v>
      </c>
      <c r="G674" s="242" t="s">
        <v>303</v>
      </c>
      <c r="H674" s="243">
        <v>0.006</v>
      </c>
      <c r="I674" s="244"/>
      <c r="J674" s="245">
        <f>ROUND(I674*H674,2)</f>
        <v>0</v>
      </c>
      <c r="K674" s="241" t="s">
        <v>28</v>
      </c>
      <c r="L674" s="246"/>
      <c r="M674" s="247" t="s">
        <v>28</v>
      </c>
      <c r="N674" s="248" t="s">
        <v>47</v>
      </c>
      <c r="O674" s="67"/>
      <c r="P674" s="185">
        <f>O674*H674</f>
        <v>0</v>
      </c>
      <c r="Q674" s="185">
        <v>1</v>
      </c>
      <c r="R674" s="185">
        <f>Q674*H674</f>
        <v>0.006</v>
      </c>
      <c r="S674" s="185">
        <v>0</v>
      </c>
      <c r="T674" s="186">
        <f>S674*H674</f>
        <v>0</v>
      </c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R674" s="187" t="s">
        <v>455</v>
      </c>
      <c r="AT674" s="187" t="s">
        <v>200</v>
      </c>
      <c r="AU674" s="187" t="s">
        <v>84</v>
      </c>
      <c r="AY674" s="19" t="s">
        <v>121</v>
      </c>
      <c r="BE674" s="188">
        <f>IF(N674="základní",J674,0)</f>
        <v>0</v>
      </c>
      <c r="BF674" s="188">
        <f>IF(N674="snížená",J674,0)</f>
        <v>0</v>
      </c>
      <c r="BG674" s="188">
        <f>IF(N674="zákl. přenesená",J674,0)</f>
        <v>0</v>
      </c>
      <c r="BH674" s="188">
        <f>IF(N674="sníž. přenesená",J674,0)</f>
        <v>0</v>
      </c>
      <c r="BI674" s="188">
        <f>IF(N674="nulová",J674,0)</f>
        <v>0</v>
      </c>
      <c r="BJ674" s="19" t="s">
        <v>128</v>
      </c>
      <c r="BK674" s="188">
        <f>ROUND(I674*H674,2)</f>
        <v>0</v>
      </c>
      <c r="BL674" s="19" t="s">
        <v>255</v>
      </c>
      <c r="BM674" s="187" t="s">
        <v>713</v>
      </c>
    </row>
    <row r="675" spans="1:47" s="2" customFormat="1" ht="10.2">
      <c r="A675" s="36"/>
      <c r="B675" s="37"/>
      <c r="C675" s="38"/>
      <c r="D675" s="189" t="s">
        <v>130</v>
      </c>
      <c r="E675" s="38"/>
      <c r="F675" s="190" t="s">
        <v>712</v>
      </c>
      <c r="G675" s="38"/>
      <c r="H675" s="38"/>
      <c r="I675" s="191"/>
      <c r="J675" s="38"/>
      <c r="K675" s="38"/>
      <c r="L675" s="41"/>
      <c r="M675" s="192"/>
      <c r="N675" s="193"/>
      <c r="O675" s="67"/>
      <c r="P675" s="67"/>
      <c r="Q675" s="67"/>
      <c r="R675" s="67"/>
      <c r="S675" s="67"/>
      <c r="T675" s="68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T675" s="19" t="s">
        <v>130</v>
      </c>
      <c r="AU675" s="19" t="s">
        <v>84</v>
      </c>
    </row>
    <row r="676" spans="2:51" s="13" customFormat="1" ht="20.4">
      <c r="B676" s="196"/>
      <c r="C676" s="197"/>
      <c r="D676" s="189" t="s">
        <v>134</v>
      </c>
      <c r="E676" s="198" t="s">
        <v>28</v>
      </c>
      <c r="F676" s="199" t="s">
        <v>714</v>
      </c>
      <c r="G676" s="197"/>
      <c r="H676" s="198" t="s">
        <v>28</v>
      </c>
      <c r="I676" s="200"/>
      <c r="J676" s="197"/>
      <c r="K676" s="197"/>
      <c r="L676" s="201"/>
      <c r="M676" s="202"/>
      <c r="N676" s="203"/>
      <c r="O676" s="203"/>
      <c r="P676" s="203"/>
      <c r="Q676" s="203"/>
      <c r="R676" s="203"/>
      <c r="S676" s="203"/>
      <c r="T676" s="204"/>
      <c r="AT676" s="205" t="s">
        <v>134</v>
      </c>
      <c r="AU676" s="205" t="s">
        <v>84</v>
      </c>
      <c r="AV676" s="13" t="s">
        <v>82</v>
      </c>
      <c r="AW676" s="13" t="s">
        <v>35</v>
      </c>
      <c r="AX676" s="13" t="s">
        <v>74</v>
      </c>
      <c r="AY676" s="205" t="s">
        <v>121</v>
      </c>
    </row>
    <row r="677" spans="2:51" s="14" customFormat="1" ht="10.2">
      <c r="B677" s="206"/>
      <c r="C677" s="207"/>
      <c r="D677" s="189" t="s">
        <v>134</v>
      </c>
      <c r="E677" s="208" t="s">
        <v>28</v>
      </c>
      <c r="F677" s="209" t="s">
        <v>715</v>
      </c>
      <c r="G677" s="207"/>
      <c r="H677" s="210">
        <v>0.006</v>
      </c>
      <c r="I677" s="211"/>
      <c r="J677" s="207"/>
      <c r="K677" s="207"/>
      <c r="L677" s="212"/>
      <c r="M677" s="213"/>
      <c r="N677" s="214"/>
      <c r="O677" s="214"/>
      <c r="P677" s="214"/>
      <c r="Q677" s="214"/>
      <c r="R677" s="214"/>
      <c r="S677" s="214"/>
      <c r="T677" s="215"/>
      <c r="AT677" s="216" t="s">
        <v>134</v>
      </c>
      <c r="AU677" s="216" t="s">
        <v>84</v>
      </c>
      <c r="AV677" s="14" t="s">
        <v>84</v>
      </c>
      <c r="AW677" s="14" t="s">
        <v>35</v>
      </c>
      <c r="AX677" s="14" t="s">
        <v>82</v>
      </c>
      <c r="AY677" s="216" t="s">
        <v>121</v>
      </c>
    </row>
    <row r="678" spans="1:65" s="2" customFormat="1" ht="16.5" customHeight="1">
      <c r="A678" s="36"/>
      <c r="B678" s="37"/>
      <c r="C678" s="239" t="s">
        <v>716</v>
      </c>
      <c r="D678" s="239" t="s">
        <v>200</v>
      </c>
      <c r="E678" s="240" t="s">
        <v>717</v>
      </c>
      <c r="F678" s="241" t="s">
        <v>718</v>
      </c>
      <c r="G678" s="242" t="s">
        <v>391</v>
      </c>
      <c r="H678" s="243">
        <v>1.18</v>
      </c>
      <c r="I678" s="244"/>
      <c r="J678" s="245">
        <f>ROUND(I678*H678,2)</f>
        <v>0</v>
      </c>
      <c r="K678" s="241" t="s">
        <v>127</v>
      </c>
      <c r="L678" s="246"/>
      <c r="M678" s="247" t="s">
        <v>28</v>
      </c>
      <c r="N678" s="248" t="s">
        <v>47</v>
      </c>
      <c r="O678" s="67"/>
      <c r="P678" s="185">
        <f>O678*H678</f>
        <v>0</v>
      </c>
      <c r="Q678" s="185">
        <v>0.0013</v>
      </c>
      <c r="R678" s="185">
        <f>Q678*H678</f>
        <v>0.0015339999999999998</v>
      </c>
      <c r="S678" s="185">
        <v>0</v>
      </c>
      <c r="T678" s="186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187" t="s">
        <v>181</v>
      </c>
      <c r="AT678" s="187" t="s">
        <v>200</v>
      </c>
      <c r="AU678" s="187" t="s">
        <v>84</v>
      </c>
      <c r="AY678" s="19" t="s">
        <v>121</v>
      </c>
      <c r="BE678" s="188">
        <f>IF(N678="základní",J678,0)</f>
        <v>0</v>
      </c>
      <c r="BF678" s="188">
        <f>IF(N678="snížená",J678,0)</f>
        <v>0</v>
      </c>
      <c r="BG678" s="188">
        <f>IF(N678="zákl. přenesená",J678,0)</f>
        <v>0</v>
      </c>
      <c r="BH678" s="188">
        <f>IF(N678="sníž. přenesená",J678,0)</f>
        <v>0</v>
      </c>
      <c r="BI678" s="188">
        <f>IF(N678="nulová",J678,0)</f>
        <v>0</v>
      </c>
      <c r="BJ678" s="19" t="s">
        <v>128</v>
      </c>
      <c r="BK678" s="188">
        <f>ROUND(I678*H678,2)</f>
        <v>0</v>
      </c>
      <c r="BL678" s="19" t="s">
        <v>128</v>
      </c>
      <c r="BM678" s="187" t="s">
        <v>719</v>
      </c>
    </row>
    <row r="679" spans="1:47" s="2" customFormat="1" ht="10.2">
      <c r="A679" s="36"/>
      <c r="B679" s="37"/>
      <c r="C679" s="38"/>
      <c r="D679" s="189" t="s">
        <v>130</v>
      </c>
      <c r="E679" s="38"/>
      <c r="F679" s="190" t="s">
        <v>718</v>
      </c>
      <c r="G679" s="38"/>
      <c r="H679" s="38"/>
      <c r="I679" s="191"/>
      <c r="J679" s="38"/>
      <c r="K679" s="38"/>
      <c r="L679" s="41"/>
      <c r="M679" s="192"/>
      <c r="N679" s="193"/>
      <c r="O679" s="67"/>
      <c r="P679" s="67"/>
      <c r="Q679" s="67"/>
      <c r="R679" s="67"/>
      <c r="S679" s="67"/>
      <c r="T679" s="68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T679" s="19" t="s">
        <v>130</v>
      </c>
      <c r="AU679" s="19" t="s">
        <v>84</v>
      </c>
    </row>
    <row r="680" spans="2:51" s="13" customFormat="1" ht="20.4">
      <c r="B680" s="196"/>
      <c r="C680" s="197"/>
      <c r="D680" s="189" t="s">
        <v>134</v>
      </c>
      <c r="E680" s="198" t="s">
        <v>28</v>
      </c>
      <c r="F680" s="199" t="s">
        <v>720</v>
      </c>
      <c r="G680" s="197"/>
      <c r="H680" s="198" t="s">
        <v>28</v>
      </c>
      <c r="I680" s="200"/>
      <c r="J680" s="197"/>
      <c r="K680" s="197"/>
      <c r="L680" s="201"/>
      <c r="M680" s="202"/>
      <c r="N680" s="203"/>
      <c r="O680" s="203"/>
      <c r="P680" s="203"/>
      <c r="Q680" s="203"/>
      <c r="R680" s="203"/>
      <c r="S680" s="203"/>
      <c r="T680" s="204"/>
      <c r="AT680" s="205" t="s">
        <v>134</v>
      </c>
      <c r="AU680" s="205" t="s">
        <v>84</v>
      </c>
      <c r="AV680" s="13" t="s">
        <v>82</v>
      </c>
      <c r="AW680" s="13" t="s">
        <v>35</v>
      </c>
      <c r="AX680" s="13" t="s">
        <v>74</v>
      </c>
      <c r="AY680" s="205" t="s">
        <v>121</v>
      </c>
    </row>
    <row r="681" spans="2:51" s="14" customFormat="1" ht="10.2">
      <c r="B681" s="206"/>
      <c r="C681" s="207"/>
      <c r="D681" s="189" t="s">
        <v>134</v>
      </c>
      <c r="E681" s="208" t="s">
        <v>28</v>
      </c>
      <c r="F681" s="209" t="s">
        <v>721</v>
      </c>
      <c r="G681" s="207"/>
      <c r="H681" s="210">
        <v>1.18</v>
      </c>
      <c r="I681" s="211"/>
      <c r="J681" s="207"/>
      <c r="K681" s="207"/>
      <c r="L681" s="212"/>
      <c r="M681" s="213"/>
      <c r="N681" s="214"/>
      <c r="O681" s="214"/>
      <c r="P681" s="214"/>
      <c r="Q681" s="214"/>
      <c r="R681" s="214"/>
      <c r="S681" s="214"/>
      <c r="T681" s="215"/>
      <c r="AT681" s="216" t="s">
        <v>134</v>
      </c>
      <c r="AU681" s="216" t="s">
        <v>84</v>
      </c>
      <c r="AV681" s="14" t="s">
        <v>84</v>
      </c>
      <c r="AW681" s="14" t="s">
        <v>35</v>
      </c>
      <c r="AX681" s="14" t="s">
        <v>82</v>
      </c>
      <c r="AY681" s="216" t="s">
        <v>121</v>
      </c>
    </row>
    <row r="682" spans="1:65" s="2" customFormat="1" ht="24.15" customHeight="1">
      <c r="A682" s="36"/>
      <c r="B682" s="37"/>
      <c r="C682" s="239" t="s">
        <v>722</v>
      </c>
      <c r="D682" s="239" t="s">
        <v>200</v>
      </c>
      <c r="E682" s="240" t="s">
        <v>690</v>
      </c>
      <c r="F682" s="241" t="s">
        <v>691</v>
      </c>
      <c r="G682" s="242" t="s">
        <v>522</v>
      </c>
      <c r="H682" s="243">
        <v>0.08</v>
      </c>
      <c r="I682" s="244"/>
      <c r="J682" s="245">
        <f>ROUND(I682*H682,2)</f>
        <v>0</v>
      </c>
      <c r="K682" s="241" t="s">
        <v>127</v>
      </c>
      <c r="L682" s="246"/>
      <c r="M682" s="247" t="s">
        <v>28</v>
      </c>
      <c r="N682" s="248" t="s">
        <v>47</v>
      </c>
      <c r="O682" s="67"/>
      <c r="P682" s="185">
        <f>O682*H682</f>
        <v>0</v>
      </c>
      <c r="Q682" s="185">
        <v>0.00333</v>
      </c>
      <c r="R682" s="185">
        <f>Q682*H682</f>
        <v>0.0002664</v>
      </c>
      <c r="S682" s="185">
        <v>0</v>
      </c>
      <c r="T682" s="186">
        <f>S682*H682</f>
        <v>0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187" t="s">
        <v>181</v>
      </c>
      <c r="AT682" s="187" t="s">
        <v>200</v>
      </c>
      <c r="AU682" s="187" t="s">
        <v>84</v>
      </c>
      <c r="AY682" s="19" t="s">
        <v>121</v>
      </c>
      <c r="BE682" s="188">
        <f>IF(N682="základní",J682,0)</f>
        <v>0</v>
      </c>
      <c r="BF682" s="188">
        <f>IF(N682="snížená",J682,0)</f>
        <v>0</v>
      </c>
      <c r="BG682" s="188">
        <f>IF(N682="zákl. přenesená",J682,0)</f>
        <v>0</v>
      </c>
      <c r="BH682" s="188">
        <f>IF(N682="sníž. přenesená",J682,0)</f>
        <v>0</v>
      </c>
      <c r="BI682" s="188">
        <f>IF(N682="nulová",J682,0)</f>
        <v>0</v>
      </c>
      <c r="BJ682" s="19" t="s">
        <v>128</v>
      </c>
      <c r="BK682" s="188">
        <f>ROUND(I682*H682,2)</f>
        <v>0</v>
      </c>
      <c r="BL682" s="19" t="s">
        <v>128</v>
      </c>
      <c r="BM682" s="187" t="s">
        <v>723</v>
      </c>
    </row>
    <row r="683" spans="1:47" s="2" customFormat="1" ht="10.2">
      <c r="A683" s="36"/>
      <c r="B683" s="37"/>
      <c r="C683" s="38"/>
      <c r="D683" s="189" t="s">
        <v>130</v>
      </c>
      <c r="E683" s="38"/>
      <c r="F683" s="190" t="s">
        <v>691</v>
      </c>
      <c r="G683" s="38"/>
      <c r="H683" s="38"/>
      <c r="I683" s="191"/>
      <c r="J683" s="38"/>
      <c r="K683" s="38"/>
      <c r="L683" s="41"/>
      <c r="M683" s="192"/>
      <c r="N683" s="193"/>
      <c r="O683" s="67"/>
      <c r="P683" s="67"/>
      <c r="Q683" s="67"/>
      <c r="R683" s="67"/>
      <c r="S683" s="67"/>
      <c r="T683" s="68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T683" s="19" t="s">
        <v>130</v>
      </c>
      <c r="AU683" s="19" t="s">
        <v>84</v>
      </c>
    </row>
    <row r="684" spans="2:51" s="13" customFormat="1" ht="20.4">
      <c r="B684" s="196"/>
      <c r="C684" s="197"/>
      <c r="D684" s="189" t="s">
        <v>134</v>
      </c>
      <c r="E684" s="198" t="s">
        <v>28</v>
      </c>
      <c r="F684" s="199" t="s">
        <v>724</v>
      </c>
      <c r="G684" s="197"/>
      <c r="H684" s="198" t="s">
        <v>28</v>
      </c>
      <c r="I684" s="200"/>
      <c r="J684" s="197"/>
      <c r="K684" s="197"/>
      <c r="L684" s="201"/>
      <c r="M684" s="202"/>
      <c r="N684" s="203"/>
      <c r="O684" s="203"/>
      <c r="P684" s="203"/>
      <c r="Q684" s="203"/>
      <c r="R684" s="203"/>
      <c r="S684" s="203"/>
      <c r="T684" s="204"/>
      <c r="AT684" s="205" t="s">
        <v>134</v>
      </c>
      <c r="AU684" s="205" t="s">
        <v>84</v>
      </c>
      <c r="AV684" s="13" t="s">
        <v>82</v>
      </c>
      <c r="AW684" s="13" t="s">
        <v>35</v>
      </c>
      <c r="AX684" s="13" t="s">
        <v>74</v>
      </c>
      <c r="AY684" s="205" t="s">
        <v>121</v>
      </c>
    </row>
    <row r="685" spans="2:51" s="13" customFormat="1" ht="10.2">
      <c r="B685" s="196"/>
      <c r="C685" s="197"/>
      <c r="D685" s="189" t="s">
        <v>134</v>
      </c>
      <c r="E685" s="198" t="s">
        <v>28</v>
      </c>
      <c r="F685" s="199" t="s">
        <v>725</v>
      </c>
      <c r="G685" s="197"/>
      <c r="H685" s="198" t="s">
        <v>28</v>
      </c>
      <c r="I685" s="200"/>
      <c r="J685" s="197"/>
      <c r="K685" s="197"/>
      <c r="L685" s="201"/>
      <c r="M685" s="202"/>
      <c r="N685" s="203"/>
      <c r="O685" s="203"/>
      <c r="P685" s="203"/>
      <c r="Q685" s="203"/>
      <c r="R685" s="203"/>
      <c r="S685" s="203"/>
      <c r="T685" s="204"/>
      <c r="AT685" s="205" t="s">
        <v>134</v>
      </c>
      <c r="AU685" s="205" t="s">
        <v>84</v>
      </c>
      <c r="AV685" s="13" t="s">
        <v>82</v>
      </c>
      <c r="AW685" s="13" t="s">
        <v>35</v>
      </c>
      <c r="AX685" s="13" t="s">
        <v>74</v>
      </c>
      <c r="AY685" s="205" t="s">
        <v>121</v>
      </c>
    </row>
    <row r="686" spans="2:51" s="14" customFormat="1" ht="10.2">
      <c r="B686" s="206"/>
      <c r="C686" s="207"/>
      <c r="D686" s="189" t="s">
        <v>134</v>
      </c>
      <c r="E686" s="208" t="s">
        <v>28</v>
      </c>
      <c r="F686" s="209" t="s">
        <v>726</v>
      </c>
      <c r="G686" s="207"/>
      <c r="H686" s="210">
        <v>0.08</v>
      </c>
      <c r="I686" s="211"/>
      <c r="J686" s="207"/>
      <c r="K686" s="207"/>
      <c r="L686" s="212"/>
      <c r="M686" s="213"/>
      <c r="N686" s="214"/>
      <c r="O686" s="214"/>
      <c r="P686" s="214"/>
      <c r="Q686" s="214"/>
      <c r="R686" s="214"/>
      <c r="S686" s="214"/>
      <c r="T686" s="215"/>
      <c r="AT686" s="216" t="s">
        <v>134</v>
      </c>
      <c r="AU686" s="216" t="s">
        <v>84</v>
      </c>
      <c r="AV686" s="14" t="s">
        <v>84</v>
      </c>
      <c r="AW686" s="14" t="s">
        <v>35</v>
      </c>
      <c r="AX686" s="14" t="s">
        <v>82</v>
      </c>
      <c r="AY686" s="216" t="s">
        <v>121</v>
      </c>
    </row>
    <row r="687" spans="1:65" s="2" customFormat="1" ht="24.15" customHeight="1">
      <c r="A687" s="36"/>
      <c r="B687" s="37"/>
      <c r="C687" s="239" t="s">
        <v>727</v>
      </c>
      <c r="D687" s="239" t="s">
        <v>200</v>
      </c>
      <c r="E687" s="240" t="s">
        <v>683</v>
      </c>
      <c r="F687" s="241" t="s">
        <v>684</v>
      </c>
      <c r="G687" s="242" t="s">
        <v>522</v>
      </c>
      <c r="H687" s="243">
        <v>0.04</v>
      </c>
      <c r="I687" s="244"/>
      <c r="J687" s="245">
        <f>ROUND(I687*H687,2)</f>
        <v>0</v>
      </c>
      <c r="K687" s="241" t="s">
        <v>127</v>
      </c>
      <c r="L687" s="246"/>
      <c r="M687" s="247" t="s">
        <v>28</v>
      </c>
      <c r="N687" s="248" t="s">
        <v>47</v>
      </c>
      <c r="O687" s="67"/>
      <c r="P687" s="185">
        <f>O687*H687</f>
        <v>0</v>
      </c>
      <c r="Q687" s="185">
        <v>0.00113</v>
      </c>
      <c r="R687" s="185">
        <f>Q687*H687</f>
        <v>4.52E-05</v>
      </c>
      <c r="S687" s="185">
        <v>0</v>
      </c>
      <c r="T687" s="186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187" t="s">
        <v>181</v>
      </c>
      <c r="AT687" s="187" t="s">
        <v>200</v>
      </c>
      <c r="AU687" s="187" t="s">
        <v>84</v>
      </c>
      <c r="AY687" s="19" t="s">
        <v>121</v>
      </c>
      <c r="BE687" s="188">
        <f>IF(N687="základní",J687,0)</f>
        <v>0</v>
      </c>
      <c r="BF687" s="188">
        <f>IF(N687="snížená",J687,0)</f>
        <v>0</v>
      </c>
      <c r="BG687" s="188">
        <f>IF(N687="zákl. přenesená",J687,0)</f>
        <v>0</v>
      </c>
      <c r="BH687" s="188">
        <f>IF(N687="sníž. přenesená",J687,0)</f>
        <v>0</v>
      </c>
      <c r="BI687" s="188">
        <f>IF(N687="nulová",J687,0)</f>
        <v>0</v>
      </c>
      <c r="BJ687" s="19" t="s">
        <v>128</v>
      </c>
      <c r="BK687" s="188">
        <f>ROUND(I687*H687,2)</f>
        <v>0</v>
      </c>
      <c r="BL687" s="19" t="s">
        <v>128</v>
      </c>
      <c r="BM687" s="187" t="s">
        <v>728</v>
      </c>
    </row>
    <row r="688" spans="1:47" s="2" customFormat="1" ht="10.2">
      <c r="A688" s="36"/>
      <c r="B688" s="37"/>
      <c r="C688" s="38"/>
      <c r="D688" s="189" t="s">
        <v>130</v>
      </c>
      <c r="E688" s="38"/>
      <c r="F688" s="190" t="s">
        <v>684</v>
      </c>
      <c r="G688" s="38"/>
      <c r="H688" s="38"/>
      <c r="I688" s="191"/>
      <c r="J688" s="38"/>
      <c r="K688" s="38"/>
      <c r="L688" s="41"/>
      <c r="M688" s="192"/>
      <c r="N688" s="193"/>
      <c r="O688" s="67"/>
      <c r="P688" s="67"/>
      <c r="Q688" s="67"/>
      <c r="R688" s="67"/>
      <c r="S688" s="67"/>
      <c r="T688" s="68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T688" s="19" t="s">
        <v>130</v>
      </c>
      <c r="AU688" s="19" t="s">
        <v>84</v>
      </c>
    </row>
    <row r="689" spans="2:51" s="13" customFormat="1" ht="20.4">
      <c r="B689" s="196"/>
      <c r="C689" s="197"/>
      <c r="D689" s="189" t="s">
        <v>134</v>
      </c>
      <c r="E689" s="198" t="s">
        <v>28</v>
      </c>
      <c r="F689" s="199" t="s">
        <v>729</v>
      </c>
      <c r="G689" s="197"/>
      <c r="H689" s="198" t="s">
        <v>28</v>
      </c>
      <c r="I689" s="200"/>
      <c r="J689" s="197"/>
      <c r="K689" s="197"/>
      <c r="L689" s="201"/>
      <c r="M689" s="202"/>
      <c r="N689" s="203"/>
      <c r="O689" s="203"/>
      <c r="P689" s="203"/>
      <c r="Q689" s="203"/>
      <c r="R689" s="203"/>
      <c r="S689" s="203"/>
      <c r="T689" s="204"/>
      <c r="AT689" s="205" t="s">
        <v>134</v>
      </c>
      <c r="AU689" s="205" t="s">
        <v>84</v>
      </c>
      <c r="AV689" s="13" t="s">
        <v>82</v>
      </c>
      <c r="AW689" s="13" t="s">
        <v>35</v>
      </c>
      <c r="AX689" s="13" t="s">
        <v>74</v>
      </c>
      <c r="AY689" s="205" t="s">
        <v>121</v>
      </c>
    </row>
    <row r="690" spans="2:51" s="14" customFormat="1" ht="10.2">
      <c r="B690" s="206"/>
      <c r="C690" s="207"/>
      <c r="D690" s="189" t="s">
        <v>134</v>
      </c>
      <c r="E690" s="208" t="s">
        <v>28</v>
      </c>
      <c r="F690" s="209" t="s">
        <v>730</v>
      </c>
      <c r="G690" s="207"/>
      <c r="H690" s="210">
        <v>0.04</v>
      </c>
      <c r="I690" s="211"/>
      <c r="J690" s="207"/>
      <c r="K690" s="207"/>
      <c r="L690" s="212"/>
      <c r="M690" s="213"/>
      <c r="N690" s="214"/>
      <c r="O690" s="214"/>
      <c r="P690" s="214"/>
      <c r="Q690" s="214"/>
      <c r="R690" s="214"/>
      <c r="S690" s="214"/>
      <c r="T690" s="215"/>
      <c r="AT690" s="216" t="s">
        <v>134</v>
      </c>
      <c r="AU690" s="216" t="s">
        <v>84</v>
      </c>
      <c r="AV690" s="14" t="s">
        <v>84</v>
      </c>
      <c r="AW690" s="14" t="s">
        <v>35</v>
      </c>
      <c r="AX690" s="14" t="s">
        <v>82</v>
      </c>
      <c r="AY690" s="216" t="s">
        <v>121</v>
      </c>
    </row>
    <row r="691" spans="1:65" s="2" customFormat="1" ht="16.5" customHeight="1">
      <c r="A691" s="36"/>
      <c r="B691" s="37"/>
      <c r="C691" s="239" t="s">
        <v>731</v>
      </c>
      <c r="D691" s="239" t="s">
        <v>200</v>
      </c>
      <c r="E691" s="240" t="s">
        <v>732</v>
      </c>
      <c r="F691" s="241" t="s">
        <v>733</v>
      </c>
      <c r="G691" s="242" t="s">
        <v>303</v>
      </c>
      <c r="H691" s="243">
        <v>0.003</v>
      </c>
      <c r="I691" s="244"/>
      <c r="J691" s="245">
        <f>ROUND(I691*H691,2)</f>
        <v>0</v>
      </c>
      <c r="K691" s="241" t="s">
        <v>127</v>
      </c>
      <c r="L691" s="246"/>
      <c r="M691" s="247" t="s">
        <v>28</v>
      </c>
      <c r="N691" s="248" t="s">
        <v>47</v>
      </c>
      <c r="O691" s="67"/>
      <c r="P691" s="185">
        <f>O691*H691</f>
        <v>0</v>
      </c>
      <c r="Q691" s="185">
        <v>1</v>
      </c>
      <c r="R691" s="185">
        <f>Q691*H691</f>
        <v>0.003</v>
      </c>
      <c r="S691" s="185">
        <v>0</v>
      </c>
      <c r="T691" s="186">
        <f>S691*H691</f>
        <v>0</v>
      </c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R691" s="187" t="s">
        <v>455</v>
      </c>
      <c r="AT691" s="187" t="s">
        <v>200</v>
      </c>
      <c r="AU691" s="187" t="s">
        <v>84</v>
      </c>
      <c r="AY691" s="19" t="s">
        <v>121</v>
      </c>
      <c r="BE691" s="188">
        <f>IF(N691="základní",J691,0)</f>
        <v>0</v>
      </c>
      <c r="BF691" s="188">
        <f>IF(N691="snížená",J691,0)</f>
        <v>0</v>
      </c>
      <c r="BG691" s="188">
        <f>IF(N691="zákl. přenesená",J691,0)</f>
        <v>0</v>
      </c>
      <c r="BH691" s="188">
        <f>IF(N691="sníž. přenesená",J691,0)</f>
        <v>0</v>
      </c>
      <c r="BI691" s="188">
        <f>IF(N691="nulová",J691,0)</f>
        <v>0</v>
      </c>
      <c r="BJ691" s="19" t="s">
        <v>128</v>
      </c>
      <c r="BK691" s="188">
        <f>ROUND(I691*H691,2)</f>
        <v>0</v>
      </c>
      <c r="BL691" s="19" t="s">
        <v>255</v>
      </c>
      <c r="BM691" s="187" t="s">
        <v>734</v>
      </c>
    </row>
    <row r="692" spans="1:47" s="2" customFormat="1" ht="10.2">
      <c r="A692" s="36"/>
      <c r="B692" s="37"/>
      <c r="C692" s="38"/>
      <c r="D692" s="189" t="s">
        <v>130</v>
      </c>
      <c r="E692" s="38"/>
      <c r="F692" s="190" t="s">
        <v>733</v>
      </c>
      <c r="G692" s="38"/>
      <c r="H692" s="38"/>
      <c r="I692" s="191"/>
      <c r="J692" s="38"/>
      <c r="K692" s="38"/>
      <c r="L692" s="41"/>
      <c r="M692" s="192"/>
      <c r="N692" s="193"/>
      <c r="O692" s="67"/>
      <c r="P692" s="67"/>
      <c r="Q692" s="67"/>
      <c r="R692" s="67"/>
      <c r="S692" s="67"/>
      <c r="T692" s="68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T692" s="19" t="s">
        <v>130</v>
      </c>
      <c r="AU692" s="19" t="s">
        <v>84</v>
      </c>
    </row>
    <row r="693" spans="2:51" s="13" customFormat="1" ht="10.2">
      <c r="B693" s="196"/>
      <c r="C693" s="197"/>
      <c r="D693" s="189" t="s">
        <v>134</v>
      </c>
      <c r="E693" s="198" t="s">
        <v>28</v>
      </c>
      <c r="F693" s="199" t="s">
        <v>735</v>
      </c>
      <c r="G693" s="197"/>
      <c r="H693" s="198" t="s">
        <v>28</v>
      </c>
      <c r="I693" s="200"/>
      <c r="J693" s="197"/>
      <c r="K693" s="197"/>
      <c r="L693" s="201"/>
      <c r="M693" s="202"/>
      <c r="N693" s="203"/>
      <c r="O693" s="203"/>
      <c r="P693" s="203"/>
      <c r="Q693" s="203"/>
      <c r="R693" s="203"/>
      <c r="S693" s="203"/>
      <c r="T693" s="204"/>
      <c r="AT693" s="205" t="s">
        <v>134</v>
      </c>
      <c r="AU693" s="205" t="s">
        <v>84</v>
      </c>
      <c r="AV693" s="13" t="s">
        <v>82</v>
      </c>
      <c r="AW693" s="13" t="s">
        <v>35</v>
      </c>
      <c r="AX693" s="13" t="s">
        <v>74</v>
      </c>
      <c r="AY693" s="205" t="s">
        <v>121</v>
      </c>
    </row>
    <row r="694" spans="2:51" s="14" customFormat="1" ht="10.2">
      <c r="B694" s="206"/>
      <c r="C694" s="207"/>
      <c r="D694" s="189" t="s">
        <v>134</v>
      </c>
      <c r="E694" s="208" t="s">
        <v>28</v>
      </c>
      <c r="F694" s="209" t="s">
        <v>736</v>
      </c>
      <c r="G694" s="207"/>
      <c r="H694" s="210">
        <v>0.003</v>
      </c>
      <c r="I694" s="211"/>
      <c r="J694" s="207"/>
      <c r="K694" s="207"/>
      <c r="L694" s="212"/>
      <c r="M694" s="213"/>
      <c r="N694" s="214"/>
      <c r="O694" s="214"/>
      <c r="P694" s="214"/>
      <c r="Q694" s="214"/>
      <c r="R694" s="214"/>
      <c r="S694" s="214"/>
      <c r="T694" s="215"/>
      <c r="AT694" s="216" t="s">
        <v>134</v>
      </c>
      <c r="AU694" s="216" t="s">
        <v>84</v>
      </c>
      <c r="AV694" s="14" t="s">
        <v>84</v>
      </c>
      <c r="AW694" s="14" t="s">
        <v>35</v>
      </c>
      <c r="AX694" s="14" t="s">
        <v>82</v>
      </c>
      <c r="AY694" s="216" t="s">
        <v>121</v>
      </c>
    </row>
    <row r="695" spans="1:65" s="2" customFormat="1" ht="16.5" customHeight="1">
      <c r="A695" s="36"/>
      <c r="B695" s="37"/>
      <c r="C695" s="176" t="s">
        <v>737</v>
      </c>
      <c r="D695" s="176" t="s">
        <v>123</v>
      </c>
      <c r="E695" s="177" t="s">
        <v>738</v>
      </c>
      <c r="F695" s="178" t="s">
        <v>739</v>
      </c>
      <c r="G695" s="179" t="s">
        <v>203</v>
      </c>
      <c r="H695" s="180">
        <v>53.63</v>
      </c>
      <c r="I695" s="181"/>
      <c r="J695" s="182">
        <f>ROUND(I695*H695,2)</f>
        <v>0</v>
      </c>
      <c r="K695" s="178" t="s">
        <v>127</v>
      </c>
      <c r="L695" s="41"/>
      <c r="M695" s="183" t="s">
        <v>28</v>
      </c>
      <c r="N695" s="184" t="s">
        <v>47</v>
      </c>
      <c r="O695" s="67"/>
      <c r="P695" s="185">
        <f>O695*H695</f>
        <v>0</v>
      </c>
      <c r="Q695" s="185">
        <v>6E-05</v>
      </c>
      <c r="R695" s="185">
        <f>Q695*H695</f>
        <v>0.0032178000000000003</v>
      </c>
      <c r="S695" s="185">
        <v>0</v>
      </c>
      <c r="T695" s="186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187" t="s">
        <v>255</v>
      </c>
      <c r="AT695" s="187" t="s">
        <v>123</v>
      </c>
      <c r="AU695" s="187" t="s">
        <v>84</v>
      </c>
      <c r="AY695" s="19" t="s">
        <v>121</v>
      </c>
      <c r="BE695" s="188">
        <f>IF(N695="základní",J695,0)</f>
        <v>0</v>
      </c>
      <c r="BF695" s="188">
        <f>IF(N695="snížená",J695,0)</f>
        <v>0</v>
      </c>
      <c r="BG695" s="188">
        <f>IF(N695="zákl. přenesená",J695,0)</f>
        <v>0</v>
      </c>
      <c r="BH695" s="188">
        <f>IF(N695="sníž. přenesená",J695,0)</f>
        <v>0</v>
      </c>
      <c r="BI695" s="188">
        <f>IF(N695="nulová",J695,0)</f>
        <v>0</v>
      </c>
      <c r="BJ695" s="19" t="s">
        <v>128</v>
      </c>
      <c r="BK695" s="188">
        <f>ROUND(I695*H695,2)</f>
        <v>0</v>
      </c>
      <c r="BL695" s="19" t="s">
        <v>255</v>
      </c>
      <c r="BM695" s="187" t="s">
        <v>740</v>
      </c>
    </row>
    <row r="696" spans="1:47" s="2" customFormat="1" ht="10.2">
      <c r="A696" s="36"/>
      <c r="B696" s="37"/>
      <c r="C696" s="38"/>
      <c r="D696" s="189" t="s">
        <v>130</v>
      </c>
      <c r="E696" s="38"/>
      <c r="F696" s="190" t="s">
        <v>741</v>
      </c>
      <c r="G696" s="38"/>
      <c r="H696" s="38"/>
      <c r="I696" s="191"/>
      <c r="J696" s="38"/>
      <c r="K696" s="38"/>
      <c r="L696" s="41"/>
      <c r="M696" s="192"/>
      <c r="N696" s="193"/>
      <c r="O696" s="67"/>
      <c r="P696" s="67"/>
      <c r="Q696" s="67"/>
      <c r="R696" s="67"/>
      <c r="S696" s="67"/>
      <c r="T696" s="68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T696" s="19" t="s">
        <v>130</v>
      </c>
      <c r="AU696" s="19" t="s">
        <v>84</v>
      </c>
    </row>
    <row r="697" spans="1:47" s="2" customFormat="1" ht="10.2">
      <c r="A697" s="36"/>
      <c r="B697" s="37"/>
      <c r="C697" s="38"/>
      <c r="D697" s="194" t="s">
        <v>132</v>
      </c>
      <c r="E697" s="38"/>
      <c r="F697" s="195" t="s">
        <v>742</v>
      </c>
      <c r="G697" s="38"/>
      <c r="H697" s="38"/>
      <c r="I697" s="191"/>
      <c r="J697" s="38"/>
      <c r="K697" s="38"/>
      <c r="L697" s="41"/>
      <c r="M697" s="192"/>
      <c r="N697" s="193"/>
      <c r="O697" s="67"/>
      <c r="P697" s="67"/>
      <c r="Q697" s="67"/>
      <c r="R697" s="67"/>
      <c r="S697" s="67"/>
      <c r="T697" s="68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T697" s="19" t="s">
        <v>132</v>
      </c>
      <c r="AU697" s="19" t="s">
        <v>84</v>
      </c>
    </row>
    <row r="698" spans="2:51" s="13" customFormat="1" ht="20.4">
      <c r="B698" s="196"/>
      <c r="C698" s="197"/>
      <c r="D698" s="189" t="s">
        <v>134</v>
      </c>
      <c r="E698" s="198" t="s">
        <v>28</v>
      </c>
      <c r="F698" s="199" t="s">
        <v>743</v>
      </c>
      <c r="G698" s="197"/>
      <c r="H698" s="198" t="s">
        <v>28</v>
      </c>
      <c r="I698" s="200"/>
      <c r="J698" s="197"/>
      <c r="K698" s="197"/>
      <c r="L698" s="201"/>
      <c r="M698" s="202"/>
      <c r="N698" s="203"/>
      <c r="O698" s="203"/>
      <c r="P698" s="203"/>
      <c r="Q698" s="203"/>
      <c r="R698" s="203"/>
      <c r="S698" s="203"/>
      <c r="T698" s="204"/>
      <c r="AT698" s="205" t="s">
        <v>134</v>
      </c>
      <c r="AU698" s="205" t="s">
        <v>84</v>
      </c>
      <c r="AV698" s="13" t="s">
        <v>82</v>
      </c>
      <c r="AW698" s="13" t="s">
        <v>35</v>
      </c>
      <c r="AX698" s="13" t="s">
        <v>74</v>
      </c>
      <c r="AY698" s="205" t="s">
        <v>121</v>
      </c>
    </row>
    <row r="699" spans="2:51" s="13" customFormat="1" ht="20.4">
      <c r="B699" s="196"/>
      <c r="C699" s="197"/>
      <c r="D699" s="189" t="s">
        <v>134</v>
      </c>
      <c r="E699" s="198" t="s">
        <v>28</v>
      </c>
      <c r="F699" s="199" t="s">
        <v>744</v>
      </c>
      <c r="G699" s="197"/>
      <c r="H699" s="198" t="s">
        <v>28</v>
      </c>
      <c r="I699" s="200"/>
      <c r="J699" s="197"/>
      <c r="K699" s="197"/>
      <c r="L699" s="201"/>
      <c r="M699" s="202"/>
      <c r="N699" s="203"/>
      <c r="O699" s="203"/>
      <c r="P699" s="203"/>
      <c r="Q699" s="203"/>
      <c r="R699" s="203"/>
      <c r="S699" s="203"/>
      <c r="T699" s="204"/>
      <c r="AT699" s="205" t="s">
        <v>134</v>
      </c>
      <c r="AU699" s="205" t="s">
        <v>84</v>
      </c>
      <c r="AV699" s="13" t="s">
        <v>82</v>
      </c>
      <c r="AW699" s="13" t="s">
        <v>35</v>
      </c>
      <c r="AX699" s="13" t="s">
        <v>74</v>
      </c>
      <c r="AY699" s="205" t="s">
        <v>121</v>
      </c>
    </row>
    <row r="700" spans="2:51" s="13" customFormat="1" ht="10.2">
      <c r="B700" s="196"/>
      <c r="C700" s="197"/>
      <c r="D700" s="189" t="s">
        <v>134</v>
      </c>
      <c r="E700" s="198" t="s">
        <v>28</v>
      </c>
      <c r="F700" s="199" t="s">
        <v>745</v>
      </c>
      <c r="G700" s="197"/>
      <c r="H700" s="198" t="s">
        <v>28</v>
      </c>
      <c r="I700" s="200"/>
      <c r="J700" s="197"/>
      <c r="K700" s="197"/>
      <c r="L700" s="201"/>
      <c r="M700" s="202"/>
      <c r="N700" s="203"/>
      <c r="O700" s="203"/>
      <c r="P700" s="203"/>
      <c r="Q700" s="203"/>
      <c r="R700" s="203"/>
      <c r="S700" s="203"/>
      <c r="T700" s="204"/>
      <c r="AT700" s="205" t="s">
        <v>134</v>
      </c>
      <c r="AU700" s="205" t="s">
        <v>84</v>
      </c>
      <c r="AV700" s="13" t="s">
        <v>82</v>
      </c>
      <c r="AW700" s="13" t="s">
        <v>35</v>
      </c>
      <c r="AX700" s="13" t="s">
        <v>74</v>
      </c>
      <c r="AY700" s="205" t="s">
        <v>121</v>
      </c>
    </row>
    <row r="701" spans="2:51" s="14" customFormat="1" ht="10.2">
      <c r="B701" s="206"/>
      <c r="C701" s="207"/>
      <c r="D701" s="189" t="s">
        <v>134</v>
      </c>
      <c r="E701" s="208" t="s">
        <v>28</v>
      </c>
      <c r="F701" s="209" t="s">
        <v>746</v>
      </c>
      <c r="G701" s="207"/>
      <c r="H701" s="210">
        <v>44</v>
      </c>
      <c r="I701" s="211"/>
      <c r="J701" s="207"/>
      <c r="K701" s="207"/>
      <c r="L701" s="212"/>
      <c r="M701" s="213"/>
      <c r="N701" s="214"/>
      <c r="O701" s="214"/>
      <c r="P701" s="214"/>
      <c r="Q701" s="214"/>
      <c r="R701" s="214"/>
      <c r="S701" s="214"/>
      <c r="T701" s="215"/>
      <c r="AT701" s="216" t="s">
        <v>134</v>
      </c>
      <c r="AU701" s="216" t="s">
        <v>84</v>
      </c>
      <c r="AV701" s="14" t="s">
        <v>84</v>
      </c>
      <c r="AW701" s="14" t="s">
        <v>35</v>
      </c>
      <c r="AX701" s="14" t="s">
        <v>74</v>
      </c>
      <c r="AY701" s="216" t="s">
        <v>121</v>
      </c>
    </row>
    <row r="702" spans="2:51" s="13" customFormat="1" ht="10.2">
      <c r="B702" s="196"/>
      <c r="C702" s="197"/>
      <c r="D702" s="189" t="s">
        <v>134</v>
      </c>
      <c r="E702" s="198" t="s">
        <v>28</v>
      </c>
      <c r="F702" s="199" t="s">
        <v>747</v>
      </c>
      <c r="G702" s="197"/>
      <c r="H702" s="198" t="s">
        <v>28</v>
      </c>
      <c r="I702" s="200"/>
      <c r="J702" s="197"/>
      <c r="K702" s="197"/>
      <c r="L702" s="201"/>
      <c r="M702" s="202"/>
      <c r="N702" s="203"/>
      <c r="O702" s="203"/>
      <c r="P702" s="203"/>
      <c r="Q702" s="203"/>
      <c r="R702" s="203"/>
      <c r="S702" s="203"/>
      <c r="T702" s="204"/>
      <c r="AT702" s="205" t="s">
        <v>134</v>
      </c>
      <c r="AU702" s="205" t="s">
        <v>84</v>
      </c>
      <c r="AV702" s="13" t="s">
        <v>82</v>
      </c>
      <c r="AW702" s="13" t="s">
        <v>35</v>
      </c>
      <c r="AX702" s="13" t="s">
        <v>74</v>
      </c>
      <c r="AY702" s="205" t="s">
        <v>121</v>
      </c>
    </row>
    <row r="703" spans="2:51" s="14" customFormat="1" ht="10.2">
      <c r="B703" s="206"/>
      <c r="C703" s="207"/>
      <c r="D703" s="189" t="s">
        <v>134</v>
      </c>
      <c r="E703" s="208" t="s">
        <v>28</v>
      </c>
      <c r="F703" s="209" t="s">
        <v>748</v>
      </c>
      <c r="G703" s="207"/>
      <c r="H703" s="210">
        <v>9.63</v>
      </c>
      <c r="I703" s="211"/>
      <c r="J703" s="207"/>
      <c r="K703" s="207"/>
      <c r="L703" s="212"/>
      <c r="M703" s="213"/>
      <c r="N703" s="214"/>
      <c r="O703" s="214"/>
      <c r="P703" s="214"/>
      <c r="Q703" s="214"/>
      <c r="R703" s="214"/>
      <c r="S703" s="214"/>
      <c r="T703" s="215"/>
      <c r="AT703" s="216" t="s">
        <v>134</v>
      </c>
      <c r="AU703" s="216" t="s">
        <v>84</v>
      </c>
      <c r="AV703" s="14" t="s">
        <v>84</v>
      </c>
      <c r="AW703" s="14" t="s">
        <v>35</v>
      </c>
      <c r="AX703" s="14" t="s">
        <v>74</v>
      </c>
      <c r="AY703" s="216" t="s">
        <v>121</v>
      </c>
    </row>
    <row r="704" spans="2:51" s="16" customFormat="1" ht="10.2">
      <c r="B704" s="228"/>
      <c r="C704" s="229"/>
      <c r="D704" s="189" t="s">
        <v>134</v>
      </c>
      <c r="E704" s="230" t="s">
        <v>28</v>
      </c>
      <c r="F704" s="231" t="s">
        <v>198</v>
      </c>
      <c r="G704" s="229"/>
      <c r="H704" s="232">
        <v>53.63</v>
      </c>
      <c r="I704" s="233"/>
      <c r="J704" s="229"/>
      <c r="K704" s="229"/>
      <c r="L704" s="234"/>
      <c r="M704" s="235"/>
      <c r="N704" s="236"/>
      <c r="O704" s="236"/>
      <c r="P704" s="236"/>
      <c r="Q704" s="236"/>
      <c r="R704" s="236"/>
      <c r="S704" s="236"/>
      <c r="T704" s="237"/>
      <c r="AT704" s="238" t="s">
        <v>134</v>
      </c>
      <c r="AU704" s="238" t="s">
        <v>84</v>
      </c>
      <c r="AV704" s="16" t="s">
        <v>128</v>
      </c>
      <c r="AW704" s="16" t="s">
        <v>35</v>
      </c>
      <c r="AX704" s="16" t="s">
        <v>82</v>
      </c>
      <c r="AY704" s="238" t="s">
        <v>121</v>
      </c>
    </row>
    <row r="705" spans="1:65" s="2" customFormat="1" ht="16.5" customHeight="1">
      <c r="A705" s="36"/>
      <c r="B705" s="37"/>
      <c r="C705" s="239" t="s">
        <v>749</v>
      </c>
      <c r="D705" s="239" t="s">
        <v>200</v>
      </c>
      <c r="E705" s="240" t="s">
        <v>750</v>
      </c>
      <c r="F705" s="241" t="s">
        <v>751</v>
      </c>
      <c r="G705" s="242" t="s">
        <v>303</v>
      </c>
      <c r="H705" s="243">
        <v>0.044</v>
      </c>
      <c r="I705" s="244"/>
      <c r="J705" s="245">
        <f>ROUND(I705*H705,2)</f>
        <v>0</v>
      </c>
      <c r="K705" s="241" t="s">
        <v>127</v>
      </c>
      <c r="L705" s="246"/>
      <c r="M705" s="247" t="s">
        <v>28</v>
      </c>
      <c r="N705" s="248" t="s">
        <v>47</v>
      </c>
      <c r="O705" s="67"/>
      <c r="P705" s="185">
        <f>O705*H705</f>
        <v>0</v>
      </c>
      <c r="Q705" s="185">
        <v>1</v>
      </c>
      <c r="R705" s="185">
        <f>Q705*H705</f>
        <v>0.044</v>
      </c>
      <c r="S705" s="185">
        <v>0</v>
      </c>
      <c r="T705" s="186">
        <f>S705*H705</f>
        <v>0</v>
      </c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R705" s="187" t="s">
        <v>455</v>
      </c>
      <c r="AT705" s="187" t="s">
        <v>200</v>
      </c>
      <c r="AU705" s="187" t="s">
        <v>84</v>
      </c>
      <c r="AY705" s="19" t="s">
        <v>121</v>
      </c>
      <c r="BE705" s="188">
        <f>IF(N705="základní",J705,0)</f>
        <v>0</v>
      </c>
      <c r="BF705" s="188">
        <f>IF(N705="snížená",J705,0)</f>
        <v>0</v>
      </c>
      <c r="BG705" s="188">
        <f>IF(N705="zákl. přenesená",J705,0)</f>
        <v>0</v>
      </c>
      <c r="BH705" s="188">
        <f>IF(N705="sníž. přenesená",J705,0)</f>
        <v>0</v>
      </c>
      <c r="BI705" s="188">
        <f>IF(N705="nulová",J705,0)</f>
        <v>0</v>
      </c>
      <c r="BJ705" s="19" t="s">
        <v>128</v>
      </c>
      <c r="BK705" s="188">
        <f>ROUND(I705*H705,2)</f>
        <v>0</v>
      </c>
      <c r="BL705" s="19" t="s">
        <v>255</v>
      </c>
      <c r="BM705" s="187" t="s">
        <v>752</v>
      </c>
    </row>
    <row r="706" spans="1:47" s="2" customFormat="1" ht="10.2">
      <c r="A706" s="36"/>
      <c r="B706" s="37"/>
      <c r="C706" s="38"/>
      <c r="D706" s="189" t="s">
        <v>130</v>
      </c>
      <c r="E706" s="38"/>
      <c r="F706" s="190" t="s">
        <v>751</v>
      </c>
      <c r="G706" s="38"/>
      <c r="H706" s="38"/>
      <c r="I706" s="191"/>
      <c r="J706" s="38"/>
      <c r="K706" s="38"/>
      <c r="L706" s="41"/>
      <c r="M706" s="192"/>
      <c r="N706" s="193"/>
      <c r="O706" s="67"/>
      <c r="P706" s="67"/>
      <c r="Q706" s="67"/>
      <c r="R706" s="67"/>
      <c r="S706" s="67"/>
      <c r="T706" s="68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T706" s="19" t="s">
        <v>130</v>
      </c>
      <c r="AU706" s="19" t="s">
        <v>84</v>
      </c>
    </row>
    <row r="707" spans="2:51" s="13" customFormat="1" ht="20.4">
      <c r="B707" s="196"/>
      <c r="C707" s="197"/>
      <c r="D707" s="189" t="s">
        <v>134</v>
      </c>
      <c r="E707" s="198" t="s">
        <v>28</v>
      </c>
      <c r="F707" s="199" t="s">
        <v>753</v>
      </c>
      <c r="G707" s="197"/>
      <c r="H707" s="198" t="s">
        <v>28</v>
      </c>
      <c r="I707" s="200"/>
      <c r="J707" s="197"/>
      <c r="K707" s="197"/>
      <c r="L707" s="201"/>
      <c r="M707" s="202"/>
      <c r="N707" s="203"/>
      <c r="O707" s="203"/>
      <c r="P707" s="203"/>
      <c r="Q707" s="203"/>
      <c r="R707" s="203"/>
      <c r="S707" s="203"/>
      <c r="T707" s="204"/>
      <c r="AT707" s="205" t="s">
        <v>134</v>
      </c>
      <c r="AU707" s="205" t="s">
        <v>84</v>
      </c>
      <c r="AV707" s="13" t="s">
        <v>82</v>
      </c>
      <c r="AW707" s="13" t="s">
        <v>35</v>
      </c>
      <c r="AX707" s="13" t="s">
        <v>74</v>
      </c>
      <c r="AY707" s="205" t="s">
        <v>121</v>
      </c>
    </row>
    <row r="708" spans="2:51" s="14" customFormat="1" ht="10.2">
      <c r="B708" s="206"/>
      <c r="C708" s="207"/>
      <c r="D708" s="189" t="s">
        <v>134</v>
      </c>
      <c r="E708" s="208" t="s">
        <v>28</v>
      </c>
      <c r="F708" s="209" t="s">
        <v>754</v>
      </c>
      <c r="G708" s="207"/>
      <c r="H708" s="210">
        <v>0.044</v>
      </c>
      <c r="I708" s="211"/>
      <c r="J708" s="207"/>
      <c r="K708" s="207"/>
      <c r="L708" s="212"/>
      <c r="M708" s="213"/>
      <c r="N708" s="214"/>
      <c r="O708" s="214"/>
      <c r="P708" s="214"/>
      <c r="Q708" s="214"/>
      <c r="R708" s="214"/>
      <c r="S708" s="214"/>
      <c r="T708" s="215"/>
      <c r="AT708" s="216" t="s">
        <v>134</v>
      </c>
      <c r="AU708" s="216" t="s">
        <v>84</v>
      </c>
      <c r="AV708" s="14" t="s">
        <v>84</v>
      </c>
      <c r="AW708" s="14" t="s">
        <v>35</v>
      </c>
      <c r="AX708" s="14" t="s">
        <v>82</v>
      </c>
      <c r="AY708" s="216" t="s">
        <v>121</v>
      </c>
    </row>
    <row r="709" spans="1:65" s="2" customFormat="1" ht="16.5" customHeight="1">
      <c r="A709" s="36"/>
      <c r="B709" s="37"/>
      <c r="C709" s="239" t="s">
        <v>755</v>
      </c>
      <c r="D709" s="239" t="s">
        <v>200</v>
      </c>
      <c r="E709" s="240" t="s">
        <v>756</v>
      </c>
      <c r="F709" s="241" t="s">
        <v>757</v>
      </c>
      <c r="G709" s="242" t="s">
        <v>303</v>
      </c>
      <c r="H709" s="243">
        <v>0.01</v>
      </c>
      <c r="I709" s="244"/>
      <c r="J709" s="245">
        <f>ROUND(I709*H709,2)</f>
        <v>0</v>
      </c>
      <c r="K709" s="241" t="s">
        <v>127</v>
      </c>
      <c r="L709" s="246"/>
      <c r="M709" s="247" t="s">
        <v>28</v>
      </c>
      <c r="N709" s="248" t="s">
        <v>47</v>
      </c>
      <c r="O709" s="67"/>
      <c r="P709" s="185">
        <f>O709*H709</f>
        <v>0</v>
      </c>
      <c r="Q709" s="185">
        <v>1</v>
      </c>
      <c r="R709" s="185">
        <f>Q709*H709</f>
        <v>0.01</v>
      </c>
      <c r="S709" s="185">
        <v>0</v>
      </c>
      <c r="T709" s="186">
        <f>S709*H709</f>
        <v>0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187" t="s">
        <v>455</v>
      </c>
      <c r="AT709" s="187" t="s">
        <v>200</v>
      </c>
      <c r="AU709" s="187" t="s">
        <v>84</v>
      </c>
      <c r="AY709" s="19" t="s">
        <v>121</v>
      </c>
      <c r="BE709" s="188">
        <f>IF(N709="základní",J709,0)</f>
        <v>0</v>
      </c>
      <c r="BF709" s="188">
        <f>IF(N709="snížená",J709,0)</f>
        <v>0</v>
      </c>
      <c r="BG709" s="188">
        <f>IF(N709="zákl. přenesená",J709,0)</f>
        <v>0</v>
      </c>
      <c r="BH709" s="188">
        <f>IF(N709="sníž. přenesená",J709,0)</f>
        <v>0</v>
      </c>
      <c r="BI709" s="188">
        <f>IF(N709="nulová",J709,0)</f>
        <v>0</v>
      </c>
      <c r="BJ709" s="19" t="s">
        <v>128</v>
      </c>
      <c r="BK709" s="188">
        <f>ROUND(I709*H709,2)</f>
        <v>0</v>
      </c>
      <c r="BL709" s="19" t="s">
        <v>255</v>
      </c>
      <c r="BM709" s="187" t="s">
        <v>758</v>
      </c>
    </row>
    <row r="710" spans="1:47" s="2" customFormat="1" ht="10.2">
      <c r="A710" s="36"/>
      <c r="B710" s="37"/>
      <c r="C710" s="38"/>
      <c r="D710" s="189" t="s">
        <v>130</v>
      </c>
      <c r="E710" s="38"/>
      <c r="F710" s="190" t="s">
        <v>757</v>
      </c>
      <c r="G710" s="38"/>
      <c r="H710" s="38"/>
      <c r="I710" s="191"/>
      <c r="J710" s="38"/>
      <c r="K710" s="38"/>
      <c r="L710" s="41"/>
      <c r="M710" s="192"/>
      <c r="N710" s="193"/>
      <c r="O710" s="67"/>
      <c r="P710" s="67"/>
      <c r="Q710" s="67"/>
      <c r="R710" s="67"/>
      <c r="S710" s="67"/>
      <c r="T710" s="68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T710" s="19" t="s">
        <v>130</v>
      </c>
      <c r="AU710" s="19" t="s">
        <v>84</v>
      </c>
    </row>
    <row r="711" spans="2:51" s="13" customFormat="1" ht="20.4">
      <c r="B711" s="196"/>
      <c r="C711" s="197"/>
      <c r="D711" s="189" t="s">
        <v>134</v>
      </c>
      <c r="E711" s="198" t="s">
        <v>28</v>
      </c>
      <c r="F711" s="199" t="s">
        <v>759</v>
      </c>
      <c r="G711" s="197"/>
      <c r="H711" s="198" t="s">
        <v>28</v>
      </c>
      <c r="I711" s="200"/>
      <c r="J711" s="197"/>
      <c r="K711" s="197"/>
      <c r="L711" s="201"/>
      <c r="M711" s="202"/>
      <c r="N711" s="203"/>
      <c r="O711" s="203"/>
      <c r="P711" s="203"/>
      <c r="Q711" s="203"/>
      <c r="R711" s="203"/>
      <c r="S711" s="203"/>
      <c r="T711" s="204"/>
      <c r="AT711" s="205" t="s">
        <v>134</v>
      </c>
      <c r="AU711" s="205" t="s">
        <v>84</v>
      </c>
      <c r="AV711" s="13" t="s">
        <v>82</v>
      </c>
      <c r="AW711" s="13" t="s">
        <v>35</v>
      </c>
      <c r="AX711" s="13" t="s">
        <v>74</v>
      </c>
      <c r="AY711" s="205" t="s">
        <v>121</v>
      </c>
    </row>
    <row r="712" spans="2:51" s="14" customFormat="1" ht="10.2">
      <c r="B712" s="206"/>
      <c r="C712" s="207"/>
      <c r="D712" s="189" t="s">
        <v>134</v>
      </c>
      <c r="E712" s="208" t="s">
        <v>28</v>
      </c>
      <c r="F712" s="209" t="s">
        <v>760</v>
      </c>
      <c r="G712" s="207"/>
      <c r="H712" s="210">
        <v>0.01</v>
      </c>
      <c r="I712" s="211"/>
      <c r="J712" s="207"/>
      <c r="K712" s="207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134</v>
      </c>
      <c r="AU712" s="216" t="s">
        <v>84</v>
      </c>
      <c r="AV712" s="14" t="s">
        <v>84</v>
      </c>
      <c r="AW712" s="14" t="s">
        <v>35</v>
      </c>
      <c r="AX712" s="14" t="s">
        <v>82</v>
      </c>
      <c r="AY712" s="216" t="s">
        <v>121</v>
      </c>
    </row>
    <row r="713" spans="1:65" s="2" customFormat="1" ht="16.5" customHeight="1">
      <c r="A713" s="36"/>
      <c r="B713" s="37"/>
      <c r="C713" s="176" t="s">
        <v>761</v>
      </c>
      <c r="D713" s="176" t="s">
        <v>123</v>
      </c>
      <c r="E713" s="177" t="s">
        <v>762</v>
      </c>
      <c r="F713" s="178" t="s">
        <v>763</v>
      </c>
      <c r="G713" s="179" t="s">
        <v>203</v>
      </c>
      <c r="H713" s="180">
        <v>415.259</v>
      </c>
      <c r="I713" s="181"/>
      <c r="J713" s="182">
        <f>ROUND(I713*H713,2)</f>
        <v>0</v>
      </c>
      <c r="K713" s="178" t="s">
        <v>28</v>
      </c>
      <c r="L713" s="41"/>
      <c r="M713" s="183" t="s">
        <v>28</v>
      </c>
      <c r="N713" s="184" t="s">
        <v>47</v>
      </c>
      <c r="O713" s="67"/>
      <c r="P713" s="185">
        <f>O713*H713</f>
        <v>0</v>
      </c>
      <c r="Q713" s="185">
        <v>6E-05</v>
      </c>
      <c r="R713" s="185">
        <f>Q713*H713</f>
        <v>0.02491554</v>
      </c>
      <c r="S713" s="185">
        <v>0</v>
      </c>
      <c r="T713" s="186">
        <f>S713*H713</f>
        <v>0</v>
      </c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R713" s="187" t="s">
        <v>255</v>
      </c>
      <c r="AT713" s="187" t="s">
        <v>123</v>
      </c>
      <c r="AU713" s="187" t="s">
        <v>84</v>
      </c>
      <c r="AY713" s="19" t="s">
        <v>121</v>
      </c>
      <c r="BE713" s="188">
        <f>IF(N713="základní",J713,0)</f>
        <v>0</v>
      </c>
      <c r="BF713" s="188">
        <f>IF(N713="snížená",J713,0)</f>
        <v>0</v>
      </c>
      <c r="BG713" s="188">
        <f>IF(N713="zákl. přenesená",J713,0)</f>
        <v>0</v>
      </c>
      <c r="BH713" s="188">
        <f>IF(N713="sníž. přenesená",J713,0)</f>
        <v>0</v>
      </c>
      <c r="BI713" s="188">
        <f>IF(N713="nulová",J713,0)</f>
        <v>0</v>
      </c>
      <c r="BJ713" s="19" t="s">
        <v>128</v>
      </c>
      <c r="BK713" s="188">
        <f>ROUND(I713*H713,2)</f>
        <v>0</v>
      </c>
      <c r="BL713" s="19" t="s">
        <v>255</v>
      </c>
      <c r="BM713" s="187" t="s">
        <v>764</v>
      </c>
    </row>
    <row r="714" spans="1:47" s="2" customFormat="1" ht="10.2">
      <c r="A714" s="36"/>
      <c r="B714" s="37"/>
      <c r="C714" s="38"/>
      <c r="D714" s="189" t="s">
        <v>130</v>
      </c>
      <c r="E714" s="38"/>
      <c r="F714" s="190" t="s">
        <v>763</v>
      </c>
      <c r="G714" s="38"/>
      <c r="H714" s="38"/>
      <c r="I714" s="191"/>
      <c r="J714" s="38"/>
      <c r="K714" s="38"/>
      <c r="L714" s="41"/>
      <c r="M714" s="192"/>
      <c r="N714" s="193"/>
      <c r="O714" s="67"/>
      <c r="P714" s="67"/>
      <c r="Q714" s="67"/>
      <c r="R714" s="67"/>
      <c r="S714" s="67"/>
      <c r="T714" s="68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T714" s="19" t="s">
        <v>130</v>
      </c>
      <c r="AU714" s="19" t="s">
        <v>84</v>
      </c>
    </row>
    <row r="715" spans="2:51" s="13" customFormat="1" ht="20.4">
      <c r="B715" s="196"/>
      <c r="C715" s="197"/>
      <c r="D715" s="189" t="s">
        <v>134</v>
      </c>
      <c r="E715" s="198" t="s">
        <v>28</v>
      </c>
      <c r="F715" s="199" t="s">
        <v>765</v>
      </c>
      <c r="G715" s="197"/>
      <c r="H715" s="198" t="s">
        <v>28</v>
      </c>
      <c r="I715" s="200"/>
      <c r="J715" s="197"/>
      <c r="K715" s="197"/>
      <c r="L715" s="201"/>
      <c r="M715" s="202"/>
      <c r="N715" s="203"/>
      <c r="O715" s="203"/>
      <c r="P715" s="203"/>
      <c r="Q715" s="203"/>
      <c r="R715" s="203"/>
      <c r="S715" s="203"/>
      <c r="T715" s="204"/>
      <c r="AT715" s="205" t="s">
        <v>134</v>
      </c>
      <c r="AU715" s="205" t="s">
        <v>84</v>
      </c>
      <c r="AV715" s="13" t="s">
        <v>82</v>
      </c>
      <c r="AW715" s="13" t="s">
        <v>35</v>
      </c>
      <c r="AX715" s="13" t="s">
        <v>74</v>
      </c>
      <c r="AY715" s="205" t="s">
        <v>121</v>
      </c>
    </row>
    <row r="716" spans="2:51" s="13" customFormat="1" ht="10.2">
      <c r="B716" s="196"/>
      <c r="C716" s="197"/>
      <c r="D716" s="189" t="s">
        <v>134</v>
      </c>
      <c r="E716" s="198" t="s">
        <v>28</v>
      </c>
      <c r="F716" s="199" t="s">
        <v>766</v>
      </c>
      <c r="G716" s="197"/>
      <c r="H716" s="198" t="s">
        <v>28</v>
      </c>
      <c r="I716" s="200"/>
      <c r="J716" s="197"/>
      <c r="K716" s="197"/>
      <c r="L716" s="201"/>
      <c r="M716" s="202"/>
      <c r="N716" s="203"/>
      <c r="O716" s="203"/>
      <c r="P716" s="203"/>
      <c r="Q716" s="203"/>
      <c r="R716" s="203"/>
      <c r="S716" s="203"/>
      <c r="T716" s="204"/>
      <c r="AT716" s="205" t="s">
        <v>134</v>
      </c>
      <c r="AU716" s="205" t="s">
        <v>84</v>
      </c>
      <c r="AV716" s="13" t="s">
        <v>82</v>
      </c>
      <c r="AW716" s="13" t="s">
        <v>35</v>
      </c>
      <c r="AX716" s="13" t="s">
        <v>74</v>
      </c>
      <c r="AY716" s="205" t="s">
        <v>121</v>
      </c>
    </row>
    <row r="717" spans="2:51" s="13" customFormat="1" ht="10.2">
      <c r="B717" s="196"/>
      <c r="C717" s="197"/>
      <c r="D717" s="189" t="s">
        <v>134</v>
      </c>
      <c r="E717" s="198" t="s">
        <v>28</v>
      </c>
      <c r="F717" s="199" t="s">
        <v>767</v>
      </c>
      <c r="G717" s="197"/>
      <c r="H717" s="198" t="s">
        <v>28</v>
      </c>
      <c r="I717" s="200"/>
      <c r="J717" s="197"/>
      <c r="K717" s="197"/>
      <c r="L717" s="201"/>
      <c r="M717" s="202"/>
      <c r="N717" s="203"/>
      <c r="O717" s="203"/>
      <c r="P717" s="203"/>
      <c r="Q717" s="203"/>
      <c r="R717" s="203"/>
      <c r="S717" s="203"/>
      <c r="T717" s="204"/>
      <c r="AT717" s="205" t="s">
        <v>134</v>
      </c>
      <c r="AU717" s="205" t="s">
        <v>84</v>
      </c>
      <c r="AV717" s="13" t="s">
        <v>82</v>
      </c>
      <c r="AW717" s="13" t="s">
        <v>35</v>
      </c>
      <c r="AX717" s="13" t="s">
        <v>74</v>
      </c>
      <c r="AY717" s="205" t="s">
        <v>121</v>
      </c>
    </row>
    <row r="718" spans="2:51" s="14" customFormat="1" ht="10.2">
      <c r="B718" s="206"/>
      <c r="C718" s="207"/>
      <c r="D718" s="189" t="s">
        <v>134</v>
      </c>
      <c r="E718" s="208" t="s">
        <v>28</v>
      </c>
      <c r="F718" s="209" t="s">
        <v>329</v>
      </c>
      <c r="G718" s="207"/>
      <c r="H718" s="210">
        <v>80.212</v>
      </c>
      <c r="I718" s="211"/>
      <c r="J718" s="207"/>
      <c r="K718" s="207"/>
      <c r="L718" s="212"/>
      <c r="M718" s="213"/>
      <c r="N718" s="214"/>
      <c r="O718" s="214"/>
      <c r="P718" s="214"/>
      <c r="Q718" s="214"/>
      <c r="R718" s="214"/>
      <c r="S718" s="214"/>
      <c r="T718" s="215"/>
      <c r="AT718" s="216" t="s">
        <v>134</v>
      </c>
      <c r="AU718" s="216" t="s">
        <v>84</v>
      </c>
      <c r="AV718" s="14" t="s">
        <v>84</v>
      </c>
      <c r="AW718" s="14" t="s">
        <v>35</v>
      </c>
      <c r="AX718" s="14" t="s">
        <v>74</v>
      </c>
      <c r="AY718" s="216" t="s">
        <v>121</v>
      </c>
    </row>
    <row r="719" spans="2:51" s="13" customFormat="1" ht="10.2">
      <c r="B719" s="196"/>
      <c r="C719" s="197"/>
      <c r="D719" s="189" t="s">
        <v>134</v>
      </c>
      <c r="E719" s="198" t="s">
        <v>28</v>
      </c>
      <c r="F719" s="199" t="s">
        <v>768</v>
      </c>
      <c r="G719" s="197"/>
      <c r="H719" s="198" t="s">
        <v>28</v>
      </c>
      <c r="I719" s="200"/>
      <c r="J719" s="197"/>
      <c r="K719" s="197"/>
      <c r="L719" s="201"/>
      <c r="M719" s="202"/>
      <c r="N719" s="203"/>
      <c r="O719" s="203"/>
      <c r="P719" s="203"/>
      <c r="Q719" s="203"/>
      <c r="R719" s="203"/>
      <c r="S719" s="203"/>
      <c r="T719" s="204"/>
      <c r="AT719" s="205" t="s">
        <v>134</v>
      </c>
      <c r="AU719" s="205" t="s">
        <v>84</v>
      </c>
      <c r="AV719" s="13" t="s">
        <v>82</v>
      </c>
      <c r="AW719" s="13" t="s">
        <v>35</v>
      </c>
      <c r="AX719" s="13" t="s">
        <v>74</v>
      </c>
      <c r="AY719" s="205" t="s">
        <v>121</v>
      </c>
    </row>
    <row r="720" spans="2:51" s="14" customFormat="1" ht="10.2">
      <c r="B720" s="206"/>
      <c r="C720" s="207"/>
      <c r="D720" s="189" t="s">
        <v>134</v>
      </c>
      <c r="E720" s="208" t="s">
        <v>28</v>
      </c>
      <c r="F720" s="209" t="s">
        <v>769</v>
      </c>
      <c r="G720" s="207"/>
      <c r="H720" s="210">
        <v>83.233</v>
      </c>
      <c r="I720" s="211"/>
      <c r="J720" s="207"/>
      <c r="K720" s="207"/>
      <c r="L720" s="212"/>
      <c r="M720" s="213"/>
      <c r="N720" s="214"/>
      <c r="O720" s="214"/>
      <c r="P720" s="214"/>
      <c r="Q720" s="214"/>
      <c r="R720" s="214"/>
      <c r="S720" s="214"/>
      <c r="T720" s="215"/>
      <c r="AT720" s="216" t="s">
        <v>134</v>
      </c>
      <c r="AU720" s="216" t="s">
        <v>84</v>
      </c>
      <c r="AV720" s="14" t="s">
        <v>84</v>
      </c>
      <c r="AW720" s="14" t="s">
        <v>35</v>
      </c>
      <c r="AX720" s="14" t="s">
        <v>74</v>
      </c>
      <c r="AY720" s="216" t="s">
        <v>121</v>
      </c>
    </row>
    <row r="721" spans="2:51" s="14" customFormat="1" ht="10.2">
      <c r="B721" s="206"/>
      <c r="C721" s="207"/>
      <c r="D721" s="189" t="s">
        <v>134</v>
      </c>
      <c r="E721" s="208" t="s">
        <v>28</v>
      </c>
      <c r="F721" s="209" t="s">
        <v>770</v>
      </c>
      <c r="G721" s="207"/>
      <c r="H721" s="210">
        <v>73.065</v>
      </c>
      <c r="I721" s="211"/>
      <c r="J721" s="207"/>
      <c r="K721" s="207"/>
      <c r="L721" s="212"/>
      <c r="M721" s="213"/>
      <c r="N721" s="214"/>
      <c r="O721" s="214"/>
      <c r="P721" s="214"/>
      <c r="Q721" s="214"/>
      <c r="R721" s="214"/>
      <c r="S721" s="214"/>
      <c r="T721" s="215"/>
      <c r="AT721" s="216" t="s">
        <v>134</v>
      </c>
      <c r="AU721" s="216" t="s">
        <v>84</v>
      </c>
      <c r="AV721" s="14" t="s">
        <v>84</v>
      </c>
      <c r="AW721" s="14" t="s">
        <v>35</v>
      </c>
      <c r="AX721" s="14" t="s">
        <v>74</v>
      </c>
      <c r="AY721" s="216" t="s">
        <v>121</v>
      </c>
    </row>
    <row r="722" spans="2:51" s="13" customFormat="1" ht="10.2">
      <c r="B722" s="196"/>
      <c r="C722" s="197"/>
      <c r="D722" s="189" t="s">
        <v>134</v>
      </c>
      <c r="E722" s="198" t="s">
        <v>28</v>
      </c>
      <c r="F722" s="199" t="s">
        <v>771</v>
      </c>
      <c r="G722" s="197"/>
      <c r="H722" s="198" t="s">
        <v>28</v>
      </c>
      <c r="I722" s="200"/>
      <c r="J722" s="197"/>
      <c r="K722" s="197"/>
      <c r="L722" s="201"/>
      <c r="M722" s="202"/>
      <c r="N722" s="203"/>
      <c r="O722" s="203"/>
      <c r="P722" s="203"/>
      <c r="Q722" s="203"/>
      <c r="R722" s="203"/>
      <c r="S722" s="203"/>
      <c r="T722" s="204"/>
      <c r="AT722" s="205" t="s">
        <v>134</v>
      </c>
      <c r="AU722" s="205" t="s">
        <v>84</v>
      </c>
      <c r="AV722" s="13" t="s">
        <v>82</v>
      </c>
      <c r="AW722" s="13" t="s">
        <v>35</v>
      </c>
      <c r="AX722" s="13" t="s">
        <v>74</v>
      </c>
      <c r="AY722" s="205" t="s">
        <v>121</v>
      </c>
    </row>
    <row r="723" spans="2:51" s="14" customFormat="1" ht="10.2">
      <c r="B723" s="206"/>
      <c r="C723" s="207"/>
      <c r="D723" s="189" t="s">
        <v>134</v>
      </c>
      <c r="E723" s="208" t="s">
        <v>28</v>
      </c>
      <c r="F723" s="209" t="s">
        <v>772</v>
      </c>
      <c r="G723" s="207"/>
      <c r="H723" s="210">
        <v>40.185</v>
      </c>
      <c r="I723" s="211"/>
      <c r="J723" s="207"/>
      <c r="K723" s="207"/>
      <c r="L723" s="212"/>
      <c r="M723" s="213"/>
      <c r="N723" s="214"/>
      <c r="O723" s="214"/>
      <c r="P723" s="214"/>
      <c r="Q723" s="214"/>
      <c r="R723" s="214"/>
      <c r="S723" s="214"/>
      <c r="T723" s="215"/>
      <c r="AT723" s="216" t="s">
        <v>134</v>
      </c>
      <c r="AU723" s="216" t="s">
        <v>84</v>
      </c>
      <c r="AV723" s="14" t="s">
        <v>84</v>
      </c>
      <c r="AW723" s="14" t="s">
        <v>35</v>
      </c>
      <c r="AX723" s="14" t="s">
        <v>74</v>
      </c>
      <c r="AY723" s="216" t="s">
        <v>121</v>
      </c>
    </row>
    <row r="724" spans="2:51" s="13" customFormat="1" ht="10.2">
      <c r="B724" s="196"/>
      <c r="C724" s="197"/>
      <c r="D724" s="189" t="s">
        <v>134</v>
      </c>
      <c r="E724" s="198" t="s">
        <v>28</v>
      </c>
      <c r="F724" s="199" t="s">
        <v>773</v>
      </c>
      <c r="G724" s="197"/>
      <c r="H724" s="198" t="s">
        <v>28</v>
      </c>
      <c r="I724" s="200"/>
      <c r="J724" s="197"/>
      <c r="K724" s="197"/>
      <c r="L724" s="201"/>
      <c r="M724" s="202"/>
      <c r="N724" s="203"/>
      <c r="O724" s="203"/>
      <c r="P724" s="203"/>
      <c r="Q724" s="203"/>
      <c r="R724" s="203"/>
      <c r="S724" s="203"/>
      <c r="T724" s="204"/>
      <c r="AT724" s="205" t="s">
        <v>134</v>
      </c>
      <c r="AU724" s="205" t="s">
        <v>84</v>
      </c>
      <c r="AV724" s="13" t="s">
        <v>82</v>
      </c>
      <c r="AW724" s="13" t="s">
        <v>35</v>
      </c>
      <c r="AX724" s="13" t="s">
        <v>74</v>
      </c>
      <c r="AY724" s="205" t="s">
        <v>121</v>
      </c>
    </row>
    <row r="725" spans="2:51" s="14" customFormat="1" ht="10.2">
      <c r="B725" s="206"/>
      <c r="C725" s="207"/>
      <c r="D725" s="189" t="s">
        <v>134</v>
      </c>
      <c r="E725" s="208" t="s">
        <v>28</v>
      </c>
      <c r="F725" s="209" t="s">
        <v>774</v>
      </c>
      <c r="G725" s="207"/>
      <c r="H725" s="210">
        <v>61.042</v>
      </c>
      <c r="I725" s="211"/>
      <c r="J725" s="207"/>
      <c r="K725" s="207"/>
      <c r="L725" s="212"/>
      <c r="M725" s="213"/>
      <c r="N725" s="214"/>
      <c r="O725" s="214"/>
      <c r="P725" s="214"/>
      <c r="Q725" s="214"/>
      <c r="R725" s="214"/>
      <c r="S725" s="214"/>
      <c r="T725" s="215"/>
      <c r="AT725" s="216" t="s">
        <v>134</v>
      </c>
      <c r="AU725" s="216" t="s">
        <v>84</v>
      </c>
      <c r="AV725" s="14" t="s">
        <v>84</v>
      </c>
      <c r="AW725" s="14" t="s">
        <v>35</v>
      </c>
      <c r="AX725" s="14" t="s">
        <v>74</v>
      </c>
      <c r="AY725" s="216" t="s">
        <v>121</v>
      </c>
    </row>
    <row r="726" spans="2:51" s="14" customFormat="1" ht="10.2">
      <c r="B726" s="206"/>
      <c r="C726" s="207"/>
      <c r="D726" s="189" t="s">
        <v>134</v>
      </c>
      <c r="E726" s="208" t="s">
        <v>28</v>
      </c>
      <c r="F726" s="209" t="s">
        <v>775</v>
      </c>
      <c r="G726" s="207"/>
      <c r="H726" s="210">
        <v>70.65</v>
      </c>
      <c r="I726" s="211"/>
      <c r="J726" s="207"/>
      <c r="K726" s="207"/>
      <c r="L726" s="212"/>
      <c r="M726" s="213"/>
      <c r="N726" s="214"/>
      <c r="O726" s="214"/>
      <c r="P726" s="214"/>
      <c r="Q726" s="214"/>
      <c r="R726" s="214"/>
      <c r="S726" s="214"/>
      <c r="T726" s="215"/>
      <c r="AT726" s="216" t="s">
        <v>134</v>
      </c>
      <c r="AU726" s="216" t="s">
        <v>84</v>
      </c>
      <c r="AV726" s="14" t="s">
        <v>84</v>
      </c>
      <c r="AW726" s="14" t="s">
        <v>35</v>
      </c>
      <c r="AX726" s="14" t="s">
        <v>74</v>
      </c>
      <c r="AY726" s="216" t="s">
        <v>121</v>
      </c>
    </row>
    <row r="727" spans="2:51" s="13" customFormat="1" ht="10.2">
      <c r="B727" s="196"/>
      <c r="C727" s="197"/>
      <c r="D727" s="189" t="s">
        <v>134</v>
      </c>
      <c r="E727" s="198" t="s">
        <v>28</v>
      </c>
      <c r="F727" s="199" t="s">
        <v>776</v>
      </c>
      <c r="G727" s="197"/>
      <c r="H727" s="198" t="s">
        <v>28</v>
      </c>
      <c r="I727" s="200"/>
      <c r="J727" s="197"/>
      <c r="K727" s="197"/>
      <c r="L727" s="201"/>
      <c r="M727" s="202"/>
      <c r="N727" s="203"/>
      <c r="O727" s="203"/>
      <c r="P727" s="203"/>
      <c r="Q727" s="203"/>
      <c r="R727" s="203"/>
      <c r="S727" s="203"/>
      <c r="T727" s="204"/>
      <c r="AT727" s="205" t="s">
        <v>134</v>
      </c>
      <c r="AU727" s="205" t="s">
        <v>84</v>
      </c>
      <c r="AV727" s="13" t="s">
        <v>82</v>
      </c>
      <c r="AW727" s="13" t="s">
        <v>35</v>
      </c>
      <c r="AX727" s="13" t="s">
        <v>74</v>
      </c>
      <c r="AY727" s="205" t="s">
        <v>121</v>
      </c>
    </row>
    <row r="728" spans="2:51" s="13" customFormat="1" ht="10.2">
      <c r="B728" s="196"/>
      <c r="C728" s="197"/>
      <c r="D728" s="189" t="s">
        <v>134</v>
      </c>
      <c r="E728" s="198" t="s">
        <v>28</v>
      </c>
      <c r="F728" s="199" t="s">
        <v>777</v>
      </c>
      <c r="G728" s="197"/>
      <c r="H728" s="198" t="s">
        <v>28</v>
      </c>
      <c r="I728" s="200"/>
      <c r="J728" s="197"/>
      <c r="K728" s="197"/>
      <c r="L728" s="201"/>
      <c r="M728" s="202"/>
      <c r="N728" s="203"/>
      <c r="O728" s="203"/>
      <c r="P728" s="203"/>
      <c r="Q728" s="203"/>
      <c r="R728" s="203"/>
      <c r="S728" s="203"/>
      <c r="T728" s="204"/>
      <c r="AT728" s="205" t="s">
        <v>134</v>
      </c>
      <c r="AU728" s="205" t="s">
        <v>84</v>
      </c>
      <c r="AV728" s="13" t="s">
        <v>82</v>
      </c>
      <c r="AW728" s="13" t="s">
        <v>35</v>
      </c>
      <c r="AX728" s="13" t="s">
        <v>74</v>
      </c>
      <c r="AY728" s="205" t="s">
        <v>121</v>
      </c>
    </row>
    <row r="729" spans="2:51" s="14" customFormat="1" ht="10.2">
      <c r="B729" s="206"/>
      <c r="C729" s="207"/>
      <c r="D729" s="189" t="s">
        <v>134</v>
      </c>
      <c r="E729" s="208" t="s">
        <v>28</v>
      </c>
      <c r="F729" s="209" t="s">
        <v>778</v>
      </c>
      <c r="G729" s="207"/>
      <c r="H729" s="210">
        <v>2.996</v>
      </c>
      <c r="I729" s="211"/>
      <c r="J729" s="207"/>
      <c r="K729" s="207"/>
      <c r="L729" s="212"/>
      <c r="M729" s="213"/>
      <c r="N729" s="214"/>
      <c r="O729" s="214"/>
      <c r="P729" s="214"/>
      <c r="Q729" s="214"/>
      <c r="R729" s="214"/>
      <c r="S729" s="214"/>
      <c r="T729" s="215"/>
      <c r="AT729" s="216" t="s">
        <v>134</v>
      </c>
      <c r="AU729" s="216" t="s">
        <v>84</v>
      </c>
      <c r="AV729" s="14" t="s">
        <v>84</v>
      </c>
      <c r="AW729" s="14" t="s">
        <v>35</v>
      </c>
      <c r="AX729" s="14" t="s">
        <v>74</v>
      </c>
      <c r="AY729" s="216" t="s">
        <v>121</v>
      </c>
    </row>
    <row r="730" spans="2:51" s="13" customFormat="1" ht="20.4">
      <c r="B730" s="196"/>
      <c r="C730" s="197"/>
      <c r="D730" s="189" t="s">
        <v>134</v>
      </c>
      <c r="E730" s="198" t="s">
        <v>28</v>
      </c>
      <c r="F730" s="199" t="s">
        <v>350</v>
      </c>
      <c r="G730" s="197"/>
      <c r="H730" s="198" t="s">
        <v>28</v>
      </c>
      <c r="I730" s="200"/>
      <c r="J730" s="197"/>
      <c r="K730" s="197"/>
      <c r="L730" s="201"/>
      <c r="M730" s="202"/>
      <c r="N730" s="203"/>
      <c r="O730" s="203"/>
      <c r="P730" s="203"/>
      <c r="Q730" s="203"/>
      <c r="R730" s="203"/>
      <c r="S730" s="203"/>
      <c r="T730" s="204"/>
      <c r="AT730" s="205" t="s">
        <v>134</v>
      </c>
      <c r="AU730" s="205" t="s">
        <v>84</v>
      </c>
      <c r="AV730" s="13" t="s">
        <v>82</v>
      </c>
      <c r="AW730" s="13" t="s">
        <v>35</v>
      </c>
      <c r="AX730" s="13" t="s">
        <v>74</v>
      </c>
      <c r="AY730" s="205" t="s">
        <v>121</v>
      </c>
    </row>
    <row r="731" spans="2:51" s="14" customFormat="1" ht="10.2">
      <c r="B731" s="206"/>
      <c r="C731" s="207"/>
      <c r="D731" s="189" t="s">
        <v>134</v>
      </c>
      <c r="E731" s="208" t="s">
        <v>28</v>
      </c>
      <c r="F731" s="209" t="s">
        <v>779</v>
      </c>
      <c r="G731" s="207"/>
      <c r="H731" s="210">
        <v>1.008</v>
      </c>
      <c r="I731" s="211"/>
      <c r="J731" s="207"/>
      <c r="K731" s="207"/>
      <c r="L731" s="212"/>
      <c r="M731" s="213"/>
      <c r="N731" s="214"/>
      <c r="O731" s="214"/>
      <c r="P731" s="214"/>
      <c r="Q731" s="214"/>
      <c r="R731" s="214"/>
      <c r="S731" s="214"/>
      <c r="T731" s="215"/>
      <c r="AT731" s="216" t="s">
        <v>134</v>
      </c>
      <c r="AU731" s="216" t="s">
        <v>84</v>
      </c>
      <c r="AV731" s="14" t="s">
        <v>84</v>
      </c>
      <c r="AW731" s="14" t="s">
        <v>35</v>
      </c>
      <c r="AX731" s="14" t="s">
        <v>74</v>
      </c>
      <c r="AY731" s="216" t="s">
        <v>121</v>
      </c>
    </row>
    <row r="732" spans="2:51" s="13" customFormat="1" ht="10.2">
      <c r="B732" s="196"/>
      <c r="C732" s="197"/>
      <c r="D732" s="189" t="s">
        <v>134</v>
      </c>
      <c r="E732" s="198" t="s">
        <v>28</v>
      </c>
      <c r="F732" s="199" t="s">
        <v>780</v>
      </c>
      <c r="G732" s="197"/>
      <c r="H732" s="198" t="s">
        <v>28</v>
      </c>
      <c r="I732" s="200"/>
      <c r="J732" s="197"/>
      <c r="K732" s="197"/>
      <c r="L732" s="201"/>
      <c r="M732" s="202"/>
      <c r="N732" s="203"/>
      <c r="O732" s="203"/>
      <c r="P732" s="203"/>
      <c r="Q732" s="203"/>
      <c r="R732" s="203"/>
      <c r="S732" s="203"/>
      <c r="T732" s="204"/>
      <c r="AT732" s="205" t="s">
        <v>134</v>
      </c>
      <c r="AU732" s="205" t="s">
        <v>84</v>
      </c>
      <c r="AV732" s="13" t="s">
        <v>82</v>
      </c>
      <c r="AW732" s="13" t="s">
        <v>35</v>
      </c>
      <c r="AX732" s="13" t="s">
        <v>74</v>
      </c>
      <c r="AY732" s="205" t="s">
        <v>121</v>
      </c>
    </row>
    <row r="733" spans="2:51" s="14" customFormat="1" ht="10.2">
      <c r="B733" s="206"/>
      <c r="C733" s="207"/>
      <c r="D733" s="189" t="s">
        <v>134</v>
      </c>
      <c r="E733" s="208" t="s">
        <v>28</v>
      </c>
      <c r="F733" s="209" t="s">
        <v>781</v>
      </c>
      <c r="G733" s="207"/>
      <c r="H733" s="210">
        <v>2.042</v>
      </c>
      <c r="I733" s="211"/>
      <c r="J733" s="207"/>
      <c r="K733" s="207"/>
      <c r="L733" s="212"/>
      <c r="M733" s="213"/>
      <c r="N733" s="214"/>
      <c r="O733" s="214"/>
      <c r="P733" s="214"/>
      <c r="Q733" s="214"/>
      <c r="R733" s="214"/>
      <c r="S733" s="214"/>
      <c r="T733" s="215"/>
      <c r="AT733" s="216" t="s">
        <v>134</v>
      </c>
      <c r="AU733" s="216" t="s">
        <v>84</v>
      </c>
      <c r="AV733" s="14" t="s">
        <v>84</v>
      </c>
      <c r="AW733" s="14" t="s">
        <v>35</v>
      </c>
      <c r="AX733" s="14" t="s">
        <v>74</v>
      </c>
      <c r="AY733" s="216" t="s">
        <v>121</v>
      </c>
    </row>
    <row r="734" spans="2:51" s="13" customFormat="1" ht="10.2">
      <c r="B734" s="196"/>
      <c r="C734" s="197"/>
      <c r="D734" s="189" t="s">
        <v>134</v>
      </c>
      <c r="E734" s="198" t="s">
        <v>28</v>
      </c>
      <c r="F734" s="199" t="s">
        <v>782</v>
      </c>
      <c r="G734" s="197"/>
      <c r="H734" s="198" t="s">
        <v>28</v>
      </c>
      <c r="I734" s="200"/>
      <c r="J734" s="197"/>
      <c r="K734" s="197"/>
      <c r="L734" s="201"/>
      <c r="M734" s="202"/>
      <c r="N734" s="203"/>
      <c r="O734" s="203"/>
      <c r="P734" s="203"/>
      <c r="Q734" s="203"/>
      <c r="R734" s="203"/>
      <c r="S734" s="203"/>
      <c r="T734" s="204"/>
      <c r="AT734" s="205" t="s">
        <v>134</v>
      </c>
      <c r="AU734" s="205" t="s">
        <v>84</v>
      </c>
      <c r="AV734" s="13" t="s">
        <v>82</v>
      </c>
      <c r="AW734" s="13" t="s">
        <v>35</v>
      </c>
      <c r="AX734" s="13" t="s">
        <v>74</v>
      </c>
      <c r="AY734" s="205" t="s">
        <v>121</v>
      </c>
    </row>
    <row r="735" spans="2:51" s="14" customFormat="1" ht="10.2">
      <c r="B735" s="206"/>
      <c r="C735" s="207"/>
      <c r="D735" s="189" t="s">
        <v>134</v>
      </c>
      <c r="E735" s="208" t="s">
        <v>28</v>
      </c>
      <c r="F735" s="209" t="s">
        <v>783</v>
      </c>
      <c r="G735" s="207"/>
      <c r="H735" s="210">
        <v>0.826</v>
      </c>
      <c r="I735" s="211"/>
      <c r="J735" s="207"/>
      <c r="K735" s="207"/>
      <c r="L735" s="212"/>
      <c r="M735" s="213"/>
      <c r="N735" s="214"/>
      <c r="O735" s="214"/>
      <c r="P735" s="214"/>
      <c r="Q735" s="214"/>
      <c r="R735" s="214"/>
      <c r="S735" s="214"/>
      <c r="T735" s="215"/>
      <c r="AT735" s="216" t="s">
        <v>134</v>
      </c>
      <c r="AU735" s="216" t="s">
        <v>84</v>
      </c>
      <c r="AV735" s="14" t="s">
        <v>84</v>
      </c>
      <c r="AW735" s="14" t="s">
        <v>35</v>
      </c>
      <c r="AX735" s="14" t="s">
        <v>74</v>
      </c>
      <c r="AY735" s="216" t="s">
        <v>121</v>
      </c>
    </row>
    <row r="736" spans="2:51" s="16" customFormat="1" ht="10.2">
      <c r="B736" s="228"/>
      <c r="C736" s="229"/>
      <c r="D736" s="189" t="s">
        <v>134</v>
      </c>
      <c r="E736" s="230" t="s">
        <v>28</v>
      </c>
      <c r="F736" s="231" t="s">
        <v>198</v>
      </c>
      <c r="G736" s="229"/>
      <c r="H736" s="232">
        <v>415.259</v>
      </c>
      <c r="I736" s="233"/>
      <c r="J736" s="229"/>
      <c r="K736" s="229"/>
      <c r="L736" s="234"/>
      <c r="M736" s="235"/>
      <c r="N736" s="236"/>
      <c r="O736" s="236"/>
      <c r="P736" s="236"/>
      <c r="Q736" s="236"/>
      <c r="R736" s="236"/>
      <c r="S736" s="236"/>
      <c r="T736" s="237"/>
      <c r="AT736" s="238" t="s">
        <v>134</v>
      </c>
      <c r="AU736" s="238" t="s">
        <v>84</v>
      </c>
      <c r="AV736" s="16" t="s">
        <v>128</v>
      </c>
      <c r="AW736" s="16" t="s">
        <v>35</v>
      </c>
      <c r="AX736" s="16" t="s">
        <v>82</v>
      </c>
      <c r="AY736" s="238" t="s">
        <v>121</v>
      </c>
    </row>
    <row r="737" spans="1:65" s="2" customFormat="1" ht="16.5" customHeight="1">
      <c r="A737" s="36"/>
      <c r="B737" s="37"/>
      <c r="C737" s="176" t="s">
        <v>784</v>
      </c>
      <c r="D737" s="176" t="s">
        <v>123</v>
      </c>
      <c r="E737" s="177" t="s">
        <v>785</v>
      </c>
      <c r="F737" s="178" t="s">
        <v>786</v>
      </c>
      <c r="G737" s="179" t="s">
        <v>203</v>
      </c>
      <c r="H737" s="180">
        <v>404.526</v>
      </c>
      <c r="I737" s="181"/>
      <c r="J737" s="182">
        <f>ROUND(I737*H737,2)</f>
        <v>0</v>
      </c>
      <c r="K737" s="178" t="s">
        <v>28</v>
      </c>
      <c r="L737" s="41"/>
      <c r="M737" s="183" t="s">
        <v>28</v>
      </c>
      <c r="N737" s="184" t="s">
        <v>47</v>
      </c>
      <c r="O737" s="67"/>
      <c r="P737" s="185">
        <f>O737*H737</f>
        <v>0</v>
      </c>
      <c r="Q737" s="185">
        <v>6E-05</v>
      </c>
      <c r="R737" s="185">
        <f>Q737*H737</f>
        <v>0.02427156</v>
      </c>
      <c r="S737" s="185">
        <v>0</v>
      </c>
      <c r="T737" s="186">
        <f>S737*H737</f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187" t="s">
        <v>255</v>
      </c>
      <c r="AT737" s="187" t="s">
        <v>123</v>
      </c>
      <c r="AU737" s="187" t="s">
        <v>84</v>
      </c>
      <c r="AY737" s="19" t="s">
        <v>121</v>
      </c>
      <c r="BE737" s="188">
        <f>IF(N737="základní",J737,0)</f>
        <v>0</v>
      </c>
      <c r="BF737" s="188">
        <f>IF(N737="snížená",J737,0)</f>
        <v>0</v>
      </c>
      <c r="BG737" s="188">
        <f>IF(N737="zákl. přenesená",J737,0)</f>
        <v>0</v>
      </c>
      <c r="BH737" s="188">
        <f>IF(N737="sníž. přenesená",J737,0)</f>
        <v>0</v>
      </c>
      <c r="BI737" s="188">
        <f>IF(N737="nulová",J737,0)</f>
        <v>0</v>
      </c>
      <c r="BJ737" s="19" t="s">
        <v>128</v>
      </c>
      <c r="BK737" s="188">
        <f>ROUND(I737*H737,2)</f>
        <v>0</v>
      </c>
      <c r="BL737" s="19" t="s">
        <v>255</v>
      </c>
      <c r="BM737" s="187" t="s">
        <v>787</v>
      </c>
    </row>
    <row r="738" spans="1:47" s="2" customFormat="1" ht="10.2">
      <c r="A738" s="36"/>
      <c r="B738" s="37"/>
      <c r="C738" s="38"/>
      <c r="D738" s="189" t="s">
        <v>130</v>
      </c>
      <c r="E738" s="38"/>
      <c r="F738" s="190" t="s">
        <v>786</v>
      </c>
      <c r="G738" s="38"/>
      <c r="H738" s="38"/>
      <c r="I738" s="191"/>
      <c r="J738" s="38"/>
      <c r="K738" s="38"/>
      <c r="L738" s="41"/>
      <c r="M738" s="192"/>
      <c r="N738" s="193"/>
      <c r="O738" s="67"/>
      <c r="P738" s="67"/>
      <c r="Q738" s="67"/>
      <c r="R738" s="67"/>
      <c r="S738" s="67"/>
      <c r="T738" s="68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T738" s="19" t="s">
        <v>130</v>
      </c>
      <c r="AU738" s="19" t="s">
        <v>84</v>
      </c>
    </row>
    <row r="739" spans="2:51" s="13" customFormat="1" ht="20.4">
      <c r="B739" s="196"/>
      <c r="C739" s="197"/>
      <c r="D739" s="189" t="s">
        <v>134</v>
      </c>
      <c r="E739" s="198" t="s">
        <v>28</v>
      </c>
      <c r="F739" s="199" t="s">
        <v>765</v>
      </c>
      <c r="G739" s="197"/>
      <c r="H739" s="198" t="s">
        <v>28</v>
      </c>
      <c r="I739" s="200"/>
      <c r="J739" s="197"/>
      <c r="K739" s="197"/>
      <c r="L739" s="201"/>
      <c r="M739" s="202"/>
      <c r="N739" s="203"/>
      <c r="O739" s="203"/>
      <c r="P739" s="203"/>
      <c r="Q739" s="203"/>
      <c r="R739" s="203"/>
      <c r="S739" s="203"/>
      <c r="T739" s="204"/>
      <c r="AT739" s="205" t="s">
        <v>134</v>
      </c>
      <c r="AU739" s="205" t="s">
        <v>84</v>
      </c>
      <c r="AV739" s="13" t="s">
        <v>82</v>
      </c>
      <c r="AW739" s="13" t="s">
        <v>35</v>
      </c>
      <c r="AX739" s="13" t="s">
        <v>74</v>
      </c>
      <c r="AY739" s="205" t="s">
        <v>121</v>
      </c>
    </row>
    <row r="740" spans="2:51" s="13" customFormat="1" ht="10.2">
      <c r="B740" s="196"/>
      <c r="C740" s="197"/>
      <c r="D740" s="189" t="s">
        <v>134</v>
      </c>
      <c r="E740" s="198" t="s">
        <v>28</v>
      </c>
      <c r="F740" s="199" t="s">
        <v>788</v>
      </c>
      <c r="G740" s="197"/>
      <c r="H740" s="198" t="s">
        <v>28</v>
      </c>
      <c r="I740" s="200"/>
      <c r="J740" s="197"/>
      <c r="K740" s="197"/>
      <c r="L740" s="201"/>
      <c r="M740" s="202"/>
      <c r="N740" s="203"/>
      <c r="O740" s="203"/>
      <c r="P740" s="203"/>
      <c r="Q740" s="203"/>
      <c r="R740" s="203"/>
      <c r="S740" s="203"/>
      <c r="T740" s="204"/>
      <c r="AT740" s="205" t="s">
        <v>134</v>
      </c>
      <c r="AU740" s="205" t="s">
        <v>84</v>
      </c>
      <c r="AV740" s="13" t="s">
        <v>82</v>
      </c>
      <c r="AW740" s="13" t="s">
        <v>35</v>
      </c>
      <c r="AX740" s="13" t="s">
        <v>74</v>
      </c>
      <c r="AY740" s="205" t="s">
        <v>121</v>
      </c>
    </row>
    <row r="741" spans="2:51" s="13" customFormat="1" ht="10.2">
      <c r="B741" s="196"/>
      <c r="C741" s="197"/>
      <c r="D741" s="189" t="s">
        <v>134</v>
      </c>
      <c r="E741" s="198" t="s">
        <v>28</v>
      </c>
      <c r="F741" s="199" t="s">
        <v>767</v>
      </c>
      <c r="G741" s="197"/>
      <c r="H741" s="198" t="s">
        <v>28</v>
      </c>
      <c r="I741" s="200"/>
      <c r="J741" s="197"/>
      <c r="K741" s="197"/>
      <c r="L741" s="201"/>
      <c r="M741" s="202"/>
      <c r="N741" s="203"/>
      <c r="O741" s="203"/>
      <c r="P741" s="203"/>
      <c r="Q741" s="203"/>
      <c r="R741" s="203"/>
      <c r="S741" s="203"/>
      <c r="T741" s="204"/>
      <c r="AT741" s="205" t="s">
        <v>134</v>
      </c>
      <c r="AU741" s="205" t="s">
        <v>84</v>
      </c>
      <c r="AV741" s="13" t="s">
        <v>82</v>
      </c>
      <c r="AW741" s="13" t="s">
        <v>35</v>
      </c>
      <c r="AX741" s="13" t="s">
        <v>74</v>
      </c>
      <c r="AY741" s="205" t="s">
        <v>121</v>
      </c>
    </row>
    <row r="742" spans="2:51" s="14" customFormat="1" ht="10.2">
      <c r="B742" s="206"/>
      <c r="C742" s="207"/>
      <c r="D742" s="189" t="s">
        <v>134</v>
      </c>
      <c r="E742" s="208" t="s">
        <v>28</v>
      </c>
      <c r="F742" s="209" t="s">
        <v>329</v>
      </c>
      <c r="G742" s="207"/>
      <c r="H742" s="210">
        <v>80.212</v>
      </c>
      <c r="I742" s="211"/>
      <c r="J742" s="207"/>
      <c r="K742" s="207"/>
      <c r="L742" s="212"/>
      <c r="M742" s="213"/>
      <c r="N742" s="214"/>
      <c r="O742" s="214"/>
      <c r="P742" s="214"/>
      <c r="Q742" s="214"/>
      <c r="R742" s="214"/>
      <c r="S742" s="214"/>
      <c r="T742" s="215"/>
      <c r="AT742" s="216" t="s">
        <v>134</v>
      </c>
      <c r="AU742" s="216" t="s">
        <v>84</v>
      </c>
      <c r="AV742" s="14" t="s">
        <v>84</v>
      </c>
      <c r="AW742" s="14" t="s">
        <v>35</v>
      </c>
      <c r="AX742" s="14" t="s">
        <v>74</v>
      </c>
      <c r="AY742" s="216" t="s">
        <v>121</v>
      </c>
    </row>
    <row r="743" spans="2:51" s="13" customFormat="1" ht="10.2">
      <c r="B743" s="196"/>
      <c r="C743" s="197"/>
      <c r="D743" s="189" t="s">
        <v>134</v>
      </c>
      <c r="E743" s="198" t="s">
        <v>28</v>
      </c>
      <c r="F743" s="199" t="s">
        <v>768</v>
      </c>
      <c r="G743" s="197"/>
      <c r="H743" s="198" t="s">
        <v>28</v>
      </c>
      <c r="I743" s="200"/>
      <c r="J743" s="197"/>
      <c r="K743" s="197"/>
      <c r="L743" s="201"/>
      <c r="M743" s="202"/>
      <c r="N743" s="203"/>
      <c r="O743" s="203"/>
      <c r="P743" s="203"/>
      <c r="Q743" s="203"/>
      <c r="R743" s="203"/>
      <c r="S743" s="203"/>
      <c r="T743" s="204"/>
      <c r="AT743" s="205" t="s">
        <v>134</v>
      </c>
      <c r="AU743" s="205" t="s">
        <v>84</v>
      </c>
      <c r="AV743" s="13" t="s">
        <v>82</v>
      </c>
      <c r="AW743" s="13" t="s">
        <v>35</v>
      </c>
      <c r="AX743" s="13" t="s">
        <v>74</v>
      </c>
      <c r="AY743" s="205" t="s">
        <v>121</v>
      </c>
    </row>
    <row r="744" spans="2:51" s="14" customFormat="1" ht="10.2">
      <c r="B744" s="206"/>
      <c r="C744" s="207"/>
      <c r="D744" s="189" t="s">
        <v>134</v>
      </c>
      <c r="E744" s="208" t="s">
        <v>28</v>
      </c>
      <c r="F744" s="209" t="s">
        <v>789</v>
      </c>
      <c r="G744" s="207"/>
      <c r="H744" s="210">
        <v>80.823</v>
      </c>
      <c r="I744" s="211"/>
      <c r="J744" s="207"/>
      <c r="K744" s="207"/>
      <c r="L744" s="212"/>
      <c r="M744" s="213"/>
      <c r="N744" s="214"/>
      <c r="O744" s="214"/>
      <c r="P744" s="214"/>
      <c r="Q744" s="214"/>
      <c r="R744" s="214"/>
      <c r="S744" s="214"/>
      <c r="T744" s="215"/>
      <c r="AT744" s="216" t="s">
        <v>134</v>
      </c>
      <c r="AU744" s="216" t="s">
        <v>84</v>
      </c>
      <c r="AV744" s="14" t="s">
        <v>84</v>
      </c>
      <c r="AW744" s="14" t="s">
        <v>35</v>
      </c>
      <c r="AX744" s="14" t="s">
        <v>74</v>
      </c>
      <c r="AY744" s="216" t="s">
        <v>121</v>
      </c>
    </row>
    <row r="745" spans="2:51" s="14" customFormat="1" ht="10.2">
      <c r="B745" s="206"/>
      <c r="C745" s="207"/>
      <c r="D745" s="189" t="s">
        <v>134</v>
      </c>
      <c r="E745" s="208" t="s">
        <v>28</v>
      </c>
      <c r="F745" s="209" t="s">
        <v>790</v>
      </c>
      <c r="G745" s="207"/>
      <c r="H745" s="210">
        <v>70.742</v>
      </c>
      <c r="I745" s="211"/>
      <c r="J745" s="207"/>
      <c r="K745" s="207"/>
      <c r="L745" s="212"/>
      <c r="M745" s="213"/>
      <c r="N745" s="214"/>
      <c r="O745" s="214"/>
      <c r="P745" s="214"/>
      <c r="Q745" s="214"/>
      <c r="R745" s="214"/>
      <c r="S745" s="214"/>
      <c r="T745" s="215"/>
      <c r="AT745" s="216" t="s">
        <v>134</v>
      </c>
      <c r="AU745" s="216" t="s">
        <v>84</v>
      </c>
      <c r="AV745" s="14" t="s">
        <v>84</v>
      </c>
      <c r="AW745" s="14" t="s">
        <v>35</v>
      </c>
      <c r="AX745" s="14" t="s">
        <v>74</v>
      </c>
      <c r="AY745" s="216" t="s">
        <v>121</v>
      </c>
    </row>
    <row r="746" spans="2:51" s="13" customFormat="1" ht="10.2">
      <c r="B746" s="196"/>
      <c r="C746" s="197"/>
      <c r="D746" s="189" t="s">
        <v>134</v>
      </c>
      <c r="E746" s="198" t="s">
        <v>28</v>
      </c>
      <c r="F746" s="199" t="s">
        <v>771</v>
      </c>
      <c r="G746" s="197"/>
      <c r="H746" s="198" t="s">
        <v>28</v>
      </c>
      <c r="I746" s="200"/>
      <c r="J746" s="197"/>
      <c r="K746" s="197"/>
      <c r="L746" s="201"/>
      <c r="M746" s="202"/>
      <c r="N746" s="203"/>
      <c r="O746" s="203"/>
      <c r="P746" s="203"/>
      <c r="Q746" s="203"/>
      <c r="R746" s="203"/>
      <c r="S746" s="203"/>
      <c r="T746" s="204"/>
      <c r="AT746" s="205" t="s">
        <v>134</v>
      </c>
      <c r="AU746" s="205" t="s">
        <v>84</v>
      </c>
      <c r="AV746" s="13" t="s">
        <v>82</v>
      </c>
      <c r="AW746" s="13" t="s">
        <v>35</v>
      </c>
      <c r="AX746" s="13" t="s">
        <v>74</v>
      </c>
      <c r="AY746" s="205" t="s">
        <v>121</v>
      </c>
    </row>
    <row r="747" spans="2:51" s="14" customFormat="1" ht="10.2">
      <c r="B747" s="206"/>
      <c r="C747" s="207"/>
      <c r="D747" s="189" t="s">
        <v>134</v>
      </c>
      <c r="E747" s="208" t="s">
        <v>28</v>
      </c>
      <c r="F747" s="209" t="s">
        <v>791</v>
      </c>
      <c r="G747" s="207"/>
      <c r="H747" s="210">
        <v>38.895</v>
      </c>
      <c r="I747" s="211"/>
      <c r="J747" s="207"/>
      <c r="K747" s="207"/>
      <c r="L747" s="212"/>
      <c r="M747" s="213"/>
      <c r="N747" s="214"/>
      <c r="O747" s="214"/>
      <c r="P747" s="214"/>
      <c r="Q747" s="214"/>
      <c r="R747" s="214"/>
      <c r="S747" s="214"/>
      <c r="T747" s="215"/>
      <c r="AT747" s="216" t="s">
        <v>134</v>
      </c>
      <c r="AU747" s="216" t="s">
        <v>84</v>
      </c>
      <c r="AV747" s="14" t="s">
        <v>84</v>
      </c>
      <c r="AW747" s="14" t="s">
        <v>35</v>
      </c>
      <c r="AX747" s="14" t="s">
        <v>74</v>
      </c>
      <c r="AY747" s="216" t="s">
        <v>121</v>
      </c>
    </row>
    <row r="748" spans="2:51" s="13" customFormat="1" ht="10.2">
      <c r="B748" s="196"/>
      <c r="C748" s="197"/>
      <c r="D748" s="189" t="s">
        <v>134</v>
      </c>
      <c r="E748" s="198" t="s">
        <v>28</v>
      </c>
      <c r="F748" s="199" t="s">
        <v>792</v>
      </c>
      <c r="G748" s="197"/>
      <c r="H748" s="198" t="s">
        <v>28</v>
      </c>
      <c r="I748" s="200"/>
      <c r="J748" s="197"/>
      <c r="K748" s="197"/>
      <c r="L748" s="201"/>
      <c r="M748" s="202"/>
      <c r="N748" s="203"/>
      <c r="O748" s="203"/>
      <c r="P748" s="203"/>
      <c r="Q748" s="203"/>
      <c r="R748" s="203"/>
      <c r="S748" s="203"/>
      <c r="T748" s="204"/>
      <c r="AT748" s="205" t="s">
        <v>134</v>
      </c>
      <c r="AU748" s="205" t="s">
        <v>84</v>
      </c>
      <c r="AV748" s="13" t="s">
        <v>82</v>
      </c>
      <c r="AW748" s="13" t="s">
        <v>35</v>
      </c>
      <c r="AX748" s="13" t="s">
        <v>74</v>
      </c>
      <c r="AY748" s="205" t="s">
        <v>121</v>
      </c>
    </row>
    <row r="749" spans="2:51" s="14" customFormat="1" ht="10.2">
      <c r="B749" s="206"/>
      <c r="C749" s="207"/>
      <c r="D749" s="189" t="s">
        <v>134</v>
      </c>
      <c r="E749" s="208" t="s">
        <v>28</v>
      </c>
      <c r="F749" s="209" t="s">
        <v>774</v>
      </c>
      <c r="G749" s="207"/>
      <c r="H749" s="210">
        <v>61.042</v>
      </c>
      <c r="I749" s="211"/>
      <c r="J749" s="207"/>
      <c r="K749" s="207"/>
      <c r="L749" s="212"/>
      <c r="M749" s="213"/>
      <c r="N749" s="214"/>
      <c r="O749" s="214"/>
      <c r="P749" s="214"/>
      <c r="Q749" s="214"/>
      <c r="R749" s="214"/>
      <c r="S749" s="214"/>
      <c r="T749" s="215"/>
      <c r="AT749" s="216" t="s">
        <v>134</v>
      </c>
      <c r="AU749" s="216" t="s">
        <v>84</v>
      </c>
      <c r="AV749" s="14" t="s">
        <v>84</v>
      </c>
      <c r="AW749" s="14" t="s">
        <v>35</v>
      </c>
      <c r="AX749" s="14" t="s">
        <v>74</v>
      </c>
      <c r="AY749" s="216" t="s">
        <v>121</v>
      </c>
    </row>
    <row r="750" spans="2:51" s="14" customFormat="1" ht="10.2">
      <c r="B750" s="206"/>
      <c r="C750" s="207"/>
      <c r="D750" s="189" t="s">
        <v>134</v>
      </c>
      <c r="E750" s="208" t="s">
        <v>28</v>
      </c>
      <c r="F750" s="209" t="s">
        <v>793</v>
      </c>
      <c r="G750" s="207"/>
      <c r="H750" s="210">
        <v>65.94</v>
      </c>
      <c r="I750" s="211"/>
      <c r="J750" s="207"/>
      <c r="K750" s="207"/>
      <c r="L750" s="212"/>
      <c r="M750" s="213"/>
      <c r="N750" s="214"/>
      <c r="O750" s="214"/>
      <c r="P750" s="214"/>
      <c r="Q750" s="214"/>
      <c r="R750" s="214"/>
      <c r="S750" s="214"/>
      <c r="T750" s="215"/>
      <c r="AT750" s="216" t="s">
        <v>134</v>
      </c>
      <c r="AU750" s="216" t="s">
        <v>84</v>
      </c>
      <c r="AV750" s="14" t="s">
        <v>84</v>
      </c>
      <c r="AW750" s="14" t="s">
        <v>35</v>
      </c>
      <c r="AX750" s="14" t="s">
        <v>74</v>
      </c>
      <c r="AY750" s="216" t="s">
        <v>121</v>
      </c>
    </row>
    <row r="751" spans="2:51" s="13" customFormat="1" ht="10.2">
      <c r="B751" s="196"/>
      <c r="C751" s="197"/>
      <c r="D751" s="189" t="s">
        <v>134</v>
      </c>
      <c r="E751" s="198" t="s">
        <v>28</v>
      </c>
      <c r="F751" s="199" t="s">
        <v>776</v>
      </c>
      <c r="G751" s="197"/>
      <c r="H751" s="198" t="s">
        <v>28</v>
      </c>
      <c r="I751" s="200"/>
      <c r="J751" s="197"/>
      <c r="K751" s="197"/>
      <c r="L751" s="201"/>
      <c r="M751" s="202"/>
      <c r="N751" s="203"/>
      <c r="O751" s="203"/>
      <c r="P751" s="203"/>
      <c r="Q751" s="203"/>
      <c r="R751" s="203"/>
      <c r="S751" s="203"/>
      <c r="T751" s="204"/>
      <c r="AT751" s="205" t="s">
        <v>134</v>
      </c>
      <c r="AU751" s="205" t="s">
        <v>84</v>
      </c>
      <c r="AV751" s="13" t="s">
        <v>82</v>
      </c>
      <c r="AW751" s="13" t="s">
        <v>35</v>
      </c>
      <c r="AX751" s="13" t="s">
        <v>74</v>
      </c>
      <c r="AY751" s="205" t="s">
        <v>121</v>
      </c>
    </row>
    <row r="752" spans="2:51" s="13" customFormat="1" ht="10.2">
      <c r="B752" s="196"/>
      <c r="C752" s="197"/>
      <c r="D752" s="189" t="s">
        <v>134</v>
      </c>
      <c r="E752" s="198" t="s">
        <v>28</v>
      </c>
      <c r="F752" s="199" t="s">
        <v>777</v>
      </c>
      <c r="G752" s="197"/>
      <c r="H752" s="198" t="s">
        <v>28</v>
      </c>
      <c r="I752" s="200"/>
      <c r="J752" s="197"/>
      <c r="K752" s="197"/>
      <c r="L752" s="201"/>
      <c r="M752" s="202"/>
      <c r="N752" s="203"/>
      <c r="O752" s="203"/>
      <c r="P752" s="203"/>
      <c r="Q752" s="203"/>
      <c r="R752" s="203"/>
      <c r="S752" s="203"/>
      <c r="T752" s="204"/>
      <c r="AT752" s="205" t="s">
        <v>134</v>
      </c>
      <c r="AU752" s="205" t="s">
        <v>84</v>
      </c>
      <c r="AV752" s="13" t="s">
        <v>82</v>
      </c>
      <c r="AW752" s="13" t="s">
        <v>35</v>
      </c>
      <c r="AX752" s="13" t="s">
        <v>74</v>
      </c>
      <c r="AY752" s="205" t="s">
        <v>121</v>
      </c>
    </row>
    <row r="753" spans="2:51" s="14" customFormat="1" ht="10.2">
      <c r="B753" s="206"/>
      <c r="C753" s="207"/>
      <c r="D753" s="189" t="s">
        <v>134</v>
      </c>
      <c r="E753" s="208" t="s">
        <v>28</v>
      </c>
      <c r="F753" s="209" t="s">
        <v>778</v>
      </c>
      <c r="G753" s="207"/>
      <c r="H753" s="210">
        <v>2.996</v>
      </c>
      <c r="I753" s="211"/>
      <c r="J753" s="207"/>
      <c r="K753" s="207"/>
      <c r="L753" s="212"/>
      <c r="M753" s="213"/>
      <c r="N753" s="214"/>
      <c r="O753" s="214"/>
      <c r="P753" s="214"/>
      <c r="Q753" s="214"/>
      <c r="R753" s="214"/>
      <c r="S753" s="214"/>
      <c r="T753" s="215"/>
      <c r="AT753" s="216" t="s">
        <v>134</v>
      </c>
      <c r="AU753" s="216" t="s">
        <v>84</v>
      </c>
      <c r="AV753" s="14" t="s">
        <v>84</v>
      </c>
      <c r="AW753" s="14" t="s">
        <v>35</v>
      </c>
      <c r="AX753" s="14" t="s">
        <v>74</v>
      </c>
      <c r="AY753" s="216" t="s">
        <v>121</v>
      </c>
    </row>
    <row r="754" spans="2:51" s="13" customFormat="1" ht="20.4">
      <c r="B754" s="196"/>
      <c r="C754" s="197"/>
      <c r="D754" s="189" t="s">
        <v>134</v>
      </c>
      <c r="E754" s="198" t="s">
        <v>28</v>
      </c>
      <c r="F754" s="199" t="s">
        <v>350</v>
      </c>
      <c r="G754" s="197"/>
      <c r="H754" s="198" t="s">
        <v>28</v>
      </c>
      <c r="I754" s="200"/>
      <c r="J754" s="197"/>
      <c r="K754" s="197"/>
      <c r="L754" s="201"/>
      <c r="M754" s="202"/>
      <c r="N754" s="203"/>
      <c r="O754" s="203"/>
      <c r="P754" s="203"/>
      <c r="Q754" s="203"/>
      <c r="R754" s="203"/>
      <c r="S754" s="203"/>
      <c r="T754" s="204"/>
      <c r="AT754" s="205" t="s">
        <v>134</v>
      </c>
      <c r="AU754" s="205" t="s">
        <v>84</v>
      </c>
      <c r="AV754" s="13" t="s">
        <v>82</v>
      </c>
      <c r="AW754" s="13" t="s">
        <v>35</v>
      </c>
      <c r="AX754" s="13" t="s">
        <v>74</v>
      </c>
      <c r="AY754" s="205" t="s">
        <v>121</v>
      </c>
    </row>
    <row r="755" spans="2:51" s="14" customFormat="1" ht="10.2">
      <c r="B755" s="206"/>
      <c r="C755" s="207"/>
      <c r="D755" s="189" t="s">
        <v>134</v>
      </c>
      <c r="E755" s="208" t="s">
        <v>28</v>
      </c>
      <c r="F755" s="209" t="s">
        <v>779</v>
      </c>
      <c r="G755" s="207"/>
      <c r="H755" s="210">
        <v>1.008</v>
      </c>
      <c r="I755" s="211"/>
      <c r="J755" s="207"/>
      <c r="K755" s="207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134</v>
      </c>
      <c r="AU755" s="216" t="s">
        <v>84</v>
      </c>
      <c r="AV755" s="14" t="s">
        <v>84</v>
      </c>
      <c r="AW755" s="14" t="s">
        <v>35</v>
      </c>
      <c r="AX755" s="14" t="s">
        <v>74</v>
      </c>
      <c r="AY755" s="216" t="s">
        <v>121</v>
      </c>
    </row>
    <row r="756" spans="2:51" s="13" customFormat="1" ht="10.2">
      <c r="B756" s="196"/>
      <c r="C756" s="197"/>
      <c r="D756" s="189" t="s">
        <v>134</v>
      </c>
      <c r="E756" s="198" t="s">
        <v>28</v>
      </c>
      <c r="F756" s="199" t="s">
        <v>780</v>
      </c>
      <c r="G756" s="197"/>
      <c r="H756" s="198" t="s">
        <v>28</v>
      </c>
      <c r="I756" s="200"/>
      <c r="J756" s="197"/>
      <c r="K756" s="197"/>
      <c r="L756" s="201"/>
      <c r="M756" s="202"/>
      <c r="N756" s="203"/>
      <c r="O756" s="203"/>
      <c r="P756" s="203"/>
      <c r="Q756" s="203"/>
      <c r="R756" s="203"/>
      <c r="S756" s="203"/>
      <c r="T756" s="204"/>
      <c r="AT756" s="205" t="s">
        <v>134</v>
      </c>
      <c r="AU756" s="205" t="s">
        <v>84</v>
      </c>
      <c r="AV756" s="13" t="s">
        <v>82</v>
      </c>
      <c r="AW756" s="13" t="s">
        <v>35</v>
      </c>
      <c r="AX756" s="13" t="s">
        <v>74</v>
      </c>
      <c r="AY756" s="205" t="s">
        <v>121</v>
      </c>
    </row>
    <row r="757" spans="2:51" s="14" customFormat="1" ht="10.2">
      <c r="B757" s="206"/>
      <c r="C757" s="207"/>
      <c r="D757" s="189" t="s">
        <v>134</v>
      </c>
      <c r="E757" s="208" t="s">
        <v>28</v>
      </c>
      <c r="F757" s="209" t="s">
        <v>781</v>
      </c>
      <c r="G757" s="207"/>
      <c r="H757" s="210">
        <v>2.042</v>
      </c>
      <c r="I757" s="211"/>
      <c r="J757" s="207"/>
      <c r="K757" s="207"/>
      <c r="L757" s="212"/>
      <c r="M757" s="213"/>
      <c r="N757" s="214"/>
      <c r="O757" s="214"/>
      <c r="P757" s="214"/>
      <c r="Q757" s="214"/>
      <c r="R757" s="214"/>
      <c r="S757" s="214"/>
      <c r="T757" s="215"/>
      <c r="AT757" s="216" t="s">
        <v>134</v>
      </c>
      <c r="AU757" s="216" t="s">
        <v>84</v>
      </c>
      <c r="AV757" s="14" t="s">
        <v>84</v>
      </c>
      <c r="AW757" s="14" t="s">
        <v>35</v>
      </c>
      <c r="AX757" s="14" t="s">
        <v>74</v>
      </c>
      <c r="AY757" s="216" t="s">
        <v>121</v>
      </c>
    </row>
    <row r="758" spans="2:51" s="13" customFormat="1" ht="10.2">
      <c r="B758" s="196"/>
      <c r="C758" s="197"/>
      <c r="D758" s="189" t="s">
        <v>134</v>
      </c>
      <c r="E758" s="198" t="s">
        <v>28</v>
      </c>
      <c r="F758" s="199" t="s">
        <v>782</v>
      </c>
      <c r="G758" s="197"/>
      <c r="H758" s="198" t="s">
        <v>28</v>
      </c>
      <c r="I758" s="200"/>
      <c r="J758" s="197"/>
      <c r="K758" s="197"/>
      <c r="L758" s="201"/>
      <c r="M758" s="202"/>
      <c r="N758" s="203"/>
      <c r="O758" s="203"/>
      <c r="P758" s="203"/>
      <c r="Q758" s="203"/>
      <c r="R758" s="203"/>
      <c r="S758" s="203"/>
      <c r="T758" s="204"/>
      <c r="AT758" s="205" t="s">
        <v>134</v>
      </c>
      <c r="AU758" s="205" t="s">
        <v>84</v>
      </c>
      <c r="AV758" s="13" t="s">
        <v>82</v>
      </c>
      <c r="AW758" s="13" t="s">
        <v>35</v>
      </c>
      <c r="AX758" s="13" t="s">
        <v>74</v>
      </c>
      <c r="AY758" s="205" t="s">
        <v>121</v>
      </c>
    </row>
    <row r="759" spans="2:51" s="14" customFormat="1" ht="10.2">
      <c r="B759" s="206"/>
      <c r="C759" s="207"/>
      <c r="D759" s="189" t="s">
        <v>134</v>
      </c>
      <c r="E759" s="208" t="s">
        <v>28</v>
      </c>
      <c r="F759" s="209" t="s">
        <v>783</v>
      </c>
      <c r="G759" s="207"/>
      <c r="H759" s="210">
        <v>0.826</v>
      </c>
      <c r="I759" s="211"/>
      <c r="J759" s="207"/>
      <c r="K759" s="207"/>
      <c r="L759" s="212"/>
      <c r="M759" s="213"/>
      <c r="N759" s="214"/>
      <c r="O759" s="214"/>
      <c r="P759" s="214"/>
      <c r="Q759" s="214"/>
      <c r="R759" s="214"/>
      <c r="S759" s="214"/>
      <c r="T759" s="215"/>
      <c r="AT759" s="216" t="s">
        <v>134</v>
      </c>
      <c r="AU759" s="216" t="s">
        <v>84</v>
      </c>
      <c r="AV759" s="14" t="s">
        <v>84</v>
      </c>
      <c r="AW759" s="14" t="s">
        <v>35</v>
      </c>
      <c r="AX759" s="14" t="s">
        <v>74</v>
      </c>
      <c r="AY759" s="216" t="s">
        <v>121</v>
      </c>
    </row>
    <row r="760" spans="2:51" s="16" customFormat="1" ht="10.2">
      <c r="B760" s="228"/>
      <c r="C760" s="229"/>
      <c r="D760" s="189" t="s">
        <v>134</v>
      </c>
      <c r="E760" s="230" t="s">
        <v>28</v>
      </c>
      <c r="F760" s="231" t="s">
        <v>198</v>
      </c>
      <c r="G760" s="229"/>
      <c r="H760" s="232">
        <v>404.526</v>
      </c>
      <c r="I760" s="233"/>
      <c r="J760" s="229"/>
      <c r="K760" s="229"/>
      <c r="L760" s="234"/>
      <c r="M760" s="235"/>
      <c r="N760" s="236"/>
      <c r="O760" s="236"/>
      <c r="P760" s="236"/>
      <c r="Q760" s="236"/>
      <c r="R760" s="236"/>
      <c r="S760" s="236"/>
      <c r="T760" s="237"/>
      <c r="AT760" s="238" t="s">
        <v>134</v>
      </c>
      <c r="AU760" s="238" t="s">
        <v>84</v>
      </c>
      <c r="AV760" s="16" t="s">
        <v>128</v>
      </c>
      <c r="AW760" s="16" t="s">
        <v>35</v>
      </c>
      <c r="AX760" s="16" t="s">
        <v>82</v>
      </c>
      <c r="AY760" s="238" t="s">
        <v>121</v>
      </c>
    </row>
    <row r="761" spans="1:65" s="2" customFormat="1" ht="16.5" customHeight="1">
      <c r="A761" s="36"/>
      <c r="B761" s="37"/>
      <c r="C761" s="239" t="s">
        <v>794</v>
      </c>
      <c r="D761" s="239" t="s">
        <v>200</v>
      </c>
      <c r="E761" s="240" t="s">
        <v>795</v>
      </c>
      <c r="F761" s="241" t="s">
        <v>796</v>
      </c>
      <c r="G761" s="242" t="s">
        <v>303</v>
      </c>
      <c r="H761" s="243">
        <v>0.16</v>
      </c>
      <c r="I761" s="244"/>
      <c r="J761" s="245">
        <f>ROUND(I761*H761,2)</f>
        <v>0</v>
      </c>
      <c r="K761" s="241" t="s">
        <v>127</v>
      </c>
      <c r="L761" s="246"/>
      <c r="M761" s="247" t="s">
        <v>28</v>
      </c>
      <c r="N761" s="248" t="s">
        <v>47</v>
      </c>
      <c r="O761" s="67"/>
      <c r="P761" s="185">
        <f>O761*H761</f>
        <v>0</v>
      </c>
      <c r="Q761" s="185">
        <v>1</v>
      </c>
      <c r="R761" s="185">
        <f>Q761*H761</f>
        <v>0.16</v>
      </c>
      <c r="S761" s="185">
        <v>0</v>
      </c>
      <c r="T761" s="186">
        <f>S761*H761</f>
        <v>0</v>
      </c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R761" s="187" t="s">
        <v>455</v>
      </c>
      <c r="AT761" s="187" t="s">
        <v>200</v>
      </c>
      <c r="AU761" s="187" t="s">
        <v>84</v>
      </c>
      <c r="AY761" s="19" t="s">
        <v>121</v>
      </c>
      <c r="BE761" s="188">
        <f>IF(N761="základní",J761,0)</f>
        <v>0</v>
      </c>
      <c r="BF761" s="188">
        <f>IF(N761="snížená",J761,0)</f>
        <v>0</v>
      </c>
      <c r="BG761" s="188">
        <f>IF(N761="zákl. přenesená",J761,0)</f>
        <v>0</v>
      </c>
      <c r="BH761" s="188">
        <f>IF(N761="sníž. přenesená",J761,0)</f>
        <v>0</v>
      </c>
      <c r="BI761" s="188">
        <f>IF(N761="nulová",J761,0)</f>
        <v>0</v>
      </c>
      <c r="BJ761" s="19" t="s">
        <v>128</v>
      </c>
      <c r="BK761" s="188">
        <f>ROUND(I761*H761,2)</f>
        <v>0</v>
      </c>
      <c r="BL761" s="19" t="s">
        <v>255</v>
      </c>
      <c r="BM761" s="187" t="s">
        <v>797</v>
      </c>
    </row>
    <row r="762" spans="1:47" s="2" customFormat="1" ht="10.2">
      <c r="A762" s="36"/>
      <c r="B762" s="37"/>
      <c r="C762" s="38"/>
      <c r="D762" s="189" t="s">
        <v>130</v>
      </c>
      <c r="E762" s="38"/>
      <c r="F762" s="190" t="s">
        <v>798</v>
      </c>
      <c r="G762" s="38"/>
      <c r="H762" s="38"/>
      <c r="I762" s="191"/>
      <c r="J762" s="38"/>
      <c r="K762" s="38"/>
      <c r="L762" s="41"/>
      <c r="M762" s="192"/>
      <c r="N762" s="193"/>
      <c r="O762" s="67"/>
      <c r="P762" s="67"/>
      <c r="Q762" s="67"/>
      <c r="R762" s="67"/>
      <c r="S762" s="67"/>
      <c r="T762" s="68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T762" s="19" t="s">
        <v>130</v>
      </c>
      <c r="AU762" s="19" t="s">
        <v>84</v>
      </c>
    </row>
    <row r="763" spans="2:51" s="13" customFormat="1" ht="10.2">
      <c r="B763" s="196"/>
      <c r="C763" s="197"/>
      <c r="D763" s="189" t="s">
        <v>134</v>
      </c>
      <c r="E763" s="198" t="s">
        <v>28</v>
      </c>
      <c r="F763" s="199" t="s">
        <v>799</v>
      </c>
      <c r="G763" s="197"/>
      <c r="H763" s="198" t="s">
        <v>28</v>
      </c>
      <c r="I763" s="200"/>
      <c r="J763" s="197"/>
      <c r="K763" s="197"/>
      <c r="L763" s="201"/>
      <c r="M763" s="202"/>
      <c r="N763" s="203"/>
      <c r="O763" s="203"/>
      <c r="P763" s="203"/>
      <c r="Q763" s="203"/>
      <c r="R763" s="203"/>
      <c r="S763" s="203"/>
      <c r="T763" s="204"/>
      <c r="AT763" s="205" t="s">
        <v>134</v>
      </c>
      <c r="AU763" s="205" t="s">
        <v>84</v>
      </c>
      <c r="AV763" s="13" t="s">
        <v>82</v>
      </c>
      <c r="AW763" s="13" t="s">
        <v>35</v>
      </c>
      <c r="AX763" s="13" t="s">
        <v>74</v>
      </c>
      <c r="AY763" s="205" t="s">
        <v>121</v>
      </c>
    </row>
    <row r="764" spans="2:51" s="13" customFormat="1" ht="10.2">
      <c r="B764" s="196"/>
      <c r="C764" s="197"/>
      <c r="D764" s="189" t="s">
        <v>134</v>
      </c>
      <c r="E764" s="198" t="s">
        <v>28</v>
      </c>
      <c r="F764" s="199" t="s">
        <v>800</v>
      </c>
      <c r="G764" s="197"/>
      <c r="H764" s="198" t="s">
        <v>28</v>
      </c>
      <c r="I764" s="200"/>
      <c r="J764" s="197"/>
      <c r="K764" s="197"/>
      <c r="L764" s="201"/>
      <c r="M764" s="202"/>
      <c r="N764" s="203"/>
      <c r="O764" s="203"/>
      <c r="P764" s="203"/>
      <c r="Q764" s="203"/>
      <c r="R764" s="203"/>
      <c r="S764" s="203"/>
      <c r="T764" s="204"/>
      <c r="AT764" s="205" t="s">
        <v>134</v>
      </c>
      <c r="AU764" s="205" t="s">
        <v>84</v>
      </c>
      <c r="AV764" s="13" t="s">
        <v>82</v>
      </c>
      <c r="AW764" s="13" t="s">
        <v>35</v>
      </c>
      <c r="AX764" s="13" t="s">
        <v>74</v>
      </c>
      <c r="AY764" s="205" t="s">
        <v>121</v>
      </c>
    </row>
    <row r="765" spans="2:51" s="13" customFormat="1" ht="10.2">
      <c r="B765" s="196"/>
      <c r="C765" s="197"/>
      <c r="D765" s="189" t="s">
        <v>134</v>
      </c>
      <c r="E765" s="198" t="s">
        <v>28</v>
      </c>
      <c r="F765" s="199" t="s">
        <v>801</v>
      </c>
      <c r="G765" s="197"/>
      <c r="H765" s="198" t="s">
        <v>28</v>
      </c>
      <c r="I765" s="200"/>
      <c r="J765" s="197"/>
      <c r="K765" s="197"/>
      <c r="L765" s="201"/>
      <c r="M765" s="202"/>
      <c r="N765" s="203"/>
      <c r="O765" s="203"/>
      <c r="P765" s="203"/>
      <c r="Q765" s="203"/>
      <c r="R765" s="203"/>
      <c r="S765" s="203"/>
      <c r="T765" s="204"/>
      <c r="AT765" s="205" t="s">
        <v>134</v>
      </c>
      <c r="AU765" s="205" t="s">
        <v>84</v>
      </c>
      <c r="AV765" s="13" t="s">
        <v>82</v>
      </c>
      <c r="AW765" s="13" t="s">
        <v>35</v>
      </c>
      <c r="AX765" s="13" t="s">
        <v>74</v>
      </c>
      <c r="AY765" s="205" t="s">
        <v>121</v>
      </c>
    </row>
    <row r="766" spans="2:51" s="14" customFormat="1" ht="10.2">
      <c r="B766" s="206"/>
      <c r="C766" s="207"/>
      <c r="D766" s="189" t="s">
        <v>134</v>
      </c>
      <c r="E766" s="208" t="s">
        <v>28</v>
      </c>
      <c r="F766" s="209" t="s">
        <v>802</v>
      </c>
      <c r="G766" s="207"/>
      <c r="H766" s="210">
        <v>0.08</v>
      </c>
      <c r="I766" s="211"/>
      <c r="J766" s="207"/>
      <c r="K766" s="207"/>
      <c r="L766" s="212"/>
      <c r="M766" s="213"/>
      <c r="N766" s="214"/>
      <c r="O766" s="214"/>
      <c r="P766" s="214"/>
      <c r="Q766" s="214"/>
      <c r="R766" s="214"/>
      <c r="S766" s="214"/>
      <c r="T766" s="215"/>
      <c r="AT766" s="216" t="s">
        <v>134</v>
      </c>
      <c r="AU766" s="216" t="s">
        <v>84</v>
      </c>
      <c r="AV766" s="14" t="s">
        <v>84</v>
      </c>
      <c r="AW766" s="14" t="s">
        <v>35</v>
      </c>
      <c r="AX766" s="14" t="s">
        <v>74</v>
      </c>
      <c r="AY766" s="216" t="s">
        <v>121</v>
      </c>
    </row>
    <row r="767" spans="2:51" s="13" customFormat="1" ht="10.2">
      <c r="B767" s="196"/>
      <c r="C767" s="197"/>
      <c r="D767" s="189" t="s">
        <v>134</v>
      </c>
      <c r="E767" s="198" t="s">
        <v>28</v>
      </c>
      <c r="F767" s="199" t="s">
        <v>803</v>
      </c>
      <c r="G767" s="197"/>
      <c r="H767" s="198" t="s">
        <v>28</v>
      </c>
      <c r="I767" s="200"/>
      <c r="J767" s="197"/>
      <c r="K767" s="197"/>
      <c r="L767" s="201"/>
      <c r="M767" s="202"/>
      <c r="N767" s="203"/>
      <c r="O767" s="203"/>
      <c r="P767" s="203"/>
      <c r="Q767" s="203"/>
      <c r="R767" s="203"/>
      <c r="S767" s="203"/>
      <c r="T767" s="204"/>
      <c r="AT767" s="205" t="s">
        <v>134</v>
      </c>
      <c r="AU767" s="205" t="s">
        <v>84</v>
      </c>
      <c r="AV767" s="13" t="s">
        <v>82</v>
      </c>
      <c r="AW767" s="13" t="s">
        <v>35</v>
      </c>
      <c r="AX767" s="13" t="s">
        <v>74</v>
      </c>
      <c r="AY767" s="205" t="s">
        <v>121</v>
      </c>
    </row>
    <row r="768" spans="2:51" s="14" customFormat="1" ht="10.2">
      <c r="B768" s="206"/>
      <c r="C768" s="207"/>
      <c r="D768" s="189" t="s">
        <v>134</v>
      </c>
      <c r="E768" s="208" t="s">
        <v>28</v>
      </c>
      <c r="F768" s="209" t="s">
        <v>802</v>
      </c>
      <c r="G768" s="207"/>
      <c r="H768" s="210">
        <v>0.08</v>
      </c>
      <c r="I768" s="211"/>
      <c r="J768" s="207"/>
      <c r="K768" s="207"/>
      <c r="L768" s="212"/>
      <c r="M768" s="213"/>
      <c r="N768" s="214"/>
      <c r="O768" s="214"/>
      <c r="P768" s="214"/>
      <c r="Q768" s="214"/>
      <c r="R768" s="214"/>
      <c r="S768" s="214"/>
      <c r="T768" s="215"/>
      <c r="AT768" s="216" t="s">
        <v>134</v>
      </c>
      <c r="AU768" s="216" t="s">
        <v>84</v>
      </c>
      <c r="AV768" s="14" t="s">
        <v>84</v>
      </c>
      <c r="AW768" s="14" t="s">
        <v>35</v>
      </c>
      <c r="AX768" s="14" t="s">
        <v>74</v>
      </c>
      <c r="AY768" s="216" t="s">
        <v>121</v>
      </c>
    </row>
    <row r="769" spans="2:51" s="16" customFormat="1" ht="10.2">
      <c r="B769" s="228"/>
      <c r="C769" s="229"/>
      <c r="D769" s="189" t="s">
        <v>134</v>
      </c>
      <c r="E769" s="230" t="s">
        <v>28</v>
      </c>
      <c r="F769" s="231" t="s">
        <v>198</v>
      </c>
      <c r="G769" s="229"/>
      <c r="H769" s="232">
        <v>0.16</v>
      </c>
      <c r="I769" s="233"/>
      <c r="J769" s="229"/>
      <c r="K769" s="229"/>
      <c r="L769" s="234"/>
      <c r="M769" s="235"/>
      <c r="N769" s="236"/>
      <c r="O769" s="236"/>
      <c r="P769" s="236"/>
      <c r="Q769" s="236"/>
      <c r="R769" s="236"/>
      <c r="S769" s="236"/>
      <c r="T769" s="237"/>
      <c r="AT769" s="238" t="s">
        <v>134</v>
      </c>
      <c r="AU769" s="238" t="s">
        <v>84</v>
      </c>
      <c r="AV769" s="16" t="s">
        <v>128</v>
      </c>
      <c r="AW769" s="16" t="s">
        <v>35</v>
      </c>
      <c r="AX769" s="16" t="s">
        <v>82</v>
      </c>
      <c r="AY769" s="238" t="s">
        <v>121</v>
      </c>
    </row>
    <row r="770" spans="1:65" s="2" customFormat="1" ht="16.5" customHeight="1">
      <c r="A770" s="36"/>
      <c r="B770" s="37"/>
      <c r="C770" s="239" t="s">
        <v>804</v>
      </c>
      <c r="D770" s="239" t="s">
        <v>200</v>
      </c>
      <c r="E770" s="240" t="s">
        <v>805</v>
      </c>
      <c r="F770" s="241" t="s">
        <v>806</v>
      </c>
      <c r="G770" s="242" t="s">
        <v>303</v>
      </c>
      <c r="H770" s="243">
        <v>0.308</v>
      </c>
      <c r="I770" s="244"/>
      <c r="J770" s="245">
        <f>ROUND(I770*H770,2)</f>
        <v>0</v>
      </c>
      <c r="K770" s="241" t="s">
        <v>127</v>
      </c>
      <c r="L770" s="246"/>
      <c r="M770" s="247" t="s">
        <v>28</v>
      </c>
      <c r="N770" s="248" t="s">
        <v>47</v>
      </c>
      <c r="O770" s="67"/>
      <c r="P770" s="185">
        <f>O770*H770</f>
        <v>0</v>
      </c>
      <c r="Q770" s="185">
        <v>1</v>
      </c>
      <c r="R770" s="185">
        <f>Q770*H770</f>
        <v>0.308</v>
      </c>
      <c r="S770" s="185">
        <v>0</v>
      </c>
      <c r="T770" s="186">
        <f>S770*H770</f>
        <v>0</v>
      </c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R770" s="187" t="s">
        <v>455</v>
      </c>
      <c r="AT770" s="187" t="s">
        <v>200</v>
      </c>
      <c r="AU770" s="187" t="s">
        <v>84</v>
      </c>
      <c r="AY770" s="19" t="s">
        <v>121</v>
      </c>
      <c r="BE770" s="188">
        <f>IF(N770="základní",J770,0)</f>
        <v>0</v>
      </c>
      <c r="BF770" s="188">
        <f>IF(N770="snížená",J770,0)</f>
        <v>0</v>
      </c>
      <c r="BG770" s="188">
        <f>IF(N770="zákl. přenesená",J770,0)</f>
        <v>0</v>
      </c>
      <c r="BH770" s="188">
        <f>IF(N770="sníž. přenesená",J770,0)</f>
        <v>0</v>
      </c>
      <c r="BI770" s="188">
        <f>IF(N770="nulová",J770,0)</f>
        <v>0</v>
      </c>
      <c r="BJ770" s="19" t="s">
        <v>128</v>
      </c>
      <c r="BK770" s="188">
        <f>ROUND(I770*H770,2)</f>
        <v>0</v>
      </c>
      <c r="BL770" s="19" t="s">
        <v>255</v>
      </c>
      <c r="BM770" s="187" t="s">
        <v>807</v>
      </c>
    </row>
    <row r="771" spans="1:47" s="2" customFormat="1" ht="10.2">
      <c r="A771" s="36"/>
      <c r="B771" s="37"/>
      <c r="C771" s="38"/>
      <c r="D771" s="189" t="s">
        <v>130</v>
      </c>
      <c r="E771" s="38"/>
      <c r="F771" s="190" t="s">
        <v>808</v>
      </c>
      <c r="G771" s="38"/>
      <c r="H771" s="38"/>
      <c r="I771" s="191"/>
      <c r="J771" s="38"/>
      <c r="K771" s="38"/>
      <c r="L771" s="41"/>
      <c r="M771" s="192"/>
      <c r="N771" s="193"/>
      <c r="O771" s="67"/>
      <c r="P771" s="67"/>
      <c r="Q771" s="67"/>
      <c r="R771" s="67"/>
      <c r="S771" s="67"/>
      <c r="T771" s="68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T771" s="19" t="s">
        <v>130</v>
      </c>
      <c r="AU771" s="19" t="s">
        <v>84</v>
      </c>
    </row>
    <row r="772" spans="2:51" s="13" customFormat="1" ht="10.2">
      <c r="B772" s="196"/>
      <c r="C772" s="197"/>
      <c r="D772" s="189" t="s">
        <v>134</v>
      </c>
      <c r="E772" s="198" t="s">
        <v>28</v>
      </c>
      <c r="F772" s="199" t="s">
        <v>799</v>
      </c>
      <c r="G772" s="197"/>
      <c r="H772" s="198" t="s">
        <v>28</v>
      </c>
      <c r="I772" s="200"/>
      <c r="J772" s="197"/>
      <c r="K772" s="197"/>
      <c r="L772" s="201"/>
      <c r="M772" s="202"/>
      <c r="N772" s="203"/>
      <c r="O772" s="203"/>
      <c r="P772" s="203"/>
      <c r="Q772" s="203"/>
      <c r="R772" s="203"/>
      <c r="S772" s="203"/>
      <c r="T772" s="204"/>
      <c r="AT772" s="205" t="s">
        <v>134</v>
      </c>
      <c r="AU772" s="205" t="s">
        <v>84</v>
      </c>
      <c r="AV772" s="13" t="s">
        <v>82</v>
      </c>
      <c r="AW772" s="13" t="s">
        <v>35</v>
      </c>
      <c r="AX772" s="13" t="s">
        <v>74</v>
      </c>
      <c r="AY772" s="205" t="s">
        <v>121</v>
      </c>
    </row>
    <row r="773" spans="2:51" s="13" customFormat="1" ht="10.2">
      <c r="B773" s="196"/>
      <c r="C773" s="197"/>
      <c r="D773" s="189" t="s">
        <v>134</v>
      </c>
      <c r="E773" s="198" t="s">
        <v>28</v>
      </c>
      <c r="F773" s="199" t="s">
        <v>768</v>
      </c>
      <c r="G773" s="197"/>
      <c r="H773" s="198" t="s">
        <v>28</v>
      </c>
      <c r="I773" s="200"/>
      <c r="J773" s="197"/>
      <c r="K773" s="197"/>
      <c r="L773" s="201"/>
      <c r="M773" s="202"/>
      <c r="N773" s="203"/>
      <c r="O773" s="203"/>
      <c r="P773" s="203"/>
      <c r="Q773" s="203"/>
      <c r="R773" s="203"/>
      <c r="S773" s="203"/>
      <c r="T773" s="204"/>
      <c r="AT773" s="205" t="s">
        <v>134</v>
      </c>
      <c r="AU773" s="205" t="s">
        <v>84</v>
      </c>
      <c r="AV773" s="13" t="s">
        <v>82</v>
      </c>
      <c r="AW773" s="13" t="s">
        <v>35</v>
      </c>
      <c r="AX773" s="13" t="s">
        <v>74</v>
      </c>
      <c r="AY773" s="205" t="s">
        <v>121</v>
      </c>
    </row>
    <row r="774" spans="2:51" s="13" customFormat="1" ht="10.2">
      <c r="B774" s="196"/>
      <c r="C774" s="197"/>
      <c r="D774" s="189" t="s">
        <v>134</v>
      </c>
      <c r="E774" s="198" t="s">
        <v>28</v>
      </c>
      <c r="F774" s="199" t="s">
        <v>766</v>
      </c>
      <c r="G774" s="197"/>
      <c r="H774" s="198" t="s">
        <v>28</v>
      </c>
      <c r="I774" s="200"/>
      <c r="J774" s="197"/>
      <c r="K774" s="197"/>
      <c r="L774" s="201"/>
      <c r="M774" s="202"/>
      <c r="N774" s="203"/>
      <c r="O774" s="203"/>
      <c r="P774" s="203"/>
      <c r="Q774" s="203"/>
      <c r="R774" s="203"/>
      <c r="S774" s="203"/>
      <c r="T774" s="204"/>
      <c r="AT774" s="205" t="s">
        <v>134</v>
      </c>
      <c r="AU774" s="205" t="s">
        <v>84</v>
      </c>
      <c r="AV774" s="13" t="s">
        <v>82</v>
      </c>
      <c r="AW774" s="13" t="s">
        <v>35</v>
      </c>
      <c r="AX774" s="13" t="s">
        <v>74</v>
      </c>
      <c r="AY774" s="205" t="s">
        <v>121</v>
      </c>
    </row>
    <row r="775" spans="2:51" s="14" customFormat="1" ht="10.2">
      <c r="B775" s="206"/>
      <c r="C775" s="207"/>
      <c r="D775" s="189" t="s">
        <v>134</v>
      </c>
      <c r="E775" s="208" t="s">
        <v>28</v>
      </c>
      <c r="F775" s="209" t="s">
        <v>809</v>
      </c>
      <c r="G775" s="207"/>
      <c r="H775" s="210">
        <v>0.083</v>
      </c>
      <c r="I775" s="211"/>
      <c r="J775" s="207"/>
      <c r="K775" s="207"/>
      <c r="L775" s="212"/>
      <c r="M775" s="213"/>
      <c r="N775" s="214"/>
      <c r="O775" s="214"/>
      <c r="P775" s="214"/>
      <c r="Q775" s="214"/>
      <c r="R775" s="214"/>
      <c r="S775" s="214"/>
      <c r="T775" s="215"/>
      <c r="AT775" s="216" t="s">
        <v>134</v>
      </c>
      <c r="AU775" s="216" t="s">
        <v>84</v>
      </c>
      <c r="AV775" s="14" t="s">
        <v>84</v>
      </c>
      <c r="AW775" s="14" t="s">
        <v>35</v>
      </c>
      <c r="AX775" s="14" t="s">
        <v>74</v>
      </c>
      <c r="AY775" s="216" t="s">
        <v>121</v>
      </c>
    </row>
    <row r="776" spans="2:51" s="14" customFormat="1" ht="10.2">
      <c r="B776" s="206"/>
      <c r="C776" s="207"/>
      <c r="D776" s="189" t="s">
        <v>134</v>
      </c>
      <c r="E776" s="208" t="s">
        <v>28</v>
      </c>
      <c r="F776" s="209" t="s">
        <v>810</v>
      </c>
      <c r="G776" s="207"/>
      <c r="H776" s="210">
        <v>0.073</v>
      </c>
      <c r="I776" s="211"/>
      <c r="J776" s="207"/>
      <c r="K776" s="207"/>
      <c r="L776" s="212"/>
      <c r="M776" s="213"/>
      <c r="N776" s="214"/>
      <c r="O776" s="214"/>
      <c r="P776" s="214"/>
      <c r="Q776" s="214"/>
      <c r="R776" s="214"/>
      <c r="S776" s="214"/>
      <c r="T776" s="215"/>
      <c r="AT776" s="216" t="s">
        <v>134</v>
      </c>
      <c r="AU776" s="216" t="s">
        <v>84</v>
      </c>
      <c r="AV776" s="14" t="s">
        <v>84</v>
      </c>
      <c r="AW776" s="14" t="s">
        <v>35</v>
      </c>
      <c r="AX776" s="14" t="s">
        <v>74</v>
      </c>
      <c r="AY776" s="216" t="s">
        <v>121</v>
      </c>
    </row>
    <row r="777" spans="2:51" s="13" customFormat="1" ht="10.2">
      <c r="B777" s="196"/>
      <c r="C777" s="197"/>
      <c r="D777" s="189" t="s">
        <v>134</v>
      </c>
      <c r="E777" s="198" t="s">
        <v>28</v>
      </c>
      <c r="F777" s="199" t="s">
        <v>788</v>
      </c>
      <c r="G777" s="197"/>
      <c r="H777" s="198" t="s">
        <v>28</v>
      </c>
      <c r="I777" s="200"/>
      <c r="J777" s="197"/>
      <c r="K777" s="197"/>
      <c r="L777" s="201"/>
      <c r="M777" s="202"/>
      <c r="N777" s="203"/>
      <c r="O777" s="203"/>
      <c r="P777" s="203"/>
      <c r="Q777" s="203"/>
      <c r="R777" s="203"/>
      <c r="S777" s="203"/>
      <c r="T777" s="204"/>
      <c r="AT777" s="205" t="s">
        <v>134</v>
      </c>
      <c r="AU777" s="205" t="s">
        <v>84</v>
      </c>
      <c r="AV777" s="13" t="s">
        <v>82</v>
      </c>
      <c r="AW777" s="13" t="s">
        <v>35</v>
      </c>
      <c r="AX777" s="13" t="s">
        <v>74</v>
      </c>
      <c r="AY777" s="205" t="s">
        <v>121</v>
      </c>
    </row>
    <row r="778" spans="2:51" s="14" customFormat="1" ht="10.2">
      <c r="B778" s="206"/>
      <c r="C778" s="207"/>
      <c r="D778" s="189" t="s">
        <v>134</v>
      </c>
      <c r="E778" s="208" t="s">
        <v>28</v>
      </c>
      <c r="F778" s="209" t="s">
        <v>811</v>
      </c>
      <c r="G778" s="207"/>
      <c r="H778" s="210">
        <v>0.081</v>
      </c>
      <c r="I778" s="211"/>
      <c r="J778" s="207"/>
      <c r="K778" s="207"/>
      <c r="L778" s="212"/>
      <c r="M778" s="213"/>
      <c r="N778" s="214"/>
      <c r="O778" s="214"/>
      <c r="P778" s="214"/>
      <c r="Q778" s="214"/>
      <c r="R778" s="214"/>
      <c r="S778" s="214"/>
      <c r="T778" s="215"/>
      <c r="AT778" s="216" t="s">
        <v>134</v>
      </c>
      <c r="AU778" s="216" t="s">
        <v>84</v>
      </c>
      <c r="AV778" s="14" t="s">
        <v>84</v>
      </c>
      <c r="AW778" s="14" t="s">
        <v>35</v>
      </c>
      <c r="AX778" s="14" t="s">
        <v>74</v>
      </c>
      <c r="AY778" s="216" t="s">
        <v>121</v>
      </c>
    </row>
    <row r="779" spans="2:51" s="14" customFormat="1" ht="10.2">
      <c r="B779" s="206"/>
      <c r="C779" s="207"/>
      <c r="D779" s="189" t="s">
        <v>134</v>
      </c>
      <c r="E779" s="208" t="s">
        <v>28</v>
      </c>
      <c r="F779" s="209" t="s">
        <v>812</v>
      </c>
      <c r="G779" s="207"/>
      <c r="H779" s="210">
        <v>0.071</v>
      </c>
      <c r="I779" s="211"/>
      <c r="J779" s="207"/>
      <c r="K779" s="207"/>
      <c r="L779" s="212"/>
      <c r="M779" s="213"/>
      <c r="N779" s="214"/>
      <c r="O779" s="214"/>
      <c r="P779" s="214"/>
      <c r="Q779" s="214"/>
      <c r="R779" s="214"/>
      <c r="S779" s="214"/>
      <c r="T779" s="215"/>
      <c r="AT779" s="216" t="s">
        <v>134</v>
      </c>
      <c r="AU779" s="216" t="s">
        <v>84</v>
      </c>
      <c r="AV779" s="14" t="s">
        <v>84</v>
      </c>
      <c r="AW779" s="14" t="s">
        <v>35</v>
      </c>
      <c r="AX779" s="14" t="s">
        <v>74</v>
      </c>
      <c r="AY779" s="216" t="s">
        <v>121</v>
      </c>
    </row>
    <row r="780" spans="2:51" s="16" customFormat="1" ht="10.2">
      <c r="B780" s="228"/>
      <c r="C780" s="229"/>
      <c r="D780" s="189" t="s">
        <v>134</v>
      </c>
      <c r="E780" s="230" t="s">
        <v>28</v>
      </c>
      <c r="F780" s="231" t="s">
        <v>198</v>
      </c>
      <c r="G780" s="229"/>
      <c r="H780" s="232">
        <v>0.308</v>
      </c>
      <c r="I780" s="233"/>
      <c r="J780" s="229"/>
      <c r="K780" s="229"/>
      <c r="L780" s="234"/>
      <c r="M780" s="235"/>
      <c r="N780" s="236"/>
      <c r="O780" s="236"/>
      <c r="P780" s="236"/>
      <c r="Q780" s="236"/>
      <c r="R780" s="236"/>
      <c r="S780" s="236"/>
      <c r="T780" s="237"/>
      <c r="AT780" s="238" t="s">
        <v>134</v>
      </c>
      <c r="AU780" s="238" t="s">
        <v>84</v>
      </c>
      <c r="AV780" s="16" t="s">
        <v>128</v>
      </c>
      <c r="AW780" s="16" t="s">
        <v>35</v>
      </c>
      <c r="AX780" s="16" t="s">
        <v>82</v>
      </c>
      <c r="AY780" s="238" t="s">
        <v>121</v>
      </c>
    </row>
    <row r="781" spans="1:65" s="2" customFormat="1" ht="16.5" customHeight="1">
      <c r="A781" s="36"/>
      <c r="B781" s="37"/>
      <c r="C781" s="239" t="s">
        <v>813</v>
      </c>
      <c r="D781" s="239" t="s">
        <v>200</v>
      </c>
      <c r="E781" s="240" t="s">
        <v>814</v>
      </c>
      <c r="F781" s="241" t="s">
        <v>815</v>
      </c>
      <c r="G781" s="242" t="s">
        <v>303</v>
      </c>
      <c r="H781" s="243">
        <v>0.079</v>
      </c>
      <c r="I781" s="244"/>
      <c r="J781" s="245">
        <f>ROUND(I781*H781,2)</f>
        <v>0</v>
      </c>
      <c r="K781" s="241" t="s">
        <v>127</v>
      </c>
      <c r="L781" s="246"/>
      <c r="M781" s="247" t="s">
        <v>28</v>
      </c>
      <c r="N781" s="248" t="s">
        <v>47</v>
      </c>
      <c r="O781" s="67"/>
      <c r="P781" s="185">
        <f>O781*H781</f>
        <v>0</v>
      </c>
      <c r="Q781" s="185">
        <v>1</v>
      </c>
      <c r="R781" s="185">
        <f>Q781*H781</f>
        <v>0.079</v>
      </c>
      <c r="S781" s="185">
        <v>0</v>
      </c>
      <c r="T781" s="186">
        <f>S781*H781</f>
        <v>0</v>
      </c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R781" s="187" t="s">
        <v>455</v>
      </c>
      <c r="AT781" s="187" t="s">
        <v>200</v>
      </c>
      <c r="AU781" s="187" t="s">
        <v>84</v>
      </c>
      <c r="AY781" s="19" t="s">
        <v>121</v>
      </c>
      <c r="BE781" s="188">
        <f>IF(N781="základní",J781,0)</f>
        <v>0</v>
      </c>
      <c r="BF781" s="188">
        <f>IF(N781="snížená",J781,0)</f>
        <v>0</v>
      </c>
      <c r="BG781" s="188">
        <f>IF(N781="zákl. přenesená",J781,0)</f>
        <v>0</v>
      </c>
      <c r="BH781" s="188">
        <f>IF(N781="sníž. přenesená",J781,0)</f>
        <v>0</v>
      </c>
      <c r="BI781" s="188">
        <f>IF(N781="nulová",J781,0)</f>
        <v>0</v>
      </c>
      <c r="BJ781" s="19" t="s">
        <v>128</v>
      </c>
      <c r="BK781" s="188">
        <f>ROUND(I781*H781,2)</f>
        <v>0</v>
      </c>
      <c r="BL781" s="19" t="s">
        <v>255</v>
      </c>
      <c r="BM781" s="187" t="s">
        <v>816</v>
      </c>
    </row>
    <row r="782" spans="1:47" s="2" customFormat="1" ht="10.2">
      <c r="A782" s="36"/>
      <c r="B782" s="37"/>
      <c r="C782" s="38"/>
      <c r="D782" s="189" t="s">
        <v>130</v>
      </c>
      <c r="E782" s="38"/>
      <c r="F782" s="190" t="s">
        <v>817</v>
      </c>
      <c r="G782" s="38"/>
      <c r="H782" s="38"/>
      <c r="I782" s="191"/>
      <c r="J782" s="38"/>
      <c r="K782" s="38"/>
      <c r="L782" s="41"/>
      <c r="M782" s="192"/>
      <c r="N782" s="193"/>
      <c r="O782" s="67"/>
      <c r="P782" s="67"/>
      <c r="Q782" s="67"/>
      <c r="R782" s="67"/>
      <c r="S782" s="67"/>
      <c r="T782" s="68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T782" s="19" t="s">
        <v>130</v>
      </c>
      <c r="AU782" s="19" t="s">
        <v>84</v>
      </c>
    </row>
    <row r="783" spans="2:51" s="13" customFormat="1" ht="10.2">
      <c r="B783" s="196"/>
      <c r="C783" s="197"/>
      <c r="D783" s="189" t="s">
        <v>134</v>
      </c>
      <c r="E783" s="198" t="s">
        <v>28</v>
      </c>
      <c r="F783" s="199" t="s">
        <v>818</v>
      </c>
      <c r="G783" s="197"/>
      <c r="H783" s="198" t="s">
        <v>28</v>
      </c>
      <c r="I783" s="200"/>
      <c r="J783" s="197"/>
      <c r="K783" s="197"/>
      <c r="L783" s="201"/>
      <c r="M783" s="202"/>
      <c r="N783" s="203"/>
      <c r="O783" s="203"/>
      <c r="P783" s="203"/>
      <c r="Q783" s="203"/>
      <c r="R783" s="203"/>
      <c r="S783" s="203"/>
      <c r="T783" s="204"/>
      <c r="AT783" s="205" t="s">
        <v>134</v>
      </c>
      <c r="AU783" s="205" t="s">
        <v>84</v>
      </c>
      <c r="AV783" s="13" t="s">
        <v>82</v>
      </c>
      <c r="AW783" s="13" t="s">
        <v>35</v>
      </c>
      <c r="AX783" s="13" t="s">
        <v>74</v>
      </c>
      <c r="AY783" s="205" t="s">
        <v>121</v>
      </c>
    </row>
    <row r="784" spans="2:51" s="13" customFormat="1" ht="10.2">
      <c r="B784" s="196"/>
      <c r="C784" s="197"/>
      <c r="D784" s="189" t="s">
        <v>134</v>
      </c>
      <c r="E784" s="198" t="s">
        <v>28</v>
      </c>
      <c r="F784" s="199" t="s">
        <v>771</v>
      </c>
      <c r="G784" s="197"/>
      <c r="H784" s="198" t="s">
        <v>28</v>
      </c>
      <c r="I784" s="200"/>
      <c r="J784" s="197"/>
      <c r="K784" s="197"/>
      <c r="L784" s="201"/>
      <c r="M784" s="202"/>
      <c r="N784" s="203"/>
      <c r="O784" s="203"/>
      <c r="P784" s="203"/>
      <c r="Q784" s="203"/>
      <c r="R784" s="203"/>
      <c r="S784" s="203"/>
      <c r="T784" s="204"/>
      <c r="AT784" s="205" t="s">
        <v>134</v>
      </c>
      <c r="AU784" s="205" t="s">
        <v>84</v>
      </c>
      <c r="AV784" s="13" t="s">
        <v>82</v>
      </c>
      <c r="AW784" s="13" t="s">
        <v>35</v>
      </c>
      <c r="AX784" s="13" t="s">
        <v>74</v>
      </c>
      <c r="AY784" s="205" t="s">
        <v>121</v>
      </c>
    </row>
    <row r="785" spans="2:51" s="13" customFormat="1" ht="10.2">
      <c r="B785" s="196"/>
      <c r="C785" s="197"/>
      <c r="D785" s="189" t="s">
        <v>134</v>
      </c>
      <c r="E785" s="198" t="s">
        <v>28</v>
      </c>
      <c r="F785" s="199" t="s">
        <v>766</v>
      </c>
      <c r="G785" s="197"/>
      <c r="H785" s="198" t="s">
        <v>28</v>
      </c>
      <c r="I785" s="200"/>
      <c r="J785" s="197"/>
      <c r="K785" s="197"/>
      <c r="L785" s="201"/>
      <c r="M785" s="202"/>
      <c r="N785" s="203"/>
      <c r="O785" s="203"/>
      <c r="P785" s="203"/>
      <c r="Q785" s="203"/>
      <c r="R785" s="203"/>
      <c r="S785" s="203"/>
      <c r="T785" s="204"/>
      <c r="AT785" s="205" t="s">
        <v>134</v>
      </c>
      <c r="AU785" s="205" t="s">
        <v>84</v>
      </c>
      <c r="AV785" s="13" t="s">
        <v>82</v>
      </c>
      <c r="AW785" s="13" t="s">
        <v>35</v>
      </c>
      <c r="AX785" s="13" t="s">
        <v>74</v>
      </c>
      <c r="AY785" s="205" t="s">
        <v>121</v>
      </c>
    </row>
    <row r="786" spans="2:51" s="14" customFormat="1" ht="10.2">
      <c r="B786" s="206"/>
      <c r="C786" s="207"/>
      <c r="D786" s="189" t="s">
        <v>134</v>
      </c>
      <c r="E786" s="208" t="s">
        <v>28</v>
      </c>
      <c r="F786" s="209" t="s">
        <v>819</v>
      </c>
      <c r="G786" s="207"/>
      <c r="H786" s="210">
        <v>0.04</v>
      </c>
      <c r="I786" s="211"/>
      <c r="J786" s="207"/>
      <c r="K786" s="207"/>
      <c r="L786" s="212"/>
      <c r="M786" s="213"/>
      <c r="N786" s="214"/>
      <c r="O786" s="214"/>
      <c r="P786" s="214"/>
      <c r="Q786" s="214"/>
      <c r="R786" s="214"/>
      <c r="S786" s="214"/>
      <c r="T786" s="215"/>
      <c r="AT786" s="216" t="s">
        <v>134</v>
      </c>
      <c r="AU786" s="216" t="s">
        <v>84</v>
      </c>
      <c r="AV786" s="14" t="s">
        <v>84</v>
      </c>
      <c r="AW786" s="14" t="s">
        <v>35</v>
      </c>
      <c r="AX786" s="14" t="s">
        <v>74</v>
      </c>
      <c r="AY786" s="216" t="s">
        <v>121</v>
      </c>
    </row>
    <row r="787" spans="2:51" s="13" customFormat="1" ht="10.2">
      <c r="B787" s="196"/>
      <c r="C787" s="197"/>
      <c r="D787" s="189" t="s">
        <v>134</v>
      </c>
      <c r="E787" s="198" t="s">
        <v>28</v>
      </c>
      <c r="F787" s="199" t="s">
        <v>788</v>
      </c>
      <c r="G787" s="197"/>
      <c r="H787" s="198" t="s">
        <v>28</v>
      </c>
      <c r="I787" s="200"/>
      <c r="J787" s="197"/>
      <c r="K787" s="197"/>
      <c r="L787" s="201"/>
      <c r="M787" s="202"/>
      <c r="N787" s="203"/>
      <c r="O787" s="203"/>
      <c r="P787" s="203"/>
      <c r="Q787" s="203"/>
      <c r="R787" s="203"/>
      <c r="S787" s="203"/>
      <c r="T787" s="204"/>
      <c r="AT787" s="205" t="s">
        <v>134</v>
      </c>
      <c r="AU787" s="205" t="s">
        <v>84</v>
      </c>
      <c r="AV787" s="13" t="s">
        <v>82</v>
      </c>
      <c r="AW787" s="13" t="s">
        <v>35</v>
      </c>
      <c r="AX787" s="13" t="s">
        <v>74</v>
      </c>
      <c r="AY787" s="205" t="s">
        <v>121</v>
      </c>
    </row>
    <row r="788" spans="2:51" s="14" customFormat="1" ht="10.2">
      <c r="B788" s="206"/>
      <c r="C788" s="207"/>
      <c r="D788" s="189" t="s">
        <v>134</v>
      </c>
      <c r="E788" s="208" t="s">
        <v>28</v>
      </c>
      <c r="F788" s="209" t="s">
        <v>820</v>
      </c>
      <c r="G788" s="207"/>
      <c r="H788" s="210">
        <v>0.039</v>
      </c>
      <c r="I788" s="211"/>
      <c r="J788" s="207"/>
      <c r="K788" s="207"/>
      <c r="L788" s="212"/>
      <c r="M788" s="213"/>
      <c r="N788" s="214"/>
      <c r="O788" s="214"/>
      <c r="P788" s="214"/>
      <c r="Q788" s="214"/>
      <c r="R788" s="214"/>
      <c r="S788" s="214"/>
      <c r="T788" s="215"/>
      <c r="AT788" s="216" t="s">
        <v>134</v>
      </c>
      <c r="AU788" s="216" t="s">
        <v>84</v>
      </c>
      <c r="AV788" s="14" t="s">
        <v>84</v>
      </c>
      <c r="AW788" s="14" t="s">
        <v>35</v>
      </c>
      <c r="AX788" s="14" t="s">
        <v>74</v>
      </c>
      <c r="AY788" s="216" t="s">
        <v>121</v>
      </c>
    </row>
    <row r="789" spans="2:51" s="16" customFormat="1" ht="10.2">
      <c r="B789" s="228"/>
      <c r="C789" s="229"/>
      <c r="D789" s="189" t="s">
        <v>134</v>
      </c>
      <c r="E789" s="230" t="s">
        <v>28</v>
      </c>
      <c r="F789" s="231" t="s">
        <v>198</v>
      </c>
      <c r="G789" s="229"/>
      <c r="H789" s="232">
        <v>0.079</v>
      </c>
      <c r="I789" s="233"/>
      <c r="J789" s="229"/>
      <c r="K789" s="229"/>
      <c r="L789" s="234"/>
      <c r="M789" s="235"/>
      <c r="N789" s="236"/>
      <c r="O789" s="236"/>
      <c r="P789" s="236"/>
      <c r="Q789" s="236"/>
      <c r="R789" s="236"/>
      <c r="S789" s="236"/>
      <c r="T789" s="237"/>
      <c r="AT789" s="238" t="s">
        <v>134</v>
      </c>
      <c r="AU789" s="238" t="s">
        <v>84</v>
      </c>
      <c r="AV789" s="16" t="s">
        <v>128</v>
      </c>
      <c r="AW789" s="16" t="s">
        <v>35</v>
      </c>
      <c r="AX789" s="16" t="s">
        <v>82</v>
      </c>
      <c r="AY789" s="238" t="s">
        <v>121</v>
      </c>
    </row>
    <row r="790" spans="1:65" s="2" customFormat="1" ht="16.5" customHeight="1">
      <c r="A790" s="36"/>
      <c r="B790" s="37"/>
      <c r="C790" s="239" t="s">
        <v>821</v>
      </c>
      <c r="D790" s="239" t="s">
        <v>200</v>
      </c>
      <c r="E790" s="240" t="s">
        <v>822</v>
      </c>
      <c r="F790" s="241" t="s">
        <v>823</v>
      </c>
      <c r="G790" s="242" t="s">
        <v>303</v>
      </c>
      <c r="H790" s="243">
        <v>0.01</v>
      </c>
      <c r="I790" s="244"/>
      <c r="J790" s="245">
        <f>ROUND(I790*H790,2)</f>
        <v>0</v>
      </c>
      <c r="K790" s="241" t="s">
        <v>127</v>
      </c>
      <c r="L790" s="246"/>
      <c r="M790" s="247" t="s">
        <v>28</v>
      </c>
      <c r="N790" s="248" t="s">
        <v>47</v>
      </c>
      <c r="O790" s="67"/>
      <c r="P790" s="185">
        <f>O790*H790</f>
        <v>0</v>
      </c>
      <c r="Q790" s="185">
        <v>1</v>
      </c>
      <c r="R790" s="185">
        <f>Q790*H790</f>
        <v>0.01</v>
      </c>
      <c r="S790" s="185">
        <v>0</v>
      </c>
      <c r="T790" s="186">
        <f>S790*H790</f>
        <v>0</v>
      </c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R790" s="187" t="s">
        <v>455</v>
      </c>
      <c r="AT790" s="187" t="s">
        <v>200</v>
      </c>
      <c r="AU790" s="187" t="s">
        <v>84</v>
      </c>
      <c r="AY790" s="19" t="s">
        <v>121</v>
      </c>
      <c r="BE790" s="188">
        <f>IF(N790="základní",J790,0)</f>
        <v>0</v>
      </c>
      <c r="BF790" s="188">
        <f>IF(N790="snížená",J790,0)</f>
        <v>0</v>
      </c>
      <c r="BG790" s="188">
        <f>IF(N790="zákl. přenesená",J790,0)</f>
        <v>0</v>
      </c>
      <c r="BH790" s="188">
        <f>IF(N790="sníž. přenesená",J790,0)</f>
        <v>0</v>
      </c>
      <c r="BI790" s="188">
        <f>IF(N790="nulová",J790,0)</f>
        <v>0</v>
      </c>
      <c r="BJ790" s="19" t="s">
        <v>128</v>
      </c>
      <c r="BK790" s="188">
        <f>ROUND(I790*H790,2)</f>
        <v>0</v>
      </c>
      <c r="BL790" s="19" t="s">
        <v>255</v>
      </c>
      <c r="BM790" s="187" t="s">
        <v>824</v>
      </c>
    </row>
    <row r="791" spans="1:47" s="2" customFormat="1" ht="10.2">
      <c r="A791" s="36"/>
      <c r="B791" s="37"/>
      <c r="C791" s="38"/>
      <c r="D791" s="189" t="s">
        <v>130</v>
      </c>
      <c r="E791" s="38"/>
      <c r="F791" s="190" t="s">
        <v>825</v>
      </c>
      <c r="G791" s="38"/>
      <c r="H791" s="38"/>
      <c r="I791" s="191"/>
      <c r="J791" s="38"/>
      <c r="K791" s="38"/>
      <c r="L791" s="41"/>
      <c r="M791" s="192"/>
      <c r="N791" s="193"/>
      <c r="O791" s="67"/>
      <c r="P791" s="67"/>
      <c r="Q791" s="67"/>
      <c r="R791" s="67"/>
      <c r="S791" s="67"/>
      <c r="T791" s="68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T791" s="19" t="s">
        <v>130</v>
      </c>
      <c r="AU791" s="19" t="s">
        <v>84</v>
      </c>
    </row>
    <row r="792" spans="2:51" s="13" customFormat="1" ht="10.2">
      <c r="B792" s="196"/>
      <c r="C792" s="197"/>
      <c r="D792" s="189" t="s">
        <v>134</v>
      </c>
      <c r="E792" s="198" t="s">
        <v>28</v>
      </c>
      <c r="F792" s="199" t="s">
        <v>818</v>
      </c>
      <c r="G792" s="197"/>
      <c r="H792" s="198" t="s">
        <v>28</v>
      </c>
      <c r="I792" s="200"/>
      <c r="J792" s="197"/>
      <c r="K792" s="197"/>
      <c r="L792" s="201"/>
      <c r="M792" s="202"/>
      <c r="N792" s="203"/>
      <c r="O792" s="203"/>
      <c r="P792" s="203"/>
      <c r="Q792" s="203"/>
      <c r="R792" s="203"/>
      <c r="S792" s="203"/>
      <c r="T792" s="204"/>
      <c r="AT792" s="205" t="s">
        <v>134</v>
      </c>
      <c r="AU792" s="205" t="s">
        <v>84</v>
      </c>
      <c r="AV792" s="13" t="s">
        <v>82</v>
      </c>
      <c r="AW792" s="13" t="s">
        <v>35</v>
      </c>
      <c r="AX792" s="13" t="s">
        <v>74</v>
      </c>
      <c r="AY792" s="205" t="s">
        <v>121</v>
      </c>
    </row>
    <row r="793" spans="2:51" s="13" customFormat="1" ht="10.2">
      <c r="B793" s="196"/>
      <c r="C793" s="197"/>
      <c r="D793" s="189" t="s">
        <v>134</v>
      </c>
      <c r="E793" s="198" t="s">
        <v>28</v>
      </c>
      <c r="F793" s="199" t="s">
        <v>826</v>
      </c>
      <c r="G793" s="197"/>
      <c r="H793" s="198" t="s">
        <v>28</v>
      </c>
      <c r="I793" s="200"/>
      <c r="J793" s="197"/>
      <c r="K793" s="197"/>
      <c r="L793" s="201"/>
      <c r="M793" s="202"/>
      <c r="N793" s="203"/>
      <c r="O793" s="203"/>
      <c r="P793" s="203"/>
      <c r="Q793" s="203"/>
      <c r="R793" s="203"/>
      <c r="S793" s="203"/>
      <c r="T793" s="204"/>
      <c r="AT793" s="205" t="s">
        <v>134</v>
      </c>
      <c r="AU793" s="205" t="s">
        <v>84</v>
      </c>
      <c r="AV793" s="13" t="s">
        <v>82</v>
      </c>
      <c r="AW793" s="13" t="s">
        <v>35</v>
      </c>
      <c r="AX793" s="13" t="s">
        <v>74</v>
      </c>
      <c r="AY793" s="205" t="s">
        <v>121</v>
      </c>
    </row>
    <row r="794" spans="2:51" s="13" customFormat="1" ht="10.2">
      <c r="B794" s="196"/>
      <c r="C794" s="197"/>
      <c r="D794" s="189" t="s">
        <v>134</v>
      </c>
      <c r="E794" s="198" t="s">
        <v>28</v>
      </c>
      <c r="F794" s="199" t="s">
        <v>777</v>
      </c>
      <c r="G794" s="197"/>
      <c r="H794" s="198" t="s">
        <v>28</v>
      </c>
      <c r="I794" s="200"/>
      <c r="J794" s="197"/>
      <c r="K794" s="197"/>
      <c r="L794" s="201"/>
      <c r="M794" s="202"/>
      <c r="N794" s="203"/>
      <c r="O794" s="203"/>
      <c r="P794" s="203"/>
      <c r="Q794" s="203"/>
      <c r="R794" s="203"/>
      <c r="S794" s="203"/>
      <c r="T794" s="204"/>
      <c r="AT794" s="205" t="s">
        <v>134</v>
      </c>
      <c r="AU794" s="205" t="s">
        <v>84</v>
      </c>
      <c r="AV794" s="13" t="s">
        <v>82</v>
      </c>
      <c r="AW794" s="13" t="s">
        <v>35</v>
      </c>
      <c r="AX794" s="13" t="s">
        <v>74</v>
      </c>
      <c r="AY794" s="205" t="s">
        <v>121</v>
      </c>
    </row>
    <row r="795" spans="2:51" s="14" customFormat="1" ht="10.2">
      <c r="B795" s="206"/>
      <c r="C795" s="207"/>
      <c r="D795" s="189" t="s">
        <v>134</v>
      </c>
      <c r="E795" s="208" t="s">
        <v>28</v>
      </c>
      <c r="F795" s="209" t="s">
        <v>827</v>
      </c>
      <c r="G795" s="207"/>
      <c r="H795" s="210">
        <v>0.003</v>
      </c>
      <c r="I795" s="211"/>
      <c r="J795" s="207"/>
      <c r="K795" s="207"/>
      <c r="L795" s="212"/>
      <c r="M795" s="213"/>
      <c r="N795" s="214"/>
      <c r="O795" s="214"/>
      <c r="P795" s="214"/>
      <c r="Q795" s="214"/>
      <c r="R795" s="214"/>
      <c r="S795" s="214"/>
      <c r="T795" s="215"/>
      <c r="AT795" s="216" t="s">
        <v>134</v>
      </c>
      <c r="AU795" s="216" t="s">
        <v>84</v>
      </c>
      <c r="AV795" s="14" t="s">
        <v>84</v>
      </c>
      <c r="AW795" s="14" t="s">
        <v>35</v>
      </c>
      <c r="AX795" s="14" t="s">
        <v>74</v>
      </c>
      <c r="AY795" s="216" t="s">
        <v>121</v>
      </c>
    </row>
    <row r="796" spans="2:51" s="13" customFormat="1" ht="10.2">
      <c r="B796" s="196"/>
      <c r="C796" s="197"/>
      <c r="D796" s="189" t="s">
        <v>134</v>
      </c>
      <c r="E796" s="198" t="s">
        <v>28</v>
      </c>
      <c r="F796" s="199" t="s">
        <v>780</v>
      </c>
      <c r="G796" s="197"/>
      <c r="H796" s="198" t="s">
        <v>28</v>
      </c>
      <c r="I796" s="200"/>
      <c r="J796" s="197"/>
      <c r="K796" s="197"/>
      <c r="L796" s="201"/>
      <c r="M796" s="202"/>
      <c r="N796" s="203"/>
      <c r="O796" s="203"/>
      <c r="P796" s="203"/>
      <c r="Q796" s="203"/>
      <c r="R796" s="203"/>
      <c r="S796" s="203"/>
      <c r="T796" s="204"/>
      <c r="AT796" s="205" t="s">
        <v>134</v>
      </c>
      <c r="AU796" s="205" t="s">
        <v>84</v>
      </c>
      <c r="AV796" s="13" t="s">
        <v>82</v>
      </c>
      <c r="AW796" s="13" t="s">
        <v>35</v>
      </c>
      <c r="AX796" s="13" t="s">
        <v>74</v>
      </c>
      <c r="AY796" s="205" t="s">
        <v>121</v>
      </c>
    </row>
    <row r="797" spans="2:51" s="14" customFormat="1" ht="10.2">
      <c r="B797" s="206"/>
      <c r="C797" s="207"/>
      <c r="D797" s="189" t="s">
        <v>134</v>
      </c>
      <c r="E797" s="208" t="s">
        <v>28</v>
      </c>
      <c r="F797" s="209" t="s">
        <v>828</v>
      </c>
      <c r="G797" s="207"/>
      <c r="H797" s="210">
        <v>0.002</v>
      </c>
      <c r="I797" s="211"/>
      <c r="J797" s="207"/>
      <c r="K797" s="207"/>
      <c r="L797" s="212"/>
      <c r="M797" s="213"/>
      <c r="N797" s="214"/>
      <c r="O797" s="214"/>
      <c r="P797" s="214"/>
      <c r="Q797" s="214"/>
      <c r="R797" s="214"/>
      <c r="S797" s="214"/>
      <c r="T797" s="215"/>
      <c r="AT797" s="216" t="s">
        <v>134</v>
      </c>
      <c r="AU797" s="216" t="s">
        <v>84</v>
      </c>
      <c r="AV797" s="14" t="s">
        <v>84</v>
      </c>
      <c r="AW797" s="14" t="s">
        <v>35</v>
      </c>
      <c r="AX797" s="14" t="s">
        <v>74</v>
      </c>
      <c r="AY797" s="216" t="s">
        <v>121</v>
      </c>
    </row>
    <row r="798" spans="2:51" s="15" customFormat="1" ht="10.2">
      <c r="B798" s="217"/>
      <c r="C798" s="218"/>
      <c r="D798" s="189" t="s">
        <v>134</v>
      </c>
      <c r="E798" s="219" t="s">
        <v>28</v>
      </c>
      <c r="F798" s="220" t="s">
        <v>192</v>
      </c>
      <c r="G798" s="218"/>
      <c r="H798" s="221">
        <v>0.005</v>
      </c>
      <c r="I798" s="222"/>
      <c r="J798" s="218"/>
      <c r="K798" s="218"/>
      <c r="L798" s="223"/>
      <c r="M798" s="224"/>
      <c r="N798" s="225"/>
      <c r="O798" s="225"/>
      <c r="P798" s="225"/>
      <c r="Q798" s="225"/>
      <c r="R798" s="225"/>
      <c r="S798" s="225"/>
      <c r="T798" s="226"/>
      <c r="AT798" s="227" t="s">
        <v>134</v>
      </c>
      <c r="AU798" s="227" t="s">
        <v>84</v>
      </c>
      <c r="AV798" s="15" t="s">
        <v>145</v>
      </c>
      <c r="AW798" s="15" t="s">
        <v>35</v>
      </c>
      <c r="AX798" s="15" t="s">
        <v>74</v>
      </c>
      <c r="AY798" s="227" t="s">
        <v>121</v>
      </c>
    </row>
    <row r="799" spans="2:51" s="13" customFormat="1" ht="10.2">
      <c r="B799" s="196"/>
      <c r="C799" s="197"/>
      <c r="D799" s="189" t="s">
        <v>134</v>
      </c>
      <c r="E799" s="198" t="s">
        <v>28</v>
      </c>
      <c r="F799" s="199" t="s">
        <v>829</v>
      </c>
      <c r="G799" s="197"/>
      <c r="H799" s="198" t="s">
        <v>28</v>
      </c>
      <c r="I799" s="200"/>
      <c r="J799" s="197"/>
      <c r="K799" s="197"/>
      <c r="L799" s="201"/>
      <c r="M799" s="202"/>
      <c r="N799" s="203"/>
      <c r="O799" s="203"/>
      <c r="P799" s="203"/>
      <c r="Q799" s="203"/>
      <c r="R799" s="203"/>
      <c r="S799" s="203"/>
      <c r="T799" s="204"/>
      <c r="AT799" s="205" t="s">
        <v>134</v>
      </c>
      <c r="AU799" s="205" t="s">
        <v>84</v>
      </c>
      <c r="AV799" s="13" t="s">
        <v>82</v>
      </c>
      <c r="AW799" s="13" t="s">
        <v>35</v>
      </c>
      <c r="AX799" s="13" t="s">
        <v>74</v>
      </c>
      <c r="AY799" s="205" t="s">
        <v>121</v>
      </c>
    </row>
    <row r="800" spans="2:51" s="13" customFormat="1" ht="10.2">
      <c r="B800" s="196"/>
      <c r="C800" s="197"/>
      <c r="D800" s="189" t="s">
        <v>134</v>
      </c>
      <c r="E800" s="198" t="s">
        <v>28</v>
      </c>
      <c r="F800" s="199" t="s">
        <v>777</v>
      </c>
      <c r="G800" s="197"/>
      <c r="H800" s="198" t="s">
        <v>28</v>
      </c>
      <c r="I800" s="200"/>
      <c r="J800" s="197"/>
      <c r="K800" s="197"/>
      <c r="L800" s="201"/>
      <c r="M800" s="202"/>
      <c r="N800" s="203"/>
      <c r="O800" s="203"/>
      <c r="P800" s="203"/>
      <c r="Q800" s="203"/>
      <c r="R800" s="203"/>
      <c r="S800" s="203"/>
      <c r="T800" s="204"/>
      <c r="AT800" s="205" t="s">
        <v>134</v>
      </c>
      <c r="AU800" s="205" t="s">
        <v>84</v>
      </c>
      <c r="AV800" s="13" t="s">
        <v>82</v>
      </c>
      <c r="AW800" s="13" t="s">
        <v>35</v>
      </c>
      <c r="AX800" s="13" t="s">
        <v>74</v>
      </c>
      <c r="AY800" s="205" t="s">
        <v>121</v>
      </c>
    </row>
    <row r="801" spans="2:51" s="14" customFormat="1" ht="10.2">
      <c r="B801" s="206"/>
      <c r="C801" s="207"/>
      <c r="D801" s="189" t="s">
        <v>134</v>
      </c>
      <c r="E801" s="208" t="s">
        <v>28</v>
      </c>
      <c r="F801" s="209" t="s">
        <v>827</v>
      </c>
      <c r="G801" s="207"/>
      <c r="H801" s="210">
        <v>0.003</v>
      </c>
      <c r="I801" s="211"/>
      <c r="J801" s="207"/>
      <c r="K801" s="207"/>
      <c r="L801" s="212"/>
      <c r="M801" s="213"/>
      <c r="N801" s="214"/>
      <c r="O801" s="214"/>
      <c r="P801" s="214"/>
      <c r="Q801" s="214"/>
      <c r="R801" s="214"/>
      <c r="S801" s="214"/>
      <c r="T801" s="215"/>
      <c r="AT801" s="216" t="s">
        <v>134</v>
      </c>
      <c r="AU801" s="216" t="s">
        <v>84</v>
      </c>
      <c r="AV801" s="14" t="s">
        <v>84</v>
      </c>
      <c r="AW801" s="14" t="s">
        <v>35</v>
      </c>
      <c r="AX801" s="14" t="s">
        <v>74</v>
      </c>
      <c r="AY801" s="216" t="s">
        <v>121</v>
      </c>
    </row>
    <row r="802" spans="2:51" s="13" customFormat="1" ht="10.2">
      <c r="B802" s="196"/>
      <c r="C802" s="197"/>
      <c r="D802" s="189" t="s">
        <v>134</v>
      </c>
      <c r="E802" s="198" t="s">
        <v>28</v>
      </c>
      <c r="F802" s="199" t="s">
        <v>780</v>
      </c>
      <c r="G802" s="197"/>
      <c r="H802" s="198" t="s">
        <v>28</v>
      </c>
      <c r="I802" s="200"/>
      <c r="J802" s="197"/>
      <c r="K802" s="197"/>
      <c r="L802" s="201"/>
      <c r="M802" s="202"/>
      <c r="N802" s="203"/>
      <c r="O802" s="203"/>
      <c r="P802" s="203"/>
      <c r="Q802" s="203"/>
      <c r="R802" s="203"/>
      <c r="S802" s="203"/>
      <c r="T802" s="204"/>
      <c r="AT802" s="205" t="s">
        <v>134</v>
      </c>
      <c r="AU802" s="205" t="s">
        <v>84</v>
      </c>
      <c r="AV802" s="13" t="s">
        <v>82</v>
      </c>
      <c r="AW802" s="13" t="s">
        <v>35</v>
      </c>
      <c r="AX802" s="13" t="s">
        <v>74</v>
      </c>
      <c r="AY802" s="205" t="s">
        <v>121</v>
      </c>
    </row>
    <row r="803" spans="2:51" s="14" customFormat="1" ht="10.2">
      <c r="B803" s="206"/>
      <c r="C803" s="207"/>
      <c r="D803" s="189" t="s">
        <v>134</v>
      </c>
      <c r="E803" s="208" t="s">
        <v>28</v>
      </c>
      <c r="F803" s="209" t="s">
        <v>828</v>
      </c>
      <c r="G803" s="207"/>
      <c r="H803" s="210">
        <v>0.002</v>
      </c>
      <c r="I803" s="211"/>
      <c r="J803" s="207"/>
      <c r="K803" s="207"/>
      <c r="L803" s="212"/>
      <c r="M803" s="213"/>
      <c r="N803" s="214"/>
      <c r="O803" s="214"/>
      <c r="P803" s="214"/>
      <c r="Q803" s="214"/>
      <c r="R803" s="214"/>
      <c r="S803" s="214"/>
      <c r="T803" s="215"/>
      <c r="AT803" s="216" t="s">
        <v>134</v>
      </c>
      <c r="AU803" s="216" t="s">
        <v>84</v>
      </c>
      <c r="AV803" s="14" t="s">
        <v>84</v>
      </c>
      <c r="AW803" s="14" t="s">
        <v>35</v>
      </c>
      <c r="AX803" s="14" t="s">
        <v>74</v>
      </c>
      <c r="AY803" s="216" t="s">
        <v>121</v>
      </c>
    </row>
    <row r="804" spans="2:51" s="15" customFormat="1" ht="10.2">
      <c r="B804" s="217"/>
      <c r="C804" s="218"/>
      <c r="D804" s="189" t="s">
        <v>134</v>
      </c>
      <c r="E804" s="219" t="s">
        <v>28</v>
      </c>
      <c r="F804" s="220" t="s">
        <v>192</v>
      </c>
      <c r="G804" s="218"/>
      <c r="H804" s="221">
        <v>0.005</v>
      </c>
      <c r="I804" s="222"/>
      <c r="J804" s="218"/>
      <c r="K804" s="218"/>
      <c r="L804" s="223"/>
      <c r="M804" s="224"/>
      <c r="N804" s="225"/>
      <c r="O804" s="225"/>
      <c r="P804" s="225"/>
      <c r="Q804" s="225"/>
      <c r="R804" s="225"/>
      <c r="S804" s="225"/>
      <c r="T804" s="226"/>
      <c r="AT804" s="227" t="s">
        <v>134</v>
      </c>
      <c r="AU804" s="227" t="s">
        <v>84</v>
      </c>
      <c r="AV804" s="15" t="s">
        <v>145</v>
      </c>
      <c r="AW804" s="15" t="s">
        <v>35</v>
      </c>
      <c r="AX804" s="15" t="s">
        <v>74</v>
      </c>
      <c r="AY804" s="227" t="s">
        <v>121</v>
      </c>
    </row>
    <row r="805" spans="2:51" s="16" customFormat="1" ht="10.2">
      <c r="B805" s="228"/>
      <c r="C805" s="229"/>
      <c r="D805" s="189" t="s">
        <v>134</v>
      </c>
      <c r="E805" s="230" t="s">
        <v>28</v>
      </c>
      <c r="F805" s="231" t="s">
        <v>198</v>
      </c>
      <c r="G805" s="229"/>
      <c r="H805" s="232">
        <v>0.01</v>
      </c>
      <c r="I805" s="233"/>
      <c r="J805" s="229"/>
      <c r="K805" s="229"/>
      <c r="L805" s="234"/>
      <c r="M805" s="235"/>
      <c r="N805" s="236"/>
      <c r="O805" s="236"/>
      <c r="P805" s="236"/>
      <c r="Q805" s="236"/>
      <c r="R805" s="236"/>
      <c r="S805" s="236"/>
      <c r="T805" s="237"/>
      <c r="AT805" s="238" t="s">
        <v>134</v>
      </c>
      <c r="AU805" s="238" t="s">
        <v>84</v>
      </c>
      <c r="AV805" s="16" t="s">
        <v>128</v>
      </c>
      <c r="AW805" s="16" t="s">
        <v>35</v>
      </c>
      <c r="AX805" s="16" t="s">
        <v>82</v>
      </c>
      <c r="AY805" s="238" t="s">
        <v>121</v>
      </c>
    </row>
    <row r="806" spans="1:65" s="2" customFormat="1" ht="16.5" customHeight="1">
      <c r="A806" s="36"/>
      <c r="B806" s="37"/>
      <c r="C806" s="239" t="s">
        <v>830</v>
      </c>
      <c r="D806" s="239" t="s">
        <v>200</v>
      </c>
      <c r="E806" s="240" t="s">
        <v>831</v>
      </c>
      <c r="F806" s="241" t="s">
        <v>832</v>
      </c>
      <c r="G806" s="242" t="s">
        <v>203</v>
      </c>
      <c r="H806" s="243">
        <v>1.652</v>
      </c>
      <c r="I806" s="244"/>
      <c r="J806" s="245">
        <f>ROUND(I806*H806,2)</f>
        <v>0</v>
      </c>
      <c r="K806" s="241" t="s">
        <v>28</v>
      </c>
      <c r="L806" s="246"/>
      <c r="M806" s="247" t="s">
        <v>28</v>
      </c>
      <c r="N806" s="248" t="s">
        <v>47</v>
      </c>
      <c r="O806" s="67"/>
      <c r="P806" s="185">
        <f>O806*H806</f>
        <v>0</v>
      </c>
      <c r="Q806" s="185">
        <v>1</v>
      </c>
      <c r="R806" s="185">
        <f>Q806*H806</f>
        <v>1.652</v>
      </c>
      <c r="S806" s="185">
        <v>0</v>
      </c>
      <c r="T806" s="186">
        <f>S806*H806</f>
        <v>0</v>
      </c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R806" s="187" t="s">
        <v>455</v>
      </c>
      <c r="AT806" s="187" t="s">
        <v>200</v>
      </c>
      <c r="AU806" s="187" t="s">
        <v>84</v>
      </c>
      <c r="AY806" s="19" t="s">
        <v>121</v>
      </c>
      <c r="BE806" s="188">
        <f>IF(N806="základní",J806,0)</f>
        <v>0</v>
      </c>
      <c r="BF806" s="188">
        <f>IF(N806="snížená",J806,0)</f>
        <v>0</v>
      </c>
      <c r="BG806" s="188">
        <f>IF(N806="zákl. přenesená",J806,0)</f>
        <v>0</v>
      </c>
      <c r="BH806" s="188">
        <f>IF(N806="sníž. přenesená",J806,0)</f>
        <v>0</v>
      </c>
      <c r="BI806" s="188">
        <f>IF(N806="nulová",J806,0)</f>
        <v>0</v>
      </c>
      <c r="BJ806" s="19" t="s">
        <v>128</v>
      </c>
      <c r="BK806" s="188">
        <f>ROUND(I806*H806,2)</f>
        <v>0</v>
      </c>
      <c r="BL806" s="19" t="s">
        <v>255</v>
      </c>
      <c r="BM806" s="187" t="s">
        <v>833</v>
      </c>
    </row>
    <row r="807" spans="1:47" s="2" customFormat="1" ht="10.2">
      <c r="A807" s="36"/>
      <c r="B807" s="37"/>
      <c r="C807" s="38"/>
      <c r="D807" s="189" t="s">
        <v>130</v>
      </c>
      <c r="E807" s="38"/>
      <c r="F807" s="190" t="s">
        <v>832</v>
      </c>
      <c r="G807" s="38"/>
      <c r="H807" s="38"/>
      <c r="I807" s="191"/>
      <c r="J807" s="38"/>
      <c r="K807" s="38"/>
      <c r="L807" s="41"/>
      <c r="M807" s="192"/>
      <c r="N807" s="193"/>
      <c r="O807" s="67"/>
      <c r="P807" s="67"/>
      <c r="Q807" s="67"/>
      <c r="R807" s="67"/>
      <c r="S807" s="67"/>
      <c r="T807" s="68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T807" s="19" t="s">
        <v>130</v>
      </c>
      <c r="AU807" s="19" t="s">
        <v>84</v>
      </c>
    </row>
    <row r="808" spans="2:51" s="13" customFormat="1" ht="10.2">
      <c r="B808" s="196"/>
      <c r="C808" s="197"/>
      <c r="D808" s="189" t="s">
        <v>134</v>
      </c>
      <c r="E808" s="198" t="s">
        <v>28</v>
      </c>
      <c r="F808" s="199" t="s">
        <v>818</v>
      </c>
      <c r="G808" s="197"/>
      <c r="H808" s="198" t="s">
        <v>28</v>
      </c>
      <c r="I808" s="200"/>
      <c r="J808" s="197"/>
      <c r="K808" s="197"/>
      <c r="L808" s="201"/>
      <c r="M808" s="202"/>
      <c r="N808" s="203"/>
      <c r="O808" s="203"/>
      <c r="P808" s="203"/>
      <c r="Q808" s="203"/>
      <c r="R808" s="203"/>
      <c r="S808" s="203"/>
      <c r="T808" s="204"/>
      <c r="AT808" s="205" t="s">
        <v>134</v>
      </c>
      <c r="AU808" s="205" t="s">
        <v>84</v>
      </c>
      <c r="AV808" s="13" t="s">
        <v>82</v>
      </c>
      <c r="AW808" s="13" t="s">
        <v>35</v>
      </c>
      <c r="AX808" s="13" t="s">
        <v>74</v>
      </c>
      <c r="AY808" s="205" t="s">
        <v>121</v>
      </c>
    </row>
    <row r="809" spans="2:51" s="13" customFormat="1" ht="10.2">
      <c r="B809" s="196"/>
      <c r="C809" s="197"/>
      <c r="D809" s="189" t="s">
        <v>134</v>
      </c>
      <c r="E809" s="198" t="s">
        <v>28</v>
      </c>
      <c r="F809" s="199" t="s">
        <v>826</v>
      </c>
      <c r="G809" s="197"/>
      <c r="H809" s="198" t="s">
        <v>28</v>
      </c>
      <c r="I809" s="200"/>
      <c r="J809" s="197"/>
      <c r="K809" s="197"/>
      <c r="L809" s="201"/>
      <c r="M809" s="202"/>
      <c r="N809" s="203"/>
      <c r="O809" s="203"/>
      <c r="P809" s="203"/>
      <c r="Q809" s="203"/>
      <c r="R809" s="203"/>
      <c r="S809" s="203"/>
      <c r="T809" s="204"/>
      <c r="AT809" s="205" t="s">
        <v>134</v>
      </c>
      <c r="AU809" s="205" t="s">
        <v>84</v>
      </c>
      <c r="AV809" s="13" t="s">
        <v>82</v>
      </c>
      <c r="AW809" s="13" t="s">
        <v>35</v>
      </c>
      <c r="AX809" s="13" t="s">
        <v>74</v>
      </c>
      <c r="AY809" s="205" t="s">
        <v>121</v>
      </c>
    </row>
    <row r="810" spans="2:51" s="13" customFormat="1" ht="10.2">
      <c r="B810" s="196"/>
      <c r="C810" s="197"/>
      <c r="D810" s="189" t="s">
        <v>134</v>
      </c>
      <c r="E810" s="198" t="s">
        <v>28</v>
      </c>
      <c r="F810" s="199" t="s">
        <v>782</v>
      </c>
      <c r="G810" s="197"/>
      <c r="H810" s="198" t="s">
        <v>28</v>
      </c>
      <c r="I810" s="200"/>
      <c r="J810" s="197"/>
      <c r="K810" s="197"/>
      <c r="L810" s="201"/>
      <c r="M810" s="202"/>
      <c r="N810" s="203"/>
      <c r="O810" s="203"/>
      <c r="P810" s="203"/>
      <c r="Q810" s="203"/>
      <c r="R810" s="203"/>
      <c r="S810" s="203"/>
      <c r="T810" s="204"/>
      <c r="AT810" s="205" t="s">
        <v>134</v>
      </c>
      <c r="AU810" s="205" t="s">
        <v>84</v>
      </c>
      <c r="AV810" s="13" t="s">
        <v>82</v>
      </c>
      <c r="AW810" s="13" t="s">
        <v>35</v>
      </c>
      <c r="AX810" s="13" t="s">
        <v>74</v>
      </c>
      <c r="AY810" s="205" t="s">
        <v>121</v>
      </c>
    </row>
    <row r="811" spans="2:51" s="14" customFormat="1" ht="10.2">
      <c r="B811" s="206"/>
      <c r="C811" s="207"/>
      <c r="D811" s="189" t="s">
        <v>134</v>
      </c>
      <c r="E811" s="208" t="s">
        <v>28</v>
      </c>
      <c r="F811" s="209" t="s">
        <v>783</v>
      </c>
      <c r="G811" s="207"/>
      <c r="H811" s="210">
        <v>0.826</v>
      </c>
      <c r="I811" s="211"/>
      <c r="J811" s="207"/>
      <c r="K811" s="207"/>
      <c r="L811" s="212"/>
      <c r="M811" s="213"/>
      <c r="N811" s="214"/>
      <c r="O811" s="214"/>
      <c r="P811" s="214"/>
      <c r="Q811" s="214"/>
      <c r="R811" s="214"/>
      <c r="S811" s="214"/>
      <c r="T811" s="215"/>
      <c r="AT811" s="216" t="s">
        <v>134</v>
      </c>
      <c r="AU811" s="216" t="s">
        <v>84</v>
      </c>
      <c r="AV811" s="14" t="s">
        <v>84</v>
      </c>
      <c r="AW811" s="14" t="s">
        <v>35</v>
      </c>
      <c r="AX811" s="14" t="s">
        <v>74</v>
      </c>
      <c r="AY811" s="216" t="s">
        <v>121</v>
      </c>
    </row>
    <row r="812" spans="2:51" s="13" customFormat="1" ht="10.2">
      <c r="B812" s="196"/>
      <c r="C812" s="197"/>
      <c r="D812" s="189" t="s">
        <v>134</v>
      </c>
      <c r="E812" s="198" t="s">
        <v>28</v>
      </c>
      <c r="F812" s="199" t="s">
        <v>829</v>
      </c>
      <c r="G812" s="197"/>
      <c r="H812" s="198" t="s">
        <v>28</v>
      </c>
      <c r="I812" s="200"/>
      <c r="J812" s="197"/>
      <c r="K812" s="197"/>
      <c r="L812" s="201"/>
      <c r="M812" s="202"/>
      <c r="N812" s="203"/>
      <c r="O812" s="203"/>
      <c r="P812" s="203"/>
      <c r="Q812" s="203"/>
      <c r="R812" s="203"/>
      <c r="S812" s="203"/>
      <c r="T812" s="204"/>
      <c r="AT812" s="205" t="s">
        <v>134</v>
      </c>
      <c r="AU812" s="205" t="s">
        <v>84</v>
      </c>
      <c r="AV812" s="13" t="s">
        <v>82</v>
      </c>
      <c r="AW812" s="13" t="s">
        <v>35</v>
      </c>
      <c r="AX812" s="13" t="s">
        <v>74</v>
      </c>
      <c r="AY812" s="205" t="s">
        <v>121</v>
      </c>
    </row>
    <row r="813" spans="2:51" s="13" customFormat="1" ht="10.2">
      <c r="B813" s="196"/>
      <c r="C813" s="197"/>
      <c r="D813" s="189" t="s">
        <v>134</v>
      </c>
      <c r="E813" s="198" t="s">
        <v>28</v>
      </c>
      <c r="F813" s="199" t="s">
        <v>782</v>
      </c>
      <c r="G813" s="197"/>
      <c r="H813" s="198" t="s">
        <v>28</v>
      </c>
      <c r="I813" s="200"/>
      <c r="J813" s="197"/>
      <c r="K813" s="197"/>
      <c r="L813" s="201"/>
      <c r="M813" s="202"/>
      <c r="N813" s="203"/>
      <c r="O813" s="203"/>
      <c r="P813" s="203"/>
      <c r="Q813" s="203"/>
      <c r="R813" s="203"/>
      <c r="S813" s="203"/>
      <c r="T813" s="204"/>
      <c r="AT813" s="205" t="s">
        <v>134</v>
      </c>
      <c r="AU813" s="205" t="s">
        <v>84</v>
      </c>
      <c r="AV813" s="13" t="s">
        <v>82</v>
      </c>
      <c r="AW813" s="13" t="s">
        <v>35</v>
      </c>
      <c r="AX813" s="13" t="s">
        <v>74</v>
      </c>
      <c r="AY813" s="205" t="s">
        <v>121</v>
      </c>
    </row>
    <row r="814" spans="2:51" s="14" customFormat="1" ht="10.2">
      <c r="B814" s="206"/>
      <c r="C814" s="207"/>
      <c r="D814" s="189" t="s">
        <v>134</v>
      </c>
      <c r="E814" s="208" t="s">
        <v>28</v>
      </c>
      <c r="F814" s="209" t="s">
        <v>783</v>
      </c>
      <c r="G814" s="207"/>
      <c r="H814" s="210">
        <v>0.826</v>
      </c>
      <c r="I814" s="211"/>
      <c r="J814" s="207"/>
      <c r="K814" s="207"/>
      <c r="L814" s="212"/>
      <c r="M814" s="213"/>
      <c r="N814" s="214"/>
      <c r="O814" s="214"/>
      <c r="P814" s="214"/>
      <c r="Q814" s="214"/>
      <c r="R814" s="214"/>
      <c r="S814" s="214"/>
      <c r="T814" s="215"/>
      <c r="AT814" s="216" t="s">
        <v>134</v>
      </c>
      <c r="AU814" s="216" t="s">
        <v>84</v>
      </c>
      <c r="AV814" s="14" t="s">
        <v>84</v>
      </c>
      <c r="AW814" s="14" t="s">
        <v>35</v>
      </c>
      <c r="AX814" s="14" t="s">
        <v>74</v>
      </c>
      <c r="AY814" s="216" t="s">
        <v>121</v>
      </c>
    </row>
    <row r="815" spans="2:51" s="16" customFormat="1" ht="10.2">
      <c r="B815" s="228"/>
      <c r="C815" s="229"/>
      <c r="D815" s="189" t="s">
        <v>134</v>
      </c>
      <c r="E815" s="230" t="s">
        <v>28</v>
      </c>
      <c r="F815" s="231" t="s">
        <v>198</v>
      </c>
      <c r="G815" s="229"/>
      <c r="H815" s="232">
        <v>1.652</v>
      </c>
      <c r="I815" s="233"/>
      <c r="J815" s="229"/>
      <c r="K815" s="229"/>
      <c r="L815" s="234"/>
      <c r="M815" s="235"/>
      <c r="N815" s="236"/>
      <c r="O815" s="236"/>
      <c r="P815" s="236"/>
      <c r="Q815" s="236"/>
      <c r="R815" s="236"/>
      <c r="S815" s="236"/>
      <c r="T815" s="237"/>
      <c r="AT815" s="238" t="s">
        <v>134</v>
      </c>
      <c r="AU815" s="238" t="s">
        <v>84</v>
      </c>
      <c r="AV815" s="16" t="s">
        <v>128</v>
      </c>
      <c r="AW815" s="16" t="s">
        <v>35</v>
      </c>
      <c r="AX815" s="16" t="s">
        <v>82</v>
      </c>
      <c r="AY815" s="238" t="s">
        <v>121</v>
      </c>
    </row>
    <row r="816" spans="1:65" s="2" customFormat="1" ht="16.5" customHeight="1">
      <c r="A816" s="36"/>
      <c r="B816" s="37"/>
      <c r="C816" s="239" t="s">
        <v>834</v>
      </c>
      <c r="D816" s="239" t="s">
        <v>200</v>
      </c>
      <c r="E816" s="240" t="s">
        <v>835</v>
      </c>
      <c r="F816" s="241" t="s">
        <v>836</v>
      </c>
      <c r="G816" s="242" t="s">
        <v>303</v>
      </c>
      <c r="H816" s="243">
        <v>0.259</v>
      </c>
      <c r="I816" s="244"/>
      <c r="J816" s="245">
        <f>ROUND(I816*H816,2)</f>
        <v>0</v>
      </c>
      <c r="K816" s="241" t="s">
        <v>127</v>
      </c>
      <c r="L816" s="246"/>
      <c r="M816" s="247" t="s">
        <v>28</v>
      </c>
      <c r="N816" s="248" t="s">
        <v>47</v>
      </c>
      <c r="O816" s="67"/>
      <c r="P816" s="185">
        <f>O816*H816</f>
        <v>0</v>
      </c>
      <c r="Q816" s="185">
        <v>1</v>
      </c>
      <c r="R816" s="185">
        <f>Q816*H816</f>
        <v>0.259</v>
      </c>
      <c r="S816" s="185">
        <v>0</v>
      </c>
      <c r="T816" s="186">
        <f>S816*H816</f>
        <v>0</v>
      </c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R816" s="187" t="s">
        <v>455</v>
      </c>
      <c r="AT816" s="187" t="s">
        <v>200</v>
      </c>
      <c r="AU816" s="187" t="s">
        <v>84</v>
      </c>
      <c r="AY816" s="19" t="s">
        <v>121</v>
      </c>
      <c r="BE816" s="188">
        <f>IF(N816="základní",J816,0)</f>
        <v>0</v>
      </c>
      <c r="BF816" s="188">
        <f>IF(N816="snížená",J816,0)</f>
        <v>0</v>
      </c>
      <c r="BG816" s="188">
        <f>IF(N816="zákl. přenesená",J816,0)</f>
        <v>0</v>
      </c>
      <c r="BH816" s="188">
        <f>IF(N816="sníž. přenesená",J816,0)</f>
        <v>0</v>
      </c>
      <c r="BI816" s="188">
        <f>IF(N816="nulová",J816,0)</f>
        <v>0</v>
      </c>
      <c r="BJ816" s="19" t="s">
        <v>128</v>
      </c>
      <c r="BK816" s="188">
        <f>ROUND(I816*H816,2)</f>
        <v>0</v>
      </c>
      <c r="BL816" s="19" t="s">
        <v>255</v>
      </c>
      <c r="BM816" s="187" t="s">
        <v>837</v>
      </c>
    </row>
    <row r="817" spans="1:47" s="2" customFormat="1" ht="10.2">
      <c r="A817" s="36"/>
      <c r="B817" s="37"/>
      <c r="C817" s="38"/>
      <c r="D817" s="189" t="s">
        <v>130</v>
      </c>
      <c r="E817" s="38"/>
      <c r="F817" s="190" t="s">
        <v>836</v>
      </c>
      <c r="G817" s="38"/>
      <c r="H817" s="38"/>
      <c r="I817" s="191"/>
      <c r="J817" s="38"/>
      <c r="K817" s="38"/>
      <c r="L817" s="41"/>
      <c r="M817" s="192"/>
      <c r="N817" s="193"/>
      <c r="O817" s="67"/>
      <c r="P817" s="67"/>
      <c r="Q817" s="67"/>
      <c r="R817" s="67"/>
      <c r="S817" s="67"/>
      <c r="T817" s="68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T817" s="19" t="s">
        <v>130</v>
      </c>
      <c r="AU817" s="19" t="s">
        <v>84</v>
      </c>
    </row>
    <row r="818" spans="2:51" s="13" customFormat="1" ht="10.2">
      <c r="B818" s="196"/>
      <c r="C818" s="197"/>
      <c r="D818" s="189" t="s">
        <v>134</v>
      </c>
      <c r="E818" s="198" t="s">
        <v>28</v>
      </c>
      <c r="F818" s="199" t="s">
        <v>818</v>
      </c>
      <c r="G818" s="197"/>
      <c r="H818" s="198" t="s">
        <v>28</v>
      </c>
      <c r="I818" s="200"/>
      <c r="J818" s="197"/>
      <c r="K818" s="197"/>
      <c r="L818" s="201"/>
      <c r="M818" s="202"/>
      <c r="N818" s="203"/>
      <c r="O818" s="203"/>
      <c r="P818" s="203"/>
      <c r="Q818" s="203"/>
      <c r="R818" s="203"/>
      <c r="S818" s="203"/>
      <c r="T818" s="204"/>
      <c r="AT818" s="205" t="s">
        <v>134</v>
      </c>
      <c r="AU818" s="205" t="s">
        <v>84</v>
      </c>
      <c r="AV818" s="13" t="s">
        <v>82</v>
      </c>
      <c r="AW818" s="13" t="s">
        <v>35</v>
      </c>
      <c r="AX818" s="13" t="s">
        <v>74</v>
      </c>
      <c r="AY818" s="205" t="s">
        <v>121</v>
      </c>
    </row>
    <row r="819" spans="2:51" s="13" customFormat="1" ht="10.2">
      <c r="B819" s="196"/>
      <c r="C819" s="197"/>
      <c r="D819" s="189" t="s">
        <v>134</v>
      </c>
      <c r="E819" s="198" t="s">
        <v>28</v>
      </c>
      <c r="F819" s="199" t="s">
        <v>838</v>
      </c>
      <c r="G819" s="197"/>
      <c r="H819" s="198" t="s">
        <v>28</v>
      </c>
      <c r="I819" s="200"/>
      <c r="J819" s="197"/>
      <c r="K819" s="197"/>
      <c r="L819" s="201"/>
      <c r="M819" s="202"/>
      <c r="N819" s="203"/>
      <c r="O819" s="203"/>
      <c r="P819" s="203"/>
      <c r="Q819" s="203"/>
      <c r="R819" s="203"/>
      <c r="S819" s="203"/>
      <c r="T819" s="204"/>
      <c r="AT819" s="205" t="s">
        <v>134</v>
      </c>
      <c r="AU819" s="205" t="s">
        <v>84</v>
      </c>
      <c r="AV819" s="13" t="s">
        <v>82</v>
      </c>
      <c r="AW819" s="13" t="s">
        <v>35</v>
      </c>
      <c r="AX819" s="13" t="s">
        <v>74</v>
      </c>
      <c r="AY819" s="205" t="s">
        <v>121</v>
      </c>
    </row>
    <row r="820" spans="2:51" s="13" customFormat="1" ht="10.2">
      <c r="B820" s="196"/>
      <c r="C820" s="197"/>
      <c r="D820" s="189" t="s">
        <v>134</v>
      </c>
      <c r="E820" s="198" t="s">
        <v>28</v>
      </c>
      <c r="F820" s="199" t="s">
        <v>839</v>
      </c>
      <c r="G820" s="197"/>
      <c r="H820" s="198" t="s">
        <v>28</v>
      </c>
      <c r="I820" s="200"/>
      <c r="J820" s="197"/>
      <c r="K820" s="197"/>
      <c r="L820" s="201"/>
      <c r="M820" s="202"/>
      <c r="N820" s="203"/>
      <c r="O820" s="203"/>
      <c r="P820" s="203"/>
      <c r="Q820" s="203"/>
      <c r="R820" s="203"/>
      <c r="S820" s="203"/>
      <c r="T820" s="204"/>
      <c r="AT820" s="205" t="s">
        <v>134</v>
      </c>
      <c r="AU820" s="205" t="s">
        <v>84</v>
      </c>
      <c r="AV820" s="13" t="s">
        <v>82</v>
      </c>
      <c r="AW820" s="13" t="s">
        <v>35</v>
      </c>
      <c r="AX820" s="13" t="s">
        <v>74</v>
      </c>
      <c r="AY820" s="205" t="s">
        <v>121</v>
      </c>
    </row>
    <row r="821" spans="2:51" s="14" customFormat="1" ht="10.2">
      <c r="B821" s="206"/>
      <c r="C821" s="207"/>
      <c r="D821" s="189" t="s">
        <v>134</v>
      </c>
      <c r="E821" s="208" t="s">
        <v>28</v>
      </c>
      <c r="F821" s="209" t="s">
        <v>840</v>
      </c>
      <c r="G821" s="207"/>
      <c r="H821" s="210">
        <v>0.071</v>
      </c>
      <c r="I821" s="211"/>
      <c r="J821" s="207"/>
      <c r="K821" s="207"/>
      <c r="L821" s="212"/>
      <c r="M821" s="213"/>
      <c r="N821" s="214"/>
      <c r="O821" s="214"/>
      <c r="P821" s="214"/>
      <c r="Q821" s="214"/>
      <c r="R821" s="214"/>
      <c r="S821" s="214"/>
      <c r="T821" s="215"/>
      <c r="AT821" s="216" t="s">
        <v>134</v>
      </c>
      <c r="AU821" s="216" t="s">
        <v>84</v>
      </c>
      <c r="AV821" s="14" t="s">
        <v>84</v>
      </c>
      <c r="AW821" s="14" t="s">
        <v>35</v>
      </c>
      <c r="AX821" s="14" t="s">
        <v>74</v>
      </c>
      <c r="AY821" s="216" t="s">
        <v>121</v>
      </c>
    </row>
    <row r="822" spans="2:51" s="14" customFormat="1" ht="10.2">
      <c r="B822" s="206"/>
      <c r="C822" s="207"/>
      <c r="D822" s="189" t="s">
        <v>134</v>
      </c>
      <c r="E822" s="208" t="s">
        <v>28</v>
      </c>
      <c r="F822" s="209" t="s">
        <v>841</v>
      </c>
      <c r="G822" s="207"/>
      <c r="H822" s="210">
        <v>0.061</v>
      </c>
      <c r="I822" s="211"/>
      <c r="J822" s="207"/>
      <c r="K822" s="207"/>
      <c r="L822" s="212"/>
      <c r="M822" s="213"/>
      <c r="N822" s="214"/>
      <c r="O822" s="214"/>
      <c r="P822" s="214"/>
      <c r="Q822" s="214"/>
      <c r="R822" s="214"/>
      <c r="S822" s="214"/>
      <c r="T822" s="215"/>
      <c r="AT822" s="216" t="s">
        <v>134</v>
      </c>
      <c r="AU822" s="216" t="s">
        <v>84</v>
      </c>
      <c r="AV822" s="14" t="s">
        <v>84</v>
      </c>
      <c r="AW822" s="14" t="s">
        <v>35</v>
      </c>
      <c r="AX822" s="14" t="s">
        <v>74</v>
      </c>
      <c r="AY822" s="216" t="s">
        <v>121</v>
      </c>
    </row>
    <row r="823" spans="2:51" s="13" customFormat="1" ht="10.2">
      <c r="B823" s="196"/>
      <c r="C823" s="197"/>
      <c r="D823" s="189" t="s">
        <v>134</v>
      </c>
      <c r="E823" s="198" t="s">
        <v>28</v>
      </c>
      <c r="F823" s="199" t="s">
        <v>842</v>
      </c>
      <c r="G823" s="197"/>
      <c r="H823" s="198" t="s">
        <v>28</v>
      </c>
      <c r="I823" s="200"/>
      <c r="J823" s="197"/>
      <c r="K823" s="197"/>
      <c r="L823" s="201"/>
      <c r="M823" s="202"/>
      <c r="N823" s="203"/>
      <c r="O823" s="203"/>
      <c r="P823" s="203"/>
      <c r="Q823" s="203"/>
      <c r="R823" s="203"/>
      <c r="S823" s="203"/>
      <c r="T823" s="204"/>
      <c r="AT823" s="205" t="s">
        <v>134</v>
      </c>
      <c r="AU823" s="205" t="s">
        <v>84</v>
      </c>
      <c r="AV823" s="13" t="s">
        <v>82</v>
      </c>
      <c r="AW823" s="13" t="s">
        <v>35</v>
      </c>
      <c r="AX823" s="13" t="s">
        <v>74</v>
      </c>
      <c r="AY823" s="205" t="s">
        <v>121</v>
      </c>
    </row>
    <row r="824" spans="2:51" s="14" customFormat="1" ht="10.2">
      <c r="B824" s="206"/>
      <c r="C824" s="207"/>
      <c r="D824" s="189" t="s">
        <v>134</v>
      </c>
      <c r="E824" s="208" t="s">
        <v>28</v>
      </c>
      <c r="F824" s="209" t="s">
        <v>843</v>
      </c>
      <c r="G824" s="207"/>
      <c r="H824" s="210">
        <v>0.066</v>
      </c>
      <c r="I824" s="211"/>
      <c r="J824" s="207"/>
      <c r="K824" s="207"/>
      <c r="L824" s="212"/>
      <c r="M824" s="213"/>
      <c r="N824" s="214"/>
      <c r="O824" s="214"/>
      <c r="P824" s="214"/>
      <c r="Q824" s="214"/>
      <c r="R824" s="214"/>
      <c r="S824" s="214"/>
      <c r="T824" s="215"/>
      <c r="AT824" s="216" t="s">
        <v>134</v>
      </c>
      <c r="AU824" s="216" t="s">
        <v>84</v>
      </c>
      <c r="AV824" s="14" t="s">
        <v>84</v>
      </c>
      <c r="AW824" s="14" t="s">
        <v>35</v>
      </c>
      <c r="AX824" s="14" t="s">
        <v>74</v>
      </c>
      <c r="AY824" s="216" t="s">
        <v>121</v>
      </c>
    </row>
    <row r="825" spans="2:51" s="14" customFormat="1" ht="10.2">
      <c r="B825" s="206"/>
      <c r="C825" s="207"/>
      <c r="D825" s="189" t="s">
        <v>134</v>
      </c>
      <c r="E825" s="208" t="s">
        <v>28</v>
      </c>
      <c r="F825" s="209" t="s">
        <v>841</v>
      </c>
      <c r="G825" s="207"/>
      <c r="H825" s="210">
        <v>0.061</v>
      </c>
      <c r="I825" s="211"/>
      <c r="J825" s="207"/>
      <c r="K825" s="207"/>
      <c r="L825" s="212"/>
      <c r="M825" s="213"/>
      <c r="N825" s="214"/>
      <c r="O825" s="214"/>
      <c r="P825" s="214"/>
      <c r="Q825" s="214"/>
      <c r="R825" s="214"/>
      <c r="S825" s="214"/>
      <c r="T825" s="215"/>
      <c r="AT825" s="216" t="s">
        <v>134</v>
      </c>
      <c r="AU825" s="216" t="s">
        <v>84</v>
      </c>
      <c r="AV825" s="14" t="s">
        <v>84</v>
      </c>
      <c r="AW825" s="14" t="s">
        <v>35</v>
      </c>
      <c r="AX825" s="14" t="s">
        <v>74</v>
      </c>
      <c r="AY825" s="216" t="s">
        <v>121</v>
      </c>
    </row>
    <row r="826" spans="2:51" s="16" customFormat="1" ht="10.2">
      <c r="B826" s="228"/>
      <c r="C826" s="229"/>
      <c r="D826" s="189" t="s">
        <v>134</v>
      </c>
      <c r="E826" s="230" t="s">
        <v>28</v>
      </c>
      <c r="F826" s="231" t="s">
        <v>198</v>
      </c>
      <c r="G826" s="229"/>
      <c r="H826" s="232">
        <v>0.259</v>
      </c>
      <c r="I826" s="233"/>
      <c r="J826" s="229"/>
      <c r="K826" s="229"/>
      <c r="L826" s="234"/>
      <c r="M826" s="235"/>
      <c r="N826" s="236"/>
      <c r="O826" s="236"/>
      <c r="P826" s="236"/>
      <c r="Q826" s="236"/>
      <c r="R826" s="236"/>
      <c r="S826" s="236"/>
      <c r="T826" s="237"/>
      <c r="AT826" s="238" t="s">
        <v>134</v>
      </c>
      <c r="AU826" s="238" t="s">
        <v>84</v>
      </c>
      <c r="AV826" s="16" t="s">
        <v>128</v>
      </c>
      <c r="AW826" s="16" t="s">
        <v>35</v>
      </c>
      <c r="AX826" s="16" t="s">
        <v>82</v>
      </c>
      <c r="AY826" s="238" t="s">
        <v>121</v>
      </c>
    </row>
    <row r="827" spans="1:65" s="2" customFormat="1" ht="16.5" customHeight="1">
      <c r="A827" s="36"/>
      <c r="B827" s="37"/>
      <c r="C827" s="239" t="s">
        <v>844</v>
      </c>
      <c r="D827" s="239" t="s">
        <v>200</v>
      </c>
      <c r="E827" s="240" t="s">
        <v>845</v>
      </c>
      <c r="F827" s="241" t="s">
        <v>846</v>
      </c>
      <c r="G827" s="242" t="s">
        <v>203</v>
      </c>
      <c r="H827" s="243">
        <v>2.016</v>
      </c>
      <c r="I827" s="244"/>
      <c r="J827" s="245">
        <f>ROUND(I827*H827,2)</f>
        <v>0</v>
      </c>
      <c r="K827" s="241" t="s">
        <v>28</v>
      </c>
      <c r="L827" s="246"/>
      <c r="M827" s="247" t="s">
        <v>28</v>
      </c>
      <c r="N827" s="248" t="s">
        <v>47</v>
      </c>
      <c r="O827" s="67"/>
      <c r="P827" s="185">
        <f>O827*H827</f>
        <v>0</v>
      </c>
      <c r="Q827" s="185">
        <v>1</v>
      </c>
      <c r="R827" s="185">
        <f>Q827*H827</f>
        <v>2.016</v>
      </c>
      <c r="S827" s="185">
        <v>0</v>
      </c>
      <c r="T827" s="186">
        <f>S827*H827</f>
        <v>0</v>
      </c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R827" s="187" t="s">
        <v>455</v>
      </c>
      <c r="AT827" s="187" t="s">
        <v>200</v>
      </c>
      <c r="AU827" s="187" t="s">
        <v>84</v>
      </c>
      <c r="AY827" s="19" t="s">
        <v>121</v>
      </c>
      <c r="BE827" s="188">
        <f>IF(N827="základní",J827,0)</f>
        <v>0</v>
      </c>
      <c r="BF827" s="188">
        <f>IF(N827="snížená",J827,0)</f>
        <v>0</v>
      </c>
      <c r="BG827" s="188">
        <f>IF(N827="zákl. přenesená",J827,0)</f>
        <v>0</v>
      </c>
      <c r="BH827" s="188">
        <f>IF(N827="sníž. přenesená",J827,0)</f>
        <v>0</v>
      </c>
      <c r="BI827" s="188">
        <f>IF(N827="nulová",J827,0)</f>
        <v>0</v>
      </c>
      <c r="BJ827" s="19" t="s">
        <v>128</v>
      </c>
      <c r="BK827" s="188">
        <f>ROUND(I827*H827,2)</f>
        <v>0</v>
      </c>
      <c r="BL827" s="19" t="s">
        <v>255</v>
      </c>
      <c r="BM827" s="187" t="s">
        <v>847</v>
      </c>
    </row>
    <row r="828" spans="1:47" s="2" customFormat="1" ht="10.2">
      <c r="A828" s="36"/>
      <c r="B828" s="37"/>
      <c r="C828" s="38"/>
      <c r="D828" s="189" t="s">
        <v>130</v>
      </c>
      <c r="E828" s="38"/>
      <c r="F828" s="190" t="s">
        <v>846</v>
      </c>
      <c r="G828" s="38"/>
      <c r="H828" s="38"/>
      <c r="I828" s="191"/>
      <c r="J828" s="38"/>
      <c r="K828" s="38"/>
      <c r="L828" s="41"/>
      <c r="M828" s="192"/>
      <c r="N828" s="193"/>
      <c r="O828" s="67"/>
      <c r="P828" s="67"/>
      <c r="Q828" s="67"/>
      <c r="R828" s="67"/>
      <c r="S828" s="67"/>
      <c r="T828" s="68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T828" s="19" t="s">
        <v>130</v>
      </c>
      <c r="AU828" s="19" t="s">
        <v>84</v>
      </c>
    </row>
    <row r="829" spans="2:51" s="13" customFormat="1" ht="10.2">
      <c r="B829" s="196"/>
      <c r="C829" s="197"/>
      <c r="D829" s="189" t="s">
        <v>134</v>
      </c>
      <c r="E829" s="198" t="s">
        <v>28</v>
      </c>
      <c r="F829" s="199" t="s">
        <v>818</v>
      </c>
      <c r="G829" s="197"/>
      <c r="H829" s="198" t="s">
        <v>28</v>
      </c>
      <c r="I829" s="200"/>
      <c r="J829" s="197"/>
      <c r="K829" s="197"/>
      <c r="L829" s="201"/>
      <c r="M829" s="202"/>
      <c r="N829" s="203"/>
      <c r="O829" s="203"/>
      <c r="P829" s="203"/>
      <c r="Q829" s="203"/>
      <c r="R829" s="203"/>
      <c r="S829" s="203"/>
      <c r="T829" s="204"/>
      <c r="AT829" s="205" t="s">
        <v>134</v>
      </c>
      <c r="AU829" s="205" t="s">
        <v>84</v>
      </c>
      <c r="AV829" s="13" t="s">
        <v>82</v>
      </c>
      <c r="AW829" s="13" t="s">
        <v>35</v>
      </c>
      <c r="AX829" s="13" t="s">
        <v>74</v>
      </c>
      <c r="AY829" s="205" t="s">
        <v>121</v>
      </c>
    </row>
    <row r="830" spans="2:51" s="13" customFormat="1" ht="10.2">
      <c r="B830" s="196"/>
      <c r="C830" s="197"/>
      <c r="D830" s="189" t="s">
        <v>134</v>
      </c>
      <c r="E830" s="198" t="s">
        <v>28</v>
      </c>
      <c r="F830" s="199" t="s">
        <v>826</v>
      </c>
      <c r="G830" s="197"/>
      <c r="H830" s="198" t="s">
        <v>28</v>
      </c>
      <c r="I830" s="200"/>
      <c r="J830" s="197"/>
      <c r="K830" s="197"/>
      <c r="L830" s="201"/>
      <c r="M830" s="202"/>
      <c r="N830" s="203"/>
      <c r="O830" s="203"/>
      <c r="P830" s="203"/>
      <c r="Q830" s="203"/>
      <c r="R830" s="203"/>
      <c r="S830" s="203"/>
      <c r="T830" s="204"/>
      <c r="AT830" s="205" t="s">
        <v>134</v>
      </c>
      <c r="AU830" s="205" t="s">
        <v>84</v>
      </c>
      <c r="AV830" s="13" t="s">
        <v>82</v>
      </c>
      <c r="AW830" s="13" t="s">
        <v>35</v>
      </c>
      <c r="AX830" s="13" t="s">
        <v>74</v>
      </c>
      <c r="AY830" s="205" t="s">
        <v>121</v>
      </c>
    </row>
    <row r="831" spans="2:51" s="13" customFormat="1" ht="20.4">
      <c r="B831" s="196"/>
      <c r="C831" s="197"/>
      <c r="D831" s="189" t="s">
        <v>134</v>
      </c>
      <c r="E831" s="198" t="s">
        <v>28</v>
      </c>
      <c r="F831" s="199" t="s">
        <v>350</v>
      </c>
      <c r="G831" s="197"/>
      <c r="H831" s="198" t="s">
        <v>28</v>
      </c>
      <c r="I831" s="200"/>
      <c r="J831" s="197"/>
      <c r="K831" s="197"/>
      <c r="L831" s="201"/>
      <c r="M831" s="202"/>
      <c r="N831" s="203"/>
      <c r="O831" s="203"/>
      <c r="P831" s="203"/>
      <c r="Q831" s="203"/>
      <c r="R831" s="203"/>
      <c r="S831" s="203"/>
      <c r="T831" s="204"/>
      <c r="AT831" s="205" t="s">
        <v>134</v>
      </c>
      <c r="AU831" s="205" t="s">
        <v>84</v>
      </c>
      <c r="AV831" s="13" t="s">
        <v>82</v>
      </c>
      <c r="AW831" s="13" t="s">
        <v>35</v>
      </c>
      <c r="AX831" s="13" t="s">
        <v>74</v>
      </c>
      <c r="AY831" s="205" t="s">
        <v>121</v>
      </c>
    </row>
    <row r="832" spans="2:51" s="14" customFormat="1" ht="10.2">
      <c r="B832" s="206"/>
      <c r="C832" s="207"/>
      <c r="D832" s="189" t="s">
        <v>134</v>
      </c>
      <c r="E832" s="208" t="s">
        <v>28</v>
      </c>
      <c r="F832" s="209" t="s">
        <v>779</v>
      </c>
      <c r="G832" s="207"/>
      <c r="H832" s="210">
        <v>1.008</v>
      </c>
      <c r="I832" s="211"/>
      <c r="J832" s="207"/>
      <c r="K832" s="207"/>
      <c r="L832" s="212"/>
      <c r="M832" s="213"/>
      <c r="N832" s="214"/>
      <c r="O832" s="214"/>
      <c r="P832" s="214"/>
      <c r="Q832" s="214"/>
      <c r="R832" s="214"/>
      <c r="S832" s="214"/>
      <c r="T832" s="215"/>
      <c r="AT832" s="216" t="s">
        <v>134</v>
      </c>
      <c r="AU832" s="216" t="s">
        <v>84</v>
      </c>
      <c r="AV832" s="14" t="s">
        <v>84</v>
      </c>
      <c r="AW832" s="14" t="s">
        <v>35</v>
      </c>
      <c r="AX832" s="14" t="s">
        <v>74</v>
      </c>
      <c r="AY832" s="216" t="s">
        <v>121</v>
      </c>
    </row>
    <row r="833" spans="2:51" s="13" customFormat="1" ht="10.2">
      <c r="B833" s="196"/>
      <c r="C833" s="197"/>
      <c r="D833" s="189" t="s">
        <v>134</v>
      </c>
      <c r="E833" s="198" t="s">
        <v>28</v>
      </c>
      <c r="F833" s="199" t="s">
        <v>829</v>
      </c>
      <c r="G833" s="197"/>
      <c r="H833" s="198" t="s">
        <v>28</v>
      </c>
      <c r="I833" s="200"/>
      <c r="J833" s="197"/>
      <c r="K833" s="197"/>
      <c r="L833" s="201"/>
      <c r="M833" s="202"/>
      <c r="N833" s="203"/>
      <c r="O833" s="203"/>
      <c r="P833" s="203"/>
      <c r="Q833" s="203"/>
      <c r="R833" s="203"/>
      <c r="S833" s="203"/>
      <c r="T833" s="204"/>
      <c r="AT833" s="205" t="s">
        <v>134</v>
      </c>
      <c r="AU833" s="205" t="s">
        <v>84</v>
      </c>
      <c r="AV833" s="13" t="s">
        <v>82</v>
      </c>
      <c r="AW833" s="13" t="s">
        <v>35</v>
      </c>
      <c r="AX833" s="13" t="s">
        <v>74</v>
      </c>
      <c r="AY833" s="205" t="s">
        <v>121</v>
      </c>
    </row>
    <row r="834" spans="2:51" s="13" customFormat="1" ht="20.4">
      <c r="B834" s="196"/>
      <c r="C834" s="197"/>
      <c r="D834" s="189" t="s">
        <v>134</v>
      </c>
      <c r="E834" s="198" t="s">
        <v>28</v>
      </c>
      <c r="F834" s="199" t="s">
        <v>350</v>
      </c>
      <c r="G834" s="197"/>
      <c r="H834" s="198" t="s">
        <v>28</v>
      </c>
      <c r="I834" s="200"/>
      <c r="J834" s="197"/>
      <c r="K834" s="197"/>
      <c r="L834" s="201"/>
      <c r="M834" s="202"/>
      <c r="N834" s="203"/>
      <c r="O834" s="203"/>
      <c r="P834" s="203"/>
      <c r="Q834" s="203"/>
      <c r="R834" s="203"/>
      <c r="S834" s="203"/>
      <c r="T834" s="204"/>
      <c r="AT834" s="205" t="s">
        <v>134</v>
      </c>
      <c r="AU834" s="205" t="s">
        <v>84</v>
      </c>
      <c r="AV834" s="13" t="s">
        <v>82</v>
      </c>
      <c r="AW834" s="13" t="s">
        <v>35</v>
      </c>
      <c r="AX834" s="13" t="s">
        <v>74</v>
      </c>
      <c r="AY834" s="205" t="s">
        <v>121</v>
      </c>
    </row>
    <row r="835" spans="2:51" s="14" customFormat="1" ht="10.2">
      <c r="B835" s="206"/>
      <c r="C835" s="207"/>
      <c r="D835" s="189" t="s">
        <v>134</v>
      </c>
      <c r="E835" s="208" t="s">
        <v>28</v>
      </c>
      <c r="F835" s="209" t="s">
        <v>779</v>
      </c>
      <c r="G835" s="207"/>
      <c r="H835" s="210">
        <v>1.008</v>
      </c>
      <c r="I835" s="211"/>
      <c r="J835" s="207"/>
      <c r="K835" s="207"/>
      <c r="L835" s="212"/>
      <c r="M835" s="213"/>
      <c r="N835" s="214"/>
      <c r="O835" s="214"/>
      <c r="P835" s="214"/>
      <c r="Q835" s="214"/>
      <c r="R835" s="214"/>
      <c r="S835" s="214"/>
      <c r="T835" s="215"/>
      <c r="AT835" s="216" t="s">
        <v>134</v>
      </c>
      <c r="AU835" s="216" t="s">
        <v>84</v>
      </c>
      <c r="AV835" s="14" t="s">
        <v>84</v>
      </c>
      <c r="AW835" s="14" t="s">
        <v>35</v>
      </c>
      <c r="AX835" s="14" t="s">
        <v>74</v>
      </c>
      <c r="AY835" s="216" t="s">
        <v>121</v>
      </c>
    </row>
    <row r="836" spans="2:51" s="16" customFormat="1" ht="10.2">
      <c r="B836" s="228"/>
      <c r="C836" s="229"/>
      <c r="D836" s="189" t="s">
        <v>134</v>
      </c>
      <c r="E836" s="230" t="s">
        <v>28</v>
      </c>
      <c r="F836" s="231" t="s">
        <v>198</v>
      </c>
      <c r="G836" s="229"/>
      <c r="H836" s="232">
        <v>2.016</v>
      </c>
      <c r="I836" s="233"/>
      <c r="J836" s="229"/>
      <c r="K836" s="229"/>
      <c r="L836" s="234"/>
      <c r="M836" s="235"/>
      <c r="N836" s="236"/>
      <c r="O836" s="236"/>
      <c r="P836" s="236"/>
      <c r="Q836" s="236"/>
      <c r="R836" s="236"/>
      <c r="S836" s="236"/>
      <c r="T836" s="237"/>
      <c r="AT836" s="238" t="s">
        <v>134</v>
      </c>
      <c r="AU836" s="238" t="s">
        <v>84</v>
      </c>
      <c r="AV836" s="16" t="s">
        <v>128</v>
      </c>
      <c r="AW836" s="16" t="s">
        <v>35</v>
      </c>
      <c r="AX836" s="16" t="s">
        <v>82</v>
      </c>
      <c r="AY836" s="238" t="s">
        <v>121</v>
      </c>
    </row>
    <row r="837" spans="1:65" s="2" customFormat="1" ht="16.5" customHeight="1">
      <c r="A837" s="36"/>
      <c r="B837" s="37"/>
      <c r="C837" s="239" t="s">
        <v>848</v>
      </c>
      <c r="D837" s="239" t="s">
        <v>200</v>
      </c>
      <c r="E837" s="240" t="s">
        <v>849</v>
      </c>
      <c r="F837" s="241" t="s">
        <v>850</v>
      </c>
      <c r="G837" s="242" t="s">
        <v>303</v>
      </c>
      <c r="H837" s="243">
        <v>0.01</v>
      </c>
      <c r="I837" s="244"/>
      <c r="J837" s="245">
        <f>ROUND(I837*H837,2)</f>
        <v>0</v>
      </c>
      <c r="K837" s="241" t="s">
        <v>127</v>
      </c>
      <c r="L837" s="246"/>
      <c r="M837" s="247" t="s">
        <v>28</v>
      </c>
      <c r="N837" s="248" t="s">
        <v>47</v>
      </c>
      <c r="O837" s="67"/>
      <c r="P837" s="185">
        <f>O837*H837</f>
        <v>0</v>
      </c>
      <c r="Q837" s="185">
        <v>1</v>
      </c>
      <c r="R837" s="185">
        <f>Q837*H837</f>
        <v>0.01</v>
      </c>
      <c r="S837" s="185">
        <v>0</v>
      </c>
      <c r="T837" s="186">
        <f>S837*H837</f>
        <v>0</v>
      </c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R837" s="187" t="s">
        <v>455</v>
      </c>
      <c r="AT837" s="187" t="s">
        <v>200</v>
      </c>
      <c r="AU837" s="187" t="s">
        <v>84</v>
      </c>
      <c r="AY837" s="19" t="s">
        <v>121</v>
      </c>
      <c r="BE837" s="188">
        <f>IF(N837="základní",J837,0)</f>
        <v>0</v>
      </c>
      <c r="BF837" s="188">
        <f>IF(N837="snížená",J837,0)</f>
        <v>0</v>
      </c>
      <c r="BG837" s="188">
        <f>IF(N837="zákl. přenesená",J837,0)</f>
        <v>0</v>
      </c>
      <c r="BH837" s="188">
        <f>IF(N837="sníž. přenesená",J837,0)</f>
        <v>0</v>
      </c>
      <c r="BI837" s="188">
        <f>IF(N837="nulová",J837,0)</f>
        <v>0</v>
      </c>
      <c r="BJ837" s="19" t="s">
        <v>128</v>
      </c>
      <c r="BK837" s="188">
        <f>ROUND(I837*H837,2)</f>
        <v>0</v>
      </c>
      <c r="BL837" s="19" t="s">
        <v>255</v>
      </c>
      <c r="BM837" s="187" t="s">
        <v>851</v>
      </c>
    </row>
    <row r="838" spans="1:47" s="2" customFormat="1" ht="10.2">
      <c r="A838" s="36"/>
      <c r="B838" s="37"/>
      <c r="C838" s="38"/>
      <c r="D838" s="189" t="s">
        <v>130</v>
      </c>
      <c r="E838" s="38"/>
      <c r="F838" s="190" t="s">
        <v>850</v>
      </c>
      <c r="G838" s="38"/>
      <c r="H838" s="38"/>
      <c r="I838" s="191"/>
      <c r="J838" s="38"/>
      <c r="K838" s="38"/>
      <c r="L838" s="41"/>
      <c r="M838" s="192"/>
      <c r="N838" s="193"/>
      <c r="O838" s="67"/>
      <c r="P838" s="67"/>
      <c r="Q838" s="67"/>
      <c r="R838" s="67"/>
      <c r="S838" s="67"/>
      <c r="T838" s="68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T838" s="19" t="s">
        <v>130</v>
      </c>
      <c r="AU838" s="19" t="s">
        <v>84</v>
      </c>
    </row>
    <row r="839" spans="2:51" s="13" customFormat="1" ht="10.2">
      <c r="B839" s="196"/>
      <c r="C839" s="197"/>
      <c r="D839" s="189" t="s">
        <v>134</v>
      </c>
      <c r="E839" s="198" t="s">
        <v>28</v>
      </c>
      <c r="F839" s="199" t="s">
        <v>852</v>
      </c>
      <c r="G839" s="197"/>
      <c r="H839" s="198" t="s">
        <v>28</v>
      </c>
      <c r="I839" s="200"/>
      <c r="J839" s="197"/>
      <c r="K839" s="197"/>
      <c r="L839" s="201"/>
      <c r="M839" s="202"/>
      <c r="N839" s="203"/>
      <c r="O839" s="203"/>
      <c r="P839" s="203"/>
      <c r="Q839" s="203"/>
      <c r="R839" s="203"/>
      <c r="S839" s="203"/>
      <c r="T839" s="204"/>
      <c r="AT839" s="205" t="s">
        <v>134</v>
      </c>
      <c r="AU839" s="205" t="s">
        <v>84</v>
      </c>
      <c r="AV839" s="13" t="s">
        <v>82</v>
      </c>
      <c r="AW839" s="13" t="s">
        <v>35</v>
      </c>
      <c r="AX839" s="13" t="s">
        <v>74</v>
      </c>
      <c r="AY839" s="205" t="s">
        <v>121</v>
      </c>
    </row>
    <row r="840" spans="2:51" s="13" customFormat="1" ht="10.2">
      <c r="B840" s="196"/>
      <c r="C840" s="197"/>
      <c r="D840" s="189" t="s">
        <v>134</v>
      </c>
      <c r="E840" s="198" t="s">
        <v>28</v>
      </c>
      <c r="F840" s="199" t="s">
        <v>853</v>
      </c>
      <c r="G840" s="197"/>
      <c r="H840" s="198" t="s">
        <v>28</v>
      </c>
      <c r="I840" s="200"/>
      <c r="J840" s="197"/>
      <c r="K840" s="197"/>
      <c r="L840" s="201"/>
      <c r="M840" s="202"/>
      <c r="N840" s="203"/>
      <c r="O840" s="203"/>
      <c r="P840" s="203"/>
      <c r="Q840" s="203"/>
      <c r="R840" s="203"/>
      <c r="S840" s="203"/>
      <c r="T840" s="204"/>
      <c r="AT840" s="205" t="s">
        <v>134</v>
      </c>
      <c r="AU840" s="205" t="s">
        <v>84</v>
      </c>
      <c r="AV840" s="13" t="s">
        <v>82</v>
      </c>
      <c r="AW840" s="13" t="s">
        <v>35</v>
      </c>
      <c r="AX840" s="13" t="s">
        <v>74</v>
      </c>
      <c r="AY840" s="205" t="s">
        <v>121</v>
      </c>
    </row>
    <row r="841" spans="2:51" s="14" customFormat="1" ht="10.2">
      <c r="B841" s="206"/>
      <c r="C841" s="207"/>
      <c r="D841" s="189" t="s">
        <v>134</v>
      </c>
      <c r="E841" s="208" t="s">
        <v>28</v>
      </c>
      <c r="F841" s="209" t="s">
        <v>854</v>
      </c>
      <c r="G841" s="207"/>
      <c r="H841" s="210">
        <v>0.005</v>
      </c>
      <c r="I841" s="211"/>
      <c r="J841" s="207"/>
      <c r="K841" s="207"/>
      <c r="L841" s="212"/>
      <c r="M841" s="213"/>
      <c r="N841" s="214"/>
      <c r="O841" s="214"/>
      <c r="P841" s="214"/>
      <c r="Q841" s="214"/>
      <c r="R841" s="214"/>
      <c r="S841" s="214"/>
      <c r="T841" s="215"/>
      <c r="AT841" s="216" t="s">
        <v>134</v>
      </c>
      <c r="AU841" s="216" t="s">
        <v>84</v>
      </c>
      <c r="AV841" s="14" t="s">
        <v>84</v>
      </c>
      <c r="AW841" s="14" t="s">
        <v>35</v>
      </c>
      <c r="AX841" s="14" t="s">
        <v>74</v>
      </c>
      <c r="AY841" s="216" t="s">
        <v>121</v>
      </c>
    </row>
    <row r="842" spans="2:51" s="13" customFormat="1" ht="10.2">
      <c r="B842" s="196"/>
      <c r="C842" s="197"/>
      <c r="D842" s="189" t="s">
        <v>134</v>
      </c>
      <c r="E842" s="198" t="s">
        <v>28</v>
      </c>
      <c r="F842" s="199" t="s">
        <v>855</v>
      </c>
      <c r="G842" s="197"/>
      <c r="H842" s="198" t="s">
        <v>28</v>
      </c>
      <c r="I842" s="200"/>
      <c r="J842" s="197"/>
      <c r="K842" s="197"/>
      <c r="L842" s="201"/>
      <c r="M842" s="202"/>
      <c r="N842" s="203"/>
      <c r="O842" s="203"/>
      <c r="P842" s="203"/>
      <c r="Q842" s="203"/>
      <c r="R842" s="203"/>
      <c r="S842" s="203"/>
      <c r="T842" s="204"/>
      <c r="AT842" s="205" t="s">
        <v>134</v>
      </c>
      <c r="AU842" s="205" t="s">
        <v>84</v>
      </c>
      <c r="AV842" s="13" t="s">
        <v>82</v>
      </c>
      <c r="AW842" s="13" t="s">
        <v>35</v>
      </c>
      <c r="AX842" s="13" t="s">
        <v>74</v>
      </c>
      <c r="AY842" s="205" t="s">
        <v>121</v>
      </c>
    </row>
    <row r="843" spans="2:51" s="14" customFormat="1" ht="10.2">
      <c r="B843" s="206"/>
      <c r="C843" s="207"/>
      <c r="D843" s="189" t="s">
        <v>134</v>
      </c>
      <c r="E843" s="208" t="s">
        <v>28</v>
      </c>
      <c r="F843" s="209" t="s">
        <v>854</v>
      </c>
      <c r="G843" s="207"/>
      <c r="H843" s="210">
        <v>0.005</v>
      </c>
      <c r="I843" s="211"/>
      <c r="J843" s="207"/>
      <c r="K843" s="207"/>
      <c r="L843" s="212"/>
      <c r="M843" s="213"/>
      <c r="N843" s="214"/>
      <c r="O843" s="214"/>
      <c r="P843" s="214"/>
      <c r="Q843" s="214"/>
      <c r="R843" s="214"/>
      <c r="S843" s="214"/>
      <c r="T843" s="215"/>
      <c r="AT843" s="216" t="s">
        <v>134</v>
      </c>
      <c r="AU843" s="216" t="s">
        <v>84</v>
      </c>
      <c r="AV843" s="14" t="s">
        <v>84</v>
      </c>
      <c r="AW843" s="14" t="s">
        <v>35</v>
      </c>
      <c r="AX843" s="14" t="s">
        <v>74</v>
      </c>
      <c r="AY843" s="216" t="s">
        <v>121</v>
      </c>
    </row>
    <row r="844" spans="2:51" s="16" customFormat="1" ht="10.2">
      <c r="B844" s="228"/>
      <c r="C844" s="229"/>
      <c r="D844" s="189" t="s">
        <v>134</v>
      </c>
      <c r="E844" s="230" t="s">
        <v>28</v>
      </c>
      <c r="F844" s="231" t="s">
        <v>198</v>
      </c>
      <c r="G844" s="229"/>
      <c r="H844" s="232">
        <v>0.01</v>
      </c>
      <c r="I844" s="233"/>
      <c r="J844" s="229"/>
      <c r="K844" s="229"/>
      <c r="L844" s="234"/>
      <c r="M844" s="235"/>
      <c r="N844" s="236"/>
      <c r="O844" s="236"/>
      <c r="P844" s="236"/>
      <c r="Q844" s="236"/>
      <c r="R844" s="236"/>
      <c r="S844" s="236"/>
      <c r="T844" s="237"/>
      <c r="AT844" s="238" t="s">
        <v>134</v>
      </c>
      <c r="AU844" s="238" t="s">
        <v>84</v>
      </c>
      <c r="AV844" s="16" t="s">
        <v>128</v>
      </c>
      <c r="AW844" s="16" t="s">
        <v>35</v>
      </c>
      <c r="AX844" s="16" t="s">
        <v>82</v>
      </c>
      <c r="AY844" s="238" t="s">
        <v>121</v>
      </c>
    </row>
    <row r="845" spans="1:65" s="2" customFormat="1" ht="16.5" customHeight="1">
      <c r="A845" s="36"/>
      <c r="B845" s="37"/>
      <c r="C845" s="239" t="s">
        <v>856</v>
      </c>
      <c r="D845" s="239" t="s">
        <v>200</v>
      </c>
      <c r="E845" s="240" t="s">
        <v>857</v>
      </c>
      <c r="F845" s="241" t="s">
        <v>858</v>
      </c>
      <c r="G845" s="242" t="s">
        <v>303</v>
      </c>
      <c r="H845" s="243">
        <v>0.02</v>
      </c>
      <c r="I845" s="244"/>
      <c r="J845" s="245">
        <f>ROUND(I845*H845,2)</f>
        <v>0</v>
      </c>
      <c r="K845" s="241" t="s">
        <v>28</v>
      </c>
      <c r="L845" s="246"/>
      <c r="M845" s="247" t="s">
        <v>28</v>
      </c>
      <c r="N845" s="248" t="s">
        <v>47</v>
      </c>
      <c r="O845" s="67"/>
      <c r="P845" s="185">
        <f>O845*H845</f>
        <v>0</v>
      </c>
      <c r="Q845" s="185">
        <v>1</v>
      </c>
      <c r="R845" s="185">
        <f>Q845*H845</f>
        <v>0.02</v>
      </c>
      <c r="S845" s="185">
        <v>0</v>
      </c>
      <c r="T845" s="186">
        <f>S845*H845</f>
        <v>0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187" t="s">
        <v>455</v>
      </c>
      <c r="AT845" s="187" t="s">
        <v>200</v>
      </c>
      <c r="AU845" s="187" t="s">
        <v>84</v>
      </c>
      <c r="AY845" s="19" t="s">
        <v>121</v>
      </c>
      <c r="BE845" s="188">
        <f>IF(N845="základní",J845,0)</f>
        <v>0</v>
      </c>
      <c r="BF845" s="188">
        <f>IF(N845="snížená",J845,0)</f>
        <v>0</v>
      </c>
      <c r="BG845" s="188">
        <f>IF(N845="zákl. přenesená",J845,0)</f>
        <v>0</v>
      </c>
      <c r="BH845" s="188">
        <f>IF(N845="sníž. přenesená",J845,0)</f>
        <v>0</v>
      </c>
      <c r="BI845" s="188">
        <f>IF(N845="nulová",J845,0)</f>
        <v>0</v>
      </c>
      <c r="BJ845" s="19" t="s">
        <v>128</v>
      </c>
      <c r="BK845" s="188">
        <f>ROUND(I845*H845,2)</f>
        <v>0</v>
      </c>
      <c r="BL845" s="19" t="s">
        <v>255</v>
      </c>
      <c r="BM845" s="187" t="s">
        <v>859</v>
      </c>
    </row>
    <row r="846" spans="1:47" s="2" customFormat="1" ht="10.2">
      <c r="A846" s="36"/>
      <c r="B846" s="37"/>
      <c r="C846" s="38"/>
      <c r="D846" s="189" t="s">
        <v>130</v>
      </c>
      <c r="E846" s="38"/>
      <c r="F846" s="190" t="s">
        <v>858</v>
      </c>
      <c r="G846" s="38"/>
      <c r="H846" s="38"/>
      <c r="I846" s="191"/>
      <c r="J846" s="38"/>
      <c r="K846" s="38"/>
      <c r="L846" s="41"/>
      <c r="M846" s="192"/>
      <c r="N846" s="193"/>
      <c r="O846" s="67"/>
      <c r="P846" s="67"/>
      <c r="Q846" s="67"/>
      <c r="R846" s="67"/>
      <c r="S846" s="67"/>
      <c r="T846" s="68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T846" s="19" t="s">
        <v>130</v>
      </c>
      <c r="AU846" s="19" t="s">
        <v>84</v>
      </c>
    </row>
    <row r="847" spans="2:51" s="13" customFormat="1" ht="20.4">
      <c r="B847" s="196"/>
      <c r="C847" s="197"/>
      <c r="D847" s="189" t="s">
        <v>134</v>
      </c>
      <c r="E847" s="198" t="s">
        <v>28</v>
      </c>
      <c r="F847" s="199" t="s">
        <v>860</v>
      </c>
      <c r="G847" s="197"/>
      <c r="H847" s="198" t="s">
        <v>28</v>
      </c>
      <c r="I847" s="200"/>
      <c r="J847" s="197"/>
      <c r="K847" s="197"/>
      <c r="L847" s="201"/>
      <c r="M847" s="202"/>
      <c r="N847" s="203"/>
      <c r="O847" s="203"/>
      <c r="P847" s="203"/>
      <c r="Q847" s="203"/>
      <c r="R847" s="203"/>
      <c r="S847" s="203"/>
      <c r="T847" s="204"/>
      <c r="AT847" s="205" t="s">
        <v>134</v>
      </c>
      <c r="AU847" s="205" t="s">
        <v>84</v>
      </c>
      <c r="AV847" s="13" t="s">
        <v>82</v>
      </c>
      <c r="AW847" s="13" t="s">
        <v>35</v>
      </c>
      <c r="AX847" s="13" t="s">
        <v>74</v>
      </c>
      <c r="AY847" s="205" t="s">
        <v>121</v>
      </c>
    </row>
    <row r="848" spans="2:51" s="13" customFormat="1" ht="10.2">
      <c r="B848" s="196"/>
      <c r="C848" s="197"/>
      <c r="D848" s="189" t="s">
        <v>134</v>
      </c>
      <c r="E848" s="198" t="s">
        <v>28</v>
      </c>
      <c r="F848" s="199" t="s">
        <v>861</v>
      </c>
      <c r="G848" s="197"/>
      <c r="H848" s="198" t="s">
        <v>28</v>
      </c>
      <c r="I848" s="200"/>
      <c r="J848" s="197"/>
      <c r="K848" s="197"/>
      <c r="L848" s="201"/>
      <c r="M848" s="202"/>
      <c r="N848" s="203"/>
      <c r="O848" s="203"/>
      <c r="P848" s="203"/>
      <c r="Q848" s="203"/>
      <c r="R848" s="203"/>
      <c r="S848" s="203"/>
      <c r="T848" s="204"/>
      <c r="AT848" s="205" t="s">
        <v>134</v>
      </c>
      <c r="AU848" s="205" t="s">
        <v>84</v>
      </c>
      <c r="AV848" s="13" t="s">
        <v>82</v>
      </c>
      <c r="AW848" s="13" t="s">
        <v>35</v>
      </c>
      <c r="AX848" s="13" t="s">
        <v>74</v>
      </c>
      <c r="AY848" s="205" t="s">
        <v>121</v>
      </c>
    </row>
    <row r="849" spans="2:51" s="14" customFormat="1" ht="10.2">
      <c r="B849" s="206"/>
      <c r="C849" s="207"/>
      <c r="D849" s="189" t="s">
        <v>134</v>
      </c>
      <c r="E849" s="208" t="s">
        <v>28</v>
      </c>
      <c r="F849" s="209" t="s">
        <v>862</v>
      </c>
      <c r="G849" s="207"/>
      <c r="H849" s="210">
        <v>0.01</v>
      </c>
      <c r="I849" s="211"/>
      <c r="J849" s="207"/>
      <c r="K849" s="207"/>
      <c r="L849" s="212"/>
      <c r="M849" s="213"/>
      <c r="N849" s="214"/>
      <c r="O849" s="214"/>
      <c r="P849" s="214"/>
      <c r="Q849" s="214"/>
      <c r="R849" s="214"/>
      <c r="S849" s="214"/>
      <c r="T849" s="215"/>
      <c r="AT849" s="216" t="s">
        <v>134</v>
      </c>
      <c r="AU849" s="216" t="s">
        <v>84</v>
      </c>
      <c r="AV849" s="14" t="s">
        <v>84</v>
      </c>
      <c r="AW849" s="14" t="s">
        <v>35</v>
      </c>
      <c r="AX849" s="14" t="s">
        <v>74</v>
      </c>
      <c r="AY849" s="216" t="s">
        <v>121</v>
      </c>
    </row>
    <row r="850" spans="2:51" s="13" customFormat="1" ht="10.2">
      <c r="B850" s="196"/>
      <c r="C850" s="197"/>
      <c r="D850" s="189" t="s">
        <v>134</v>
      </c>
      <c r="E850" s="198" t="s">
        <v>28</v>
      </c>
      <c r="F850" s="199" t="s">
        <v>863</v>
      </c>
      <c r="G850" s="197"/>
      <c r="H850" s="198" t="s">
        <v>28</v>
      </c>
      <c r="I850" s="200"/>
      <c r="J850" s="197"/>
      <c r="K850" s="197"/>
      <c r="L850" s="201"/>
      <c r="M850" s="202"/>
      <c r="N850" s="203"/>
      <c r="O850" s="203"/>
      <c r="P850" s="203"/>
      <c r="Q850" s="203"/>
      <c r="R850" s="203"/>
      <c r="S850" s="203"/>
      <c r="T850" s="204"/>
      <c r="AT850" s="205" t="s">
        <v>134</v>
      </c>
      <c r="AU850" s="205" t="s">
        <v>84</v>
      </c>
      <c r="AV850" s="13" t="s">
        <v>82</v>
      </c>
      <c r="AW850" s="13" t="s">
        <v>35</v>
      </c>
      <c r="AX850" s="13" t="s">
        <v>74</v>
      </c>
      <c r="AY850" s="205" t="s">
        <v>121</v>
      </c>
    </row>
    <row r="851" spans="2:51" s="14" customFormat="1" ht="10.2">
      <c r="B851" s="206"/>
      <c r="C851" s="207"/>
      <c r="D851" s="189" t="s">
        <v>134</v>
      </c>
      <c r="E851" s="208" t="s">
        <v>28</v>
      </c>
      <c r="F851" s="209" t="s">
        <v>862</v>
      </c>
      <c r="G851" s="207"/>
      <c r="H851" s="210">
        <v>0.01</v>
      </c>
      <c r="I851" s="211"/>
      <c r="J851" s="207"/>
      <c r="K851" s="207"/>
      <c r="L851" s="212"/>
      <c r="M851" s="213"/>
      <c r="N851" s="214"/>
      <c r="O851" s="214"/>
      <c r="P851" s="214"/>
      <c r="Q851" s="214"/>
      <c r="R851" s="214"/>
      <c r="S851" s="214"/>
      <c r="T851" s="215"/>
      <c r="AT851" s="216" t="s">
        <v>134</v>
      </c>
      <c r="AU851" s="216" t="s">
        <v>84</v>
      </c>
      <c r="AV851" s="14" t="s">
        <v>84</v>
      </c>
      <c r="AW851" s="14" t="s">
        <v>35</v>
      </c>
      <c r="AX851" s="14" t="s">
        <v>74</v>
      </c>
      <c r="AY851" s="216" t="s">
        <v>121</v>
      </c>
    </row>
    <row r="852" spans="2:51" s="16" customFormat="1" ht="10.2">
      <c r="B852" s="228"/>
      <c r="C852" s="229"/>
      <c r="D852" s="189" t="s">
        <v>134</v>
      </c>
      <c r="E852" s="230" t="s">
        <v>28</v>
      </c>
      <c r="F852" s="231" t="s">
        <v>198</v>
      </c>
      <c r="G852" s="229"/>
      <c r="H852" s="232">
        <v>0.02</v>
      </c>
      <c r="I852" s="233"/>
      <c r="J852" s="229"/>
      <c r="K852" s="229"/>
      <c r="L852" s="234"/>
      <c r="M852" s="235"/>
      <c r="N852" s="236"/>
      <c r="O852" s="236"/>
      <c r="P852" s="236"/>
      <c r="Q852" s="236"/>
      <c r="R852" s="236"/>
      <c r="S852" s="236"/>
      <c r="T852" s="237"/>
      <c r="AT852" s="238" t="s">
        <v>134</v>
      </c>
      <c r="AU852" s="238" t="s">
        <v>84</v>
      </c>
      <c r="AV852" s="16" t="s">
        <v>128</v>
      </c>
      <c r="AW852" s="16" t="s">
        <v>35</v>
      </c>
      <c r="AX852" s="16" t="s">
        <v>82</v>
      </c>
      <c r="AY852" s="238" t="s">
        <v>121</v>
      </c>
    </row>
    <row r="853" spans="1:65" s="2" customFormat="1" ht="16.5" customHeight="1">
      <c r="A853" s="36"/>
      <c r="B853" s="37"/>
      <c r="C853" s="239" t="s">
        <v>864</v>
      </c>
      <c r="D853" s="239" t="s">
        <v>200</v>
      </c>
      <c r="E853" s="240" t="s">
        <v>865</v>
      </c>
      <c r="F853" s="241" t="s">
        <v>866</v>
      </c>
      <c r="G853" s="242" t="s">
        <v>303</v>
      </c>
      <c r="H853" s="243">
        <v>0.008</v>
      </c>
      <c r="I853" s="244"/>
      <c r="J853" s="245">
        <f>ROUND(I853*H853,2)</f>
        <v>0</v>
      </c>
      <c r="K853" s="241" t="s">
        <v>28</v>
      </c>
      <c r="L853" s="246"/>
      <c r="M853" s="247" t="s">
        <v>28</v>
      </c>
      <c r="N853" s="248" t="s">
        <v>47</v>
      </c>
      <c r="O853" s="67"/>
      <c r="P853" s="185">
        <f>O853*H853</f>
        <v>0</v>
      </c>
      <c r="Q853" s="185">
        <v>1</v>
      </c>
      <c r="R853" s="185">
        <f>Q853*H853</f>
        <v>0.008</v>
      </c>
      <c r="S853" s="185">
        <v>0</v>
      </c>
      <c r="T853" s="186">
        <f>S853*H853</f>
        <v>0</v>
      </c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R853" s="187" t="s">
        <v>455</v>
      </c>
      <c r="AT853" s="187" t="s">
        <v>200</v>
      </c>
      <c r="AU853" s="187" t="s">
        <v>84</v>
      </c>
      <c r="AY853" s="19" t="s">
        <v>121</v>
      </c>
      <c r="BE853" s="188">
        <f>IF(N853="základní",J853,0)</f>
        <v>0</v>
      </c>
      <c r="BF853" s="188">
        <f>IF(N853="snížená",J853,0)</f>
        <v>0</v>
      </c>
      <c r="BG853" s="188">
        <f>IF(N853="zákl. přenesená",J853,0)</f>
        <v>0</v>
      </c>
      <c r="BH853" s="188">
        <f>IF(N853="sníž. přenesená",J853,0)</f>
        <v>0</v>
      </c>
      <c r="BI853" s="188">
        <f>IF(N853="nulová",J853,0)</f>
        <v>0</v>
      </c>
      <c r="BJ853" s="19" t="s">
        <v>128</v>
      </c>
      <c r="BK853" s="188">
        <f>ROUND(I853*H853,2)</f>
        <v>0</v>
      </c>
      <c r="BL853" s="19" t="s">
        <v>255</v>
      </c>
      <c r="BM853" s="187" t="s">
        <v>867</v>
      </c>
    </row>
    <row r="854" spans="1:47" s="2" customFormat="1" ht="10.2">
      <c r="A854" s="36"/>
      <c r="B854" s="37"/>
      <c r="C854" s="38"/>
      <c r="D854" s="189" t="s">
        <v>130</v>
      </c>
      <c r="E854" s="38"/>
      <c r="F854" s="190" t="s">
        <v>866</v>
      </c>
      <c r="G854" s="38"/>
      <c r="H854" s="38"/>
      <c r="I854" s="191"/>
      <c r="J854" s="38"/>
      <c r="K854" s="38"/>
      <c r="L854" s="41"/>
      <c r="M854" s="192"/>
      <c r="N854" s="193"/>
      <c r="O854" s="67"/>
      <c r="P854" s="67"/>
      <c r="Q854" s="67"/>
      <c r="R854" s="67"/>
      <c r="S854" s="67"/>
      <c r="T854" s="68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T854" s="19" t="s">
        <v>130</v>
      </c>
      <c r="AU854" s="19" t="s">
        <v>84</v>
      </c>
    </row>
    <row r="855" spans="2:51" s="13" customFormat="1" ht="20.4">
      <c r="B855" s="196"/>
      <c r="C855" s="197"/>
      <c r="D855" s="189" t="s">
        <v>134</v>
      </c>
      <c r="E855" s="198" t="s">
        <v>28</v>
      </c>
      <c r="F855" s="199" t="s">
        <v>868</v>
      </c>
      <c r="G855" s="197"/>
      <c r="H855" s="198" t="s">
        <v>28</v>
      </c>
      <c r="I855" s="200"/>
      <c r="J855" s="197"/>
      <c r="K855" s="197"/>
      <c r="L855" s="201"/>
      <c r="M855" s="202"/>
      <c r="N855" s="203"/>
      <c r="O855" s="203"/>
      <c r="P855" s="203"/>
      <c r="Q855" s="203"/>
      <c r="R855" s="203"/>
      <c r="S855" s="203"/>
      <c r="T855" s="204"/>
      <c r="AT855" s="205" t="s">
        <v>134</v>
      </c>
      <c r="AU855" s="205" t="s">
        <v>84</v>
      </c>
      <c r="AV855" s="13" t="s">
        <v>82</v>
      </c>
      <c r="AW855" s="13" t="s">
        <v>35</v>
      </c>
      <c r="AX855" s="13" t="s">
        <v>74</v>
      </c>
      <c r="AY855" s="205" t="s">
        <v>121</v>
      </c>
    </row>
    <row r="856" spans="2:51" s="13" customFormat="1" ht="10.2">
      <c r="B856" s="196"/>
      <c r="C856" s="197"/>
      <c r="D856" s="189" t="s">
        <v>134</v>
      </c>
      <c r="E856" s="198" t="s">
        <v>28</v>
      </c>
      <c r="F856" s="199" t="s">
        <v>869</v>
      </c>
      <c r="G856" s="197"/>
      <c r="H856" s="198" t="s">
        <v>28</v>
      </c>
      <c r="I856" s="200"/>
      <c r="J856" s="197"/>
      <c r="K856" s="197"/>
      <c r="L856" s="201"/>
      <c r="M856" s="202"/>
      <c r="N856" s="203"/>
      <c r="O856" s="203"/>
      <c r="P856" s="203"/>
      <c r="Q856" s="203"/>
      <c r="R856" s="203"/>
      <c r="S856" s="203"/>
      <c r="T856" s="204"/>
      <c r="AT856" s="205" t="s">
        <v>134</v>
      </c>
      <c r="AU856" s="205" t="s">
        <v>84</v>
      </c>
      <c r="AV856" s="13" t="s">
        <v>82</v>
      </c>
      <c r="AW856" s="13" t="s">
        <v>35</v>
      </c>
      <c r="AX856" s="13" t="s">
        <v>74</v>
      </c>
      <c r="AY856" s="205" t="s">
        <v>121</v>
      </c>
    </row>
    <row r="857" spans="2:51" s="14" customFormat="1" ht="10.2">
      <c r="B857" s="206"/>
      <c r="C857" s="207"/>
      <c r="D857" s="189" t="s">
        <v>134</v>
      </c>
      <c r="E857" s="208" t="s">
        <v>28</v>
      </c>
      <c r="F857" s="209" t="s">
        <v>870</v>
      </c>
      <c r="G857" s="207"/>
      <c r="H857" s="210">
        <v>0.004</v>
      </c>
      <c r="I857" s="211"/>
      <c r="J857" s="207"/>
      <c r="K857" s="207"/>
      <c r="L857" s="212"/>
      <c r="M857" s="213"/>
      <c r="N857" s="214"/>
      <c r="O857" s="214"/>
      <c r="P857" s="214"/>
      <c r="Q857" s="214"/>
      <c r="R857" s="214"/>
      <c r="S857" s="214"/>
      <c r="T857" s="215"/>
      <c r="AT857" s="216" t="s">
        <v>134</v>
      </c>
      <c r="AU857" s="216" t="s">
        <v>84</v>
      </c>
      <c r="AV857" s="14" t="s">
        <v>84</v>
      </c>
      <c r="AW857" s="14" t="s">
        <v>35</v>
      </c>
      <c r="AX857" s="14" t="s">
        <v>74</v>
      </c>
      <c r="AY857" s="216" t="s">
        <v>121</v>
      </c>
    </row>
    <row r="858" spans="2:51" s="13" customFormat="1" ht="10.2">
      <c r="B858" s="196"/>
      <c r="C858" s="197"/>
      <c r="D858" s="189" t="s">
        <v>134</v>
      </c>
      <c r="E858" s="198" t="s">
        <v>28</v>
      </c>
      <c r="F858" s="199" t="s">
        <v>871</v>
      </c>
      <c r="G858" s="197"/>
      <c r="H858" s="198" t="s">
        <v>28</v>
      </c>
      <c r="I858" s="200"/>
      <c r="J858" s="197"/>
      <c r="K858" s="197"/>
      <c r="L858" s="201"/>
      <c r="M858" s="202"/>
      <c r="N858" s="203"/>
      <c r="O858" s="203"/>
      <c r="P858" s="203"/>
      <c r="Q858" s="203"/>
      <c r="R858" s="203"/>
      <c r="S858" s="203"/>
      <c r="T858" s="204"/>
      <c r="AT858" s="205" t="s">
        <v>134</v>
      </c>
      <c r="AU858" s="205" t="s">
        <v>84</v>
      </c>
      <c r="AV858" s="13" t="s">
        <v>82</v>
      </c>
      <c r="AW858" s="13" t="s">
        <v>35</v>
      </c>
      <c r="AX858" s="13" t="s">
        <v>74</v>
      </c>
      <c r="AY858" s="205" t="s">
        <v>121</v>
      </c>
    </row>
    <row r="859" spans="2:51" s="14" customFormat="1" ht="10.2">
      <c r="B859" s="206"/>
      <c r="C859" s="207"/>
      <c r="D859" s="189" t="s">
        <v>134</v>
      </c>
      <c r="E859" s="208" t="s">
        <v>28</v>
      </c>
      <c r="F859" s="209" t="s">
        <v>870</v>
      </c>
      <c r="G859" s="207"/>
      <c r="H859" s="210">
        <v>0.004</v>
      </c>
      <c r="I859" s="211"/>
      <c r="J859" s="207"/>
      <c r="K859" s="207"/>
      <c r="L859" s="212"/>
      <c r="M859" s="213"/>
      <c r="N859" s="214"/>
      <c r="O859" s="214"/>
      <c r="P859" s="214"/>
      <c r="Q859" s="214"/>
      <c r="R859" s="214"/>
      <c r="S859" s="214"/>
      <c r="T859" s="215"/>
      <c r="AT859" s="216" t="s">
        <v>134</v>
      </c>
      <c r="AU859" s="216" t="s">
        <v>84</v>
      </c>
      <c r="AV859" s="14" t="s">
        <v>84</v>
      </c>
      <c r="AW859" s="14" t="s">
        <v>35</v>
      </c>
      <c r="AX859" s="14" t="s">
        <v>74</v>
      </c>
      <c r="AY859" s="216" t="s">
        <v>121</v>
      </c>
    </row>
    <row r="860" spans="2:51" s="16" customFormat="1" ht="10.2">
      <c r="B860" s="228"/>
      <c r="C860" s="229"/>
      <c r="D860" s="189" t="s">
        <v>134</v>
      </c>
      <c r="E860" s="230" t="s">
        <v>28</v>
      </c>
      <c r="F860" s="231" t="s">
        <v>198</v>
      </c>
      <c r="G860" s="229"/>
      <c r="H860" s="232">
        <v>0.008</v>
      </c>
      <c r="I860" s="233"/>
      <c r="J860" s="229"/>
      <c r="K860" s="229"/>
      <c r="L860" s="234"/>
      <c r="M860" s="235"/>
      <c r="N860" s="236"/>
      <c r="O860" s="236"/>
      <c r="P860" s="236"/>
      <c r="Q860" s="236"/>
      <c r="R860" s="236"/>
      <c r="S860" s="236"/>
      <c r="T860" s="237"/>
      <c r="AT860" s="238" t="s">
        <v>134</v>
      </c>
      <c r="AU860" s="238" t="s">
        <v>84</v>
      </c>
      <c r="AV860" s="16" t="s">
        <v>128</v>
      </c>
      <c r="AW860" s="16" t="s">
        <v>35</v>
      </c>
      <c r="AX860" s="16" t="s">
        <v>82</v>
      </c>
      <c r="AY860" s="238" t="s">
        <v>121</v>
      </c>
    </row>
    <row r="861" spans="1:65" s="2" customFormat="1" ht="16.5" customHeight="1">
      <c r="A861" s="36"/>
      <c r="B861" s="37"/>
      <c r="C861" s="239" t="s">
        <v>872</v>
      </c>
      <c r="D861" s="239" t="s">
        <v>200</v>
      </c>
      <c r="E861" s="240" t="s">
        <v>873</v>
      </c>
      <c r="F861" s="241" t="s">
        <v>874</v>
      </c>
      <c r="G861" s="242" t="s">
        <v>228</v>
      </c>
      <c r="H861" s="243">
        <v>4</v>
      </c>
      <c r="I861" s="244"/>
      <c r="J861" s="245">
        <f>ROUND(I861*H861,2)</f>
        <v>0</v>
      </c>
      <c r="K861" s="241" t="s">
        <v>28</v>
      </c>
      <c r="L861" s="246"/>
      <c r="M861" s="247" t="s">
        <v>28</v>
      </c>
      <c r="N861" s="248" t="s">
        <v>47</v>
      </c>
      <c r="O861" s="67"/>
      <c r="P861" s="185">
        <f>O861*H861</f>
        <v>0</v>
      </c>
      <c r="Q861" s="185">
        <v>3E-05</v>
      </c>
      <c r="R861" s="185">
        <f>Q861*H861</f>
        <v>0.00012</v>
      </c>
      <c r="S861" s="185">
        <v>0</v>
      </c>
      <c r="T861" s="186">
        <f>S861*H861</f>
        <v>0</v>
      </c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R861" s="187" t="s">
        <v>181</v>
      </c>
      <c r="AT861" s="187" t="s">
        <v>200</v>
      </c>
      <c r="AU861" s="187" t="s">
        <v>84</v>
      </c>
      <c r="AY861" s="19" t="s">
        <v>121</v>
      </c>
      <c r="BE861" s="188">
        <f>IF(N861="základní",J861,0)</f>
        <v>0</v>
      </c>
      <c r="BF861" s="188">
        <f>IF(N861="snížená",J861,0)</f>
        <v>0</v>
      </c>
      <c r="BG861" s="188">
        <f>IF(N861="zákl. přenesená",J861,0)</f>
        <v>0</v>
      </c>
      <c r="BH861" s="188">
        <f>IF(N861="sníž. přenesená",J861,0)</f>
        <v>0</v>
      </c>
      <c r="BI861" s="188">
        <f>IF(N861="nulová",J861,0)</f>
        <v>0</v>
      </c>
      <c r="BJ861" s="19" t="s">
        <v>128</v>
      </c>
      <c r="BK861" s="188">
        <f>ROUND(I861*H861,2)</f>
        <v>0</v>
      </c>
      <c r="BL861" s="19" t="s">
        <v>128</v>
      </c>
      <c r="BM861" s="187" t="s">
        <v>875</v>
      </c>
    </row>
    <row r="862" spans="1:47" s="2" customFormat="1" ht="10.2">
      <c r="A862" s="36"/>
      <c r="B862" s="37"/>
      <c r="C862" s="38"/>
      <c r="D862" s="189" t="s">
        <v>130</v>
      </c>
      <c r="E862" s="38"/>
      <c r="F862" s="190" t="s">
        <v>874</v>
      </c>
      <c r="G862" s="38"/>
      <c r="H862" s="38"/>
      <c r="I862" s="191"/>
      <c r="J862" s="38"/>
      <c r="K862" s="38"/>
      <c r="L862" s="41"/>
      <c r="M862" s="192"/>
      <c r="N862" s="193"/>
      <c r="O862" s="67"/>
      <c r="P862" s="67"/>
      <c r="Q862" s="67"/>
      <c r="R862" s="67"/>
      <c r="S862" s="67"/>
      <c r="T862" s="68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T862" s="19" t="s">
        <v>130</v>
      </c>
      <c r="AU862" s="19" t="s">
        <v>84</v>
      </c>
    </row>
    <row r="863" spans="2:51" s="13" customFormat="1" ht="10.2">
      <c r="B863" s="196"/>
      <c r="C863" s="197"/>
      <c r="D863" s="189" t="s">
        <v>134</v>
      </c>
      <c r="E863" s="198" t="s">
        <v>28</v>
      </c>
      <c r="F863" s="199" t="s">
        <v>876</v>
      </c>
      <c r="G863" s="197"/>
      <c r="H863" s="198" t="s">
        <v>28</v>
      </c>
      <c r="I863" s="200"/>
      <c r="J863" s="197"/>
      <c r="K863" s="197"/>
      <c r="L863" s="201"/>
      <c r="M863" s="202"/>
      <c r="N863" s="203"/>
      <c r="O863" s="203"/>
      <c r="P863" s="203"/>
      <c r="Q863" s="203"/>
      <c r="R863" s="203"/>
      <c r="S863" s="203"/>
      <c r="T863" s="204"/>
      <c r="AT863" s="205" t="s">
        <v>134</v>
      </c>
      <c r="AU863" s="205" t="s">
        <v>84</v>
      </c>
      <c r="AV863" s="13" t="s">
        <v>82</v>
      </c>
      <c r="AW863" s="13" t="s">
        <v>35</v>
      </c>
      <c r="AX863" s="13" t="s">
        <v>74</v>
      </c>
      <c r="AY863" s="205" t="s">
        <v>121</v>
      </c>
    </row>
    <row r="864" spans="2:51" s="14" customFormat="1" ht="10.2">
      <c r="B864" s="206"/>
      <c r="C864" s="207"/>
      <c r="D864" s="189" t="s">
        <v>134</v>
      </c>
      <c r="E864" s="208" t="s">
        <v>28</v>
      </c>
      <c r="F864" s="209" t="s">
        <v>128</v>
      </c>
      <c r="G864" s="207"/>
      <c r="H864" s="210">
        <v>4</v>
      </c>
      <c r="I864" s="211"/>
      <c r="J864" s="207"/>
      <c r="K864" s="207"/>
      <c r="L864" s="212"/>
      <c r="M864" s="213"/>
      <c r="N864" s="214"/>
      <c r="O864" s="214"/>
      <c r="P864" s="214"/>
      <c r="Q864" s="214"/>
      <c r="R864" s="214"/>
      <c r="S864" s="214"/>
      <c r="T864" s="215"/>
      <c r="AT864" s="216" t="s">
        <v>134</v>
      </c>
      <c r="AU864" s="216" t="s">
        <v>84</v>
      </c>
      <c r="AV864" s="14" t="s">
        <v>84</v>
      </c>
      <c r="AW864" s="14" t="s">
        <v>35</v>
      </c>
      <c r="AX864" s="14" t="s">
        <v>82</v>
      </c>
      <c r="AY864" s="216" t="s">
        <v>121</v>
      </c>
    </row>
    <row r="865" spans="1:65" s="2" customFormat="1" ht="16.5" customHeight="1">
      <c r="A865" s="36"/>
      <c r="B865" s="37"/>
      <c r="C865" s="176" t="s">
        <v>877</v>
      </c>
      <c r="D865" s="176" t="s">
        <v>123</v>
      </c>
      <c r="E865" s="177" t="s">
        <v>878</v>
      </c>
      <c r="F865" s="178" t="s">
        <v>879</v>
      </c>
      <c r="G865" s="179" t="s">
        <v>203</v>
      </c>
      <c r="H865" s="180">
        <v>700</v>
      </c>
      <c r="I865" s="181"/>
      <c r="J865" s="182">
        <f>ROUND(I865*H865,2)</f>
        <v>0</v>
      </c>
      <c r="K865" s="178" t="s">
        <v>127</v>
      </c>
      <c r="L865" s="41"/>
      <c r="M865" s="183" t="s">
        <v>28</v>
      </c>
      <c r="N865" s="184" t="s">
        <v>47</v>
      </c>
      <c r="O865" s="67"/>
      <c r="P865" s="185">
        <f>O865*H865</f>
        <v>0</v>
      </c>
      <c r="Q865" s="185">
        <v>5E-05</v>
      </c>
      <c r="R865" s="185">
        <f>Q865*H865</f>
        <v>0.035</v>
      </c>
      <c r="S865" s="185">
        <v>0</v>
      </c>
      <c r="T865" s="186">
        <f>S865*H865</f>
        <v>0</v>
      </c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R865" s="187" t="s">
        <v>255</v>
      </c>
      <c r="AT865" s="187" t="s">
        <v>123</v>
      </c>
      <c r="AU865" s="187" t="s">
        <v>84</v>
      </c>
      <c r="AY865" s="19" t="s">
        <v>121</v>
      </c>
      <c r="BE865" s="188">
        <f>IF(N865="základní",J865,0)</f>
        <v>0</v>
      </c>
      <c r="BF865" s="188">
        <f>IF(N865="snížená",J865,0)</f>
        <v>0</v>
      </c>
      <c r="BG865" s="188">
        <f>IF(N865="zákl. přenesená",J865,0)</f>
        <v>0</v>
      </c>
      <c r="BH865" s="188">
        <f>IF(N865="sníž. přenesená",J865,0)</f>
        <v>0</v>
      </c>
      <c r="BI865" s="188">
        <f>IF(N865="nulová",J865,0)</f>
        <v>0</v>
      </c>
      <c r="BJ865" s="19" t="s">
        <v>128</v>
      </c>
      <c r="BK865" s="188">
        <f>ROUND(I865*H865,2)</f>
        <v>0</v>
      </c>
      <c r="BL865" s="19" t="s">
        <v>255</v>
      </c>
      <c r="BM865" s="187" t="s">
        <v>880</v>
      </c>
    </row>
    <row r="866" spans="1:47" s="2" customFormat="1" ht="10.2">
      <c r="A866" s="36"/>
      <c r="B866" s="37"/>
      <c r="C866" s="38"/>
      <c r="D866" s="189" t="s">
        <v>130</v>
      </c>
      <c r="E866" s="38"/>
      <c r="F866" s="190" t="s">
        <v>881</v>
      </c>
      <c r="G866" s="38"/>
      <c r="H866" s="38"/>
      <c r="I866" s="191"/>
      <c r="J866" s="38"/>
      <c r="K866" s="38"/>
      <c r="L866" s="41"/>
      <c r="M866" s="192"/>
      <c r="N866" s="193"/>
      <c r="O866" s="67"/>
      <c r="P866" s="67"/>
      <c r="Q866" s="67"/>
      <c r="R866" s="67"/>
      <c r="S866" s="67"/>
      <c r="T866" s="68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T866" s="19" t="s">
        <v>130</v>
      </c>
      <c r="AU866" s="19" t="s">
        <v>84</v>
      </c>
    </row>
    <row r="867" spans="1:47" s="2" customFormat="1" ht="10.2">
      <c r="A867" s="36"/>
      <c r="B867" s="37"/>
      <c r="C867" s="38"/>
      <c r="D867" s="194" t="s">
        <v>132</v>
      </c>
      <c r="E867" s="38"/>
      <c r="F867" s="195" t="s">
        <v>882</v>
      </c>
      <c r="G867" s="38"/>
      <c r="H867" s="38"/>
      <c r="I867" s="191"/>
      <c r="J867" s="38"/>
      <c r="K867" s="38"/>
      <c r="L867" s="41"/>
      <c r="M867" s="192"/>
      <c r="N867" s="193"/>
      <c r="O867" s="67"/>
      <c r="P867" s="67"/>
      <c r="Q867" s="67"/>
      <c r="R867" s="67"/>
      <c r="S867" s="67"/>
      <c r="T867" s="68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T867" s="19" t="s">
        <v>132</v>
      </c>
      <c r="AU867" s="19" t="s">
        <v>84</v>
      </c>
    </row>
    <row r="868" spans="2:51" s="13" customFormat="1" ht="10.2">
      <c r="B868" s="196"/>
      <c r="C868" s="197"/>
      <c r="D868" s="189" t="s">
        <v>134</v>
      </c>
      <c r="E868" s="198" t="s">
        <v>28</v>
      </c>
      <c r="F868" s="199" t="s">
        <v>883</v>
      </c>
      <c r="G868" s="197"/>
      <c r="H868" s="198" t="s">
        <v>28</v>
      </c>
      <c r="I868" s="200"/>
      <c r="J868" s="197"/>
      <c r="K868" s="197"/>
      <c r="L868" s="201"/>
      <c r="M868" s="202"/>
      <c r="N868" s="203"/>
      <c r="O868" s="203"/>
      <c r="P868" s="203"/>
      <c r="Q868" s="203"/>
      <c r="R868" s="203"/>
      <c r="S868" s="203"/>
      <c r="T868" s="204"/>
      <c r="AT868" s="205" t="s">
        <v>134</v>
      </c>
      <c r="AU868" s="205" t="s">
        <v>84</v>
      </c>
      <c r="AV868" s="13" t="s">
        <v>82</v>
      </c>
      <c r="AW868" s="13" t="s">
        <v>35</v>
      </c>
      <c r="AX868" s="13" t="s">
        <v>74</v>
      </c>
      <c r="AY868" s="205" t="s">
        <v>121</v>
      </c>
    </row>
    <row r="869" spans="2:51" s="14" customFormat="1" ht="10.2">
      <c r="B869" s="206"/>
      <c r="C869" s="207"/>
      <c r="D869" s="189" t="s">
        <v>134</v>
      </c>
      <c r="E869" s="208" t="s">
        <v>28</v>
      </c>
      <c r="F869" s="209" t="s">
        <v>884</v>
      </c>
      <c r="G869" s="207"/>
      <c r="H869" s="210">
        <v>700</v>
      </c>
      <c r="I869" s="211"/>
      <c r="J869" s="207"/>
      <c r="K869" s="207"/>
      <c r="L869" s="212"/>
      <c r="M869" s="213"/>
      <c r="N869" s="214"/>
      <c r="O869" s="214"/>
      <c r="P869" s="214"/>
      <c r="Q869" s="214"/>
      <c r="R869" s="214"/>
      <c r="S869" s="214"/>
      <c r="T869" s="215"/>
      <c r="AT869" s="216" t="s">
        <v>134</v>
      </c>
      <c r="AU869" s="216" t="s">
        <v>84</v>
      </c>
      <c r="AV869" s="14" t="s">
        <v>84</v>
      </c>
      <c r="AW869" s="14" t="s">
        <v>35</v>
      </c>
      <c r="AX869" s="14" t="s">
        <v>82</v>
      </c>
      <c r="AY869" s="216" t="s">
        <v>121</v>
      </c>
    </row>
    <row r="870" spans="1:65" s="2" customFormat="1" ht="16.5" customHeight="1">
      <c r="A870" s="36"/>
      <c r="B870" s="37"/>
      <c r="C870" s="176" t="s">
        <v>885</v>
      </c>
      <c r="D870" s="176" t="s">
        <v>123</v>
      </c>
      <c r="E870" s="177" t="s">
        <v>886</v>
      </c>
      <c r="F870" s="178" t="s">
        <v>887</v>
      </c>
      <c r="G870" s="179" t="s">
        <v>203</v>
      </c>
      <c r="H870" s="180">
        <v>25.12</v>
      </c>
      <c r="I870" s="181"/>
      <c r="J870" s="182">
        <f>ROUND(I870*H870,2)</f>
        <v>0</v>
      </c>
      <c r="K870" s="178" t="s">
        <v>127</v>
      </c>
      <c r="L870" s="41"/>
      <c r="M870" s="183" t="s">
        <v>28</v>
      </c>
      <c r="N870" s="184" t="s">
        <v>47</v>
      </c>
      <c r="O870" s="67"/>
      <c r="P870" s="185">
        <f>O870*H870</f>
        <v>0</v>
      </c>
      <c r="Q870" s="185">
        <v>0</v>
      </c>
      <c r="R870" s="185">
        <f>Q870*H870</f>
        <v>0</v>
      </c>
      <c r="S870" s="185">
        <v>0.001</v>
      </c>
      <c r="T870" s="186">
        <f>S870*H870</f>
        <v>0.02512</v>
      </c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R870" s="187" t="s">
        <v>255</v>
      </c>
      <c r="AT870" s="187" t="s">
        <v>123</v>
      </c>
      <c r="AU870" s="187" t="s">
        <v>84</v>
      </c>
      <c r="AY870" s="19" t="s">
        <v>121</v>
      </c>
      <c r="BE870" s="188">
        <f>IF(N870="základní",J870,0)</f>
        <v>0</v>
      </c>
      <c r="BF870" s="188">
        <f>IF(N870="snížená",J870,0)</f>
        <v>0</v>
      </c>
      <c r="BG870" s="188">
        <f>IF(N870="zákl. přenesená",J870,0)</f>
        <v>0</v>
      </c>
      <c r="BH870" s="188">
        <f>IF(N870="sníž. přenesená",J870,0)</f>
        <v>0</v>
      </c>
      <c r="BI870" s="188">
        <f>IF(N870="nulová",J870,0)</f>
        <v>0</v>
      </c>
      <c r="BJ870" s="19" t="s">
        <v>128</v>
      </c>
      <c r="BK870" s="188">
        <f>ROUND(I870*H870,2)</f>
        <v>0</v>
      </c>
      <c r="BL870" s="19" t="s">
        <v>255</v>
      </c>
      <c r="BM870" s="187" t="s">
        <v>888</v>
      </c>
    </row>
    <row r="871" spans="1:47" s="2" customFormat="1" ht="10.2">
      <c r="A871" s="36"/>
      <c r="B871" s="37"/>
      <c r="C871" s="38"/>
      <c r="D871" s="189" t="s">
        <v>130</v>
      </c>
      <c r="E871" s="38"/>
      <c r="F871" s="190" t="s">
        <v>889</v>
      </c>
      <c r="G871" s="38"/>
      <c r="H871" s="38"/>
      <c r="I871" s="191"/>
      <c r="J871" s="38"/>
      <c r="K871" s="38"/>
      <c r="L871" s="41"/>
      <c r="M871" s="192"/>
      <c r="N871" s="193"/>
      <c r="O871" s="67"/>
      <c r="P871" s="67"/>
      <c r="Q871" s="67"/>
      <c r="R871" s="67"/>
      <c r="S871" s="67"/>
      <c r="T871" s="68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T871" s="19" t="s">
        <v>130</v>
      </c>
      <c r="AU871" s="19" t="s">
        <v>84</v>
      </c>
    </row>
    <row r="872" spans="1:47" s="2" customFormat="1" ht="10.2">
      <c r="A872" s="36"/>
      <c r="B872" s="37"/>
      <c r="C872" s="38"/>
      <c r="D872" s="194" t="s">
        <v>132</v>
      </c>
      <c r="E872" s="38"/>
      <c r="F872" s="195" t="s">
        <v>890</v>
      </c>
      <c r="G872" s="38"/>
      <c r="H872" s="38"/>
      <c r="I872" s="191"/>
      <c r="J872" s="38"/>
      <c r="K872" s="38"/>
      <c r="L872" s="41"/>
      <c r="M872" s="192"/>
      <c r="N872" s="193"/>
      <c r="O872" s="67"/>
      <c r="P872" s="67"/>
      <c r="Q872" s="67"/>
      <c r="R872" s="67"/>
      <c r="S872" s="67"/>
      <c r="T872" s="68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T872" s="19" t="s">
        <v>132</v>
      </c>
      <c r="AU872" s="19" t="s">
        <v>84</v>
      </c>
    </row>
    <row r="873" spans="2:51" s="13" customFormat="1" ht="10.2">
      <c r="B873" s="196"/>
      <c r="C873" s="197"/>
      <c r="D873" s="189" t="s">
        <v>134</v>
      </c>
      <c r="E873" s="198" t="s">
        <v>28</v>
      </c>
      <c r="F873" s="199" t="s">
        <v>891</v>
      </c>
      <c r="G873" s="197"/>
      <c r="H873" s="198" t="s">
        <v>28</v>
      </c>
      <c r="I873" s="200"/>
      <c r="J873" s="197"/>
      <c r="K873" s="197"/>
      <c r="L873" s="201"/>
      <c r="M873" s="202"/>
      <c r="N873" s="203"/>
      <c r="O873" s="203"/>
      <c r="P873" s="203"/>
      <c r="Q873" s="203"/>
      <c r="R873" s="203"/>
      <c r="S873" s="203"/>
      <c r="T873" s="204"/>
      <c r="AT873" s="205" t="s">
        <v>134</v>
      </c>
      <c r="AU873" s="205" t="s">
        <v>84</v>
      </c>
      <c r="AV873" s="13" t="s">
        <v>82</v>
      </c>
      <c r="AW873" s="13" t="s">
        <v>35</v>
      </c>
      <c r="AX873" s="13" t="s">
        <v>74</v>
      </c>
      <c r="AY873" s="205" t="s">
        <v>121</v>
      </c>
    </row>
    <row r="874" spans="2:51" s="14" customFormat="1" ht="10.2">
      <c r="B874" s="206"/>
      <c r="C874" s="207"/>
      <c r="D874" s="189" t="s">
        <v>134</v>
      </c>
      <c r="E874" s="208" t="s">
        <v>28</v>
      </c>
      <c r="F874" s="209" t="s">
        <v>892</v>
      </c>
      <c r="G874" s="207"/>
      <c r="H874" s="210">
        <v>25.12</v>
      </c>
      <c r="I874" s="211"/>
      <c r="J874" s="207"/>
      <c r="K874" s="207"/>
      <c r="L874" s="212"/>
      <c r="M874" s="213"/>
      <c r="N874" s="214"/>
      <c r="O874" s="214"/>
      <c r="P874" s="214"/>
      <c r="Q874" s="214"/>
      <c r="R874" s="214"/>
      <c r="S874" s="214"/>
      <c r="T874" s="215"/>
      <c r="AT874" s="216" t="s">
        <v>134</v>
      </c>
      <c r="AU874" s="216" t="s">
        <v>84</v>
      </c>
      <c r="AV874" s="14" t="s">
        <v>84</v>
      </c>
      <c r="AW874" s="14" t="s">
        <v>35</v>
      </c>
      <c r="AX874" s="14" t="s">
        <v>82</v>
      </c>
      <c r="AY874" s="216" t="s">
        <v>121</v>
      </c>
    </row>
    <row r="875" spans="1:65" s="2" customFormat="1" ht="21.75" customHeight="1">
      <c r="A875" s="36"/>
      <c r="B875" s="37"/>
      <c r="C875" s="176" t="s">
        <v>893</v>
      </c>
      <c r="D875" s="176" t="s">
        <v>123</v>
      </c>
      <c r="E875" s="177" t="s">
        <v>894</v>
      </c>
      <c r="F875" s="178" t="s">
        <v>895</v>
      </c>
      <c r="G875" s="179" t="s">
        <v>203</v>
      </c>
      <c r="H875" s="180">
        <v>700</v>
      </c>
      <c r="I875" s="181"/>
      <c r="J875" s="182">
        <f>ROUND(I875*H875,2)</f>
        <v>0</v>
      </c>
      <c r="K875" s="178" t="s">
        <v>127</v>
      </c>
      <c r="L875" s="41"/>
      <c r="M875" s="183" t="s">
        <v>28</v>
      </c>
      <c r="N875" s="184" t="s">
        <v>47</v>
      </c>
      <c r="O875" s="67"/>
      <c r="P875" s="185">
        <f>O875*H875</f>
        <v>0</v>
      </c>
      <c r="Q875" s="185">
        <v>0</v>
      </c>
      <c r="R875" s="185">
        <f>Q875*H875</f>
        <v>0</v>
      </c>
      <c r="S875" s="185">
        <v>0.001</v>
      </c>
      <c r="T875" s="186">
        <f>S875*H875</f>
        <v>0.7000000000000001</v>
      </c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R875" s="187" t="s">
        <v>255</v>
      </c>
      <c r="AT875" s="187" t="s">
        <v>123</v>
      </c>
      <c r="AU875" s="187" t="s">
        <v>84</v>
      </c>
      <c r="AY875" s="19" t="s">
        <v>121</v>
      </c>
      <c r="BE875" s="188">
        <f>IF(N875="základní",J875,0)</f>
        <v>0</v>
      </c>
      <c r="BF875" s="188">
        <f>IF(N875="snížená",J875,0)</f>
        <v>0</v>
      </c>
      <c r="BG875" s="188">
        <f>IF(N875="zákl. přenesená",J875,0)</f>
        <v>0</v>
      </c>
      <c r="BH875" s="188">
        <f>IF(N875="sníž. přenesená",J875,0)</f>
        <v>0</v>
      </c>
      <c r="BI875" s="188">
        <f>IF(N875="nulová",J875,0)</f>
        <v>0</v>
      </c>
      <c r="BJ875" s="19" t="s">
        <v>128</v>
      </c>
      <c r="BK875" s="188">
        <f>ROUND(I875*H875,2)</f>
        <v>0</v>
      </c>
      <c r="BL875" s="19" t="s">
        <v>255</v>
      </c>
      <c r="BM875" s="187" t="s">
        <v>896</v>
      </c>
    </row>
    <row r="876" spans="1:47" s="2" customFormat="1" ht="10.2">
      <c r="A876" s="36"/>
      <c r="B876" s="37"/>
      <c r="C876" s="38"/>
      <c r="D876" s="189" t="s">
        <v>130</v>
      </c>
      <c r="E876" s="38"/>
      <c r="F876" s="190" t="s">
        <v>897</v>
      </c>
      <c r="G876" s="38"/>
      <c r="H876" s="38"/>
      <c r="I876" s="191"/>
      <c r="J876" s="38"/>
      <c r="K876" s="38"/>
      <c r="L876" s="41"/>
      <c r="M876" s="192"/>
      <c r="N876" s="193"/>
      <c r="O876" s="67"/>
      <c r="P876" s="67"/>
      <c r="Q876" s="67"/>
      <c r="R876" s="67"/>
      <c r="S876" s="67"/>
      <c r="T876" s="68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T876" s="19" t="s">
        <v>130</v>
      </c>
      <c r="AU876" s="19" t="s">
        <v>84</v>
      </c>
    </row>
    <row r="877" spans="1:47" s="2" customFormat="1" ht="10.2">
      <c r="A877" s="36"/>
      <c r="B877" s="37"/>
      <c r="C877" s="38"/>
      <c r="D877" s="194" t="s">
        <v>132</v>
      </c>
      <c r="E877" s="38"/>
      <c r="F877" s="195" t="s">
        <v>898</v>
      </c>
      <c r="G877" s="38"/>
      <c r="H877" s="38"/>
      <c r="I877" s="191"/>
      <c r="J877" s="38"/>
      <c r="K877" s="38"/>
      <c r="L877" s="41"/>
      <c r="M877" s="192"/>
      <c r="N877" s="193"/>
      <c r="O877" s="67"/>
      <c r="P877" s="67"/>
      <c r="Q877" s="67"/>
      <c r="R877" s="67"/>
      <c r="S877" s="67"/>
      <c r="T877" s="68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T877" s="19" t="s">
        <v>132</v>
      </c>
      <c r="AU877" s="19" t="s">
        <v>84</v>
      </c>
    </row>
    <row r="878" spans="2:51" s="13" customFormat="1" ht="10.2">
      <c r="B878" s="196"/>
      <c r="C878" s="197"/>
      <c r="D878" s="189" t="s">
        <v>134</v>
      </c>
      <c r="E878" s="198" t="s">
        <v>28</v>
      </c>
      <c r="F878" s="199" t="s">
        <v>899</v>
      </c>
      <c r="G878" s="197"/>
      <c r="H878" s="198" t="s">
        <v>28</v>
      </c>
      <c r="I878" s="200"/>
      <c r="J878" s="197"/>
      <c r="K878" s="197"/>
      <c r="L878" s="201"/>
      <c r="M878" s="202"/>
      <c r="N878" s="203"/>
      <c r="O878" s="203"/>
      <c r="P878" s="203"/>
      <c r="Q878" s="203"/>
      <c r="R878" s="203"/>
      <c r="S878" s="203"/>
      <c r="T878" s="204"/>
      <c r="AT878" s="205" t="s">
        <v>134</v>
      </c>
      <c r="AU878" s="205" t="s">
        <v>84</v>
      </c>
      <c r="AV878" s="13" t="s">
        <v>82</v>
      </c>
      <c r="AW878" s="13" t="s">
        <v>35</v>
      </c>
      <c r="AX878" s="13" t="s">
        <v>74</v>
      </c>
      <c r="AY878" s="205" t="s">
        <v>121</v>
      </c>
    </row>
    <row r="879" spans="2:51" s="14" customFormat="1" ht="10.2">
      <c r="B879" s="206"/>
      <c r="C879" s="207"/>
      <c r="D879" s="189" t="s">
        <v>134</v>
      </c>
      <c r="E879" s="208" t="s">
        <v>28</v>
      </c>
      <c r="F879" s="209" t="s">
        <v>884</v>
      </c>
      <c r="G879" s="207"/>
      <c r="H879" s="210">
        <v>700</v>
      </c>
      <c r="I879" s="211"/>
      <c r="J879" s="207"/>
      <c r="K879" s="207"/>
      <c r="L879" s="212"/>
      <c r="M879" s="213"/>
      <c r="N879" s="214"/>
      <c r="O879" s="214"/>
      <c r="P879" s="214"/>
      <c r="Q879" s="214"/>
      <c r="R879" s="214"/>
      <c r="S879" s="214"/>
      <c r="T879" s="215"/>
      <c r="AT879" s="216" t="s">
        <v>134</v>
      </c>
      <c r="AU879" s="216" t="s">
        <v>84</v>
      </c>
      <c r="AV879" s="14" t="s">
        <v>84</v>
      </c>
      <c r="AW879" s="14" t="s">
        <v>35</v>
      </c>
      <c r="AX879" s="14" t="s">
        <v>82</v>
      </c>
      <c r="AY879" s="216" t="s">
        <v>121</v>
      </c>
    </row>
    <row r="880" spans="1:65" s="2" customFormat="1" ht="16.5" customHeight="1">
      <c r="A880" s="36"/>
      <c r="B880" s="37"/>
      <c r="C880" s="176" t="s">
        <v>900</v>
      </c>
      <c r="D880" s="176" t="s">
        <v>123</v>
      </c>
      <c r="E880" s="177" t="s">
        <v>901</v>
      </c>
      <c r="F880" s="178" t="s">
        <v>902</v>
      </c>
      <c r="G880" s="179" t="s">
        <v>303</v>
      </c>
      <c r="H880" s="180">
        <v>4.688</v>
      </c>
      <c r="I880" s="181"/>
      <c r="J880" s="182">
        <f>ROUND(I880*H880,2)</f>
        <v>0</v>
      </c>
      <c r="K880" s="178" t="s">
        <v>127</v>
      </c>
      <c r="L880" s="41"/>
      <c r="M880" s="183" t="s">
        <v>28</v>
      </c>
      <c r="N880" s="184" t="s">
        <v>47</v>
      </c>
      <c r="O880" s="67"/>
      <c r="P880" s="185">
        <f>O880*H880</f>
        <v>0</v>
      </c>
      <c r="Q880" s="185">
        <v>0</v>
      </c>
      <c r="R880" s="185">
        <f>Q880*H880</f>
        <v>0</v>
      </c>
      <c r="S880" s="185">
        <v>0</v>
      </c>
      <c r="T880" s="186">
        <f>S880*H880</f>
        <v>0</v>
      </c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R880" s="187" t="s">
        <v>255</v>
      </c>
      <c r="AT880" s="187" t="s">
        <v>123</v>
      </c>
      <c r="AU880" s="187" t="s">
        <v>84</v>
      </c>
      <c r="AY880" s="19" t="s">
        <v>121</v>
      </c>
      <c r="BE880" s="188">
        <f>IF(N880="základní",J880,0)</f>
        <v>0</v>
      </c>
      <c r="BF880" s="188">
        <f>IF(N880="snížená",J880,0)</f>
        <v>0</v>
      </c>
      <c r="BG880" s="188">
        <f>IF(N880="zákl. přenesená",J880,0)</f>
        <v>0</v>
      </c>
      <c r="BH880" s="188">
        <f>IF(N880="sníž. přenesená",J880,0)</f>
        <v>0</v>
      </c>
      <c r="BI880" s="188">
        <f>IF(N880="nulová",J880,0)</f>
        <v>0</v>
      </c>
      <c r="BJ880" s="19" t="s">
        <v>128</v>
      </c>
      <c r="BK880" s="188">
        <f>ROUND(I880*H880,2)</f>
        <v>0</v>
      </c>
      <c r="BL880" s="19" t="s">
        <v>255</v>
      </c>
      <c r="BM880" s="187" t="s">
        <v>903</v>
      </c>
    </row>
    <row r="881" spans="1:47" s="2" customFormat="1" ht="19.2">
      <c r="A881" s="36"/>
      <c r="B881" s="37"/>
      <c r="C881" s="38"/>
      <c r="D881" s="189" t="s">
        <v>130</v>
      </c>
      <c r="E881" s="38"/>
      <c r="F881" s="190" t="s">
        <v>904</v>
      </c>
      <c r="G881" s="38"/>
      <c r="H881" s="38"/>
      <c r="I881" s="191"/>
      <c r="J881" s="38"/>
      <c r="K881" s="38"/>
      <c r="L881" s="41"/>
      <c r="M881" s="192"/>
      <c r="N881" s="193"/>
      <c r="O881" s="67"/>
      <c r="P881" s="67"/>
      <c r="Q881" s="67"/>
      <c r="R881" s="67"/>
      <c r="S881" s="67"/>
      <c r="T881" s="68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T881" s="19" t="s">
        <v>130</v>
      </c>
      <c r="AU881" s="19" t="s">
        <v>84</v>
      </c>
    </row>
    <row r="882" spans="1:47" s="2" customFormat="1" ht="10.2">
      <c r="A882" s="36"/>
      <c r="B882" s="37"/>
      <c r="C882" s="38"/>
      <c r="D882" s="194" t="s">
        <v>132</v>
      </c>
      <c r="E882" s="38"/>
      <c r="F882" s="195" t="s">
        <v>905</v>
      </c>
      <c r="G882" s="38"/>
      <c r="H882" s="38"/>
      <c r="I882" s="191"/>
      <c r="J882" s="38"/>
      <c r="K882" s="38"/>
      <c r="L882" s="41"/>
      <c r="M882" s="192"/>
      <c r="N882" s="193"/>
      <c r="O882" s="67"/>
      <c r="P882" s="67"/>
      <c r="Q882" s="67"/>
      <c r="R882" s="67"/>
      <c r="S882" s="67"/>
      <c r="T882" s="68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T882" s="19" t="s">
        <v>132</v>
      </c>
      <c r="AU882" s="19" t="s">
        <v>84</v>
      </c>
    </row>
    <row r="883" spans="2:63" s="12" customFormat="1" ht="22.8" customHeight="1">
      <c r="B883" s="160"/>
      <c r="C883" s="161"/>
      <c r="D883" s="162" t="s">
        <v>73</v>
      </c>
      <c r="E883" s="174" t="s">
        <v>906</v>
      </c>
      <c r="F883" s="174" t="s">
        <v>907</v>
      </c>
      <c r="G883" s="161"/>
      <c r="H883" s="161"/>
      <c r="I883" s="164"/>
      <c r="J883" s="175">
        <f>BK883</f>
        <v>0</v>
      </c>
      <c r="K883" s="161"/>
      <c r="L883" s="166"/>
      <c r="M883" s="167"/>
      <c r="N883" s="168"/>
      <c r="O883" s="168"/>
      <c r="P883" s="169">
        <f>SUM(P884:P1087)</f>
        <v>0</v>
      </c>
      <c r="Q883" s="168"/>
      <c r="R883" s="169">
        <f>SUM(R884:R1087)</f>
        <v>1.21537362</v>
      </c>
      <c r="S883" s="168"/>
      <c r="T883" s="170">
        <f>SUM(T884:T1087)</f>
        <v>1.064896</v>
      </c>
      <c r="AR883" s="171" t="s">
        <v>84</v>
      </c>
      <c r="AT883" s="172" t="s">
        <v>73</v>
      </c>
      <c r="AU883" s="172" t="s">
        <v>82</v>
      </c>
      <c r="AY883" s="171" t="s">
        <v>121</v>
      </c>
      <c r="BK883" s="173">
        <f>SUM(BK884:BK1087)</f>
        <v>0</v>
      </c>
    </row>
    <row r="884" spans="1:65" s="2" customFormat="1" ht="16.5" customHeight="1">
      <c r="A884" s="36"/>
      <c r="B884" s="37"/>
      <c r="C884" s="176" t="s">
        <v>908</v>
      </c>
      <c r="D884" s="176" t="s">
        <v>123</v>
      </c>
      <c r="E884" s="177" t="s">
        <v>909</v>
      </c>
      <c r="F884" s="178" t="s">
        <v>910</v>
      </c>
      <c r="G884" s="179" t="s">
        <v>126</v>
      </c>
      <c r="H884" s="180">
        <v>66.556</v>
      </c>
      <c r="I884" s="181"/>
      <c r="J884" s="182">
        <f>ROUND(I884*H884,2)</f>
        <v>0</v>
      </c>
      <c r="K884" s="178" t="s">
        <v>127</v>
      </c>
      <c r="L884" s="41"/>
      <c r="M884" s="183" t="s">
        <v>28</v>
      </c>
      <c r="N884" s="184" t="s">
        <v>47</v>
      </c>
      <c r="O884" s="67"/>
      <c r="P884" s="185">
        <f>O884*H884</f>
        <v>0</v>
      </c>
      <c r="Q884" s="185">
        <v>0</v>
      </c>
      <c r="R884" s="185">
        <f>Q884*H884</f>
        <v>0</v>
      </c>
      <c r="S884" s="185">
        <v>0</v>
      </c>
      <c r="T884" s="186">
        <f>S884*H884</f>
        <v>0</v>
      </c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R884" s="187" t="s">
        <v>255</v>
      </c>
      <c r="AT884" s="187" t="s">
        <v>123</v>
      </c>
      <c r="AU884" s="187" t="s">
        <v>84</v>
      </c>
      <c r="AY884" s="19" t="s">
        <v>121</v>
      </c>
      <c r="BE884" s="188">
        <f>IF(N884="základní",J884,0)</f>
        <v>0</v>
      </c>
      <c r="BF884" s="188">
        <f>IF(N884="snížená",J884,0)</f>
        <v>0</v>
      </c>
      <c r="BG884" s="188">
        <f>IF(N884="zákl. přenesená",J884,0)</f>
        <v>0</v>
      </c>
      <c r="BH884" s="188">
        <f>IF(N884="sníž. přenesená",J884,0)</f>
        <v>0</v>
      </c>
      <c r="BI884" s="188">
        <f>IF(N884="nulová",J884,0)</f>
        <v>0</v>
      </c>
      <c r="BJ884" s="19" t="s">
        <v>128</v>
      </c>
      <c r="BK884" s="188">
        <f>ROUND(I884*H884,2)</f>
        <v>0</v>
      </c>
      <c r="BL884" s="19" t="s">
        <v>255</v>
      </c>
      <c r="BM884" s="187" t="s">
        <v>911</v>
      </c>
    </row>
    <row r="885" spans="1:47" s="2" customFormat="1" ht="19.2">
      <c r="A885" s="36"/>
      <c r="B885" s="37"/>
      <c r="C885" s="38"/>
      <c r="D885" s="189" t="s">
        <v>130</v>
      </c>
      <c r="E885" s="38"/>
      <c r="F885" s="190" t="s">
        <v>912</v>
      </c>
      <c r="G885" s="38"/>
      <c r="H885" s="38"/>
      <c r="I885" s="191"/>
      <c r="J885" s="38"/>
      <c r="K885" s="38"/>
      <c r="L885" s="41"/>
      <c r="M885" s="192"/>
      <c r="N885" s="193"/>
      <c r="O885" s="67"/>
      <c r="P885" s="67"/>
      <c r="Q885" s="67"/>
      <c r="R885" s="67"/>
      <c r="S885" s="67"/>
      <c r="T885" s="68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T885" s="19" t="s">
        <v>130</v>
      </c>
      <c r="AU885" s="19" t="s">
        <v>84</v>
      </c>
    </row>
    <row r="886" spans="1:47" s="2" customFormat="1" ht="10.2">
      <c r="A886" s="36"/>
      <c r="B886" s="37"/>
      <c r="C886" s="38"/>
      <c r="D886" s="194" t="s">
        <v>132</v>
      </c>
      <c r="E886" s="38"/>
      <c r="F886" s="195" t="s">
        <v>913</v>
      </c>
      <c r="G886" s="38"/>
      <c r="H886" s="38"/>
      <c r="I886" s="191"/>
      <c r="J886" s="38"/>
      <c r="K886" s="38"/>
      <c r="L886" s="41"/>
      <c r="M886" s="192"/>
      <c r="N886" s="193"/>
      <c r="O886" s="67"/>
      <c r="P886" s="67"/>
      <c r="Q886" s="67"/>
      <c r="R886" s="67"/>
      <c r="S886" s="67"/>
      <c r="T886" s="68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T886" s="19" t="s">
        <v>132</v>
      </c>
      <c r="AU886" s="19" t="s">
        <v>84</v>
      </c>
    </row>
    <row r="887" spans="2:51" s="13" customFormat="1" ht="10.2">
      <c r="B887" s="196"/>
      <c r="C887" s="197"/>
      <c r="D887" s="189" t="s">
        <v>134</v>
      </c>
      <c r="E887" s="198" t="s">
        <v>28</v>
      </c>
      <c r="F887" s="199" t="s">
        <v>914</v>
      </c>
      <c r="G887" s="197"/>
      <c r="H887" s="198" t="s">
        <v>28</v>
      </c>
      <c r="I887" s="200"/>
      <c r="J887" s="197"/>
      <c r="K887" s="197"/>
      <c r="L887" s="201"/>
      <c r="M887" s="202"/>
      <c r="N887" s="203"/>
      <c r="O887" s="203"/>
      <c r="P887" s="203"/>
      <c r="Q887" s="203"/>
      <c r="R887" s="203"/>
      <c r="S887" s="203"/>
      <c r="T887" s="204"/>
      <c r="AT887" s="205" t="s">
        <v>134</v>
      </c>
      <c r="AU887" s="205" t="s">
        <v>84</v>
      </c>
      <c r="AV887" s="13" t="s">
        <v>82</v>
      </c>
      <c r="AW887" s="13" t="s">
        <v>35</v>
      </c>
      <c r="AX887" s="13" t="s">
        <v>74</v>
      </c>
      <c r="AY887" s="205" t="s">
        <v>121</v>
      </c>
    </row>
    <row r="888" spans="2:51" s="13" customFormat="1" ht="20.4">
      <c r="B888" s="196"/>
      <c r="C888" s="197"/>
      <c r="D888" s="189" t="s">
        <v>134</v>
      </c>
      <c r="E888" s="198" t="s">
        <v>28</v>
      </c>
      <c r="F888" s="199" t="s">
        <v>915</v>
      </c>
      <c r="G888" s="197"/>
      <c r="H888" s="198" t="s">
        <v>28</v>
      </c>
      <c r="I888" s="200"/>
      <c r="J888" s="197"/>
      <c r="K888" s="197"/>
      <c r="L888" s="201"/>
      <c r="M888" s="202"/>
      <c r="N888" s="203"/>
      <c r="O888" s="203"/>
      <c r="P888" s="203"/>
      <c r="Q888" s="203"/>
      <c r="R888" s="203"/>
      <c r="S888" s="203"/>
      <c r="T888" s="204"/>
      <c r="AT888" s="205" t="s">
        <v>134</v>
      </c>
      <c r="AU888" s="205" t="s">
        <v>84</v>
      </c>
      <c r="AV888" s="13" t="s">
        <v>82</v>
      </c>
      <c r="AW888" s="13" t="s">
        <v>35</v>
      </c>
      <c r="AX888" s="13" t="s">
        <v>74</v>
      </c>
      <c r="AY888" s="205" t="s">
        <v>121</v>
      </c>
    </row>
    <row r="889" spans="2:51" s="13" customFormat="1" ht="10.2">
      <c r="B889" s="196"/>
      <c r="C889" s="197"/>
      <c r="D889" s="189" t="s">
        <v>134</v>
      </c>
      <c r="E889" s="198" t="s">
        <v>28</v>
      </c>
      <c r="F889" s="199" t="s">
        <v>916</v>
      </c>
      <c r="G889" s="197"/>
      <c r="H889" s="198" t="s">
        <v>28</v>
      </c>
      <c r="I889" s="200"/>
      <c r="J889" s="197"/>
      <c r="K889" s="197"/>
      <c r="L889" s="201"/>
      <c r="M889" s="202"/>
      <c r="N889" s="203"/>
      <c r="O889" s="203"/>
      <c r="P889" s="203"/>
      <c r="Q889" s="203"/>
      <c r="R889" s="203"/>
      <c r="S889" s="203"/>
      <c r="T889" s="204"/>
      <c r="AT889" s="205" t="s">
        <v>134</v>
      </c>
      <c r="AU889" s="205" t="s">
        <v>84</v>
      </c>
      <c r="AV889" s="13" t="s">
        <v>82</v>
      </c>
      <c r="AW889" s="13" t="s">
        <v>35</v>
      </c>
      <c r="AX889" s="13" t="s">
        <v>74</v>
      </c>
      <c r="AY889" s="205" t="s">
        <v>121</v>
      </c>
    </row>
    <row r="890" spans="2:51" s="13" customFormat="1" ht="10.2">
      <c r="B890" s="196"/>
      <c r="C890" s="197"/>
      <c r="D890" s="189" t="s">
        <v>134</v>
      </c>
      <c r="E890" s="198" t="s">
        <v>28</v>
      </c>
      <c r="F890" s="199" t="s">
        <v>917</v>
      </c>
      <c r="G890" s="197"/>
      <c r="H890" s="198" t="s">
        <v>28</v>
      </c>
      <c r="I890" s="200"/>
      <c r="J890" s="197"/>
      <c r="K890" s="197"/>
      <c r="L890" s="201"/>
      <c r="M890" s="202"/>
      <c r="N890" s="203"/>
      <c r="O890" s="203"/>
      <c r="P890" s="203"/>
      <c r="Q890" s="203"/>
      <c r="R890" s="203"/>
      <c r="S890" s="203"/>
      <c r="T890" s="204"/>
      <c r="AT890" s="205" t="s">
        <v>134</v>
      </c>
      <c r="AU890" s="205" t="s">
        <v>84</v>
      </c>
      <c r="AV890" s="13" t="s">
        <v>82</v>
      </c>
      <c r="AW890" s="13" t="s">
        <v>35</v>
      </c>
      <c r="AX890" s="13" t="s">
        <v>74</v>
      </c>
      <c r="AY890" s="205" t="s">
        <v>121</v>
      </c>
    </row>
    <row r="891" spans="2:51" s="14" customFormat="1" ht="10.2">
      <c r="B891" s="206"/>
      <c r="C891" s="207"/>
      <c r="D891" s="189" t="s">
        <v>134</v>
      </c>
      <c r="E891" s="208" t="s">
        <v>28</v>
      </c>
      <c r="F891" s="209" t="s">
        <v>918</v>
      </c>
      <c r="G891" s="207"/>
      <c r="H891" s="210">
        <v>11.008</v>
      </c>
      <c r="I891" s="211"/>
      <c r="J891" s="207"/>
      <c r="K891" s="207"/>
      <c r="L891" s="212"/>
      <c r="M891" s="213"/>
      <c r="N891" s="214"/>
      <c r="O891" s="214"/>
      <c r="P891" s="214"/>
      <c r="Q891" s="214"/>
      <c r="R891" s="214"/>
      <c r="S891" s="214"/>
      <c r="T891" s="215"/>
      <c r="AT891" s="216" t="s">
        <v>134</v>
      </c>
      <c r="AU891" s="216" t="s">
        <v>84</v>
      </c>
      <c r="AV891" s="14" t="s">
        <v>84</v>
      </c>
      <c r="AW891" s="14" t="s">
        <v>35</v>
      </c>
      <c r="AX891" s="14" t="s">
        <v>74</v>
      </c>
      <c r="AY891" s="216" t="s">
        <v>121</v>
      </c>
    </row>
    <row r="892" spans="2:51" s="13" customFormat="1" ht="10.2">
      <c r="B892" s="196"/>
      <c r="C892" s="197"/>
      <c r="D892" s="189" t="s">
        <v>134</v>
      </c>
      <c r="E892" s="198" t="s">
        <v>28</v>
      </c>
      <c r="F892" s="199" t="s">
        <v>919</v>
      </c>
      <c r="G892" s="197"/>
      <c r="H892" s="198" t="s">
        <v>28</v>
      </c>
      <c r="I892" s="200"/>
      <c r="J892" s="197"/>
      <c r="K892" s="197"/>
      <c r="L892" s="201"/>
      <c r="M892" s="202"/>
      <c r="N892" s="203"/>
      <c r="O892" s="203"/>
      <c r="P892" s="203"/>
      <c r="Q892" s="203"/>
      <c r="R892" s="203"/>
      <c r="S892" s="203"/>
      <c r="T892" s="204"/>
      <c r="AT892" s="205" t="s">
        <v>134</v>
      </c>
      <c r="AU892" s="205" t="s">
        <v>84</v>
      </c>
      <c r="AV892" s="13" t="s">
        <v>82</v>
      </c>
      <c r="AW892" s="13" t="s">
        <v>35</v>
      </c>
      <c r="AX892" s="13" t="s">
        <v>74</v>
      </c>
      <c r="AY892" s="205" t="s">
        <v>121</v>
      </c>
    </row>
    <row r="893" spans="2:51" s="14" customFormat="1" ht="10.2">
      <c r="B893" s="206"/>
      <c r="C893" s="207"/>
      <c r="D893" s="189" t="s">
        <v>134</v>
      </c>
      <c r="E893" s="208" t="s">
        <v>28</v>
      </c>
      <c r="F893" s="209" t="s">
        <v>920</v>
      </c>
      <c r="G893" s="207"/>
      <c r="H893" s="210">
        <v>1.17</v>
      </c>
      <c r="I893" s="211"/>
      <c r="J893" s="207"/>
      <c r="K893" s="207"/>
      <c r="L893" s="212"/>
      <c r="M893" s="213"/>
      <c r="N893" s="214"/>
      <c r="O893" s="214"/>
      <c r="P893" s="214"/>
      <c r="Q893" s="214"/>
      <c r="R893" s="214"/>
      <c r="S893" s="214"/>
      <c r="T893" s="215"/>
      <c r="AT893" s="216" t="s">
        <v>134</v>
      </c>
      <c r="AU893" s="216" t="s">
        <v>84</v>
      </c>
      <c r="AV893" s="14" t="s">
        <v>84</v>
      </c>
      <c r="AW893" s="14" t="s">
        <v>35</v>
      </c>
      <c r="AX893" s="14" t="s">
        <v>74</v>
      </c>
      <c r="AY893" s="216" t="s">
        <v>121</v>
      </c>
    </row>
    <row r="894" spans="2:51" s="13" customFormat="1" ht="10.2">
      <c r="B894" s="196"/>
      <c r="C894" s="197"/>
      <c r="D894" s="189" t="s">
        <v>134</v>
      </c>
      <c r="E894" s="198" t="s">
        <v>28</v>
      </c>
      <c r="F894" s="199" t="s">
        <v>921</v>
      </c>
      <c r="G894" s="197"/>
      <c r="H894" s="198" t="s">
        <v>28</v>
      </c>
      <c r="I894" s="200"/>
      <c r="J894" s="197"/>
      <c r="K894" s="197"/>
      <c r="L894" s="201"/>
      <c r="M894" s="202"/>
      <c r="N894" s="203"/>
      <c r="O894" s="203"/>
      <c r="P894" s="203"/>
      <c r="Q894" s="203"/>
      <c r="R894" s="203"/>
      <c r="S894" s="203"/>
      <c r="T894" s="204"/>
      <c r="AT894" s="205" t="s">
        <v>134</v>
      </c>
      <c r="AU894" s="205" t="s">
        <v>84</v>
      </c>
      <c r="AV894" s="13" t="s">
        <v>82</v>
      </c>
      <c r="AW894" s="13" t="s">
        <v>35</v>
      </c>
      <c r="AX894" s="13" t="s">
        <v>74</v>
      </c>
      <c r="AY894" s="205" t="s">
        <v>121</v>
      </c>
    </row>
    <row r="895" spans="2:51" s="14" customFormat="1" ht="10.2">
      <c r="B895" s="206"/>
      <c r="C895" s="207"/>
      <c r="D895" s="189" t="s">
        <v>134</v>
      </c>
      <c r="E895" s="208" t="s">
        <v>28</v>
      </c>
      <c r="F895" s="209" t="s">
        <v>922</v>
      </c>
      <c r="G895" s="207"/>
      <c r="H895" s="210">
        <v>3.786</v>
      </c>
      <c r="I895" s="211"/>
      <c r="J895" s="207"/>
      <c r="K895" s="207"/>
      <c r="L895" s="212"/>
      <c r="M895" s="213"/>
      <c r="N895" s="214"/>
      <c r="O895" s="214"/>
      <c r="P895" s="214"/>
      <c r="Q895" s="214"/>
      <c r="R895" s="214"/>
      <c r="S895" s="214"/>
      <c r="T895" s="215"/>
      <c r="AT895" s="216" t="s">
        <v>134</v>
      </c>
      <c r="AU895" s="216" t="s">
        <v>84</v>
      </c>
      <c r="AV895" s="14" t="s">
        <v>84</v>
      </c>
      <c r="AW895" s="14" t="s">
        <v>35</v>
      </c>
      <c r="AX895" s="14" t="s">
        <v>74</v>
      </c>
      <c r="AY895" s="216" t="s">
        <v>121</v>
      </c>
    </row>
    <row r="896" spans="2:51" s="13" customFormat="1" ht="10.2">
      <c r="B896" s="196"/>
      <c r="C896" s="197"/>
      <c r="D896" s="189" t="s">
        <v>134</v>
      </c>
      <c r="E896" s="198" t="s">
        <v>28</v>
      </c>
      <c r="F896" s="199" t="s">
        <v>923</v>
      </c>
      <c r="G896" s="197"/>
      <c r="H896" s="198" t="s">
        <v>28</v>
      </c>
      <c r="I896" s="200"/>
      <c r="J896" s="197"/>
      <c r="K896" s="197"/>
      <c r="L896" s="201"/>
      <c r="M896" s="202"/>
      <c r="N896" s="203"/>
      <c r="O896" s="203"/>
      <c r="P896" s="203"/>
      <c r="Q896" s="203"/>
      <c r="R896" s="203"/>
      <c r="S896" s="203"/>
      <c r="T896" s="204"/>
      <c r="AT896" s="205" t="s">
        <v>134</v>
      </c>
      <c r="AU896" s="205" t="s">
        <v>84</v>
      </c>
      <c r="AV896" s="13" t="s">
        <v>82</v>
      </c>
      <c r="AW896" s="13" t="s">
        <v>35</v>
      </c>
      <c r="AX896" s="13" t="s">
        <v>74</v>
      </c>
      <c r="AY896" s="205" t="s">
        <v>121</v>
      </c>
    </row>
    <row r="897" spans="2:51" s="14" customFormat="1" ht="10.2">
      <c r="B897" s="206"/>
      <c r="C897" s="207"/>
      <c r="D897" s="189" t="s">
        <v>134</v>
      </c>
      <c r="E897" s="208" t="s">
        <v>28</v>
      </c>
      <c r="F897" s="209" t="s">
        <v>924</v>
      </c>
      <c r="G897" s="207"/>
      <c r="H897" s="210">
        <v>0.256</v>
      </c>
      <c r="I897" s="211"/>
      <c r="J897" s="207"/>
      <c r="K897" s="207"/>
      <c r="L897" s="212"/>
      <c r="M897" s="213"/>
      <c r="N897" s="214"/>
      <c r="O897" s="214"/>
      <c r="P897" s="214"/>
      <c r="Q897" s="214"/>
      <c r="R897" s="214"/>
      <c r="S897" s="214"/>
      <c r="T897" s="215"/>
      <c r="AT897" s="216" t="s">
        <v>134</v>
      </c>
      <c r="AU897" s="216" t="s">
        <v>84</v>
      </c>
      <c r="AV897" s="14" t="s">
        <v>84</v>
      </c>
      <c r="AW897" s="14" t="s">
        <v>35</v>
      </c>
      <c r="AX897" s="14" t="s">
        <v>74</v>
      </c>
      <c r="AY897" s="216" t="s">
        <v>121</v>
      </c>
    </row>
    <row r="898" spans="2:51" s="14" customFormat="1" ht="10.2">
      <c r="B898" s="206"/>
      <c r="C898" s="207"/>
      <c r="D898" s="189" t="s">
        <v>134</v>
      </c>
      <c r="E898" s="208" t="s">
        <v>28</v>
      </c>
      <c r="F898" s="209" t="s">
        <v>925</v>
      </c>
      <c r="G898" s="207"/>
      <c r="H898" s="210">
        <v>0.272</v>
      </c>
      <c r="I898" s="211"/>
      <c r="J898" s="207"/>
      <c r="K898" s="207"/>
      <c r="L898" s="212"/>
      <c r="M898" s="213"/>
      <c r="N898" s="214"/>
      <c r="O898" s="214"/>
      <c r="P898" s="214"/>
      <c r="Q898" s="214"/>
      <c r="R898" s="214"/>
      <c r="S898" s="214"/>
      <c r="T898" s="215"/>
      <c r="AT898" s="216" t="s">
        <v>134</v>
      </c>
      <c r="AU898" s="216" t="s">
        <v>84</v>
      </c>
      <c r="AV898" s="14" t="s">
        <v>84</v>
      </c>
      <c r="AW898" s="14" t="s">
        <v>35</v>
      </c>
      <c r="AX898" s="14" t="s">
        <v>74</v>
      </c>
      <c r="AY898" s="216" t="s">
        <v>121</v>
      </c>
    </row>
    <row r="899" spans="2:51" s="15" customFormat="1" ht="10.2">
      <c r="B899" s="217"/>
      <c r="C899" s="218"/>
      <c r="D899" s="189" t="s">
        <v>134</v>
      </c>
      <c r="E899" s="219" t="s">
        <v>28</v>
      </c>
      <c r="F899" s="220" t="s">
        <v>192</v>
      </c>
      <c r="G899" s="218"/>
      <c r="H899" s="221">
        <v>16.492</v>
      </c>
      <c r="I899" s="222"/>
      <c r="J899" s="218"/>
      <c r="K899" s="218"/>
      <c r="L899" s="223"/>
      <c r="M899" s="224"/>
      <c r="N899" s="225"/>
      <c r="O899" s="225"/>
      <c r="P899" s="225"/>
      <c r="Q899" s="225"/>
      <c r="R899" s="225"/>
      <c r="S899" s="225"/>
      <c r="T899" s="226"/>
      <c r="AT899" s="227" t="s">
        <v>134</v>
      </c>
      <c r="AU899" s="227" t="s">
        <v>84</v>
      </c>
      <c r="AV899" s="15" t="s">
        <v>145</v>
      </c>
      <c r="AW899" s="15" t="s">
        <v>35</v>
      </c>
      <c r="AX899" s="15" t="s">
        <v>74</v>
      </c>
      <c r="AY899" s="227" t="s">
        <v>121</v>
      </c>
    </row>
    <row r="900" spans="2:51" s="13" customFormat="1" ht="10.2">
      <c r="B900" s="196"/>
      <c r="C900" s="197"/>
      <c r="D900" s="189" t="s">
        <v>134</v>
      </c>
      <c r="E900" s="198" t="s">
        <v>28</v>
      </c>
      <c r="F900" s="199" t="s">
        <v>926</v>
      </c>
      <c r="G900" s="197"/>
      <c r="H900" s="198" t="s">
        <v>28</v>
      </c>
      <c r="I900" s="200"/>
      <c r="J900" s="197"/>
      <c r="K900" s="197"/>
      <c r="L900" s="201"/>
      <c r="M900" s="202"/>
      <c r="N900" s="203"/>
      <c r="O900" s="203"/>
      <c r="P900" s="203"/>
      <c r="Q900" s="203"/>
      <c r="R900" s="203"/>
      <c r="S900" s="203"/>
      <c r="T900" s="204"/>
      <c r="AT900" s="205" t="s">
        <v>134</v>
      </c>
      <c r="AU900" s="205" t="s">
        <v>84</v>
      </c>
      <c r="AV900" s="13" t="s">
        <v>82</v>
      </c>
      <c r="AW900" s="13" t="s">
        <v>35</v>
      </c>
      <c r="AX900" s="13" t="s">
        <v>74</v>
      </c>
      <c r="AY900" s="205" t="s">
        <v>121</v>
      </c>
    </row>
    <row r="901" spans="2:51" s="13" customFormat="1" ht="10.2">
      <c r="B901" s="196"/>
      <c r="C901" s="197"/>
      <c r="D901" s="189" t="s">
        <v>134</v>
      </c>
      <c r="E901" s="198" t="s">
        <v>28</v>
      </c>
      <c r="F901" s="199" t="s">
        <v>927</v>
      </c>
      <c r="G901" s="197"/>
      <c r="H901" s="198" t="s">
        <v>28</v>
      </c>
      <c r="I901" s="200"/>
      <c r="J901" s="197"/>
      <c r="K901" s="197"/>
      <c r="L901" s="201"/>
      <c r="M901" s="202"/>
      <c r="N901" s="203"/>
      <c r="O901" s="203"/>
      <c r="P901" s="203"/>
      <c r="Q901" s="203"/>
      <c r="R901" s="203"/>
      <c r="S901" s="203"/>
      <c r="T901" s="204"/>
      <c r="AT901" s="205" t="s">
        <v>134</v>
      </c>
      <c r="AU901" s="205" t="s">
        <v>84</v>
      </c>
      <c r="AV901" s="13" t="s">
        <v>82</v>
      </c>
      <c r="AW901" s="13" t="s">
        <v>35</v>
      </c>
      <c r="AX901" s="13" t="s">
        <v>74</v>
      </c>
      <c r="AY901" s="205" t="s">
        <v>121</v>
      </c>
    </row>
    <row r="902" spans="2:51" s="14" customFormat="1" ht="10.2">
      <c r="B902" s="206"/>
      <c r="C902" s="207"/>
      <c r="D902" s="189" t="s">
        <v>134</v>
      </c>
      <c r="E902" s="208" t="s">
        <v>28</v>
      </c>
      <c r="F902" s="209" t="s">
        <v>928</v>
      </c>
      <c r="G902" s="207"/>
      <c r="H902" s="210">
        <v>4.6</v>
      </c>
      <c r="I902" s="211"/>
      <c r="J902" s="207"/>
      <c r="K902" s="207"/>
      <c r="L902" s="212"/>
      <c r="M902" s="213"/>
      <c r="N902" s="214"/>
      <c r="O902" s="214"/>
      <c r="P902" s="214"/>
      <c r="Q902" s="214"/>
      <c r="R902" s="214"/>
      <c r="S902" s="214"/>
      <c r="T902" s="215"/>
      <c r="AT902" s="216" t="s">
        <v>134</v>
      </c>
      <c r="AU902" s="216" t="s">
        <v>84</v>
      </c>
      <c r="AV902" s="14" t="s">
        <v>84</v>
      </c>
      <c r="AW902" s="14" t="s">
        <v>35</v>
      </c>
      <c r="AX902" s="14" t="s">
        <v>74</v>
      </c>
      <c r="AY902" s="216" t="s">
        <v>121</v>
      </c>
    </row>
    <row r="903" spans="2:51" s="14" customFormat="1" ht="10.2">
      <c r="B903" s="206"/>
      <c r="C903" s="207"/>
      <c r="D903" s="189" t="s">
        <v>134</v>
      </c>
      <c r="E903" s="208" t="s">
        <v>28</v>
      </c>
      <c r="F903" s="209" t="s">
        <v>929</v>
      </c>
      <c r="G903" s="207"/>
      <c r="H903" s="210">
        <v>9.5</v>
      </c>
      <c r="I903" s="211"/>
      <c r="J903" s="207"/>
      <c r="K903" s="207"/>
      <c r="L903" s="212"/>
      <c r="M903" s="213"/>
      <c r="N903" s="214"/>
      <c r="O903" s="214"/>
      <c r="P903" s="214"/>
      <c r="Q903" s="214"/>
      <c r="R903" s="214"/>
      <c r="S903" s="214"/>
      <c r="T903" s="215"/>
      <c r="AT903" s="216" t="s">
        <v>134</v>
      </c>
      <c r="AU903" s="216" t="s">
        <v>84</v>
      </c>
      <c r="AV903" s="14" t="s">
        <v>84</v>
      </c>
      <c r="AW903" s="14" t="s">
        <v>35</v>
      </c>
      <c r="AX903" s="14" t="s">
        <v>74</v>
      </c>
      <c r="AY903" s="216" t="s">
        <v>121</v>
      </c>
    </row>
    <row r="904" spans="2:51" s="14" customFormat="1" ht="10.2">
      <c r="B904" s="206"/>
      <c r="C904" s="207"/>
      <c r="D904" s="189" t="s">
        <v>134</v>
      </c>
      <c r="E904" s="208" t="s">
        <v>28</v>
      </c>
      <c r="F904" s="209" t="s">
        <v>930</v>
      </c>
      <c r="G904" s="207"/>
      <c r="H904" s="210">
        <v>6.4</v>
      </c>
      <c r="I904" s="211"/>
      <c r="J904" s="207"/>
      <c r="K904" s="207"/>
      <c r="L904" s="212"/>
      <c r="M904" s="213"/>
      <c r="N904" s="214"/>
      <c r="O904" s="214"/>
      <c r="P904" s="214"/>
      <c r="Q904" s="214"/>
      <c r="R904" s="214"/>
      <c r="S904" s="214"/>
      <c r="T904" s="215"/>
      <c r="AT904" s="216" t="s">
        <v>134</v>
      </c>
      <c r="AU904" s="216" t="s">
        <v>84</v>
      </c>
      <c r="AV904" s="14" t="s">
        <v>84</v>
      </c>
      <c r="AW904" s="14" t="s">
        <v>35</v>
      </c>
      <c r="AX904" s="14" t="s">
        <v>74</v>
      </c>
      <c r="AY904" s="216" t="s">
        <v>121</v>
      </c>
    </row>
    <row r="905" spans="2:51" s="13" customFormat="1" ht="10.2">
      <c r="B905" s="196"/>
      <c r="C905" s="197"/>
      <c r="D905" s="189" t="s">
        <v>134</v>
      </c>
      <c r="E905" s="198" t="s">
        <v>28</v>
      </c>
      <c r="F905" s="199" t="s">
        <v>931</v>
      </c>
      <c r="G905" s="197"/>
      <c r="H905" s="198" t="s">
        <v>28</v>
      </c>
      <c r="I905" s="200"/>
      <c r="J905" s="197"/>
      <c r="K905" s="197"/>
      <c r="L905" s="201"/>
      <c r="M905" s="202"/>
      <c r="N905" s="203"/>
      <c r="O905" s="203"/>
      <c r="P905" s="203"/>
      <c r="Q905" s="203"/>
      <c r="R905" s="203"/>
      <c r="S905" s="203"/>
      <c r="T905" s="204"/>
      <c r="AT905" s="205" t="s">
        <v>134</v>
      </c>
      <c r="AU905" s="205" t="s">
        <v>84</v>
      </c>
      <c r="AV905" s="13" t="s">
        <v>82</v>
      </c>
      <c r="AW905" s="13" t="s">
        <v>35</v>
      </c>
      <c r="AX905" s="13" t="s">
        <v>74</v>
      </c>
      <c r="AY905" s="205" t="s">
        <v>121</v>
      </c>
    </row>
    <row r="906" spans="2:51" s="14" customFormat="1" ht="10.2">
      <c r="B906" s="206"/>
      <c r="C906" s="207"/>
      <c r="D906" s="189" t="s">
        <v>134</v>
      </c>
      <c r="E906" s="208" t="s">
        <v>28</v>
      </c>
      <c r="F906" s="209" t="s">
        <v>932</v>
      </c>
      <c r="G906" s="207"/>
      <c r="H906" s="210">
        <v>1</v>
      </c>
      <c r="I906" s="211"/>
      <c r="J906" s="207"/>
      <c r="K906" s="207"/>
      <c r="L906" s="212"/>
      <c r="M906" s="213"/>
      <c r="N906" s="214"/>
      <c r="O906" s="214"/>
      <c r="P906" s="214"/>
      <c r="Q906" s="214"/>
      <c r="R906" s="214"/>
      <c r="S906" s="214"/>
      <c r="T906" s="215"/>
      <c r="AT906" s="216" t="s">
        <v>134</v>
      </c>
      <c r="AU906" s="216" t="s">
        <v>84</v>
      </c>
      <c r="AV906" s="14" t="s">
        <v>84</v>
      </c>
      <c r="AW906" s="14" t="s">
        <v>35</v>
      </c>
      <c r="AX906" s="14" t="s">
        <v>74</v>
      </c>
      <c r="AY906" s="216" t="s">
        <v>121</v>
      </c>
    </row>
    <row r="907" spans="2:51" s="13" customFormat="1" ht="10.2">
      <c r="B907" s="196"/>
      <c r="C907" s="197"/>
      <c r="D907" s="189" t="s">
        <v>134</v>
      </c>
      <c r="E907" s="198" t="s">
        <v>28</v>
      </c>
      <c r="F907" s="199" t="s">
        <v>933</v>
      </c>
      <c r="G907" s="197"/>
      <c r="H907" s="198" t="s">
        <v>28</v>
      </c>
      <c r="I907" s="200"/>
      <c r="J907" s="197"/>
      <c r="K907" s="197"/>
      <c r="L907" s="201"/>
      <c r="M907" s="202"/>
      <c r="N907" s="203"/>
      <c r="O907" s="203"/>
      <c r="P907" s="203"/>
      <c r="Q907" s="203"/>
      <c r="R907" s="203"/>
      <c r="S907" s="203"/>
      <c r="T907" s="204"/>
      <c r="AT907" s="205" t="s">
        <v>134</v>
      </c>
      <c r="AU907" s="205" t="s">
        <v>84</v>
      </c>
      <c r="AV907" s="13" t="s">
        <v>82</v>
      </c>
      <c r="AW907" s="13" t="s">
        <v>35</v>
      </c>
      <c r="AX907" s="13" t="s">
        <v>74</v>
      </c>
      <c r="AY907" s="205" t="s">
        <v>121</v>
      </c>
    </row>
    <row r="908" spans="2:51" s="14" customFormat="1" ht="10.2">
      <c r="B908" s="206"/>
      <c r="C908" s="207"/>
      <c r="D908" s="189" t="s">
        <v>134</v>
      </c>
      <c r="E908" s="208" t="s">
        <v>28</v>
      </c>
      <c r="F908" s="209" t="s">
        <v>928</v>
      </c>
      <c r="G908" s="207"/>
      <c r="H908" s="210">
        <v>4.6</v>
      </c>
      <c r="I908" s="211"/>
      <c r="J908" s="207"/>
      <c r="K908" s="207"/>
      <c r="L908" s="212"/>
      <c r="M908" s="213"/>
      <c r="N908" s="214"/>
      <c r="O908" s="214"/>
      <c r="P908" s="214"/>
      <c r="Q908" s="214"/>
      <c r="R908" s="214"/>
      <c r="S908" s="214"/>
      <c r="T908" s="215"/>
      <c r="AT908" s="216" t="s">
        <v>134</v>
      </c>
      <c r="AU908" s="216" t="s">
        <v>84</v>
      </c>
      <c r="AV908" s="14" t="s">
        <v>84</v>
      </c>
      <c r="AW908" s="14" t="s">
        <v>35</v>
      </c>
      <c r="AX908" s="14" t="s">
        <v>74</v>
      </c>
      <c r="AY908" s="216" t="s">
        <v>121</v>
      </c>
    </row>
    <row r="909" spans="2:51" s="14" customFormat="1" ht="10.2">
      <c r="B909" s="206"/>
      <c r="C909" s="207"/>
      <c r="D909" s="189" t="s">
        <v>134</v>
      </c>
      <c r="E909" s="208" t="s">
        <v>28</v>
      </c>
      <c r="F909" s="209" t="s">
        <v>934</v>
      </c>
      <c r="G909" s="207"/>
      <c r="H909" s="210">
        <v>11.02</v>
      </c>
      <c r="I909" s="211"/>
      <c r="J909" s="207"/>
      <c r="K909" s="207"/>
      <c r="L909" s="212"/>
      <c r="M909" s="213"/>
      <c r="N909" s="214"/>
      <c r="O909" s="214"/>
      <c r="P909" s="214"/>
      <c r="Q909" s="214"/>
      <c r="R909" s="214"/>
      <c r="S909" s="214"/>
      <c r="T909" s="215"/>
      <c r="AT909" s="216" t="s">
        <v>134</v>
      </c>
      <c r="AU909" s="216" t="s">
        <v>84</v>
      </c>
      <c r="AV909" s="14" t="s">
        <v>84</v>
      </c>
      <c r="AW909" s="14" t="s">
        <v>35</v>
      </c>
      <c r="AX909" s="14" t="s">
        <v>74</v>
      </c>
      <c r="AY909" s="216" t="s">
        <v>121</v>
      </c>
    </row>
    <row r="910" spans="2:51" s="14" customFormat="1" ht="10.2">
      <c r="B910" s="206"/>
      <c r="C910" s="207"/>
      <c r="D910" s="189" t="s">
        <v>134</v>
      </c>
      <c r="E910" s="208" t="s">
        <v>28</v>
      </c>
      <c r="F910" s="209" t="s">
        <v>935</v>
      </c>
      <c r="G910" s="207"/>
      <c r="H910" s="210">
        <v>7.424</v>
      </c>
      <c r="I910" s="211"/>
      <c r="J910" s="207"/>
      <c r="K910" s="207"/>
      <c r="L910" s="212"/>
      <c r="M910" s="213"/>
      <c r="N910" s="214"/>
      <c r="O910" s="214"/>
      <c r="P910" s="214"/>
      <c r="Q910" s="214"/>
      <c r="R910" s="214"/>
      <c r="S910" s="214"/>
      <c r="T910" s="215"/>
      <c r="AT910" s="216" t="s">
        <v>134</v>
      </c>
      <c r="AU910" s="216" t="s">
        <v>84</v>
      </c>
      <c r="AV910" s="14" t="s">
        <v>84</v>
      </c>
      <c r="AW910" s="14" t="s">
        <v>35</v>
      </c>
      <c r="AX910" s="14" t="s">
        <v>74</v>
      </c>
      <c r="AY910" s="216" t="s">
        <v>121</v>
      </c>
    </row>
    <row r="911" spans="2:51" s="13" customFormat="1" ht="10.2">
      <c r="B911" s="196"/>
      <c r="C911" s="197"/>
      <c r="D911" s="189" t="s">
        <v>134</v>
      </c>
      <c r="E911" s="198" t="s">
        <v>28</v>
      </c>
      <c r="F911" s="199" t="s">
        <v>931</v>
      </c>
      <c r="G911" s="197"/>
      <c r="H911" s="198" t="s">
        <v>28</v>
      </c>
      <c r="I911" s="200"/>
      <c r="J911" s="197"/>
      <c r="K911" s="197"/>
      <c r="L911" s="201"/>
      <c r="M911" s="202"/>
      <c r="N911" s="203"/>
      <c r="O911" s="203"/>
      <c r="P911" s="203"/>
      <c r="Q911" s="203"/>
      <c r="R911" s="203"/>
      <c r="S911" s="203"/>
      <c r="T911" s="204"/>
      <c r="AT911" s="205" t="s">
        <v>134</v>
      </c>
      <c r="AU911" s="205" t="s">
        <v>84</v>
      </c>
      <c r="AV911" s="13" t="s">
        <v>82</v>
      </c>
      <c r="AW911" s="13" t="s">
        <v>35</v>
      </c>
      <c r="AX911" s="13" t="s">
        <v>74</v>
      </c>
      <c r="AY911" s="205" t="s">
        <v>121</v>
      </c>
    </row>
    <row r="912" spans="2:51" s="14" customFormat="1" ht="10.2">
      <c r="B912" s="206"/>
      <c r="C912" s="207"/>
      <c r="D912" s="189" t="s">
        <v>134</v>
      </c>
      <c r="E912" s="208" t="s">
        <v>28</v>
      </c>
      <c r="F912" s="209" t="s">
        <v>936</v>
      </c>
      <c r="G912" s="207"/>
      <c r="H912" s="210">
        <v>1.2</v>
      </c>
      <c r="I912" s="211"/>
      <c r="J912" s="207"/>
      <c r="K912" s="207"/>
      <c r="L912" s="212"/>
      <c r="M912" s="213"/>
      <c r="N912" s="214"/>
      <c r="O912" s="214"/>
      <c r="P912" s="214"/>
      <c r="Q912" s="214"/>
      <c r="R912" s="214"/>
      <c r="S912" s="214"/>
      <c r="T912" s="215"/>
      <c r="AT912" s="216" t="s">
        <v>134</v>
      </c>
      <c r="AU912" s="216" t="s">
        <v>84</v>
      </c>
      <c r="AV912" s="14" t="s">
        <v>84</v>
      </c>
      <c r="AW912" s="14" t="s">
        <v>35</v>
      </c>
      <c r="AX912" s="14" t="s">
        <v>74</v>
      </c>
      <c r="AY912" s="216" t="s">
        <v>121</v>
      </c>
    </row>
    <row r="913" spans="2:51" s="15" customFormat="1" ht="10.2">
      <c r="B913" s="217"/>
      <c r="C913" s="218"/>
      <c r="D913" s="189" t="s">
        <v>134</v>
      </c>
      <c r="E913" s="219" t="s">
        <v>28</v>
      </c>
      <c r="F913" s="220" t="s">
        <v>192</v>
      </c>
      <c r="G913" s="218"/>
      <c r="H913" s="221">
        <v>45.744</v>
      </c>
      <c r="I913" s="222"/>
      <c r="J913" s="218"/>
      <c r="K913" s="218"/>
      <c r="L913" s="223"/>
      <c r="M913" s="224"/>
      <c r="N913" s="225"/>
      <c r="O913" s="225"/>
      <c r="P913" s="225"/>
      <c r="Q913" s="225"/>
      <c r="R913" s="225"/>
      <c r="S913" s="225"/>
      <c r="T913" s="226"/>
      <c r="AT913" s="227" t="s">
        <v>134</v>
      </c>
      <c r="AU913" s="227" t="s">
        <v>84</v>
      </c>
      <c r="AV913" s="15" t="s">
        <v>145</v>
      </c>
      <c r="AW913" s="15" t="s">
        <v>35</v>
      </c>
      <c r="AX913" s="15" t="s">
        <v>74</v>
      </c>
      <c r="AY913" s="227" t="s">
        <v>121</v>
      </c>
    </row>
    <row r="914" spans="2:51" s="13" customFormat="1" ht="10.2">
      <c r="B914" s="196"/>
      <c r="C914" s="197"/>
      <c r="D914" s="189" t="s">
        <v>134</v>
      </c>
      <c r="E914" s="198" t="s">
        <v>28</v>
      </c>
      <c r="F914" s="199" t="s">
        <v>937</v>
      </c>
      <c r="G914" s="197"/>
      <c r="H914" s="198" t="s">
        <v>28</v>
      </c>
      <c r="I914" s="200"/>
      <c r="J914" s="197"/>
      <c r="K914" s="197"/>
      <c r="L914" s="201"/>
      <c r="M914" s="202"/>
      <c r="N914" s="203"/>
      <c r="O914" s="203"/>
      <c r="P914" s="203"/>
      <c r="Q914" s="203"/>
      <c r="R914" s="203"/>
      <c r="S914" s="203"/>
      <c r="T914" s="204"/>
      <c r="AT914" s="205" t="s">
        <v>134</v>
      </c>
      <c r="AU914" s="205" t="s">
        <v>84</v>
      </c>
      <c r="AV914" s="13" t="s">
        <v>82</v>
      </c>
      <c r="AW914" s="13" t="s">
        <v>35</v>
      </c>
      <c r="AX914" s="13" t="s">
        <v>74</v>
      </c>
      <c r="AY914" s="205" t="s">
        <v>121</v>
      </c>
    </row>
    <row r="915" spans="2:51" s="14" customFormat="1" ht="10.2">
      <c r="B915" s="206"/>
      <c r="C915" s="207"/>
      <c r="D915" s="189" t="s">
        <v>134</v>
      </c>
      <c r="E915" s="208" t="s">
        <v>28</v>
      </c>
      <c r="F915" s="209" t="s">
        <v>938</v>
      </c>
      <c r="G915" s="207"/>
      <c r="H915" s="210">
        <v>4.32</v>
      </c>
      <c r="I915" s="211"/>
      <c r="J915" s="207"/>
      <c r="K915" s="207"/>
      <c r="L915" s="212"/>
      <c r="M915" s="213"/>
      <c r="N915" s="214"/>
      <c r="O915" s="214"/>
      <c r="P915" s="214"/>
      <c r="Q915" s="214"/>
      <c r="R915" s="214"/>
      <c r="S915" s="214"/>
      <c r="T915" s="215"/>
      <c r="AT915" s="216" t="s">
        <v>134</v>
      </c>
      <c r="AU915" s="216" t="s">
        <v>84</v>
      </c>
      <c r="AV915" s="14" t="s">
        <v>84</v>
      </c>
      <c r="AW915" s="14" t="s">
        <v>35</v>
      </c>
      <c r="AX915" s="14" t="s">
        <v>74</v>
      </c>
      <c r="AY915" s="216" t="s">
        <v>121</v>
      </c>
    </row>
    <row r="916" spans="2:51" s="16" customFormat="1" ht="10.2">
      <c r="B916" s="228"/>
      <c r="C916" s="229"/>
      <c r="D916" s="189" t="s">
        <v>134</v>
      </c>
      <c r="E916" s="230" t="s">
        <v>28</v>
      </c>
      <c r="F916" s="231" t="s">
        <v>198</v>
      </c>
      <c r="G916" s="229"/>
      <c r="H916" s="232">
        <v>66.556</v>
      </c>
      <c r="I916" s="233"/>
      <c r="J916" s="229"/>
      <c r="K916" s="229"/>
      <c r="L916" s="234"/>
      <c r="M916" s="235"/>
      <c r="N916" s="236"/>
      <c r="O916" s="236"/>
      <c r="P916" s="236"/>
      <c r="Q916" s="236"/>
      <c r="R916" s="236"/>
      <c r="S916" s="236"/>
      <c r="T916" s="237"/>
      <c r="AT916" s="238" t="s">
        <v>134</v>
      </c>
      <c r="AU916" s="238" t="s">
        <v>84</v>
      </c>
      <c r="AV916" s="16" t="s">
        <v>128</v>
      </c>
      <c r="AW916" s="16" t="s">
        <v>35</v>
      </c>
      <c r="AX916" s="16" t="s">
        <v>82</v>
      </c>
      <c r="AY916" s="238" t="s">
        <v>121</v>
      </c>
    </row>
    <row r="917" spans="1:65" s="2" customFormat="1" ht="16.5" customHeight="1">
      <c r="A917" s="36"/>
      <c r="B917" s="37"/>
      <c r="C917" s="176" t="s">
        <v>939</v>
      </c>
      <c r="D917" s="176" t="s">
        <v>123</v>
      </c>
      <c r="E917" s="177" t="s">
        <v>940</v>
      </c>
      <c r="F917" s="178" t="s">
        <v>941</v>
      </c>
      <c r="G917" s="179" t="s">
        <v>126</v>
      </c>
      <c r="H917" s="180">
        <v>66.556</v>
      </c>
      <c r="I917" s="181"/>
      <c r="J917" s="182">
        <f>ROUND(I917*H917,2)</f>
        <v>0</v>
      </c>
      <c r="K917" s="178" t="s">
        <v>127</v>
      </c>
      <c r="L917" s="41"/>
      <c r="M917" s="183" t="s">
        <v>28</v>
      </c>
      <c r="N917" s="184" t="s">
        <v>47</v>
      </c>
      <c r="O917" s="67"/>
      <c r="P917" s="185">
        <f>O917*H917</f>
        <v>0</v>
      </c>
      <c r="Q917" s="185">
        <v>0.00013</v>
      </c>
      <c r="R917" s="185">
        <f>Q917*H917</f>
        <v>0.008652279999999998</v>
      </c>
      <c r="S917" s="185">
        <v>0</v>
      </c>
      <c r="T917" s="186">
        <f>S917*H917</f>
        <v>0</v>
      </c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R917" s="187" t="s">
        <v>255</v>
      </c>
      <c r="AT917" s="187" t="s">
        <v>123</v>
      </c>
      <c r="AU917" s="187" t="s">
        <v>84</v>
      </c>
      <c r="AY917" s="19" t="s">
        <v>121</v>
      </c>
      <c r="BE917" s="188">
        <f>IF(N917="základní",J917,0)</f>
        <v>0</v>
      </c>
      <c r="BF917" s="188">
        <f>IF(N917="snížená",J917,0)</f>
        <v>0</v>
      </c>
      <c r="BG917" s="188">
        <f>IF(N917="zákl. přenesená",J917,0)</f>
        <v>0</v>
      </c>
      <c r="BH917" s="188">
        <f>IF(N917="sníž. přenesená",J917,0)</f>
        <v>0</v>
      </c>
      <c r="BI917" s="188">
        <f>IF(N917="nulová",J917,0)</f>
        <v>0</v>
      </c>
      <c r="BJ917" s="19" t="s">
        <v>128</v>
      </c>
      <c r="BK917" s="188">
        <f>ROUND(I917*H917,2)</f>
        <v>0</v>
      </c>
      <c r="BL917" s="19" t="s">
        <v>255</v>
      </c>
      <c r="BM917" s="187" t="s">
        <v>942</v>
      </c>
    </row>
    <row r="918" spans="1:47" s="2" customFormat="1" ht="10.2">
      <c r="A918" s="36"/>
      <c r="B918" s="37"/>
      <c r="C918" s="38"/>
      <c r="D918" s="189" t="s">
        <v>130</v>
      </c>
      <c r="E918" s="38"/>
      <c r="F918" s="190" t="s">
        <v>943</v>
      </c>
      <c r="G918" s="38"/>
      <c r="H918" s="38"/>
      <c r="I918" s="191"/>
      <c r="J918" s="38"/>
      <c r="K918" s="38"/>
      <c r="L918" s="41"/>
      <c r="M918" s="192"/>
      <c r="N918" s="193"/>
      <c r="O918" s="67"/>
      <c r="P918" s="67"/>
      <c r="Q918" s="67"/>
      <c r="R918" s="67"/>
      <c r="S918" s="67"/>
      <c r="T918" s="68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T918" s="19" t="s">
        <v>130</v>
      </c>
      <c r="AU918" s="19" t="s">
        <v>84</v>
      </c>
    </row>
    <row r="919" spans="1:47" s="2" customFormat="1" ht="10.2">
      <c r="A919" s="36"/>
      <c r="B919" s="37"/>
      <c r="C919" s="38"/>
      <c r="D919" s="194" t="s">
        <v>132</v>
      </c>
      <c r="E919" s="38"/>
      <c r="F919" s="195" t="s">
        <v>944</v>
      </c>
      <c r="G919" s="38"/>
      <c r="H919" s="38"/>
      <c r="I919" s="191"/>
      <c r="J919" s="38"/>
      <c r="K919" s="38"/>
      <c r="L919" s="41"/>
      <c r="M919" s="192"/>
      <c r="N919" s="193"/>
      <c r="O919" s="67"/>
      <c r="P919" s="67"/>
      <c r="Q919" s="67"/>
      <c r="R919" s="67"/>
      <c r="S919" s="67"/>
      <c r="T919" s="68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T919" s="19" t="s">
        <v>132</v>
      </c>
      <c r="AU919" s="19" t="s">
        <v>84</v>
      </c>
    </row>
    <row r="920" spans="2:51" s="13" customFormat="1" ht="10.2">
      <c r="B920" s="196"/>
      <c r="C920" s="197"/>
      <c r="D920" s="189" t="s">
        <v>134</v>
      </c>
      <c r="E920" s="198" t="s">
        <v>28</v>
      </c>
      <c r="F920" s="199" t="s">
        <v>914</v>
      </c>
      <c r="G920" s="197"/>
      <c r="H920" s="198" t="s">
        <v>28</v>
      </c>
      <c r="I920" s="200"/>
      <c r="J920" s="197"/>
      <c r="K920" s="197"/>
      <c r="L920" s="201"/>
      <c r="M920" s="202"/>
      <c r="N920" s="203"/>
      <c r="O920" s="203"/>
      <c r="P920" s="203"/>
      <c r="Q920" s="203"/>
      <c r="R920" s="203"/>
      <c r="S920" s="203"/>
      <c r="T920" s="204"/>
      <c r="AT920" s="205" t="s">
        <v>134</v>
      </c>
      <c r="AU920" s="205" t="s">
        <v>84</v>
      </c>
      <c r="AV920" s="13" t="s">
        <v>82</v>
      </c>
      <c r="AW920" s="13" t="s">
        <v>35</v>
      </c>
      <c r="AX920" s="13" t="s">
        <v>74</v>
      </c>
      <c r="AY920" s="205" t="s">
        <v>121</v>
      </c>
    </row>
    <row r="921" spans="2:51" s="13" customFormat="1" ht="20.4">
      <c r="B921" s="196"/>
      <c r="C921" s="197"/>
      <c r="D921" s="189" t="s">
        <v>134</v>
      </c>
      <c r="E921" s="198" t="s">
        <v>28</v>
      </c>
      <c r="F921" s="199" t="s">
        <v>945</v>
      </c>
      <c r="G921" s="197"/>
      <c r="H921" s="198" t="s">
        <v>28</v>
      </c>
      <c r="I921" s="200"/>
      <c r="J921" s="197"/>
      <c r="K921" s="197"/>
      <c r="L921" s="201"/>
      <c r="M921" s="202"/>
      <c r="N921" s="203"/>
      <c r="O921" s="203"/>
      <c r="P921" s="203"/>
      <c r="Q921" s="203"/>
      <c r="R921" s="203"/>
      <c r="S921" s="203"/>
      <c r="T921" s="204"/>
      <c r="AT921" s="205" t="s">
        <v>134</v>
      </c>
      <c r="AU921" s="205" t="s">
        <v>84</v>
      </c>
      <c r="AV921" s="13" t="s">
        <v>82</v>
      </c>
      <c r="AW921" s="13" t="s">
        <v>35</v>
      </c>
      <c r="AX921" s="13" t="s">
        <v>74</v>
      </c>
      <c r="AY921" s="205" t="s">
        <v>121</v>
      </c>
    </row>
    <row r="922" spans="2:51" s="13" customFormat="1" ht="10.2">
      <c r="B922" s="196"/>
      <c r="C922" s="197"/>
      <c r="D922" s="189" t="s">
        <v>134</v>
      </c>
      <c r="E922" s="198" t="s">
        <v>28</v>
      </c>
      <c r="F922" s="199" t="s">
        <v>916</v>
      </c>
      <c r="G922" s="197"/>
      <c r="H922" s="198" t="s">
        <v>28</v>
      </c>
      <c r="I922" s="200"/>
      <c r="J922" s="197"/>
      <c r="K922" s="197"/>
      <c r="L922" s="201"/>
      <c r="M922" s="202"/>
      <c r="N922" s="203"/>
      <c r="O922" s="203"/>
      <c r="P922" s="203"/>
      <c r="Q922" s="203"/>
      <c r="R922" s="203"/>
      <c r="S922" s="203"/>
      <c r="T922" s="204"/>
      <c r="AT922" s="205" t="s">
        <v>134</v>
      </c>
      <c r="AU922" s="205" t="s">
        <v>84</v>
      </c>
      <c r="AV922" s="13" t="s">
        <v>82</v>
      </c>
      <c r="AW922" s="13" t="s">
        <v>35</v>
      </c>
      <c r="AX922" s="13" t="s">
        <v>74</v>
      </c>
      <c r="AY922" s="205" t="s">
        <v>121</v>
      </c>
    </row>
    <row r="923" spans="2:51" s="13" customFormat="1" ht="10.2">
      <c r="B923" s="196"/>
      <c r="C923" s="197"/>
      <c r="D923" s="189" t="s">
        <v>134</v>
      </c>
      <c r="E923" s="198" t="s">
        <v>28</v>
      </c>
      <c r="F923" s="199" t="s">
        <v>917</v>
      </c>
      <c r="G923" s="197"/>
      <c r="H923" s="198" t="s">
        <v>28</v>
      </c>
      <c r="I923" s="200"/>
      <c r="J923" s="197"/>
      <c r="K923" s="197"/>
      <c r="L923" s="201"/>
      <c r="M923" s="202"/>
      <c r="N923" s="203"/>
      <c r="O923" s="203"/>
      <c r="P923" s="203"/>
      <c r="Q923" s="203"/>
      <c r="R923" s="203"/>
      <c r="S923" s="203"/>
      <c r="T923" s="204"/>
      <c r="AT923" s="205" t="s">
        <v>134</v>
      </c>
      <c r="AU923" s="205" t="s">
        <v>84</v>
      </c>
      <c r="AV923" s="13" t="s">
        <v>82</v>
      </c>
      <c r="AW923" s="13" t="s">
        <v>35</v>
      </c>
      <c r="AX923" s="13" t="s">
        <v>74</v>
      </c>
      <c r="AY923" s="205" t="s">
        <v>121</v>
      </c>
    </row>
    <row r="924" spans="2:51" s="14" customFormat="1" ht="10.2">
      <c r="B924" s="206"/>
      <c r="C924" s="207"/>
      <c r="D924" s="189" t="s">
        <v>134</v>
      </c>
      <c r="E924" s="208" t="s">
        <v>28</v>
      </c>
      <c r="F924" s="209" t="s">
        <v>918</v>
      </c>
      <c r="G924" s="207"/>
      <c r="H924" s="210">
        <v>11.008</v>
      </c>
      <c r="I924" s="211"/>
      <c r="J924" s="207"/>
      <c r="K924" s="207"/>
      <c r="L924" s="212"/>
      <c r="M924" s="213"/>
      <c r="N924" s="214"/>
      <c r="O924" s="214"/>
      <c r="P924" s="214"/>
      <c r="Q924" s="214"/>
      <c r="R924" s="214"/>
      <c r="S924" s="214"/>
      <c r="T924" s="215"/>
      <c r="AT924" s="216" t="s">
        <v>134</v>
      </c>
      <c r="AU924" s="216" t="s">
        <v>84</v>
      </c>
      <c r="AV924" s="14" t="s">
        <v>84</v>
      </c>
      <c r="AW924" s="14" t="s">
        <v>35</v>
      </c>
      <c r="AX924" s="14" t="s">
        <v>74</v>
      </c>
      <c r="AY924" s="216" t="s">
        <v>121</v>
      </c>
    </row>
    <row r="925" spans="2:51" s="13" customFormat="1" ht="10.2">
      <c r="B925" s="196"/>
      <c r="C925" s="197"/>
      <c r="D925" s="189" t="s">
        <v>134</v>
      </c>
      <c r="E925" s="198" t="s">
        <v>28</v>
      </c>
      <c r="F925" s="199" t="s">
        <v>919</v>
      </c>
      <c r="G925" s="197"/>
      <c r="H925" s="198" t="s">
        <v>28</v>
      </c>
      <c r="I925" s="200"/>
      <c r="J925" s="197"/>
      <c r="K925" s="197"/>
      <c r="L925" s="201"/>
      <c r="M925" s="202"/>
      <c r="N925" s="203"/>
      <c r="O925" s="203"/>
      <c r="P925" s="203"/>
      <c r="Q925" s="203"/>
      <c r="R925" s="203"/>
      <c r="S925" s="203"/>
      <c r="T925" s="204"/>
      <c r="AT925" s="205" t="s">
        <v>134</v>
      </c>
      <c r="AU925" s="205" t="s">
        <v>84</v>
      </c>
      <c r="AV925" s="13" t="s">
        <v>82</v>
      </c>
      <c r="AW925" s="13" t="s">
        <v>35</v>
      </c>
      <c r="AX925" s="13" t="s">
        <v>74</v>
      </c>
      <c r="AY925" s="205" t="s">
        <v>121</v>
      </c>
    </row>
    <row r="926" spans="2:51" s="14" customFormat="1" ht="10.2">
      <c r="B926" s="206"/>
      <c r="C926" s="207"/>
      <c r="D926" s="189" t="s">
        <v>134</v>
      </c>
      <c r="E926" s="208" t="s">
        <v>28</v>
      </c>
      <c r="F926" s="209" t="s">
        <v>920</v>
      </c>
      <c r="G926" s="207"/>
      <c r="H926" s="210">
        <v>1.17</v>
      </c>
      <c r="I926" s="211"/>
      <c r="J926" s="207"/>
      <c r="K926" s="207"/>
      <c r="L926" s="212"/>
      <c r="M926" s="213"/>
      <c r="N926" s="214"/>
      <c r="O926" s="214"/>
      <c r="P926" s="214"/>
      <c r="Q926" s="214"/>
      <c r="R926" s="214"/>
      <c r="S926" s="214"/>
      <c r="T926" s="215"/>
      <c r="AT926" s="216" t="s">
        <v>134</v>
      </c>
      <c r="AU926" s="216" t="s">
        <v>84</v>
      </c>
      <c r="AV926" s="14" t="s">
        <v>84</v>
      </c>
      <c r="AW926" s="14" t="s">
        <v>35</v>
      </c>
      <c r="AX926" s="14" t="s">
        <v>74</v>
      </c>
      <c r="AY926" s="216" t="s">
        <v>121</v>
      </c>
    </row>
    <row r="927" spans="2:51" s="13" customFormat="1" ht="10.2">
      <c r="B927" s="196"/>
      <c r="C927" s="197"/>
      <c r="D927" s="189" t="s">
        <v>134</v>
      </c>
      <c r="E927" s="198" t="s">
        <v>28</v>
      </c>
      <c r="F927" s="199" t="s">
        <v>921</v>
      </c>
      <c r="G927" s="197"/>
      <c r="H927" s="198" t="s">
        <v>28</v>
      </c>
      <c r="I927" s="200"/>
      <c r="J927" s="197"/>
      <c r="K927" s="197"/>
      <c r="L927" s="201"/>
      <c r="M927" s="202"/>
      <c r="N927" s="203"/>
      <c r="O927" s="203"/>
      <c r="P927" s="203"/>
      <c r="Q927" s="203"/>
      <c r="R927" s="203"/>
      <c r="S927" s="203"/>
      <c r="T927" s="204"/>
      <c r="AT927" s="205" t="s">
        <v>134</v>
      </c>
      <c r="AU927" s="205" t="s">
        <v>84</v>
      </c>
      <c r="AV927" s="13" t="s">
        <v>82</v>
      </c>
      <c r="AW927" s="13" t="s">
        <v>35</v>
      </c>
      <c r="AX927" s="13" t="s">
        <v>74</v>
      </c>
      <c r="AY927" s="205" t="s">
        <v>121</v>
      </c>
    </row>
    <row r="928" spans="2:51" s="14" customFormat="1" ht="10.2">
      <c r="B928" s="206"/>
      <c r="C928" s="207"/>
      <c r="D928" s="189" t="s">
        <v>134</v>
      </c>
      <c r="E928" s="208" t="s">
        <v>28</v>
      </c>
      <c r="F928" s="209" t="s">
        <v>922</v>
      </c>
      <c r="G928" s="207"/>
      <c r="H928" s="210">
        <v>3.786</v>
      </c>
      <c r="I928" s="211"/>
      <c r="J928" s="207"/>
      <c r="K928" s="207"/>
      <c r="L928" s="212"/>
      <c r="M928" s="213"/>
      <c r="N928" s="214"/>
      <c r="O928" s="214"/>
      <c r="P928" s="214"/>
      <c r="Q928" s="214"/>
      <c r="R928" s="214"/>
      <c r="S928" s="214"/>
      <c r="T928" s="215"/>
      <c r="AT928" s="216" t="s">
        <v>134</v>
      </c>
      <c r="AU928" s="216" t="s">
        <v>84</v>
      </c>
      <c r="AV928" s="14" t="s">
        <v>84</v>
      </c>
      <c r="AW928" s="14" t="s">
        <v>35</v>
      </c>
      <c r="AX928" s="14" t="s">
        <v>74</v>
      </c>
      <c r="AY928" s="216" t="s">
        <v>121</v>
      </c>
    </row>
    <row r="929" spans="2:51" s="13" customFormat="1" ht="10.2">
      <c r="B929" s="196"/>
      <c r="C929" s="197"/>
      <c r="D929" s="189" t="s">
        <v>134</v>
      </c>
      <c r="E929" s="198" t="s">
        <v>28</v>
      </c>
      <c r="F929" s="199" t="s">
        <v>923</v>
      </c>
      <c r="G929" s="197"/>
      <c r="H929" s="198" t="s">
        <v>28</v>
      </c>
      <c r="I929" s="200"/>
      <c r="J929" s="197"/>
      <c r="K929" s="197"/>
      <c r="L929" s="201"/>
      <c r="M929" s="202"/>
      <c r="N929" s="203"/>
      <c r="O929" s="203"/>
      <c r="P929" s="203"/>
      <c r="Q929" s="203"/>
      <c r="R929" s="203"/>
      <c r="S929" s="203"/>
      <c r="T929" s="204"/>
      <c r="AT929" s="205" t="s">
        <v>134</v>
      </c>
      <c r="AU929" s="205" t="s">
        <v>84</v>
      </c>
      <c r="AV929" s="13" t="s">
        <v>82</v>
      </c>
      <c r="AW929" s="13" t="s">
        <v>35</v>
      </c>
      <c r="AX929" s="13" t="s">
        <v>74</v>
      </c>
      <c r="AY929" s="205" t="s">
        <v>121</v>
      </c>
    </row>
    <row r="930" spans="2:51" s="14" customFormat="1" ht="10.2">
      <c r="B930" s="206"/>
      <c r="C930" s="207"/>
      <c r="D930" s="189" t="s">
        <v>134</v>
      </c>
      <c r="E930" s="208" t="s">
        <v>28</v>
      </c>
      <c r="F930" s="209" t="s">
        <v>924</v>
      </c>
      <c r="G930" s="207"/>
      <c r="H930" s="210">
        <v>0.256</v>
      </c>
      <c r="I930" s="211"/>
      <c r="J930" s="207"/>
      <c r="K930" s="207"/>
      <c r="L930" s="212"/>
      <c r="M930" s="213"/>
      <c r="N930" s="214"/>
      <c r="O930" s="214"/>
      <c r="P930" s="214"/>
      <c r="Q930" s="214"/>
      <c r="R930" s="214"/>
      <c r="S930" s="214"/>
      <c r="T930" s="215"/>
      <c r="AT930" s="216" t="s">
        <v>134</v>
      </c>
      <c r="AU930" s="216" t="s">
        <v>84</v>
      </c>
      <c r="AV930" s="14" t="s">
        <v>84</v>
      </c>
      <c r="AW930" s="14" t="s">
        <v>35</v>
      </c>
      <c r="AX930" s="14" t="s">
        <v>74</v>
      </c>
      <c r="AY930" s="216" t="s">
        <v>121</v>
      </c>
    </row>
    <row r="931" spans="2:51" s="14" customFormat="1" ht="10.2">
      <c r="B931" s="206"/>
      <c r="C931" s="207"/>
      <c r="D931" s="189" t="s">
        <v>134</v>
      </c>
      <c r="E931" s="208" t="s">
        <v>28</v>
      </c>
      <c r="F931" s="209" t="s">
        <v>925</v>
      </c>
      <c r="G931" s="207"/>
      <c r="H931" s="210">
        <v>0.272</v>
      </c>
      <c r="I931" s="211"/>
      <c r="J931" s="207"/>
      <c r="K931" s="207"/>
      <c r="L931" s="212"/>
      <c r="M931" s="213"/>
      <c r="N931" s="214"/>
      <c r="O931" s="214"/>
      <c r="P931" s="214"/>
      <c r="Q931" s="214"/>
      <c r="R931" s="214"/>
      <c r="S931" s="214"/>
      <c r="T931" s="215"/>
      <c r="AT931" s="216" t="s">
        <v>134</v>
      </c>
      <c r="AU931" s="216" t="s">
        <v>84</v>
      </c>
      <c r="AV931" s="14" t="s">
        <v>84</v>
      </c>
      <c r="AW931" s="14" t="s">
        <v>35</v>
      </c>
      <c r="AX931" s="14" t="s">
        <v>74</v>
      </c>
      <c r="AY931" s="216" t="s">
        <v>121</v>
      </c>
    </row>
    <row r="932" spans="2:51" s="15" customFormat="1" ht="10.2">
      <c r="B932" s="217"/>
      <c r="C932" s="218"/>
      <c r="D932" s="189" t="s">
        <v>134</v>
      </c>
      <c r="E932" s="219" t="s">
        <v>28</v>
      </c>
      <c r="F932" s="220" t="s">
        <v>192</v>
      </c>
      <c r="G932" s="218"/>
      <c r="H932" s="221">
        <v>16.492</v>
      </c>
      <c r="I932" s="222"/>
      <c r="J932" s="218"/>
      <c r="K932" s="218"/>
      <c r="L932" s="223"/>
      <c r="M932" s="224"/>
      <c r="N932" s="225"/>
      <c r="O932" s="225"/>
      <c r="P932" s="225"/>
      <c r="Q932" s="225"/>
      <c r="R932" s="225"/>
      <c r="S932" s="225"/>
      <c r="T932" s="226"/>
      <c r="AT932" s="227" t="s">
        <v>134</v>
      </c>
      <c r="AU932" s="227" t="s">
        <v>84</v>
      </c>
      <c r="AV932" s="15" t="s">
        <v>145</v>
      </c>
      <c r="AW932" s="15" t="s">
        <v>35</v>
      </c>
      <c r="AX932" s="15" t="s">
        <v>74</v>
      </c>
      <c r="AY932" s="227" t="s">
        <v>121</v>
      </c>
    </row>
    <row r="933" spans="2:51" s="13" customFormat="1" ht="10.2">
      <c r="B933" s="196"/>
      <c r="C933" s="197"/>
      <c r="D933" s="189" t="s">
        <v>134</v>
      </c>
      <c r="E933" s="198" t="s">
        <v>28</v>
      </c>
      <c r="F933" s="199" t="s">
        <v>926</v>
      </c>
      <c r="G933" s="197"/>
      <c r="H933" s="198" t="s">
        <v>28</v>
      </c>
      <c r="I933" s="200"/>
      <c r="J933" s="197"/>
      <c r="K933" s="197"/>
      <c r="L933" s="201"/>
      <c r="M933" s="202"/>
      <c r="N933" s="203"/>
      <c r="O933" s="203"/>
      <c r="P933" s="203"/>
      <c r="Q933" s="203"/>
      <c r="R933" s="203"/>
      <c r="S933" s="203"/>
      <c r="T933" s="204"/>
      <c r="AT933" s="205" t="s">
        <v>134</v>
      </c>
      <c r="AU933" s="205" t="s">
        <v>84</v>
      </c>
      <c r="AV933" s="13" t="s">
        <v>82</v>
      </c>
      <c r="AW933" s="13" t="s">
        <v>35</v>
      </c>
      <c r="AX933" s="13" t="s">
        <v>74</v>
      </c>
      <c r="AY933" s="205" t="s">
        <v>121</v>
      </c>
    </row>
    <row r="934" spans="2:51" s="13" customFormat="1" ht="10.2">
      <c r="B934" s="196"/>
      <c r="C934" s="197"/>
      <c r="D934" s="189" t="s">
        <v>134</v>
      </c>
      <c r="E934" s="198" t="s">
        <v>28</v>
      </c>
      <c r="F934" s="199" t="s">
        <v>946</v>
      </c>
      <c r="G934" s="197"/>
      <c r="H934" s="198" t="s">
        <v>28</v>
      </c>
      <c r="I934" s="200"/>
      <c r="J934" s="197"/>
      <c r="K934" s="197"/>
      <c r="L934" s="201"/>
      <c r="M934" s="202"/>
      <c r="N934" s="203"/>
      <c r="O934" s="203"/>
      <c r="P934" s="203"/>
      <c r="Q934" s="203"/>
      <c r="R934" s="203"/>
      <c r="S934" s="203"/>
      <c r="T934" s="204"/>
      <c r="AT934" s="205" t="s">
        <v>134</v>
      </c>
      <c r="AU934" s="205" t="s">
        <v>84</v>
      </c>
      <c r="AV934" s="13" t="s">
        <v>82</v>
      </c>
      <c r="AW934" s="13" t="s">
        <v>35</v>
      </c>
      <c r="AX934" s="13" t="s">
        <v>74</v>
      </c>
      <c r="AY934" s="205" t="s">
        <v>121</v>
      </c>
    </row>
    <row r="935" spans="2:51" s="14" customFormat="1" ht="10.2">
      <c r="B935" s="206"/>
      <c r="C935" s="207"/>
      <c r="D935" s="189" t="s">
        <v>134</v>
      </c>
      <c r="E935" s="208" t="s">
        <v>28</v>
      </c>
      <c r="F935" s="209" t="s">
        <v>928</v>
      </c>
      <c r="G935" s="207"/>
      <c r="H935" s="210">
        <v>4.6</v>
      </c>
      <c r="I935" s="211"/>
      <c r="J935" s="207"/>
      <c r="K935" s="207"/>
      <c r="L935" s="212"/>
      <c r="M935" s="213"/>
      <c r="N935" s="214"/>
      <c r="O935" s="214"/>
      <c r="P935" s="214"/>
      <c r="Q935" s="214"/>
      <c r="R935" s="214"/>
      <c r="S935" s="214"/>
      <c r="T935" s="215"/>
      <c r="AT935" s="216" t="s">
        <v>134</v>
      </c>
      <c r="AU935" s="216" t="s">
        <v>84</v>
      </c>
      <c r="AV935" s="14" t="s">
        <v>84</v>
      </c>
      <c r="AW935" s="14" t="s">
        <v>35</v>
      </c>
      <c r="AX935" s="14" t="s">
        <v>74</v>
      </c>
      <c r="AY935" s="216" t="s">
        <v>121</v>
      </c>
    </row>
    <row r="936" spans="2:51" s="14" customFormat="1" ht="10.2">
      <c r="B936" s="206"/>
      <c r="C936" s="207"/>
      <c r="D936" s="189" t="s">
        <v>134</v>
      </c>
      <c r="E936" s="208" t="s">
        <v>28</v>
      </c>
      <c r="F936" s="209" t="s">
        <v>929</v>
      </c>
      <c r="G936" s="207"/>
      <c r="H936" s="210">
        <v>9.5</v>
      </c>
      <c r="I936" s="211"/>
      <c r="J936" s="207"/>
      <c r="K936" s="207"/>
      <c r="L936" s="212"/>
      <c r="M936" s="213"/>
      <c r="N936" s="214"/>
      <c r="O936" s="214"/>
      <c r="P936" s="214"/>
      <c r="Q936" s="214"/>
      <c r="R936" s="214"/>
      <c r="S936" s="214"/>
      <c r="T936" s="215"/>
      <c r="AT936" s="216" t="s">
        <v>134</v>
      </c>
      <c r="AU936" s="216" t="s">
        <v>84</v>
      </c>
      <c r="AV936" s="14" t="s">
        <v>84</v>
      </c>
      <c r="AW936" s="14" t="s">
        <v>35</v>
      </c>
      <c r="AX936" s="14" t="s">
        <v>74</v>
      </c>
      <c r="AY936" s="216" t="s">
        <v>121</v>
      </c>
    </row>
    <row r="937" spans="2:51" s="14" customFormat="1" ht="10.2">
      <c r="B937" s="206"/>
      <c r="C937" s="207"/>
      <c r="D937" s="189" t="s">
        <v>134</v>
      </c>
      <c r="E937" s="208" t="s">
        <v>28</v>
      </c>
      <c r="F937" s="209" t="s">
        <v>930</v>
      </c>
      <c r="G937" s="207"/>
      <c r="H937" s="210">
        <v>6.4</v>
      </c>
      <c r="I937" s="211"/>
      <c r="J937" s="207"/>
      <c r="K937" s="207"/>
      <c r="L937" s="212"/>
      <c r="M937" s="213"/>
      <c r="N937" s="214"/>
      <c r="O937" s="214"/>
      <c r="P937" s="214"/>
      <c r="Q937" s="214"/>
      <c r="R937" s="214"/>
      <c r="S937" s="214"/>
      <c r="T937" s="215"/>
      <c r="AT937" s="216" t="s">
        <v>134</v>
      </c>
      <c r="AU937" s="216" t="s">
        <v>84</v>
      </c>
      <c r="AV937" s="14" t="s">
        <v>84</v>
      </c>
      <c r="AW937" s="14" t="s">
        <v>35</v>
      </c>
      <c r="AX937" s="14" t="s">
        <v>74</v>
      </c>
      <c r="AY937" s="216" t="s">
        <v>121</v>
      </c>
    </row>
    <row r="938" spans="2:51" s="13" customFormat="1" ht="10.2">
      <c r="B938" s="196"/>
      <c r="C938" s="197"/>
      <c r="D938" s="189" t="s">
        <v>134</v>
      </c>
      <c r="E938" s="198" t="s">
        <v>28</v>
      </c>
      <c r="F938" s="199" t="s">
        <v>931</v>
      </c>
      <c r="G938" s="197"/>
      <c r="H938" s="198" t="s">
        <v>28</v>
      </c>
      <c r="I938" s="200"/>
      <c r="J938" s="197"/>
      <c r="K938" s="197"/>
      <c r="L938" s="201"/>
      <c r="M938" s="202"/>
      <c r="N938" s="203"/>
      <c r="O938" s="203"/>
      <c r="P938" s="203"/>
      <c r="Q938" s="203"/>
      <c r="R938" s="203"/>
      <c r="S938" s="203"/>
      <c r="T938" s="204"/>
      <c r="AT938" s="205" t="s">
        <v>134</v>
      </c>
      <c r="AU938" s="205" t="s">
        <v>84</v>
      </c>
      <c r="AV938" s="13" t="s">
        <v>82</v>
      </c>
      <c r="AW938" s="13" t="s">
        <v>35</v>
      </c>
      <c r="AX938" s="13" t="s">
        <v>74</v>
      </c>
      <c r="AY938" s="205" t="s">
        <v>121</v>
      </c>
    </row>
    <row r="939" spans="2:51" s="14" customFormat="1" ht="10.2">
      <c r="B939" s="206"/>
      <c r="C939" s="207"/>
      <c r="D939" s="189" t="s">
        <v>134</v>
      </c>
      <c r="E939" s="208" t="s">
        <v>28</v>
      </c>
      <c r="F939" s="209" t="s">
        <v>932</v>
      </c>
      <c r="G939" s="207"/>
      <c r="H939" s="210">
        <v>1</v>
      </c>
      <c r="I939" s="211"/>
      <c r="J939" s="207"/>
      <c r="K939" s="207"/>
      <c r="L939" s="212"/>
      <c r="M939" s="213"/>
      <c r="N939" s="214"/>
      <c r="O939" s="214"/>
      <c r="P939" s="214"/>
      <c r="Q939" s="214"/>
      <c r="R939" s="214"/>
      <c r="S939" s="214"/>
      <c r="T939" s="215"/>
      <c r="AT939" s="216" t="s">
        <v>134</v>
      </c>
      <c r="AU939" s="216" t="s">
        <v>84</v>
      </c>
      <c r="AV939" s="14" t="s">
        <v>84</v>
      </c>
      <c r="AW939" s="14" t="s">
        <v>35</v>
      </c>
      <c r="AX939" s="14" t="s">
        <v>74</v>
      </c>
      <c r="AY939" s="216" t="s">
        <v>121</v>
      </c>
    </row>
    <row r="940" spans="2:51" s="13" customFormat="1" ht="10.2">
      <c r="B940" s="196"/>
      <c r="C940" s="197"/>
      <c r="D940" s="189" t="s">
        <v>134</v>
      </c>
      <c r="E940" s="198" t="s">
        <v>28</v>
      </c>
      <c r="F940" s="199" t="s">
        <v>933</v>
      </c>
      <c r="G940" s="197"/>
      <c r="H940" s="198" t="s">
        <v>28</v>
      </c>
      <c r="I940" s="200"/>
      <c r="J940" s="197"/>
      <c r="K940" s="197"/>
      <c r="L940" s="201"/>
      <c r="M940" s="202"/>
      <c r="N940" s="203"/>
      <c r="O940" s="203"/>
      <c r="P940" s="203"/>
      <c r="Q940" s="203"/>
      <c r="R940" s="203"/>
      <c r="S940" s="203"/>
      <c r="T940" s="204"/>
      <c r="AT940" s="205" t="s">
        <v>134</v>
      </c>
      <c r="AU940" s="205" t="s">
        <v>84</v>
      </c>
      <c r="AV940" s="13" t="s">
        <v>82</v>
      </c>
      <c r="AW940" s="13" t="s">
        <v>35</v>
      </c>
      <c r="AX940" s="13" t="s">
        <v>74</v>
      </c>
      <c r="AY940" s="205" t="s">
        <v>121</v>
      </c>
    </row>
    <row r="941" spans="2:51" s="14" customFormat="1" ht="10.2">
      <c r="B941" s="206"/>
      <c r="C941" s="207"/>
      <c r="D941" s="189" t="s">
        <v>134</v>
      </c>
      <c r="E941" s="208" t="s">
        <v>28</v>
      </c>
      <c r="F941" s="209" t="s">
        <v>928</v>
      </c>
      <c r="G941" s="207"/>
      <c r="H941" s="210">
        <v>4.6</v>
      </c>
      <c r="I941" s="211"/>
      <c r="J941" s="207"/>
      <c r="K941" s="207"/>
      <c r="L941" s="212"/>
      <c r="M941" s="213"/>
      <c r="N941" s="214"/>
      <c r="O941" s="214"/>
      <c r="P941" s="214"/>
      <c r="Q941" s="214"/>
      <c r="R941" s="214"/>
      <c r="S941" s="214"/>
      <c r="T941" s="215"/>
      <c r="AT941" s="216" t="s">
        <v>134</v>
      </c>
      <c r="AU941" s="216" t="s">
        <v>84</v>
      </c>
      <c r="AV941" s="14" t="s">
        <v>84</v>
      </c>
      <c r="AW941" s="14" t="s">
        <v>35</v>
      </c>
      <c r="AX941" s="14" t="s">
        <v>74</v>
      </c>
      <c r="AY941" s="216" t="s">
        <v>121</v>
      </c>
    </row>
    <row r="942" spans="2:51" s="14" customFormat="1" ht="10.2">
      <c r="B942" s="206"/>
      <c r="C942" s="207"/>
      <c r="D942" s="189" t="s">
        <v>134</v>
      </c>
      <c r="E942" s="208" t="s">
        <v>28</v>
      </c>
      <c r="F942" s="209" t="s">
        <v>934</v>
      </c>
      <c r="G942" s="207"/>
      <c r="H942" s="210">
        <v>11.02</v>
      </c>
      <c r="I942" s="211"/>
      <c r="J942" s="207"/>
      <c r="K942" s="207"/>
      <c r="L942" s="212"/>
      <c r="M942" s="213"/>
      <c r="N942" s="214"/>
      <c r="O942" s="214"/>
      <c r="P942" s="214"/>
      <c r="Q942" s="214"/>
      <c r="R942" s="214"/>
      <c r="S942" s="214"/>
      <c r="T942" s="215"/>
      <c r="AT942" s="216" t="s">
        <v>134</v>
      </c>
      <c r="AU942" s="216" t="s">
        <v>84</v>
      </c>
      <c r="AV942" s="14" t="s">
        <v>84</v>
      </c>
      <c r="AW942" s="14" t="s">
        <v>35</v>
      </c>
      <c r="AX942" s="14" t="s">
        <v>74</v>
      </c>
      <c r="AY942" s="216" t="s">
        <v>121</v>
      </c>
    </row>
    <row r="943" spans="2:51" s="14" customFormat="1" ht="10.2">
      <c r="B943" s="206"/>
      <c r="C943" s="207"/>
      <c r="D943" s="189" t="s">
        <v>134</v>
      </c>
      <c r="E943" s="208" t="s">
        <v>28</v>
      </c>
      <c r="F943" s="209" t="s">
        <v>935</v>
      </c>
      <c r="G943" s="207"/>
      <c r="H943" s="210">
        <v>7.424</v>
      </c>
      <c r="I943" s="211"/>
      <c r="J943" s="207"/>
      <c r="K943" s="207"/>
      <c r="L943" s="212"/>
      <c r="M943" s="213"/>
      <c r="N943" s="214"/>
      <c r="O943" s="214"/>
      <c r="P943" s="214"/>
      <c r="Q943" s="214"/>
      <c r="R943" s="214"/>
      <c r="S943" s="214"/>
      <c r="T943" s="215"/>
      <c r="AT943" s="216" t="s">
        <v>134</v>
      </c>
      <c r="AU943" s="216" t="s">
        <v>84</v>
      </c>
      <c r="AV943" s="14" t="s">
        <v>84</v>
      </c>
      <c r="AW943" s="14" t="s">
        <v>35</v>
      </c>
      <c r="AX943" s="14" t="s">
        <v>74</v>
      </c>
      <c r="AY943" s="216" t="s">
        <v>121</v>
      </c>
    </row>
    <row r="944" spans="2:51" s="13" customFormat="1" ht="10.2">
      <c r="B944" s="196"/>
      <c r="C944" s="197"/>
      <c r="D944" s="189" t="s">
        <v>134</v>
      </c>
      <c r="E944" s="198" t="s">
        <v>28</v>
      </c>
      <c r="F944" s="199" t="s">
        <v>931</v>
      </c>
      <c r="G944" s="197"/>
      <c r="H944" s="198" t="s">
        <v>28</v>
      </c>
      <c r="I944" s="200"/>
      <c r="J944" s="197"/>
      <c r="K944" s="197"/>
      <c r="L944" s="201"/>
      <c r="M944" s="202"/>
      <c r="N944" s="203"/>
      <c r="O944" s="203"/>
      <c r="P944" s="203"/>
      <c r="Q944" s="203"/>
      <c r="R944" s="203"/>
      <c r="S944" s="203"/>
      <c r="T944" s="204"/>
      <c r="AT944" s="205" t="s">
        <v>134</v>
      </c>
      <c r="AU944" s="205" t="s">
        <v>84</v>
      </c>
      <c r="AV944" s="13" t="s">
        <v>82</v>
      </c>
      <c r="AW944" s="13" t="s">
        <v>35</v>
      </c>
      <c r="AX944" s="13" t="s">
        <v>74</v>
      </c>
      <c r="AY944" s="205" t="s">
        <v>121</v>
      </c>
    </row>
    <row r="945" spans="2:51" s="14" customFormat="1" ht="10.2">
      <c r="B945" s="206"/>
      <c r="C945" s="207"/>
      <c r="D945" s="189" t="s">
        <v>134</v>
      </c>
      <c r="E945" s="208" t="s">
        <v>28</v>
      </c>
      <c r="F945" s="209" t="s">
        <v>936</v>
      </c>
      <c r="G945" s="207"/>
      <c r="H945" s="210">
        <v>1.2</v>
      </c>
      <c r="I945" s="211"/>
      <c r="J945" s="207"/>
      <c r="K945" s="207"/>
      <c r="L945" s="212"/>
      <c r="M945" s="213"/>
      <c r="N945" s="214"/>
      <c r="O945" s="214"/>
      <c r="P945" s="214"/>
      <c r="Q945" s="214"/>
      <c r="R945" s="214"/>
      <c r="S945" s="214"/>
      <c r="T945" s="215"/>
      <c r="AT945" s="216" t="s">
        <v>134</v>
      </c>
      <c r="AU945" s="216" t="s">
        <v>84</v>
      </c>
      <c r="AV945" s="14" t="s">
        <v>84</v>
      </c>
      <c r="AW945" s="14" t="s">
        <v>35</v>
      </c>
      <c r="AX945" s="14" t="s">
        <v>74</v>
      </c>
      <c r="AY945" s="216" t="s">
        <v>121</v>
      </c>
    </row>
    <row r="946" spans="2:51" s="15" customFormat="1" ht="10.2">
      <c r="B946" s="217"/>
      <c r="C946" s="218"/>
      <c r="D946" s="189" t="s">
        <v>134</v>
      </c>
      <c r="E946" s="219" t="s">
        <v>28</v>
      </c>
      <c r="F946" s="220" t="s">
        <v>192</v>
      </c>
      <c r="G946" s="218"/>
      <c r="H946" s="221">
        <v>45.744</v>
      </c>
      <c r="I946" s="222"/>
      <c r="J946" s="218"/>
      <c r="K946" s="218"/>
      <c r="L946" s="223"/>
      <c r="M946" s="224"/>
      <c r="N946" s="225"/>
      <c r="O946" s="225"/>
      <c r="P946" s="225"/>
      <c r="Q946" s="225"/>
      <c r="R946" s="225"/>
      <c r="S946" s="225"/>
      <c r="T946" s="226"/>
      <c r="AT946" s="227" t="s">
        <v>134</v>
      </c>
      <c r="AU946" s="227" t="s">
        <v>84</v>
      </c>
      <c r="AV946" s="15" t="s">
        <v>145</v>
      </c>
      <c r="AW946" s="15" t="s">
        <v>35</v>
      </c>
      <c r="AX946" s="15" t="s">
        <v>74</v>
      </c>
      <c r="AY946" s="227" t="s">
        <v>121</v>
      </c>
    </row>
    <row r="947" spans="2:51" s="13" customFormat="1" ht="10.2">
      <c r="B947" s="196"/>
      <c r="C947" s="197"/>
      <c r="D947" s="189" t="s">
        <v>134</v>
      </c>
      <c r="E947" s="198" t="s">
        <v>28</v>
      </c>
      <c r="F947" s="199" t="s">
        <v>937</v>
      </c>
      <c r="G947" s="197"/>
      <c r="H947" s="198" t="s">
        <v>28</v>
      </c>
      <c r="I947" s="200"/>
      <c r="J947" s="197"/>
      <c r="K947" s="197"/>
      <c r="L947" s="201"/>
      <c r="M947" s="202"/>
      <c r="N947" s="203"/>
      <c r="O947" s="203"/>
      <c r="P947" s="203"/>
      <c r="Q947" s="203"/>
      <c r="R947" s="203"/>
      <c r="S947" s="203"/>
      <c r="T947" s="204"/>
      <c r="AT947" s="205" t="s">
        <v>134</v>
      </c>
      <c r="AU947" s="205" t="s">
        <v>84</v>
      </c>
      <c r="AV947" s="13" t="s">
        <v>82</v>
      </c>
      <c r="AW947" s="13" t="s">
        <v>35</v>
      </c>
      <c r="AX947" s="13" t="s">
        <v>74</v>
      </c>
      <c r="AY947" s="205" t="s">
        <v>121</v>
      </c>
    </row>
    <row r="948" spans="2:51" s="14" customFormat="1" ht="10.2">
      <c r="B948" s="206"/>
      <c r="C948" s="207"/>
      <c r="D948" s="189" t="s">
        <v>134</v>
      </c>
      <c r="E948" s="208" t="s">
        <v>28</v>
      </c>
      <c r="F948" s="209" t="s">
        <v>938</v>
      </c>
      <c r="G948" s="207"/>
      <c r="H948" s="210">
        <v>4.32</v>
      </c>
      <c r="I948" s="211"/>
      <c r="J948" s="207"/>
      <c r="K948" s="207"/>
      <c r="L948" s="212"/>
      <c r="M948" s="213"/>
      <c r="N948" s="214"/>
      <c r="O948" s="214"/>
      <c r="P948" s="214"/>
      <c r="Q948" s="214"/>
      <c r="R948" s="214"/>
      <c r="S948" s="214"/>
      <c r="T948" s="215"/>
      <c r="AT948" s="216" t="s">
        <v>134</v>
      </c>
      <c r="AU948" s="216" t="s">
        <v>84</v>
      </c>
      <c r="AV948" s="14" t="s">
        <v>84</v>
      </c>
      <c r="AW948" s="14" t="s">
        <v>35</v>
      </c>
      <c r="AX948" s="14" t="s">
        <v>74</v>
      </c>
      <c r="AY948" s="216" t="s">
        <v>121</v>
      </c>
    </row>
    <row r="949" spans="2:51" s="16" customFormat="1" ht="10.2">
      <c r="B949" s="228"/>
      <c r="C949" s="229"/>
      <c r="D949" s="189" t="s">
        <v>134</v>
      </c>
      <c r="E949" s="230" t="s">
        <v>28</v>
      </c>
      <c r="F949" s="231" t="s">
        <v>198</v>
      </c>
      <c r="G949" s="229"/>
      <c r="H949" s="232">
        <v>66.556</v>
      </c>
      <c r="I949" s="233"/>
      <c r="J949" s="229"/>
      <c r="K949" s="229"/>
      <c r="L949" s="234"/>
      <c r="M949" s="235"/>
      <c r="N949" s="236"/>
      <c r="O949" s="236"/>
      <c r="P949" s="236"/>
      <c r="Q949" s="236"/>
      <c r="R949" s="236"/>
      <c r="S949" s="236"/>
      <c r="T949" s="237"/>
      <c r="AT949" s="238" t="s">
        <v>134</v>
      </c>
      <c r="AU949" s="238" t="s">
        <v>84</v>
      </c>
      <c r="AV949" s="16" t="s">
        <v>128</v>
      </c>
      <c r="AW949" s="16" t="s">
        <v>35</v>
      </c>
      <c r="AX949" s="16" t="s">
        <v>82</v>
      </c>
      <c r="AY949" s="238" t="s">
        <v>121</v>
      </c>
    </row>
    <row r="950" spans="1:65" s="2" customFormat="1" ht="16.5" customHeight="1">
      <c r="A950" s="36"/>
      <c r="B950" s="37"/>
      <c r="C950" s="176" t="s">
        <v>947</v>
      </c>
      <c r="D950" s="176" t="s">
        <v>123</v>
      </c>
      <c r="E950" s="177" t="s">
        <v>948</v>
      </c>
      <c r="F950" s="178" t="s">
        <v>949</v>
      </c>
      <c r="G950" s="179" t="s">
        <v>126</v>
      </c>
      <c r="H950" s="180">
        <v>66.556</v>
      </c>
      <c r="I950" s="181"/>
      <c r="J950" s="182">
        <f>ROUND(I950*H950,2)</f>
        <v>0</v>
      </c>
      <c r="K950" s="178" t="s">
        <v>28</v>
      </c>
      <c r="L950" s="41"/>
      <c r="M950" s="183" t="s">
        <v>28</v>
      </c>
      <c r="N950" s="184" t="s">
        <v>47</v>
      </c>
      <c r="O950" s="67"/>
      <c r="P950" s="185">
        <f>O950*H950</f>
        <v>0</v>
      </c>
      <c r="Q950" s="185">
        <v>0.016</v>
      </c>
      <c r="R950" s="185">
        <f>Q950*H950</f>
        <v>1.064896</v>
      </c>
      <c r="S950" s="185">
        <v>0.016</v>
      </c>
      <c r="T950" s="186">
        <f>S950*H950</f>
        <v>1.064896</v>
      </c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R950" s="187" t="s">
        <v>255</v>
      </c>
      <c r="AT950" s="187" t="s">
        <v>123</v>
      </c>
      <c r="AU950" s="187" t="s">
        <v>84</v>
      </c>
      <c r="AY950" s="19" t="s">
        <v>121</v>
      </c>
      <c r="BE950" s="188">
        <f>IF(N950="základní",J950,0)</f>
        <v>0</v>
      </c>
      <c r="BF950" s="188">
        <f>IF(N950="snížená",J950,0)</f>
        <v>0</v>
      </c>
      <c r="BG950" s="188">
        <f>IF(N950="zákl. přenesená",J950,0)</f>
        <v>0</v>
      </c>
      <c r="BH950" s="188">
        <f>IF(N950="sníž. přenesená",J950,0)</f>
        <v>0</v>
      </c>
      <c r="BI950" s="188">
        <f>IF(N950="nulová",J950,0)</f>
        <v>0</v>
      </c>
      <c r="BJ950" s="19" t="s">
        <v>128</v>
      </c>
      <c r="BK950" s="188">
        <f>ROUND(I950*H950,2)</f>
        <v>0</v>
      </c>
      <c r="BL950" s="19" t="s">
        <v>255</v>
      </c>
      <c r="BM950" s="187" t="s">
        <v>950</v>
      </c>
    </row>
    <row r="951" spans="1:47" s="2" customFormat="1" ht="19.2">
      <c r="A951" s="36"/>
      <c r="B951" s="37"/>
      <c r="C951" s="38"/>
      <c r="D951" s="189" t="s">
        <v>130</v>
      </c>
      <c r="E951" s="38"/>
      <c r="F951" s="190" t="s">
        <v>951</v>
      </c>
      <c r="G951" s="38"/>
      <c r="H951" s="38"/>
      <c r="I951" s="191"/>
      <c r="J951" s="38"/>
      <c r="K951" s="38"/>
      <c r="L951" s="41"/>
      <c r="M951" s="192"/>
      <c r="N951" s="193"/>
      <c r="O951" s="67"/>
      <c r="P951" s="67"/>
      <c r="Q951" s="67"/>
      <c r="R951" s="67"/>
      <c r="S951" s="67"/>
      <c r="T951" s="68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T951" s="19" t="s">
        <v>130</v>
      </c>
      <c r="AU951" s="19" t="s">
        <v>84</v>
      </c>
    </row>
    <row r="952" spans="2:51" s="13" customFormat="1" ht="10.2">
      <c r="B952" s="196"/>
      <c r="C952" s="197"/>
      <c r="D952" s="189" t="s">
        <v>134</v>
      </c>
      <c r="E952" s="198" t="s">
        <v>28</v>
      </c>
      <c r="F952" s="199" t="s">
        <v>914</v>
      </c>
      <c r="G952" s="197"/>
      <c r="H952" s="198" t="s">
        <v>28</v>
      </c>
      <c r="I952" s="200"/>
      <c r="J952" s="197"/>
      <c r="K952" s="197"/>
      <c r="L952" s="201"/>
      <c r="M952" s="202"/>
      <c r="N952" s="203"/>
      <c r="O952" s="203"/>
      <c r="P952" s="203"/>
      <c r="Q952" s="203"/>
      <c r="R952" s="203"/>
      <c r="S952" s="203"/>
      <c r="T952" s="204"/>
      <c r="AT952" s="205" t="s">
        <v>134</v>
      </c>
      <c r="AU952" s="205" t="s">
        <v>84</v>
      </c>
      <c r="AV952" s="13" t="s">
        <v>82</v>
      </c>
      <c r="AW952" s="13" t="s">
        <v>35</v>
      </c>
      <c r="AX952" s="13" t="s">
        <v>74</v>
      </c>
      <c r="AY952" s="205" t="s">
        <v>121</v>
      </c>
    </row>
    <row r="953" spans="2:51" s="13" customFormat="1" ht="20.4">
      <c r="B953" s="196"/>
      <c r="C953" s="197"/>
      <c r="D953" s="189" t="s">
        <v>134</v>
      </c>
      <c r="E953" s="198" t="s">
        <v>28</v>
      </c>
      <c r="F953" s="199" t="s">
        <v>952</v>
      </c>
      <c r="G953" s="197"/>
      <c r="H953" s="198" t="s">
        <v>28</v>
      </c>
      <c r="I953" s="200"/>
      <c r="J953" s="197"/>
      <c r="K953" s="197"/>
      <c r="L953" s="201"/>
      <c r="M953" s="202"/>
      <c r="N953" s="203"/>
      <c r="O953" s="203"/>
      <c r="P953" s="203"/>
      <c r="Q953" s="203"/>
      <c r="R953" s="203"/>
      <c r="S953" s="203"/>
      <c r="T953" s="204"/>
      <c r="AT953" s="205" t="s">
        <v>134</v>
      </c>
      <c r="AU953" s="205" t="s">
        <v>84</v>
      </c>
      <c r="AV953" s="13" t="s">
        <v>82</v>
      </c>
      <c r="AW953" s="13" t="s">
        <v>35</v>
      </c>
      <c r="AX953" s="13" t="s">
        <v>74</v>
      </c>
      <c r="AY953" s="205" t="s">
        <v>121</v>
      </c>
    </row>
    <row r="954" spans="2:51" s="13" customFormat="1" ht="10.2">
      <c r="B954" s="196"/>
      <c r="C954" s="197"/>
      <c r="D954" s="189" t="s">
        <v>134</v>
      </c>
      <c r="E954" s="198" t="s">
        <v>28</v>
      </c>
      <c r="F954" s="199" t="s">
        <v>916</v>
      </c>
      <c r="G954" s="197"/>
      <c r="H954" s="198" t="s">
        <v>28</v>
      </c>
      <c r="I954" s="200"/>
      <c r="J954" s="197"/>
      <c r="K954" s="197"/>
      <c r="L954" s="201"/>
      <c r="M954" s="202"/>
      <c r="N954" s="203"/>
      <c r="O954" s="203"/>
      <c r="P954" s="203"/>
      <c r="Q954" s="203"/>
      <c r="R954" s="203"/>
      <c r="S954" s="203"/>
      <c r="T954" s="204"/>
      <c r="AT954" s="205" t="s">
        <v>134</v>
      </c>
      <c r="AU954" s="205" t="s">
        <v>84</v>
      </c>
      <c r="AV954" s="13" t="s">
        <v>82</v>
      </c>
      <c r="AW954" s="13" t="s">
        <v>35</v>
      </c>
      <c r="AX954" s="13" t="s">
        <v>74</v>
      </c>
      <c r="AY954" s="205" t="s">
        <v>121</v>
      </c>
    </row>
    <row r="955" spans="2:51" s="13" customFormat="1" ht="10.2">
      <c r="B955" s="196"/>
      <c r="C955" s="197"/>
      <c r="D955" s="189" t="s">
        <v>134</v>
      </c>
      <c r="E955" s="198" t="s">
        <v>28</v>
      </c>
      <c r="F955" s="199" t="s">
        <v>917</v>
      </c>
      <c r="G955" s="197"/>
      <c r="H955" s="198" t="s">
        <v>28</v>
      </c>
      <c r="I955" s="200"/>
      <c r="J955" s="197"/>
      <c r="K955" s="197"/>
      <c r="L955" s="201"/>
      <c r="M955" s="202"/>
      <c r="N955" s="203"/>
      <c r="O955" s="203"/>
      <c r="P955" s="203"/>
      <c r="Q955" s="203"/>
      <c r="R955" s="203"/>
      <c r="S955" s="203"/>
      <c r="T955" s="204"/>
      <c r="AT955" s="205" t="s">
        <v>134</v>
      </c>
      <c r="AU955" s="205" t="s">
        <v>84</v>
      </c>
      <c r="AV955" s="13" t="s">
        <v>82</v>
      </c>
      <c r="AW955" s="13" t="s">
        <v>35</v>
      </c>
      <c r="AX955" s="13" t="s">
        <v>74</v>
      </c>
      <c r="AY955" s="205" t="s">
        <v>121</v>
      </c>
    </row>
    <row r="956" spans="2:51" s="14" customFormat="1" ht="10.2">
      <c r="B956" s="206"/>
      <c r="C956" s="207"/>
      <c r="D956" s="189" t="s">
        <v>134</v>
      </c>
      <c r="E956" s="208" t="s">
        <v>28</v>
      </c>
      <c r="F956" s="209" t="s">
        <v>918</v>
      </c>
      <c r="G956" s="207"/>
      <c r="H956" s="210">
        <v>11.008</v>
      </c>
      <c r="I956" s="211"/>
      <c r="J956" s="207"/>
      <c r="K956" s="207"/>
      <c r="L956" s="212"/>
      <c r="M956" s="213"/>
      <c r="N956" s="214"/>
      <c r="O956" s="214"/>
      <c r="P956" s="214"/>
      <c r="Q956" s="214"/>
      <c r="R956" s="214"/>
      <c r="S956" s="214"/>
      <c r="T956" s="215"/>
      <c r="AT956" s="216" t="s">
        <v>134</v>
      </c>
      <c r="AU956" s="216" t="s">
        <v>84</v>
      </c>
      <c r="AV956" s="14" t="s">
        <v>84</v>
      </c>
      <c r="AW956" s="14" t="s">
        <v>35</v>
      </c>
      <c r="AX956" s="14" t="s">
        <v>74</v>
      </c>
      <c r="AY956" s="216" t="s">
        <v>121</v>
      </c>
    </row>
    <row r="957" spans="2:51" s="13" customFormat="1" ht="10.2">
      <c r="B957" s="196"/>
      <c r="C957" s="197"/>
      <c r="D957" s="189" t="s">
        <v>134</v>
      </c>
      <c r="E957" s="198" t="s">
        <v>28</v>
      </c>
      <c r="F957" s="199" t="s">
        <v>919</v>
      </c>
      <c r="G957" s="197"/>
      <c r="H957" s="198" t="s">
        <v>28</v>
      </c>
      <c r="I957" s="200"/>
      <c r="J957" s="197"/>
      <c r="K957" s="197"/>
      <c r="L957" s="201"/>
      <c r="M957" s="202"/>
      <c r="N957" s="203"/>
      <c r="O957" s="203"/>
      <c r="P957" s="203"/>
      <c r="Q957" s="203"/>
      <c r="R957" s="203"/>
      <c r="S957" s="203"/>
      <c r="T957" s="204"/>
      <c r="AT957" s="205" t="s">
        <v>134</v>
      </c>
      <c r="AU957" s="205" t="s">
        <v>84</v>
      </c>
      <c r="AV957" s="13" t="s">
        <v>82</v>
      </c>
      <c r="AW957" s="13" t="s">
        <v>35</v>
      </c>
      <c r="AX957" s="13" t="s">
        <v>74</v>
      </c>
      <c r="AY957" s="205" t="s">
        <v>121</v>
      </c>
    </row>
    <row r="958" spans="2:51" s="14" customFormat="1" ht="10.2">
      <c r="B958" s="206"/>
      <c r="C958" s="207"/>
      <c r="D958" s="189" t="s">
        <v>134</v>
      </c>
      <c r="E958" s="208" t="s">
        <v>28</v>
      </c>
      <c r="F958" s="209" t="s">
        <v>920</v>
      </c>
      <c r="G958" s="207"/>
      <c r="H958" s="210">
        <v>1.17</v>
      </c>
      <c r="I958" s="211"/>
      <c r="J958" s="207"/>
      <c r="K958" s="207"/>
      <c r="L958" s="212"/>
      <c r="M958" s="213"/>
      <c r="N958" s="214"/>
      <c r="O958" s="214"/>
      <c r="P958" s="214"/>
      <c r="Q958" s="214"/>
      <c r="R958" s="214"/>
      <c r="S958" s="214"/>
      <c r="T958" s="215"/>
      <c r="AT958" s="216" t="s">
        <v>134</v>
      </c>
      <c r="AU958" s="216" t="s">
        <v>84</v>
      </c>
      <c r="AV958" s="14" t="s">
        <v>84</v>
      </c>
      <c r="AW958" s="14" t="s">
        <v>35</v>
      </c>
      <c r="AX958" s="14" t="s">
        <v>74</v>
      </c>
      <c r="AY958" s="216" t="s">
        <v>121</v>
      </c>
    </row>
    <row r="959" spans="2:51" s="13" customFormat="1" ht="10.2">
      <c r="B959" s="196"/>
      <c r="C959" s="197"/>
      <c r="D959" s="189" t="s">
        <v>134</v>
      </c>
      <c r="E959" s="198" t="s">
        <v>28</v>
      </c>
      <c r="F959" s="199" t="s">
        <v>921</v>
      </c>
      <c r="G959" s="197"/>
      <c r="H959" s="198" t="s">
        <v>28</v>
      </c>
      <c r="I959" s="200"/>
      <c r="J959" s="197"/>
      <c r="K959" s="197"/>
      <c r="L959" s="201"/>
      <c r="M959" s="202"/>
      <c r="N959" s="203"/>
      <c r="O959" s="203"/>
      <c r="P959" s="203"/>
      <c r="Q959" s="203"/>
      <c r="R959" s="203"/>
      <c r="S959" s="203"/>
      <c r="T959" s="204"/>
      <c r="AT959" s="205" t="s">
        <v>134</v>
      </c>
      <c r="AU959" s="205" t="s">
        <v>84</v>
      </c>
      <c r="AV959" s="13" t="s">
        <v>82</v>
      </c>
      <c r="AW959" s="13" t="s">
        <v>35</v>
      </c>
      <c r="AX959" s="13" t="s">
        <v>74</v>
      </c>
      <c r="AY959" s="205" t="s">
        <v>121</v>
      </c>
    </row>
    <row r="960" spans="2:51" s="14" customFormat="1" ht="10.2">
      <c r="B960" s="206"/>
      <c r="C960" s="207"/>
      <c r="D960" s="189" t="s">
        <v>134</v>
      </c>
      <c r="E960" s="208" t="s">
        <v>28</v>
      </c>
      <c r="F960" s="209" t="s">
        <v>922</v>
      </c>
      <c r="G960" s="207"/>
      <c r="H960" s="210">
        <v>3.786</v>
      </c>
      <c r="I960" s="211"/>
      <c r="J960" s="207"/>
      <c r="K960" s="207"/>
      <c r="L960" s="212"/>
      <c r="M960" s="213"/>
      <c r="N960" s="214"/>
      <c r="O960" s="214"/>
      <c r="P960" s="214"/>
      <c r="Q960" s="214"/>
      <c r="R960" s="214"/>
      <c r="S960" s="214"/>
      <c r="T960" s="215"/>
      <c r="AT960" s="216" t="s">
        <v>134</v>
      </c>
      <c r="AU960" s="216" t="s">
        <v>84</v>
      </c>
      <c r="AV960" s="14" t="s">
        <v>84</v>
      </c>
      <c r="AW960" s="14" t="s">
        <v>35</v>
      </c>
      <c r="AX960" s="14" t="s">
        <v>74</v>
      </c>
      <c r="AY960" s="216" t="s">
        <v>121</v>
      </c>
    </row>
    <row r="961" spans="2:51" s="13" customFormat="1" ht="10.2">
      <c r="B961" s="196"/>
      <c r="C961" s="197"/>
      <c r="D961" s="189" t="s">
        <v>134</v>
      </c>
      <c r="E961" s="198" t="s">
        <v>28</v>
      </c>
      <c r="F961" s="199" t="s">
        <v>923</v>
      </c>
      <c r="G961" s="197"/>
      <c r="H961" s="198" t="s">
        <v>28</v>
      </c>
      <c r="I961" s="200"/>
      <c r="J961" s="197"/>
      <c r="K961" s="197"/>
      <c r="L961" s="201"/>
      <c r="M961" s="202"/>
      <c r="N961" s="203"/>
      <c r="O961" s="203"/>
      <c r="P961" s="203"/>
      <c r="Q961" s="203"/>
      <c r="R961" s="203"/>
      <c r="S961" s="203"/>
      <c r="T961" s="204"/>
      <c r="AT961" s="205" t="s">
        <v>134</v>
      </c>
      <c r="AU961" s="205" t="s">
        <v>84</v>
      </c>
      <c r="AV961" s="13" t="s">
        <v>82</v>
      </c>
      <c r="AW961" s="13" t="s">
        <v>35</v>
      </c>
      <c r="AX961" s="13" t="s">
        <v>74</v>
      </c>
      <c r="AY961" s="205" t="s">
        <v>121</v>
      </c>
    </row>
    <row r="962" spans="2:51" s="14" customFormat="1" ht="10.2">
      <c r="B962" s="206"/>
      <c r="C962" s="207"/>
      <c r="D962" s="189" t="s">
        <v>134</v>
      </c>
      <c r="E962" s="208" t="s">
        <v>28</v>
      </c>
      <c r="F962" s="209" t="s">
        <v>924</v>
      </c>
      <c r="G962" s="207"/>
      <c r="H962" s="210">
        <v>0.256</v>
      </c>
      <c r="I962" s="211"/>
      <c r="J962" s="207"/>
      <c r="K962" s="207"/>
      <c r="L962" s="212"/>
      <c r="M962" s="213"/>
      <c r="N962" s="214"/>
      <c r="O962" s="214"/>
      <c r="P962" s="214"/>
      <c r="Q962" s="214"/>
      <c r="R962" s="214"/>
      <c r="S962" s="214"/>
      <c r="T962" s="215"/>
      <c r="AT962" s="216" t="s">
        <v>134</v>
      </c>
      <c r="AU962" s="216" t="s">
        <v>84</v>
      </c>
      <c r="AV962" s="14" t="s">
        <v>84</v>
      </c>
      <c r="AW962" s="14" t="s">
        <v>35</v>
      </c>
      <c r="AX962" s="14" t="s">
        <v>74</v>
      </c>
      <c r="AY962" s="216" t="s">
        <v>121</v>
      </c>
    </row>
    <row r="963" spans="2:51" s="14" customFormat="1" ht="10.2">
      <c r="B963" s="206"/>
      <c r="C963" s="207"/>
      <c r="D963" s="189" t="s">
        <v>134</v>
      </c>
      <c r="E963" s="208" t="s">
        <v>28</v>
      </c>
      <c r="F963" s="209" t="s">
        <v>925</v>
      </c>
      <c r="G963" s="207"/>
      <c r="H963" s="210">
        <v>0.272</v>
      </c>
      <c r="I963" s="211"/>
      <c r="J963" s="207"/>
      <c r="K963" s="207"/>
      <c r="L963" s="212"/>
      <c r="M963" s="213"/>
      <c r="N963" s="214"/>
      <c r="O963" s="214"/>
      <c r="P963" s="214"/>
      <c r="Q963" s="214"/>
      <c r="R963" s="214"/>
      <c r="S963" s="214"/>
      <c r="T963" s="215"/>
      <c r="AT963" s="216" t="s">
        <v>134</v>
      </c>
      <c r="AU963" s="216" t="s">
        <v>84</v>
      </c>
      <c r="AV963" s="14" t="s">
        <v>84</v>
      </c>
      <c r="AW963" s="14" t="s">
        <v>35</v>
      </c>
      <c r="AX963" s="14" t="s">
        <v>74</v>
      </c>
      <c r="AY963" s="216" t="s">
        <v>121</v>
      </c>
    </row>
    <row r="964" spans="2:51" s="15" customFormat="1" ht="10.2">
      <c r="B964" s="217"/>
      <c r="C964" s="218"/>
      <c r="D964" s="189" t="s">
        <v>134</v>
      </c>
      <c r="E964" s="219" t="s">
        <v>28</v>
      </c>
      <c r="F964" s="220" t="s">
        <v>192</v>
      </c>
      <c r="G964" s="218"/>
      <c r="H964" s="221">
        <v>16.492</v>
      </c>
      <c r="I964" s="222"/>
      <c r="J964" s="218"/>
      <c r="K964" s="218"/>
      <c r="L964" s="223"/>
      <c r="M964" s="224"/>
      <c r="N964" s="225"/>
      <c r="O964" s="225"/>
      <c r="P964" s="225"/>
      <c r="Q964" s="225"/>
      <c r="R964" s="225"/>
      <c r="S964" s="225"/>
      <c r="T964" s="226"/>
      <c r="AT964" s="227" t="s">
        <v>134</v>
      </c>
      <c r="AU964" s="227" t="s">
        <v>84</v>
      </c>
      <c r="AV964" s="15" t="s">
        <v>145</v>
      </c>
      <c r="AW964" s="15" t="s">
        <v>35</v>
      </c>
      <c r="AX964" s="15" t="s">
        <v>74</v>
      </c>
      <c r="AY964" s="227" t="s">
        <v>121</v>
      </c>
    </row>
    <row r="965" spans="2:51" s="13" customFormat="1" ht="10.2">
      <c r="B965" s="196"/>
      <c r="C965" s="197"/>
      <c r="D965" s="189" t="s">
        <v>134</v>
      </c>
      <c r="E965" s="198" t="s">
        <v>28</v>
      </c>
      <c r="F965" s="199" t="s">
        <v>926</v>
      </c>
      <c r="G965" s="197"/>
      <c r="H965" s="198" t="s">
        <v>28</v>
      </c>
      <c r="I965" s="200"/>
      <c r="J965" s="197"/>
      <c r="K965" s="197"/>
      <c r="L965" s="201"/>
      <c r="M965" s="202"/>
      <c r="N965" s="203"/>
      <c r="O965" s="203"/>
      <c r="P965" s="203"/>
      <c r="Q965" s="203"/>
      <c r="R965" s="203"/>
      <c r="S965" s="203"/>
      <c r="T965" s="204"/>
      <c r="AT965" s="205" t="s">
        <v>134</v>
      </c>
      <c r="AU965" s="205" t="s">
        <v>84</v>
      </c>
      <c r="AV965" s="13" t="s">
        <v>82</v>
      </c>
      <c r="AW965" s="13" t="s">
        <v>35</v>
      </c>
      <c r="AX965" s="13" t="s">
        <v>74</v>
      </c>
      <c r="AY965" s="205" t="s">
        <v>121</v>
      </c>
    </row>
    <row r="966" spans="2:51" s="13" customFormat="1" ht="10.2">
      <c r="B966" s="196"/>
      <c r="C966" s="197"/>
      <c r="D966" s="189" t="s">
        <v>134</v>
      </c>
      <c r="E966" s="198" t="s">
        <v>28</v>
      </c>
      <c r="F966" s="199" t="s">
        <v>946</v>
      </c>
      <c r="G966" s="197"/>
      <c r="H966" s="198" t="s">
        <v>28</v>
      </c>
      <c r="I966" s="200"/>
      <c r="J966" s="197"/>
      <c r="K966" s="197"/>
      <c r="L966" s="201"/>
      <c r="M966" s="202"/>
      <c r="N966" s="203"/>
      <c r="O966" s="203"/>
      <c r="P966" s="203"/>
      <c r="Q966" s="203"/>
      <c r="R966" s="203"/>
      <c r="S966" s="203"/>
      <c r="T966" s="204"/>
      <c r="AT966" s="205" t="s">
        <v>134</v>
      </c>
      <c r="AU966" s="205" t="s">
        <v>84</v>
      </c>
      <c r="AV966" s="13" t="s">
        <v>82</v>
      </c>
      <c r="AW966" s="13" t="s">
        <v>35</v>
      </c>
      <c r="AX966" s="13" t="s">
        <v>74</v>
      </c>
      <c r="AY966" s="205" t="s">
        <v>121</v>
      </c>
    </row>
    <row r="967" spans="2:51" s="14" customFormat="1" ht="10.2">
      <c r="B967" s="206"/>
      <c r="C967" s="207"/>
      <c r="D967" s="189" t="s">
        <v>134</v>
      </c>
      <c r="E967" s="208" t="s">
        <v>28</v>
      </c>
      <c r="F967" s="209" t="s">
        <v>928</v>
      </c>
      <c r="G967" s="207"/>
      <c r="H967" s="210">
        <v>4.6</v>
      </c>
      <c r="I967" s="211"/>
      <c r="J967" s="207"/>
      <c r="K967" s="207"/>
      <c r="L967" s="212"/>
      <c r="M967" s="213"/>
      <c r="N967" s="214"/>
      <c r="O967" s="214"/>
      <c r="P967" s="214"/>
      <c r="Q967" s="214"/>
      <c r="R967" s="214"/>
      <c r="S967" s="214"/>
      <c r="T967" s="215"/>
      <c r="AT967" s="216" t="s">
        <v>134</v>
      </c>
      <c r="AU967" s="216" t="s">
        <v>84</v>
      </c>
      <c r="AV967" s="14" t="s">
        <v>84</v>
      </c>
      <c r="AW967" s="14" t="s">
        <v>35</v>
      </c>
      <c r="AX967" s="14" t="s">
        <v>74</v>
      </c>
      <c r="AY967" s="216" t="s">
        <v>121</v>
      </c>
    </row>
    <row r="968" spans="2:51" s="14" customFormat="1" ht="10.2">
      <c r="B968" s="206"/>
      <c r="C968" s="207"/>
      <c r="D968" s="189" t="s">
        <v>134</v>
      </c>
      <c r="E968" s="208" t="s">
        <v>28</v>
      </c>
      <c r="F968" s="209" t="s">
        <v>929</v>
      </c>
      <c r="G968" s="207"/>
      <c r="H968" s="210">
        <v>9.5</v>
      </c>
      <c r="I968" s="211"/>
      <c r="J968" s="207"/>
      <c r="K968" s="207"/>
      <c r="L968" s="212"/>
      <c r="M968" s="213"/>
      <c r="N968" s="214"/>
      <c r="O968" s="214"/>
      <c r="P968" s="214"/>
      <c r="Q968" s="214"/>
      <c r="R968" s="214"/>
      <c r="S968" s="214"/>
      <c r="T968" s="215"/>
      <c r="AT968" s="216" t="s">
        <v>134</v>
      </c>
      <c r="AU968" s="216" t="s">
        <v>84</v>
      </c>
      <c r="AV968" s="14" t="s">
        <v>84</v>
      </c>
      <c r="AW968" s="14" t="s">
        <v>35</v>
      </c>
      <c r="AX968" s="14" t="s">
        <v>74</v>
      </c>
      <c r="AY968" s="216" t="s">
        <v>121</v>
      </c>
    </row>
    <row r="969" spans="2:51" s="14" customFormat="1" ht="10.2">
      <c r="B969" s="206"/>
      <c r="C969" s="207"/>
      <c r="D969" s="189" t="s">
        <v>134</v>
      </c>
      <c r="E969" s="208" t="s">
        <v>28</v>
      </c>
      <c r="F969" s="209" t="s">
        <v>930</v>
      </c>
      <c r="G969" s="207"/>
      <c r="H969" s="210">
        <v>6.4</v>
      </c>
      <c r="I969" s="211"/>
      <c r="J969" s="207"/>
      <c r="K969" s="207"/>
      <c r="L969" s="212"/>
      <c r="M969" s="213"/>
      <c r="N969" s="214"/>
      <c r="O969" s="214"/>
      <c r="P969" s="214"/>
      <c r="Q969" s="214"/>
      <c r="R969" s="214"/>
      <c r="S969" s="214"/>
      <c r="T969" s="215"/>
      <c r="AT969" s="216" t="s">
        <v>134</v>
      </c>
      <c r="AU969" s="216" t="s">
        <v>84</v>
      </c>
      <c r="AV969" s="14" t="s">
        <v>84</v>
      </c>
      <c r="AW969" s="14" t="s">
        <v>35</v>
      </c>
      <c r="AX969" s="14" t="s">
        <v>74</v>
      </c>
      <c r="AY969" s="216" t="s">
        <v>121</v>
      </c>
    </row>
    <row r="970" spans="2:51" s="13" customFormat="1" ht="10.2">
      <c r="B970" s="196"/>
      <c r="C970" s="197"/>
      <c r="D970" s="189" t="s">
        <v>134</v>
      </c>
      <c r="E970" s="198" t="s">
        <v>28</v>
      </c>
      <c r="F970" s="199" t="s">
        <v>931</v>
      </c>
      <c r="G970" s="197"/>
      <c r="H970" s="198" t="s">
        <v>28</v>
      </c>
      <c r="I970" s="200"/>
      <c r="J970" s="197"/>
      <c r="K970" s="197"/>
      <c r="L970" s="201"/>
      <c r="M970" s="202"/>
      <c r="N970" s="203"/>
      <c r="O970" s="203"/>
      <c r="P970" s="203"/>
      <c r="Q970" s="203"/>
      <c r="R970" s="203"/>
      <c r="S970" s="203"/>
      <c r="T970" s="204"/>
      <c r="AT970" s="205" t="s">
        <v>134</v>
      </c>
      <c r="AU970" s="205" t="s">
        <v>84</v>
      </c>
      <c r="AV970" s="13" t="s">
        <v>82</v>
      </c>
      <c r="AW970" s="13" t="s">
        <v>35</v>
      </c>
      <c r="AX970" s="13" t="s">
        <v>74</v>
      </c>
      <c r="AY970" s="205" t="s">
        <v>121</v>
      </c>
    </row>
    <row r="971" spans="2:51" s="14" customFormat="1" ht="10.2">
      <c r="B971" s="206"/>
      <c r="C971" s="207"/>
      <c r="D971" s="189" t="s">
        <v>134</v>
      </c>
      <c r="E971" s="208" t="s">
        <v>28</v>
      </c>
      <c r="F971" s="209" t="s">
        <v>932</v>
      </c>
      <c r="G971" s="207"/>
      <c r="H971" s="210">
        <v>1</v>
      </c>
      <c r="I971" s="211"/>
      <c r="J971" s="207"/>
      <c r="K971" s="207"/>
      <c r="L971" s="212"/>
      <c r="M971" s="213"/>
      <c r="N971" s="214"/>
      <c r="O971" s="214"/>
      <c r="P971" s="214"/>
      <c r="Q971" s="214"/>
      <c r="R971" s="214"/>
      <c r="S971" s="214"/>
      <c r="T971" s="215"/>
      <c r="AT971" s="216" t="s">
        <v>134</v>
      </c>
      <c r="AU971" s="216" t="s">
        <v>84</v>
      </c>
      <c r="AV971" s="14" t="s">
        <v>84</v>
      </c>
      <c r="AW971" s="14" t="s">
        <v>35</v>
      </c>
      <c r="AX971" s="14" t="s">
        <v>74</v>
      </c>
      <c r="AY971" s="216" t="s">
        <v>121</v>
      </c>
    </row>
    <row r="972" spans="2:51" s="13" customFormat="1" ht="10.2">
      <c r="B972" s="196"/>
      <c r="C972" s="197"/>
      <c r="D972" s="189" t="s">
        <v>134</v>
      </c>
      <c r="E972" s="198" t="s">
        <v>28</v>
      </c>
      <c r="F972" s="199" t="s">
        <v>933</v>
      </c>
      <c r="G972" s="197"/>
      <c r="H972" s="198" t="s">
        <v>28</v>
      </c>
      <c r="I972" s="200"/>
      <c r="J972" s="197"/>
      <c r="K972" s="197"/>
      <c r="L972" s="201"/>
      <c r="M972" s="202"/>
      <c r="N972" s="203"/>
      <c r="O972" s="203"/>
      <c r="P972" s="203"/>
      <c r="Q972" s="203"/>
      <c r="R972" s="203"/>
      <c r="S972" s="203"/>
      <c r="T972" s="204"/>
      <c r="AT972" s="205" t="s">
        <v>134</v>
      </c>
      <c r="AU972" s="205" t="s">
        <v>84</v>
      </c>
      <c r="AV972" s="13" t="s">
        <v>82</v>
      </c>
      <c r="AW972" s="13" t="s">
        <v>35</v>
      </c>
      <c r="AX972" s="13" t="s">
        <v>74</v>
      </c>
      <c r="AY972" s="205" t="s">
        <v>121</v>
      </c>
    </row>
    <row r="973" spans="2:51" s="14" customFormat="1" ht="10.2">
      <c r="B973" s="206"/>
      <c r="C973" s="207"/>
      <c r="D973" s="189" t="s">
        <v>134</v>
      </c>
      <c r="E973" s="208" t="s">
        <v>28</v>
      </c>
      <c r="F973" s="209" t="s">
        <v>928</v>
      </c>
      <c r="G973" s="207"/>
      <c r="H973" s="210">
        <v>4.6</v>
      </c>
      <c r="I973" s="211"/>
      <c r="J973" s="207"/>
      <c r="K973" s="207"/>
      <c r="L973" s="212"/>
      <c r="M973" s="213"/>
      <c r="N973" s="214"/>
      <c r="O973" s="214"/>
      <c r="P973" s="214"/>
      <c r="Q973" s="214"/>
      <c r="R973" s="214"/>
      <c r="S973" s="214"/>
      <c r="T973" s="215"/>
      <c r="AT973" s="216" t="s">
        <v>134</v>
      </c>
      <c r="AU973" s="216" t="s">
        <v>84</v>
      </c>
      <c r="AV973" s="14" t="s">
        <v>84</v>
      </c>
      <c r="AW973" s="14" t="s">
        <v>35</v>
      </c>
      <c r="AX973" s="14" t="s">
        <v>74</v>
      </c>
      <c r="AY973" s="216" t="s">
        <v>121</v>
      </c>
    </row>
    <row r="974" spans="2:51" s="14" customFormat="1" ht="10.2">
      <c r="B974" s="206"/>
      <c r="C974" s="207"/>
      <c r="D974" s="189" t="s">
        <v>134</v>
      </c>
      <c r="E974" s="208" t="s">
        <v>28</v>
      </c>
      <c r="F974" s="209" t="s">
        <v>934</v>
      </c>
      <c r="G974" s="207"/>
      <c r="H974" s="210">
        <v>11.02</v>
      </c>
      <c r="I974" s="211"/>
      <c r="J974" s="207"/>
      <c r="K974" s="207"/>
      <c r="L974" s="212"/>
      <c r="M974" s="213"/>
      <c r="N974" s="214"/>
      <c r="O974" s="214"/>
      <c r="P974" s="214"/>
      <c r="Q974" s="214"/>
      <c r="R974" s="214"/>
      <c r="S974" s="214"/>
      <c r="T974" s="215"/>
      <c r="AT974" s="216" t="s">
        <v>134</v>
      </c>
      <c r="AU974" s="216" t="s">
        <v>84</v>
      </c>
      <c r="AV974" s="14" t="s">
        <v>84</v>
      </c>
      <c r="AW974" s="14" t="s">
        <v>35</v>
      </c>
      <c r="AX974" s="14" t="s">
        <v>74</v>
      </c>
      <c r="AY974" s="216" t="s">
        <v>121</v>
      </c>
    </row>
    <row r="975" spans="2:51" s="14" customFormat="1" ht="10.2">
      <c r="B975" s="206"/>
      <c r="C975" s="207"/>
      <c r="D975" s="189" t="s">
        <v>134</v>
      </c>
      <c r="E975" s="208" t="s">
        <v>28</v>
      </c>
      <c r="F975" s="209" t="s">
        <v>935</v>
      </c>
      <c r="G975" s="207"/>
      <c r="H975" s="210">
        <v>7.424</v>
      </c>
      <c r="I975" s="211"/>
      <c r="J975" s="207"/>
      <c r="K975" s="207"/>
      <c r="L975" s="212"/>
      <c r="M975" s="213"/>
      <c r="N975" s="214"/>
      <c r="O975" s="214"/>
      <c r="P975" s="214"/>
      <c r="Q975" s="214"/>
      <c r="R975" s="214"/>
      <c r="S975" s="214"/>
      <c r="T975" s="215"/>
      <c r="AT975" s="216" t="s">
        <v>134</v>
      </c>
      <c r="AU975" s="216" t="s">
        <v>84</v>
      </c>
      <c r="AV975" s="14" t="s">
        <v>84</v>
      </c>
      <c r="AW975" s="14" t="s">
        <v>35</v>
      </c>
      <c r="AX975" s="14" t="s">
        <v>74</v>
      </c>
      <c r="AY975" s="216" t="s">
        <v>121</v>
      </c>
    </row>
    <row r="976" spans="2:51" s="13" customFormat="1" ht="10.2">
      <c r="B976" s="196"/>
      <c r="C976" s="197"/>
      <c r="D976" s="189" t="s">
        <v>134</v>
      </c>
      <c r="E976" s="198" t="s">
        <v>28</v>
      </c>
      <c r="F976" s="199" t="s">
        <v>931</v>
      </c>
      <c r="G976" s="197"/>
      <c r="H976" s="198" t="s">
        <v>28</v>
      </c>
      <c r="I976" s="200"/>
      <c r="J976" s="197"/>
      <c r="K976" s="197"/>
      <c r="L976" s="201"/>
      <c r="M976" s="202"/>
      <c r="N976" s="203"/>
      <c r="O976" s="203"/>
      <c r="P976" s="203"/>
      <c r="Q976" s="203"/>
      <c r="R976" s="203"/>
      <c r="S976" s="203"/>
      <c r="T976" s="204"/>
      <c r="AT976" s="205" t="s">
        <v>134</v>
      </c>
      <c r="AU976" s="205" t="s">
        <v>84</v>
      </c>
      <c r="AV976" s="13" t="s">
        <v>82</v>
      </c>
      <c r="AW976" s="13" t="s">
        <v>35</v>
      </c>
      <c r="AX976" s="13" t="s">
        <v>74</v>
      </c>
      <c r="AY976" s="205" t="s">
        <v>121</v>
      </c>
    </row>
    <row r="977" spans="2:51" s="14" customFormat="1" ht="10.2">
      <c r="B977" s="206"/>
      <c r="C977" s="207"/>
      <c r="D977" s="189" t="s">
        <v>134</v>
      </c>
      <c r="E977" s="208" t="s">
        <v>28</v>
      </c>
      <c r="F977" s="209" t="s">
        <v>936</v>
      </c>
      <c r="G977" s="207"/>
      <c r="H977" s="210">
        <v>1.2</v>
      </c>
      <c r="I977" s="211"/>
      <c r="J977" s="207"/>
      <c r="K977" s="207"/>
      <c r="L977" s="212"/>
      <c r="M977" s="213"/>
      <c r="N977" s="214"/>
      <c r="O977" s="214"/>
      <c r="P977" s="214"/>
      <c r="Q977" s="214"/>
      <c r="R977" s="214"/>
      <c r="S977" s="214"/>
      <c r="T977" s="215"/>
      <c r="AT977" s="216" t="s">
        <v>134</v>
      </c>
      <c r="AU977" s="216" t="s">
        <v>84</v>
      </c>
      <c r="AV977" s="14" t="s">
        <v>84</v>
      </c>
      <c r="AW977" s="14" t="s">
        <v>35</v>
      </c>
      <c r="AX977" s="14" t="s">
        <v>74</v>
      </c>
      <c r="AY977" s="216" t="s">
        <v>121</v>
      </c>
    </row>
    <row r="978" spans="2:51" s="15" customFormat="1" ht="10.2">
      <c r="B978" s="217"/>
      <c r="C978" s="218"/>
      <c r="D978" s="189" t="s">
        <v>134</v>
      </c>
      <c r="E978" s="219" t="s">
        <v>28</v>
      </c>
      <c r="F978" s="220" t="s">
        <v>192</v>
      </c>
      <c r="G978" s="218"/>
      <c r="H978" s="221">
        <v>45.744</v>
      </c>
      <c r="I978" s="222"/>
      <c r="J978" s="218"/>
      <c r="K978" s="218"/>
      <c r="L978" s="223"/>
      <c r="M978" s="224"/>
      <c r="N978" s="225"/>
      <c r="O978" s="225"/>
      <c r="P978" s="225"/>
      <c r="Q978" s="225"/>
      <c r="R978" s="225"/>
      <c r="S978" s="225"/>
      <c r="T978" s="226"/>
      <c r="AT978" s="227" t="s">
        <v>134</v>
      </c>
      <c r="AU978" s="227" t="s">
        <v>84</v>
      </c>
      <c r="AV978" s="15" t="s">
        <v>145</v>
      </c>
      <c r="AW978" s="15" t="s">
        <v>35</v>
      </c>
      <c r="AX978" s="15" t="s">
        <v>74</v>
      </c>
      <c r="AY978" s="227" t="s">
        <v>121</v>
      </c>
    </row>
    <row r="979" spans="2:51" s="13" customFormat="1" ht="10.2">
      <c r="B979" s="196"/>
      <c r="C979" s="197"/>
      <c r="D979" s="189" t="s">
        <v>134</v>
      </c>
      <c r="E979" s="198" t="s">
        <v>28</v>
      </c>
      <c r="F979" s="199" t="s">
        <v>937</v>
      </c>
      <c r="G979" s="197"/>
      <c r="H979" s="198" t="s">
        <v>28</v>
      </c>
      <c r="I979" s="200"/>
      <c r="J979" s="197"/>
      <c r="K979" s="197"/>
      <c r="L979" s="201"/>
      <c r="M979" s="202"/>
      <c r="N979" s="203"/>
      <c r="O979" s="203"/>
      <c r="P979" s="203"/>
      <c r="Q979" s="203"/>
      <c r="R979" s="203"/>
      <c r="S979" s="203"/>
      <c r="T979" s="204"/>
      <c r="AT979" s="205" t="s">
        <v>134</v>
      </c>
      <c r="AU979" s="205" t="s">
        <v>84</v>
      </c>
      <c r="AV979" s="13" t="s">
        <v>82</v>
      </c>
      <c r="AW979" s="13" t="s">
        <v>35</v>
      </c>
      <c r="AX979" s="13" t="s">
        <v>74</v>
      </c>
      <c r="AY979" s="205" t="s">
        <v>121</v>
      </c>
    </row>
    <row r="980" spans="2:51" s="14" customFormat="1" ht="10.2">
      <c r="B980" s="206"/>
      <c r="C980" s="207"/>
      <c r="D980" s="189" t="s">
        <v>134</v>
      </c>
      <c r="E980" s="208" t="s">
        <v>28</v>
      </c>
      <c r="F980" s="209" t="s">
        <v>938</v>
      </c>
      <c r="G980" s="207"/>
      <c r="H980" s="210">
        <v>4.32</v>
      </c>
      <c r="I980" s="211"/>
      <c r="J980" s="207"/>
      <c r="K980" s="207"/>
      <c r="L980" s="212"/>
      <c r="M980" s="213"/>
      <c r="N980" s="214"/>
      <c r="O980" s="214"/>
      <c r="P980" s="214"/>
      <c r="Q980" s="214"/>
      <c r="R980" s="214"/>
      <c r="S980" s="214"/>
      <c r="T980" s="215"/>
      <c r="AT980" s="216" t="s">
        <v>134</v>
      </c>
      <c r="AU980" s="216" t="s">
        <v>84</v>
      </c>
      <c r="AV980" s="14" t="s">
        <v>84</v>
      </c>
      <c r="AW980" s="14" t="s">
        <v>35</v>
      </c>
      <c r="AX980" s="14" t="s">
        <v>74</v>
      </c>
      <c r="AY980" s="216" t="s">
        <v>121</v>
      </c>
    </row>
    <row r="981" spans="2:51" s="16" customFormat="1" ht="10.2">
      <c r="B981" s="228"/>
      <c r="C981" s="229"/>
      <c r="D981" s="189" t="s">
        <v>134</v>
      </c>
      <c r="E981" s="230" t="s">
        <v>28</v>
      </c>
      <c r="F981" s="231" t="s">
        <v>198</v>
      </c>
      <c r="G981" s="229"/>
      <c r="H981" s="232">
        <v>66.556</v>
      </c>
      <c r="I981" s="233"/>
      <c r="J981" s="229"/>
      <c r="K981" s="229"/>
      <c r="L981" s="234"/>
      <c r="M981" s="235"/>
      <c r="N981" s="236"/>
      <c r="O981" s="236"/>
      <c r="P981" s="236"/>
      <c r="Q981" s="236"/>
      <c r="R981" s="236"/>
      <c r="S981" s="236"/>
      <c r="T981" s="237"/>
      <c r="AT981" s="238" t="s">
        <v>134</v>
      </c>
      <c r="AU981" s="238" t="s">
        <v>84</v>
      </c>
      <c r="AV981" s="16" t="s">
        <v>128</v>
      </c>
      <c r="AW981" s="16" t="s">
        <v>35</v>
      </c>
      <c r="AX981" s="16" t="s">
        <v>82</v>
      </c>
      <c r="AY981" s="238" t="s">
        <v>121</v>
      </c>
    </row>
    <row r="982" spans="1:65" s="2" customFormat="1" ht="16.5" customHeight="1">
      <c r="A982" s="36"/>
      <c r="B982" s="37"/>
      <c r="C982" s="176" t="s">
        <v>953</v>
      </c>
      <c r="D982" s="176" t="s">
        <v>123</v>
      </c>
      <c r="E982" s="177" t="s">
        <v>954</v>
      </c>
      <c r="F982" s="178" t="s">
        <v>955</v>
      </c>
      <c r="G982" s="179" t="s">
        <v>126</v>
      </c>
      <c r="H982" s="180">
        <v>35.842</v>
      </c>
      <c r="I982" s="181"/>
      <c r="J982" s="182">
        <f>ROUND(I982*H982,2)</f>
        <v>0</v>
      </c>
      <c r="K982" s="178" t="s">
        <v>127</v>
      </c>
      <c r="L982" s="41"/>
      <c r="M982" s="183" t="s">
        <v>28</v>
      </c>
      <c r="N982" s="184" t="s">
        <v>47</v>
      </c>
      <c r="O982" s="67"/>
      <c r="P982" s="185">
        <f>O982*H982</f>
        <v>0</v>
      </c>
      <c r="Q982" s="185">
        <v>0.00043</v>
      </c>
      <c r="R982" s="185">
        <f>Q982*H982</f>
        <v>0.015412059999999998</v>
      </c>
      <c r="S982" s="185">
        <v>0</v>
      </c>
      <c r="T982" s="186">
        <f>S982*H982</f>
        <v>0</v>
      </c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R982" s="187" t="s">
        <v>255</v>
      </c>
      <c r="AT982" s="187" t="s">
        <v>123</v>
      </c>
      <c r="AU982" s="187" t="s">
        <v>84</v>
      </c>
      <c r="AY982" s="19" t="s">
        <v>121</v>
      </c>
      <c r="BE982" s="188">
        <f>IF(N982="základní",J982,0)</f>
        <v>0</v>
      </c>
      <c r="BF982" s="188">
        <f>IF(N982="snížená",J982,0)</f>
        <v>0</v>
      </c>
      <c r="BG982" s="188">
        <f>IF(N982="zákl. přenesená",J982,0)</f>
        <v>0</v>
      </c>
      <c r="BH982" s="188">
        <f>IF(N982="sníž. přenesená",J982,0)</f>
        <v>0</v>
      </c>
      <c r="BI982" s="188">
        <f>IF(N982="nulová",J982,0)</f>
        <v>0</v>
      </c>
      <c r="BJ982" s="19" t="s">
        <v>128</v>
      </c>
      <c r="BK982" s="188">
        <f>ROUND(I982*H982,2)</f>
        <v>0</v>
      </c>
      <c r="BL982" s="19" t="s">
        <v>255</v>
      </c>
      <c r="BM982" s="187" t="s">
        <v>956</v>
      </c>
    </row>
    <row r="983" spans="1:47" s="2" customFormat="1" ht="10.2">
      <c r="A983" s="36"/>
      <c r="B983" s="37"/>
      <c r="C983" s="38"/>
      <c r="D983" s="189" t="s">
        <v>130</v>
      </c>
      <c r="E983" s="38"/>
      <c r="F983" s="190" t="s">
        <v>957</v>
      </c>
      <c r="G983" s="38"/>
      <c r="H983" s="38"/>
      <c r="I983" s="191"/>
      <c r="J983" s="38"/>
      <c r="K983" s="38"/>
      <c r="L983" s="41"/>
      <c r="M983" s="192"/>
      <c r="N983" s="193"/>
      <c r="O983" s="67"/>
      <c r="P983" s="67"/>
      <c r="Q983" s="67"/>
      <c r="R983" s="67"/>
      <c r="S983" s="67"/>
      <c r="T983" s="68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T983" s="19" t="s">
        <v>130</v>
      </c>
      <c r="AU983" s="19" t="s">
        <v>84</v>
      </c>
    </row>
    <row r="984" spans="1:47" s="2" customFormat="1" ht="10.2">
      <c r="A984" s="36"/>
      <c r="B984" s="37"/>
      <c r="C984" s="38"/>
      <c r="D984" s="194" t="s">
        <v>132</v>
      </c>
      <c r="E984" s="38"/>
      <c r="F984" s="195" t="s">
        <v>958</v>
      </c>
      <c r="G984" s="38"/>
      <c r="H984" s="38"/>
      <c r="I984" s="191"/>
      <c r="J984" s="38"/>
      <c r="K984" s="38"/>
      <c r="L984" s="41"/>
      <c r="M984" s="192"/>
      <c r="N984" s="193"/>
      <c r="O984" s="67"/>
      <c r="P984" s="67"/>
      <c r="Q984" s="67"/>
      <c r="R984" s="67"/>
      <c r="S984" s="67"/>
      <c r="T984" s="68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T984" s="19" t="s">
        <v>132</v>
      </c>
      <c r="AU984" s="19" t="s">
        <v>84</v>
      </c>
    </row>
    <row r="985" spans="2:51" s="13" customFormat="1" ht="10.2">
      <c r="B985" s="196"/>
      <c r="C985" s="197"/>
      <c r="D985" s="189" t="s">
        <v>134</v>
      </c>
      <c r="E985" s="198" t="s">
        <v>28</v>
      </c>
      <c r="F985" s="199" t="s">
        <v>629</v>
      </c>
      <c r="G985" s="197"/>
      <c r="H985" s="198" t="s">
        <v>28</v>
      </c>
      <c r="I985" s="200"/>
      <c r="J985" s="197"/>
      <c r="K985" s="197"/>
      <c r="L985" s="201"/>
      <c r="M985" s="202"/>
      <c r="N985" s="203"/>
      <c r="O985" s="203"/>
      <c r="P985" s="203"/>
      <c r="Q985" s="203"/>
      <c r="R985" s="203"/>
      <c r="S985" s="203"/>
      <c r="T985" s="204"/>
      <c r="AT985" s="205" t="s">
        <v>134</v>
      </c>
      <c r="AU985" s="205" t="s">
        <v>84</v>
      </c>
      <c r="AV985" s="13" t="s">
        <v>82</v>
      </c>
      <c r="AW985" s="13" t="s">
        <v>35</v>
      </c>
      <c r="AX985" s="13" t="s">
        <v>74</v>
      </c>
      <c r="AY985" s="205" t="s">
        <v>121</v>
      </c>
    </row>
    <row r="986" spans="2:51" s="13" customFormat="1" ht="20.4">
      <c r="B986" s="196"/>
      <c r="C986" s="197"/>
      <c r="D986" s="189" t="s">
        <v>134</v>
      </c>
      <c r="E986" s="198" t="s">
        <v>28</v>
      </c>
      <c r="F986" s="199" t="s">
        <v>959</v>
      </c>
      <c r="G986" s="197"/>
      <c r="H986" s="198" t="s">
        <v>28</v>
      </c>
      <c r="I986" s="200"/>
      <c r="J986" s="197"/>
      <c r="K986" s="197"/>
      <c r="L986" s="201"/>
      <c r="M986" s="202"/>
      <c r="N986" s="203"/>
      <c r="O986" s="203"/>
      <c r="P986" s="203"/>
      <c r="Q986" s="203"/>
      <c r="R986" s="203"/>
      <c r="S986" s="203"/>
      <c r="T986" s="204"/>
      <c r="AT986" s="205" t="s">
        <v>134</v>
      </c>
      <c r="AU986" s="205" t="s">
        <v>84</v>
      </c>
      <c r="AV986" s="13" t="s">
        <v>82</v>
      </c>
      <c r="AW986" s="13" t="s">
        <v>35</v>
      </c>
      <c r="AX986" s="13" t="s">
        <v>74</v>
      </c>
      <c r="AY986" s="205" t="s">
        <v>121</v>
      </c>
    </row>
    <row r="987" spans="2:51" s="13" customFormat="1" ht="10.2">
      <c r="B987" s="196"/>
      <c r="C987" s="197"/>
      <c r="D987" s="189" t="s">
        <v>134</v>
      </c>
      <c r="E987" s="198" t="s">
        <v>28</v>
      </c>
      <c r="F987" s="199" t="s">
        <v>960</v>
      </c>
      <c r="G987" s="197"/>
      <c r="H987" s="198" t="s">
        <v>28</v>
      </c>
      <c r="I987" s="200"/>
      <c r="J987" s="197"/>
      <c r="K987" s="197"/>
      <c r="L987" s="201"/>
      <c r="M987" s="202"/>
      <c r="N987" s="203"/>
      <c r="O987" s="203"/>
      <c r="P987" s="203"/>
      <c r="Q987" s="203"/>
      <c r="R987" s="203"/>
      <c r="S987" s="203"/>
      <c r="T987" s="204"/>
      <c r="AT987" s="205" t="s">
        <v>134</v>
      </c>
      <c r="AU987" s="205" t="s">
        <v>84</v>
      </c>
      <c r="AV987" s="13" t="s">
        <v>82</v>
      </c>
      <c r="AW987" s="13" t="s">
        <v>35</v>
      </c>
      <c r="AX987" s="13" t="s">
        <v>74</v>
      </c>
      <c r="AY987" s="205" t="s">
        <v>121</v>
      </c>
    </row>
    <row r="988" spans="2:51" s="13" customFormat="1" ht="10.2">
      <c r="B988" s="196"/>
      <c r="C988" s="197"/>
      <c r="D988" s="189" t="s">
        <v>134</v>
      </c>
      <c r="E988" s="198" t="s">
        <v>28</v>
      </c>
      <c r="F988" s="199" t="s">
        <v>961</v>
      </c>
      <c r="G988" s="197"/>
      <c r="H988" s="198" t="s">
        <v>28</v>
      </c>
      <c r="I988" s="200"/>
      <c r="J988" s="197"/>
      <c r="K988" s="197"/>
      <c r="L988" s="201"/>
      <c r="M988" s="202"/>
      <c r="N988" s="203"/>
      <c r="O988" s="203"/>
      <c r="P988" s="203"/>
      <c r="Q988" s="203"/>
      <c r="R988" s="203"/>
      <c r="S988" s="203"/>
      <c r="T988" s="204"/>
      <c r="AT988" s="205" t="s">
        <v>134</v>
      </c>
      <c r="AU988" s="205" t="s">
        <v>84</v>
      </c>
      <c r="AV988" s="13" t="s">
        <v>82</v>
      </c>
      <c r="AW988" s="13" t="s">
        <v>35</v>
      </c>
      <c r="AX988" s="13" t="s">
        <v>74</v>
      </c>
      <c r="AY988" s="205" t="s">
        <v>121</v>
      </c>
    </row>
    <row r="989" spans="2:51" s="14" customFormat="1" ht="10.2">
      <c r="B989" s="206"/>
      <c r="C989" s="207"/>
      <c r="D989" s="189" t="s">
        <v>134</v>
      </c>
      <c r="E989" s="208" t="s">
        <v>28</v>
      </c>
      <c r="F989" s="209" t="s">
        <v>962</v>
      </c>
      <c r="G989" s="207"/>
      <c r="H989" s="210">
        <v>2.52</v>
      </c>
      <c r="I989" s="211"/>
      <c r="J989" s="207"/>
      <c r="K989" s="207"/>
      <c r="L989" s="212"/>
      <c r="M989" s="213"/>
      <c r="N989" s="214"/>
      <c r="O989" s="214"/>
      <c r="P989" s="214"/>
      <c r="Q989" s="214"/>
      <c r="R989" s="214"/>
      <c r="S989" s="214"/>
      <c r="T989" s="215"/>
      <c r="AT989" s="216" t="s">
        <v>134</v>
      </c>
      <c r="AU989" s="216" t="s">
        <v>84</v>
      </c>
      <c r="AV989" s="14" t="s">
        <v>84</v>
      </c>
      <c r="AW989" s="14" t="s">
        <v>35</v>
      </c>
      <c r="AX989" s="14" t="s">
        <v>74</v>
      </c>
      <c r="AY989" s="216" t="s">
        <v>121</v>
      </c>
    </row>
    <row r="990" spans="2:51" s="13" customFormat="1" ht="10.2">
      <c r="B990" s="196"/>
      <c r="C990" s="197"/>
      <c r="D990" s="189" t="s">
        <v>134</v>
      </c>
      <c r="E990" s="198" t="s">
        <v>28</v>
      </c>
      <c r="F990" s="199" t="s">
        <v>358</v>
      </c>
      <c r="G990" s="197"/>
      <c r="H990" s="198" t="s">
        <v>28</v>
      </c>
      <c r="I990" s="200"/>
      <c r="J990" s="197"/>
      <c r="K990" s="197"/>
      <c r="L990" s="201"/>
      <c r="M990" s="202"/>
      <c r="N990" s="203"/>
      <c r="O990" s="203"/>
      <c r="P990" s="203"/>
      <c r="Q990" s="203"/>
      <c r="R990" s="203"/>
      <c r="S990" s="203"/>
      <c r="T990" s="204"/>
      <c r="AT990" s="205" t="s">
        <v>134</v>
      </c>
      <c r="AU990" s="205" t="s">
        <v>84</v>
      </c>
      <c r="AV990" s="13" t="s">
        <v>82</v>
      </c>
      <c r="AW990" s="13" t="s">
        <v>35</v>
      </c>
      <c r="AX990" s="13" t="s">
        <v>74</v>
      </c>
      <c r="AY990" s="205" t="s">
        <v>121</v>
      </c>
    </row>
    <row r="991" spans="2:51" s="13" customFormat="1" ht="10.2">
      <c r="B991" s="196"/>
      <c r="C991" s="197"/>
      <c r="D991" s="189" t="s">
        <v>134</v>
      </c>
      <c r="E991" s="198" t="s">
        <v>28</v>
      </c>
      <c r="F991" s="199" t="s">
        <v>331</v>
      </c>
      <c r="G991" s="197"/>
      <c r="H991" s="198" t="s">
        <v>28</v>
      </c>
      <c r="I991" s="200"/>
      <c r="J991" s="197"/>
      <c r="K991" s="197"/>
      <c r="L991" s="201"/>
      <c r="M991" s="202"/>
      <c r="N991" s="203"/>
      <c r="O991" s="203"/>
      <c r="P991" s="203"/>
      <c r="Q991" s="203"/>
      <c r="R991" s="203"/>
      <c r="S991" s="203"/>
      <c r="T991" s="204"/>
      <c r="AT991" s="205" t="s">
        <v>134</v>
      </c>
      <c r="AU991" s="205" t="s">
        <v>84</v>
      </c>
      <c r="AV991" s="13" t="s">
        <v>82</v>
      </c>
      <c r="AW991" s="13" t="s">
        <v>35</v>
      </c>
      <c r="AX991" s="13" t="s">
        <v>74</v>
      </c>
      <c r="AY991" s="205" t="s">
        <v>121</v>
      </c>
    </row>
    <row r="992" spans="2:51" s="14" customFormat="1" ht="10.2">
      <c r="B992" s="206"/>
      <c r="C992" s="207"/>
      <c r="D992" s="189" t="s">
        <v>134</v>
      </c>
      <c r="E992" s="208" t="s">
        <v>28</v>
      </c>
      <c r="F992" s="209" t="s">
        <v>963</v>
      </c>
      <c r="G992" s="207"/>
      <c r="H992" s="210">
        <v>3.798</v>
      </c>
      <c r="I992" s="211"/>
      <c r="J992" s="207"/>
      <c r="K992" s="207"/>
      <c r="L992" s="212"/>
      <c r="M992" s="213"/>
      <c r="N992" s="214"/>
      <c r="O992" s="214"/>
      <c r="P992" s="214"/>
      <c r="Q992" s="214"/>
      <c r="R992" s="214"/>
      <c r="S992" s="214"/>
      <c r="T992" s="215"/>
      <c r="AT992" s="216" t="s">
        <v>134</v>
      </c>
      <c r="AU992" s="216" t="s">
        <v>84</v>
      </c>
      <c r="AV992" s="14" t="s">
        <v>84</v>
      </c>
      <c r="AW992" s="14" t="s">
        <v>35</v>
      </c>
      <c r="AX992" s="14" t="s">
        <v>74</v>
      </c>
      <c r="AY992" s="216" t="s">
        <v>121</v>
      </c>
    </row>
    <row r="993" spans="2:51" s="14" customFormat="1" ht="10.2">
      <c r="B993" s="206"/>
      <c r="C993" s="207"/>
      <c r="D993" s="189" t="s">
        <v>134</v>
      </c>
      <c r="E993" s="208" t="s">
        <v>28</v>
      </c>
      <c r="F993" s="209" t="s">
        <v>964</v>
      </c>
      <c r="G993" s="207"/>
      <c r="H993" s="210">
        <v>3.334</v>
      </c>
      <c r="I993" s="211"/>
      <c r="J993" s="207"/>
      <c r="K993" s="207"/>
      <c r="L993" s="212"/>
      <c r="M993" s="213"/>
      <c r="N993" s="214"/>
      <c r="O993" s="214"/>
      <c r="P993" s="214"/>
      <c r="Q993" s="214"/>
      <c r="R993" s="214"/>
      <c r="S993" s="214"/>
      <c r="T993" s="215"/>
      <c r="AT993" s="216" t="s">
        <v>134</v>
      </c>
      <c r="AU993" s="216" t="s">
        <v>84</v>
      </c>
      <c r="AV993" s="14" t="s">
        <v>84</v>
      </c>
      <c r="AW993" s="14" t="s">
        <v>35</v>
      </c>
      <c r="AX993" s="14" t="s">
        <v>74</v>
      </c>
      <c r="AY993" s="216" t="s">
        <v>121</v>
      </c>
    </row>
    <row r="994" spans="2:51" s="13" customFormat="1" ht="10.2">
      <c r="B994" s="196"/>
      <c r="C994" s="197"/>
      <c r="D994" s="189" t="s">
        <v>134</v>
      </c>
      <c r="E994" s="198" t="s">
        <v>28</v>
      </c>
      <c r="F994" s="199" t="s">
        <v>362</v>
      </c>
      <c r="G994" s="197"/>
      <c r="H994" s="198" t="s">
        <v>28</v>
      </c>
      <c r="I994" s="200"/>
      <c r="J994" s="197"/>
      <c r="K994" s="197"/>
      <c r="L994" s="201"/>
      <c r="M994" s="202"/>
      <c r="N994" s="203"/>
      <c r="O994" s="203"/>
      <c r="P994" s="203"/>
      <c r="Q994" s="203"/>
      <c r="R994" s="203"/>
      <c r="S994" s="203"/>
      <c r="T994" s="204"/>
      <c r="AT994" s="205" t="s">
        <v>134</v>
      </c>
      <c r="AU994" s="205" t="s">
        <v>84</v>
      </c>
      <c r="AV994" s="13" t="s">
        <v>82</v>
      </c>
      <c r="AW994" s="13" t="s">
        <v>35</v>
      </c>
      <c r="AX994" s="13" t="s">
        <v>74</v>
      </c>
      <c r="AY994" s="205" t="s">
        <v>121</v>
      </c>
    </row>
    <row r="995" spans="2:51" s="13" customFormat="1" ht="10.2">
      <c r="B995" s="196"/>
      <c r="C995" s="197"/>
      <c r="D995" s="189" t="s">
        <v>134</v>
      </c>
      <c r="E995" s="198" t="s">
        <v>28</v>
      </c>
      <c r="F995" s="199" t="s">
        <v>335</v>
      </c>
      <c r="G995" s="197"/>
      <c r="H995" s="198" t="s">
        <v>28</v>
      </c>
      <c r="I995" s="200"/>
      <c r="J995" s="197"/>
      <c r="K995" s="197"/>
      <c r="L995" s="201"/>
      <c r="M995" s="202"/>
      <c r="N995" s="203"/>
      <c r="O995" s="203"/>
      <c r="P995" s="203"/>
      <c r="Q995" s="203"/>
      <c r="R995" s="203"/>
      <c r="S995" s="203"/>
      <c r="T995" s="204"/>
      <c r="AT995" s="205" t="s">
        <v>134</v>
      </c>
      <c r="AU995" s="205" t="s">
        <v>84</v>
      </c>
      <c r="AV995" s="13" t="s">
        <v>82</v>
      </c>
      <c r="AW995" s="13" t="s">
        <v>35</v>
      </c>
      <c r="AX995" s="13" t="s">
        <v>74</v>
      </c>
      <c r="AY995" s="205" t="s">
        <v>121</v>
      </c>
    </row>
    <row r="996" spans="2:51" s="14" customFormat="1" ht="10.2">
      <c r="B996" s="206"/>
      <c r="C996" s="207"/>
      <c r="D996" s="189" t="s">
        <v>134</v>
      </c>
      <c r="E996" s="208" t="s">
        <v>28</v>
      </c>
      <c r="F996" s="209" t="s">
        <v>965</v>
      </c>
      <c r="G996" s="207"/>
      <c r="H996" s="210">
        <v>1.981</v>
      </c>
      <c r="I996" s="211"/>
      <c r="J996" s="207"/>
      <c r="K996" s="207"/>
      <c r="L996" s="212"/>
      <c r="M996" s="213"/>
      <c r="N996" s="214"/>
      <c r="O996" s="214"/>
      <c r="P996" s="214"/>
      <c r="Q996" s="214"/>
      <c r="R996" s="214"/>
      <c r="S996" s="214"/>
      <c r="T996" s="215"/>
      <c r="AT996" s="216" t="s">
        <v>134</v>
      </c>
      <c r="AU996" s="216" t="s">
        <v>84</v>
      </c>
      <c r="AV996" s="14" t="s">
        <v>84</v>
      </c>
      <c r="AW996" s="14" t="s">
        <v>35</v>
      </c>
      <c r="AX996" s="14" t="s">
        <v>74</v>
      </c>
      <c r="AY996" s="216" t="s">
        <v>121</v>
      </c>
    </row>
    <row r="997" spans="2:51" s="13" customFormat="1" ht="10.2">
      <c r="B997" s="196"/>
      <c r="C997" s="197"/>
      <c r="D997" s="189" t="s">
        <v>134</v>
      </c>
      <c r="E997" s="198" t="s">
        <v>28</v>
      </c>
      <c r="F997" s="199" t="s">
        <v>365</v>
      </c>
      <c r="G997" s="197"/>
      <c r="H997" s="198" t="s">
        <v>28</v>
      </c>
      <c r="I997" s="200"/>
      <c r="J997" s="197"/>
      <c r="K997" s="197"/>
      <c r="L997" s="201"/>
      <c r="M997" s="202"/>
      <c r="N997" s="203"/>
      <c r="O997" s="203"/>
      <c r="P997" s="203"/>
      <c r="Q997" s="203"/>
      <c r="R997" s="203"/>
      <c r="S997" s="203"/>
      <c r="T997" s="204"/>
      <c r="AT997" s="205" t="s">
        <v>134</v>
      </c>
      <c r="AU997" s="205" t="s">
        <v>84</v>
      </c>
      <c r="AV997" s="13" t="s">
        <v>82</v>
      </c>
      <c r="AW997" s="13" t="s">
        <v>35</v>
      </c>
      <c r="AX997" s="13" t="s">
        <v>74</v>
      </c>
      <c r="AY997" s="205" t="s">
        <v>121</v>
      </c>
    </row>
    <row r="998" spans="2:51" s="13" customFormat="1" ht="10.2">
      <c r="B998" s="196"/>
      <c r="C998" s="197"/>
      <c r="D998" s="189" t="s">
        <v>134</v>
      </c>
      <c r="E998" s="198" t="s">
        <v>28</v>
      </c>
      <c r="F998" s="199" t="s">
        <v>966</v>
      </c>
      <c r="G998" s="197"/>
      <c r="H998" s="198" t="s">
        <v>28</v>
      </c>
      <c r="I998" s="200"/>
      <c r="J998" s="197"/>
      <c r="K998" s="197"/>
      <c r="L998" s="201"/>
      <c r="M998" s="202"/>
      <c r="N998" s="203"/>
      <c r="O998" s="203"/>
      <c r="P998" s="203"/>
      <c r="Q998" s="203"/>
      <c r="R998" s="203"/>
      <c r="S998" s="203"/>
      <c r="T998" s="204"/>
      <c r="AT998" s="205" t="s">
        <v>134</v>
      </c>
      <c r="AU998" s="205" t="s">
        <v>84</v>
      </c>
      <c r="AV998" s="13" t="s">
        <v>82</v>
      </c>
      <c r="AW998" s="13" t="s">
        <v>35</v>
      </c>
      <c r="AX998" s="13" t="s">
        <v>74</v>
      </c>
      <c r="AY998" s="205" t="s">
        <v>121</v>
      </c>
    </row>
    <row r="999" spans="2:51" s="14" customFormat="1" ht="10.2">
      <c r="B999" s="206"/>
      <c r="C999" s="207"/>
      <c r="D999" s="189" t="s">
        <v>134</v>
      </c>
      <c r="E999" s="208" t="s">
        <v>28</v>
      </c>
      <c r="F999" s="209" t="s">
        <v>967</v>
      </c>
      <c r="G999" s="207"/>
      <c r="H999" s="210">
        <v>2.566</v>
      </c>
      <c r="I999" s="211"/>
      <c r="J999" s="207"/>
      <c r="K999" s="207"/>
      <c r="L999" s="212"/>
      <c r="M999" s="213"/>
      <c r="N999" s="214"/>
      <c r="O999" s="214"/>
      <c r="P999" s="214"/>
      <c r="Q999" s="214"/>
      <c r="R999" s="214"/>
      <c r="S999" s="214"/>
      <c r="T999" s="215"/>
      <c r="AT999" s="216" t="s">
        <v>134</v>
      </c>
      <c r="AU999" s="216" t="s">
        <v>84</v>
      </c>
      <c r="AV999" s="14" t="s">
        <v>84</v>
      </c>
      <c r="AW999" s="14" t="s">
        <v>35</v>
      </c>
      <c r="AX999" s="14" t="s">
        <v>74</v>
      </c>
      <c r="AY999" s="216" t="s">
        <v>121</v>
      </c>
    </row>
    <row r="1000" spans="2:51" s="14" customFormat="1" ht="10.2">
      <c r="B1000" s="206"/>
      <c r="C1000" s="207"/>
      <c r="D1000" s="189" t="s">
        <v>134</v>
      </c>
      <c r="E1000" s="208" t="s">
        <v>28</v>
      </c>
      <c r="F1000" s="209" t="s">
        <v>968</v>
      </c>
      <c r="G1000" s="207"/>
      <c r="H1000" s="210">
        <v>2.97</v>
      </c>
      <c r="I1000" s="211"/>
      <c r="J1000" s="207"/>
      <c r="K1000" s="207"/>
      <c r="L1000" s="212"/>
      <c r="M1000" s="213"/>
      <c r="N1000" s="214"/>
      <c r="O1000" s="214"/>
      <c r="P1000" s="214"/>
      <c r="Q1000" s="214"/>
      <c r="R1000" s="214"/>
      <c r="S1000" s="214"/>
      <c r="T1000" s="215"/>
      <c r="AT1000" s="216" t="s">
        <v>134</v>
      </c>
      <c r="AU1000" s="216" t="s">
        <v>84</v>
      </c>
      <c r="AV1000" s="14" t="s">
        <v>84</v>
      </c>
      <c r="AW1000" s="14" t="s">
        <v>35</v>
      </c>
      <c r="AX1000" s="14" t="s">
        <v>74</v>
      </c>
      <c r="AY1000" s="216" t="s">
        <v>121</v>
      </c>
    </row>
    <row r="1001" spans="2:51" s="13" customFormat="1" ht="10.2">
      <c r="B1001" s="196"/>
      <c r="C1001" s="197"/>
      <c r="D1001" s="189" t="s">
        <v>134</v>
      </c>
      <c r="E1001" s="198" t="s">
        <v>28</v>
      </c>
      <c r="F1001" s="199" t="s">
        <v>341</v>
      </c>
      <c r="G1001" s="197"/>
      <c r="H1001" s="198" t="s">
        <v>28</v>
      </c>
      <c r="I1001" s="200"/>
      <c r="J1001" s="197"/>
      <c r="K1001" s="197"/>
      <c r="L1001" s="201"/>
      <c r="M1001" s="202"/>
      <c r="N1001" s="203"/>
      <c r="O1001" s="203"/>
      <c r="P1001" s="203"/>
      <c r="Q1001" s="203"/>
      <c r="R1001" s="203"/>
      <c r="S1001" s="203"/>
      <c r="T1001" s="204"/>
      <c r="AT1001" s="205" t="s">
        <v>134</v>
      </c>
      <c r="AU1001" s="205" t="s">
        <v>84</v>
      </c>
      <c r="AV1001" s="13" t="s">
        <v>82</v>
      </c>
      <c r="AW1001" s="13" t="s">
        <v>35</v>
      </c>
      <c r="AX1001" s="13" t="s">
        <v>74</v>
      </c>
      <c r="AY1001" s="205" t="s">
        <v>121</v>
      </c>
    </row>
    <row r="1002" spans="2:51" s="13" customFormat="1" ht="10.2">
      <c r="B1002" s="196"/>
      <c r="C1002" s="197"/>
      <c r="D1002" s="189" t="s">
        <v>134</v>
      </c>
      <c r="E1002" s="198" t="s">
        <v>28</v>
      </c>
      <c r="F1002" s="199" t="s">
        <v>969</v>
      </c>
      <c r="G1002" s="197"/>
      <c r="H1002" s="198" t="s">
        <v>28</v>
      </c>
      <c r="I1002" s="200"/>
      <c r="J1002" s="197"/>
      <c r="K1002" s="197"/>
      <c r="L1002" s="201"/>
      <c r="M1002" s="202"/>
      <c r="N1002" s="203"/>
      <c r="O1002" s="203"/>
      <c r="P1002" s="203"/>
      <c r="Q1002" s="203"/>
      <c r="R1002" s="203"/>
      <c r="S1002" s="203"/>
      <c r="T1002" s="204"/>
      <c r="AT1002" s="205" t="s">
        <v>134</v>
      </c>
      <c r="AU1002" s="205" t="s">
        <v>84</v>
      </c>
      <c r="AV1002" s="13" t="s">
        <v>82</v>
      </c>
      <c r="AW1002" s="13" t="s">
        <v>35</v>
      </c>
      <c r="AX1002" s="13" t="s">
        <v>74</v>
      </c>
      <c r="AY1002" s="205" t="s">
        <v>121</v>
      </c>
    </row>
    <row r="1003" spans="2:51" s="14" customFormat="1" ht="10.2">
      <c r="B1003" s="206"/>
      <c r="C1003" s="207"/>
      <c r="D1003" s="189" t="s">
        <v>134</v>
      </c>
      <c r="E1003" s="208" t="s">
        <v>28</v>
      </c>
      <c r="F1003" s="209" t="s">
        <v>970</v>
      </c>
      <c r="G1003" s="207"/>
      <c r="H1003" s="210">
        <v>0.056</v>
      </c>
      <c r="I1003" s="211"/>
      <c r="J1003" s="207"/>
      <c r="K1003" s="207"/>
      <c r="L1003" s="212"/>
      <c r="M1003" s="213"/>
      <c r="N1003" s="214"/>
      <c r="O1003" s="214"/>
      <c r="P1003" s="214"/>
      <c r="Q1003" s="214"/>
      <c r="R1003" s="214"/>
      <c r="S1003" s="214"/>
      <c r="T1003" s="215"/>
      <c r="AT1003" s="216" t="s">
        <v>134</v>
      </c>
      <c r="AU1003" s="216" t="s">
        <v>84</v>
      </c>
      <c r="AV1003" s="14" t="s">
        <v>84</v>
      </c>
      <c r="AW1003" s="14" t="s">
        <v>35</v>
      </c>
      <c r="AX1003" s="14" t="s">
        <v>74</v>
      </c>
      <c r="AY1003" s="216" t="s">
        <v>121</v>
      </c>
    </row>
    <row r="1004" spans="2:51" s="13" customFormat="1" ht="10.2">
      <c r="B1004" s="196"/>
      <c r="C1004" s="197"/>
      <c r="D1004" s="189" t="s">
        <v>134</v>
      </c>
      <c r="E1004" s="198" t="s">
        <v>28</v>
      </c>
      <c r="F1004" s="199" t="s">
        <v>971</v>
      </c>
      <c r="G1004" s="197"/>
      <c r="H1004" s="198" t="s">
        <v>28</v>
      </c>
      <c r="I1004" s="200"/>
      <c r="J1004" s="197"/>
      <c r="K1004" s="197"/>
      <c r="L1004" s="201"/>
      <c r="M1004" s="202"/>
      <c r="N1004" s="203"/>
      <c r="O1004" s="203"/>
      <c r="P1004" s="203"/>
      <c r="Q1004" s="203"/>
      <c r="R1004" s="203"/>
      <c r="S1004" s="203"/>
      <c r="T1004" s="204"/>
      <c r="AT1004" s="205" t="s">
        <v>134</v>
      </c>
      <c r="AU1004" s="205" t="s">
        <v>84</v>
      </c>
      <c r="AV1004" s="13" t="s">
        <v>82</v>
      </c>
      <c r="AW1004" s="13" t="s">
        <v>35</v>
      </c>
      <c r="AX1004" s="13" t="s">
        <v>74</v>
      </c>
      <c r="AY1004" s="205" t="s">
        <v>121</v>
      </c>
    </row>
    <row r="1005" spans="2:51" s="14" customFormat="1" ht="10.2">
      <c r="B1005" s="206"/>
      <c r="C1005" s="207"/>
      <c r="D1005" s="189" t="s">
        <v>134</v>
      </c>
      <c r="E1005" s="208" t="s">
        <v>28</v>
      </c>
      <c r="F1005" s="209" t="s">
        <v>972</v>
      </c>
      <c r="G1005" s="207"/>
      <c r="H1005" s="210">
        <v>0.101</v>
      </c>
      <c r="I1005" s="211"/>
      <c r="J1005" s="207"/>
      <c r="K1005" s="207"/>
      <c r="L1005" s="212"/>
      <c r="M1005" s="213"/>
      <c r="N1005" s="214"/>
      <c r="O1005" s="214"/>
      <c r="P1005" s="214"/>
      <c r="Q1005" s="214"/>
      <c r="R1005" s="214"/>
      <c r="S1005" s="214"/>
      <c r="T1005" s="215"/>
      <c r="AT1005" s="216" t="s">
        <v>134</v>
      </c>
      <c r="AU1005" s="216" t="s">
        <v>84</v>
      </c>
      <c r="AV1005" s="14" t="s">
        <v>84</v>
      </c>
      <c r="AW1005" s="14" t="s">
        <v>35</v>
      </c>
      <c r="AX1005" s="14" t="s">
        <v>74</v>
      </c>
      <c r="AY1005" s="216" t="s">
        <v>121</v>
      </c>
    </row>
    <row r="1006" spans="2:51" s="14" customFormat="1" ht="10.2">
      <c r="B1006" s="206"/>
      <c r="C1006" s="207"/>
      <c r="D1006" s="189" t="s">
        <v>134</v>
      </c>
      <c r="E1006" s="208" t="s">
        <v>28</v>
      </c>
      <c r="F1006" s="209" t="s">
        <v>973</v>
      </c>
      <c r="G1006" s="207"/>
      <c r="H1006" s="210">
        <v>0.039</v>
      </c>
      <c r="I1006" s="211"/>
      <c r="J1006" s="207"/>
      <c r="K1006" s="207"/>
      <c r="L1006" s="212"/>
      <c r="M1006" s="213"/>
      <c r="N1006" s="214"/>
      <c r="O1006" s="214"/>
      <c r="P1006" s="214"/>
      <c r="Q1006" s="214"/>
      <c r="R1006" s="214"/>
      <c r="S1006" s="214"/>
      <c r="T1006" s="215"/>
      <c r="AT1006" s="216" t="s">
        <v>134</v>
      </c>
      <c r="AU1006" s="216" t="s">
        <v>84</v>
      </c>
      <c r="AV1006" s="14" t="s">
        <v>84</v>
      </c>
      <c r="AW1006" s="14" t="s">
        <v>35</v>
      </c>
      <c r="AX1006" s="14" t="s">
        <v>74</v>
      </c>
      <c r="AY1006" s="216" t="s">
        <v>121</v>
      </c>
    </row>
    <row r="1007" spans="2:51" s="15" customFormat="1" ht="10.2">
      <c r="B1007" s="217"/>
      <c r="C1007" s="218"/>
      <c r="D1007" s="189" t="s">
        <v>134</v>
      </c>
      <c r="E1007" s="219" t="s">
        <v>28</v>
      </c>
      <c r="F1007" s="220" t="s">
        <v>192</v>
      </c>
      <c r="G1007" s="218"/>
      <c r="H1007" s="221">
        <v>17.365</v>
      </c>
      <c r="I1007" s="222"/>
      <c r="J1007" s="218"/>
      <c r="K1007" s="218"/>
      <c r="L1007" s="223"/>
      <c r="M1007" s="224"/>
      <c r="N1007" s="225"/>
      <c r="O1007" s="225"/>
      <c r="P1007" s="225"/>
      <c r="Q1007" s="225"/>
      <c r="R1007" s="225"/>
      <c r="S1007" s="225"/>
      <c r="T1007" s="226"/>
      <c r="AT1007" s="227" t="s">
        <v>134</v>
      </c>
      <c r="AU1007" s="227" t="s">
        <v>84</v>
      </c>
      <c r="AV1007" s="15" t="s">
        <v>145</v>
      </c>
      <c r="AW1007" s="15" t="s">
        <v>35</v>
      </c>
      <c r="AX1007" s="15" t="s">
        <v>74</v>
      </c>
      <c r="AY1007" s="227" t="s">
        <v>121</v>
      </c>
    </row>
    <row r="1008" spans="2:51" s="13" customFormat="1" ht="10.2">
      <c r="B1008" s="196"/>
      <c r="C1008" s="197"/>
      <c r="D1008" s="189" t="s">
        <v>134</v>
      </c>
      <c r="E1008" s="198" t="s">
        <v>28</v>
      </c>
      <c r="F1008" s="199" t="s">
        <v>974</v>
      </c>
      <c r="G1008" s="197"/>
      <c r="H1008" s="198" t="s">
        <v>28</v>
      </c>
      <c r="I1008" s="200"/>
      <c r="J1008" s="197"/>
      <c r="K1008" s="197"/>
      <c r="L1008" s="201"/>
      <c r="M1008" s="202"/>
      <c r="N1008" s="203"/>
      <c r="O1008" s="203"/>
      <c r="P1008" s="203"/>
      <c r="Q1008" s="203"/>
      <c r="R1008" s="203"/>
      <c r="S1008" s="203"/>
      <c r="T1008" s="204"/>
      <c r="AT1008" s="205" t="s">
        <v>134</v>
      </c>
      <c r="AU1008" s="205" t="s">
        <v>84</v>
      </c>
      <c r="AV1008" s="13" t="s">
        <v>82</v>
      </c>
      <c r="AW1008" s="13" t="s">
        <v>35</v>
      </c>
      <c r="AX1008" s="13" t="s">
        <v>74</v>
      </c>
      <c r="AY1008" s="205" t="s">
        <v>121</v>
      </c>
    </row>
    <row r="1009" spans="2:51" s="13" customFormat="1" ht="10.2">
      <c r="B1009" s="196"/>
      <c r="C1009" s="197"/>
      <c r="D1009" s="189" t="s">
        <v>134</v>
      </c>
      <c r="E1009" s="198" t="s">
        <v>28</v>
      </c>
      <c r="F1009" s="199" t="s">
        <v>961</v>
      </c>
      <c r="G1009" s="197"/>
      <c r="H1009" s="198" t="s">
        <v>28</v>
      </c>
      <c r="I1009" s="200"/>
      <c r="J1009" s="197"/>
      <c r="K1009" s="197"/>
      <c r="L1009" s="201"/>
      <c r="M1009" s="202"/>
      <c r="N1009" s="203"/>
      <c r="O1009" s="203"/>
      <c r="P1009" s="203"/>
      <c r="Q1009" s="203"/>
      <c r="R1009" s="203"/>
      <c r="S1009" s="203"/>
      <c r="T1009" s="204"/>
      <c r="AT1009" s="205" t="s">
        <v>134</v>
      </c>
      <c r="AU1009" s="205" t="s">
        <v>84</v>
      </c>
      <c r="AV1009" s="13" t="s">
        <v>82</v>
      </c>
      <c r="AW1009" s="13" t="s">
        <v>35</v>
      </c>
      <c r="AX1009" s="13" t="s">
        <v>74</v>
      </c>
      <c r="AY1009" s="205" t="s">
        <v>121</v>
      </c>
    </row>
    <row r="1010" spans="2:51" s="14" customFormat="1" ht="10.2">
      <c r="B1010" s="206"/>
      <c r="C1010" s="207"/>
      <c r="D1010" s="189" t="s">
        <v>134</v>
      </c>
      <c r="E1010" s="208" t="s">
        <v>28</v>
      </c>
      <c r="F1010" s="209" t="s">
        <v>962</v>
      </c>
      <c r="G1010" s="207"/>
      <c r="H1010" s="210">
        <v>2.52</v>
      </c>
      <c r="I1010" s="211"/>
      <c r="J1010" s="207"/>
      <c r="K1010" s="207"/>
      <c r="L1010" s="212"/>
      <c r="M1010" s="213"/>
      <c r="N1010" s="214"/>
      <c r="O1010" s="214"/>
      <c r="P1010" s="214"/>
      <c r="Q1010" s="214"/>
      <c r="R1010" s="214"/>
      <c r="S1010" s="214"/>
      <c r="T1010" s="215"/>
      <c r="AT1010" s="216" t="s">
        <v>134</v>
      </c>
      <c r="AU1010" s="216" t="s">
        <v>84</v>
      </c>
      <c r="AV1010" s="14" t="s">
        <v>84</v>
      </c>
      <c r="AW1010" s="14" t="s">
        <v>35</v>
      </c>
      <c r="AX1010" s="14" t="s">
        <v>74</v>
      </c>
      <c r="AY1010" s="216" t="s">
        <v>121</v>
      </c>
    </row>
    <row r="1011" spans="2:51" s="13" customFormat="1" ht="10.2">
      <c r="B1011" s="196"/>
      <c r="C1011" s="197"/>
      <c r="D1011" s="189" t="s">
        <v>134</v>
      </c>
      <c r="E1011" s="198" t="s">
        <v>28</v>
      </c>
      <c r="F1011" s="199" t="s">
        <v>358</v>
      </c>
      <c r="G1011" s="197"/>
      <c r="H1011" s="198" t="s">
        <v>28</v>
      </c>
      <c r="I1011" s="200"/>
      <c r="J1011" s="197"/>
      <c r="K1011" s="197"/>
      <c r="L1011" s="201"/>
      <c r="M1011" s="202"/>
      <c r="N1011" s="203"/>
      <c r="O1011" s="203"/>
      <c r="P1011" s="203"/>
      <c r="Q1011" s="203"/>
      <c r="R1011" s="203"/>
      <c r="S1011" s="203"/>
      <c r="T1011" s="204"/>
      <c r="AT1011" s="205" t="s">
        <v>134</v>
      </c>
      <c r="AU1011" s="205" t="s">
        <v>84</v>
      </c>
      <c r="AV1011" s="13" t="s">
        <v>82</v>
      </c>
      <c r="AW1011" s="13" t="s">
        <v>35</v>
      </c>
      <c r="AX1011" s="13" t="s">
        <v>74</v>
      </c>
      <c r="AY1011" s="205" t="s">
        <v>121</v>
      </c>
    </row>
    <row r="1012" spans="2:51" s="13" customFormat="1" ht="10.2">
      <c r="B1012" s="196"/>
      <c r="C1012" s="197"/>
      <c r="D1012" s="189" t="s">
        <v>134</v>
      </c>
      <c r="E1012" s="198" t="s">
        <v>28</v>
      </c>
      <c r="F1012" s="199" t="s">
        <v>331</v>
      </c>
      <c r="G1012" s="197"/>
      <c r="H1012" s="198" t="s">
        <v>28</v>
      </c>
      <c r="I1012" s="200"/>
      <c r="J1012" s="197"/>
      <c r="K1012" s="197"/>
      <c r="L1012" s="201"/>
      <c r="M1012" s="202"/>
      <c r="N1012" s="203"/>
      <c r="O1012" s="203"/>
      <c r="P1012" s="203"/>
      <c r="Q1012" s="203"/>
      <c r="R1012" s="203"/>
      <c r="S1012" s="203"/>
      <c r="T1012" s="204"/>
      <c r="AT1012" s="205" t="s">
        <v>134</v>
      </c>
      <c r="AU1012" s="205" t="s">
        <v>84</v>
      </c>
      <c r="AV1012" s="13" t="s">
        <v>82</v>
      </c>
      <c r="AW1012" s="13" t="s">
        <v>35</v>
      </c>
      <c r="AX1012" s="13" t="s">
        <v>74</v>
      </c>
      <c r="AY1012" s="205" t="s">
        <v>121</v>
      </c>
    </row>
    <row r="1013" spans="2:51" s="14" customFormat="1" ht="10.2">
      <c r="B1013" s="206"/>
      <c r="C1013" s="207"/>
      <c r="D1013" s="189" t="s">
        <v>134</v>
      </c>
      <c r="E1013" s="208" t="s">
        <v>28</v>
      </c>
      <c r="F1013" s="209" t="s">
        <v>975</v>
      </c>
      <c r="G1013" s="207"/>
      <c r="H1013" s="210">
        <v>3.688</v>
      </c>
      <c r="I1013" s="211"/>
      <c r="J1013" s="207"/>
      <c r="K1013" s="207"/>
      <c r="L1013" s="212"/>
      <c r="M1013" s="213"/>
      <c r="N1013" s="214"/>
      <c r="O1013" s="214"/>
      <c r="P1013" s="214"/>
      <c r="Q1013" s="214"/>
      <c r="R1013" s="214"/>
      <c r="S1013" s="214"/>
      <c r="T1013" s="215"/>
      <c r="AT1013" s="216" t="s">
        <v>134</v>
      </c>
      <c r="AU1013" s="216" t="s">
        <v>84</v>
      </c>
      <c r="AV1013" s="14" t="s">
        <v>84</v>
      </c>
      <c r="AW1013" s="14" t="s">
        <v>35</v>
      </c>
      <c r="AX1013" s="14" t="s">
        <v>74</v>
      </c>
      <c r="AY1013" s="216" t="s">
        <v>121</v>
      </c>
    </row>
    <row r="1014" spans="2:51" s="14" customFormat="1" ht="10.2">
      <c r="B1014" s="206"/>
      <c r="C1014" s="207"/>
      <c r="D1014" s="189" t="s">
        <v>134</v>
      </c>
      <c r="E1014" s="208" t="s">
        <v>28</v>
      </c>
      <c r="F1014" s="209" t="s">
        <v>976</v>
      </c>
      <c r="G1014" s="207"/>
      <c r="H1014" s="210">
        <v>3.228</v>
      </c>
      <c r="I1014" s="211"/>
      <c r="J1014" s="207"/>
      <c r="K1014" s="207"/>
      <c r="L1014" s="212"/>
      <c r="M1014" s="213"/>
      <c r="N1014" s="214"/>
      <c r="O1014" s="214"/>
      <c r="P1014" s="214"/>
      <c r="Q1014" s="214"/>
      <c r="R1014" s="214"/>
      <c r="S1014" s="214"/>
      <c r="T1014" s="215"/>
      <c r="AT1014" s="216" t="s">
        <v>134</v>
      </c>
      <c r="AU1014" s="216" t="s">
        <v>84</v>
      </c>
      <c r="AV1014" s="14" t="s">
        <v>84</v>
      </c>
      <c r="AW1014" s="14" t="s">
        <v>35</v>
      </c>
      <c r="AX1014" s="14" t="s">
        <v>74</v>
      </c>
      <c r="AY1014" s="216" t="s">
        <v>121</v>
      </c>
    </row>
    <row r="1015" spans="2:51" s="13" customFormat="1" ht="10.2">
      <c r="B1015" s="196"/>
      <c r="C1015" s="197"/>
      <c r="D1015" s="189" t="s">
        <v>134</v>
      </c>
      <c r="E1015" s="198" t="s">
        <v>28</v>
      </c>
      <c r="F1015" s="199" t="s">
        <v>362</v>
      </c>
      <c r="G1015" s="197"/>
      <c r="H1015" s="198" t="s">
        <v>28</v>
      </c>
      <c r="I1015" s="200"/>
      <c r="J1015" s="197"/>
      <c r="K1015" s="197"/>
      <c r="L1015" s="201"/>
      <c r="M1015" s="202"/>
      <c r="N1015" s="203"/>
      <c r="O1015" s="203"/>
      <c r="P1015" s="203"/>
      <c r="Q1015" s="203"/>
      <c r="R1015" s="203"/>
      <c r="S1015" s="203"/>
      <c r="T1015" s="204"/>
      <c r="AT1015" s="205" t="s">
        <v>134</v>
      </c>
      <c r="AU1015" s="205" t="s">
        <v>84</v>
      </c>
      <c r="AV1015" s="13" t="s">
        <v>82</v>
      </c>
      <c r="AW1015" s="13" t="s">
        <v>35</v>
      </c>
      <c r="AX1015" s="13" t="s">
        <v>74</v>
      </c>
      <c r="AY1015" s="205" t="s">
        <v>121</v>
      </c>
    </row>
    <row r="1016" spans="2:51" s="13" customFormat="1" ht="10.2">
      <c r="B1016" s="196"/>
      <c r="C1016" s="197"/>
      <c r="D1016" s="189" t="s">
        <v>134</v>
      </c>
      <c r="E1016" s="198" t="s">
        <v>28</v>
      </c>
      <c r="F1016" s="199" t="s">
        <v>335</v>
      </c>
      <c r="G1016" s="197"/>
      <c r="H1016" s="198" t="s">
        <v>28</v>
      </c>
      <c r="I1016" s="200"/>
      <c r="J1016" s="197"/>
      <c r="K1016" s="197"/>
      <c r="L1016" s="201"/>
      <c r="M1016" s="202"/>
      <c r="N1016" s="203"/>
      <c r="O1016" s="203"/>
      <c r="P1016" s="203"/>
      <c r="Q1016" s="203"/>
      <c r="R1016" s="203"/>
      <c r="S1016" s="203"/>
      <c r="T1016" s="204"/>
      <c r="AT1016" s="205" t="s">
        <v>134</v>
      </c>
      <c r="AU1016" s="205" t="s">
        <v>84</v>
      </c>
      <c r="AV1016" s="13" t="s">
        <v>82</v>
      </c>
      <c r="AW1016" s="13" t="s">
        <v>35</v>
      </c>
      <c r="AX1016" s="13" t="s">
        <v>74</v>
      </c>
      <c r="AY1016" s="205" t="s">
        <v>121</v>
      </c>
    </row>
    <row r="1017" spans="2:51" s="14" customFormat="1" ht="10.2">
      <c r="B1017" s="206"/>
      <c r="C1017" s="207"/>
      <c r="D1017" s="189" t="s">
        <v>134</v>
      </c>
      <c r="E1017" s="208" t="s">
        <v>28</v>
      </c>
      <c r="F1017" s="209" t="s">
        <v>977</v>
      </c>
      <c r="G1017" s="207"/>
      <c r="H1017" s="210">
        <v>1.918</v>
      </c>
      <c r="I1017" s="211"/>
      <c r="J1017" s="207"/>
      <c r="K1017" s="207"/>
      <c r="L1017" s="212"/>
      <c r="M1017" s="213"/>
      <c r="N1017" s="214"/>
      <c r="O1017" s="214"/>
      <c r="P1017" s="214"/>
      <c r="Q1017" s="214"/>
      <c r="R1017" s="214"/>
      <c r="S1017" s="214"/>
      <c r="T1017" s="215"/>
      <c r="AT1017" s="216" t="s">
        <v>134</v>
      </c>
      <c r="AU1017" s="216" t="s">
        <v>84</v>
      </c>
      <c r="AV1017" s="14" t="s">
        <v>84</v>
      </c>
      <c r="AW1017" s="14" t="s">
        <v>35</v>
      </c>
      <c r="AX1017" s="14" t="s">
        <v>74</v>
      </c>
      <c r="AY1017" s="216" t="s">
        <v>121</v>
      </c>
    </row>
    <row r="1018" spans="2:51" s="13" customFormat="1" ht="10.2">
      <c r="B1018" s="196"/>
      <c r="C1018" s="197"/>
      <c r="D1018" s="189" t="s">
        <v>134</v>
      </c>
      <c r="E1018" s="198" t="s">
        <v>28</v>
      </c>
      <c r="F1018" s="199" t="s">
        <v>365</v>
      </c>
      <c r="G1018" s="197"/>
      <c r="H1018" s="198" t="s">
        <v>28</v>
      </c>
      <c r="I1018" s="200"/>
      <c r="J1018" s="197"/>
      <c r="K1018" s="197"/>
      <c r="L1018" s="201"/>
      <c r="M1018" s="202"/>
      <c r="N1018" s="203"/>
      <c r="O1018" s="203"/>
      <c r="P1018" s="203"/>
      <c r="Q1018" s="203"/>
      <c r="R1018" s="203"/>
      <c r="S1018" s="203"/>
      <c r="T1018" s="204"/>
      <c r="AT1018" s="205" t="s">
        <v>134</v>
      </c>
      <c r="AU1018" s="205" t="s">
        <v>84</v>
      </c>
      <c r="AV1018" s="13" t="s">
        <v>82</v>
      </c>
      <c r="AW1018" s="13" t="s">
        <v>35</v>
      </c>
      <c r="AX1018" s="13" t="s">
        <v>74</v>
      </c>
      <c r="AY1018" s="205" t="s">
        <v>121</v>
      </c>
    </row>
    <row r="1019" spans="2:51" s="13" customFormat="1" ht="10.2">
      <c r="B1019" s="196"/>
      <c r="C1019" s="197"/>
      <c r="D1019" s="189" t="s">
        <v>134</v>
      </c>
      <c r="E1019" s="198" t="s">
        <v>28</v>
      </c>
      <c r="F1019" s="199" t="s">
        <v>966</v>
      </c>
      <c r="G1019" s="197"/>
      <c r="H1019" s="198" t="s">
        <v>28</v>
      </c>
      <c r="I1019" s="200"/>
      <c r="J1019" s="197"/>
      <c r="K1019" s="197"/>
      <c r="L1019" s="201"/>
      <c r="M1019" s="202"/>
      <c r="N1019" s="203"/>
      <c r="O1019" s="203"/>
      <c r="P1019" s="203"/>
      <c r="Q1019" s="203"/>
      <c r="R1019" s="203"/>
      <c r="S1019" s="203"/>
      <c r="T1019" s="204"/>
      <c r="AT1019" s="205" t="s">
        <v>134</v>
      </c>
      <c r="AU1019" s="205" t="s">
        <v>84</v>
      </c>
      <c r="AV1019" s="13" t="s">
        <v>82</v>
      </c>
      <c r="AW1019" s="13" t="s">
        <v>35</v>
      </c>
      <c r="AX1019" s="13" t="s">
        <v>74</v>
      </c>
      <c r="AY1019" s="205" t="s">
        <v>121</v>
      </c>
    </row>
    <row r="1020" spans="2:51" s="14" customFormat="1" ht="10.2">
      <c r="B1020" s="206"/>
      <c r="C1020" s="207"/>
      <c r="D1020" s="189" t="s">
        <v>134</v>
      </c>
      <c r="E1020" s="208" t="s">
        <v>28</v>
      </c>
      <c r="F1020" s="209" t="s">
        <v>967</v>
      </c>
      <c r="G1020" s="207"/>
      <c r="H1020" s="210">
        <v>2.566</v>
      </c>
      <c r="I1020" s="211"/>
      <c r="J1020" s="207"/>
      <c r="K1020" s="207"/>
      <c r="L1020" s="212"/>
      <c r="M1020" s="213"/>
      <c r="N1020" s="214"/>
      <c r="O1020" s="214"/>
      <c r="P1020" s="214"/>
      <c r="Q1020" s="214"/>
      <c r="R1020" s="214"/>
      <c r="S1020" s="214"/>
      <c r="T1020" s="215"/>
      <c r="AT1020" s="216" t="s">
        <v>134</v>
      </c>
      <c r="AU1020" s="216" t="s">
        <v>84</v>
      </c>
      <c r="AV1020" s="14" t="s">
        <v>84</v>
      </c>
      <c r="AW1020" s="14" t="s">
        <v>35</v>
      </c>
      <c r="AX1020" s="14" t="s">
        <v>74</v>
      </c>
      <c r="AY1020" s="216" t="s">
        <v>121</v>
      </c>
    </row>
    <row r="1021" spans="2:51" s="14" customFormat="1" ht="10.2">
      <c r="B1021" s="206"/>
      <c r="C1021" s="207"/>
      <c r="D1021" s="189" t="s">
        <v>134</v>
      </c>
      <c r="E1021" s="208" t="s">
        <v>28</v>
      </c>
      <c r="F1021" s="209" t="s">
        <v>978</v>
      </c>
      <c r="G1021" s="207"/>
      <c r="H1021" s="210">
        <v>2.772</v>
      </c>
      <c r="I1021" s="211"/>
      <c r="J1021" s="207"/>
      <c r="K1021" s="207"/>
      <c r="L1021" s="212"/>
      <c r="M1021" s="213"/>
      <c r="N1021" s="214"/>
      <c r="O1021" s="214"/>
      <c r="P1021" s="214"/>
      <c r="Q1021" s="214"/>
      <c r="R1021" s="214"/>
      <c r="S1021" s="214"/>
      <c r="T1021" s="215"/>
      <c r="AT1021" s="216" t="s">
        <v>134</v>
      </c>
      <c r="AU1021" s="216" t="s">
        <v>84</v>
      </c>
      <c r="AV1021" s="14" t="s">
        <v>84</v>
      </c>
      <c r="AW1021" s="14" t="s">
        <v>35</v>
      </c>
      <c r="AX1021" s="14" t="s">
        <v>74</v>
      </c>
      <c r="AY1021" s="216" t="s">
        <v>121</v>
      </c>
    </row>
    <row r="1022" spans="2:51" s="13" customFormat="1" ht="10.2">
      <c r="B1022" s="196"/>
      <c r="C1022" s="197"/>
      <c r="D1022" s="189" t="s">
        <v>134</v>
      </c>
      <c r="E1022" s="198" t="s">
        <v>28</v>
      </c>
      <c r="F1022" s="199" t="s">
        <v>341</v>
      </c>
      <c r="G1022" s="197"/>
      <c r="H1022" s="198" t="s">
        <v>28</v>
      </c>
      <c r="I1022" s="200"/>
      <c r="J1022" s="197"/>
      <c r="K1022" s="197"/>
      <c r="L1022" s="201"/>
      <c r="M1022" s="202"/>
      <c r="N1022" s="203"/>
      <c r="O1022" s="203"/>
      <c r="P1022" s="203"/>
      <c r="Q1022" s="203"/>
      <c r="R1022" s="203"/>
      <c r="S1022" s="203"/>
      <c r="T1022" s="204"/>
      <c r="AT1022" s="205" t="s">
        <v>134</v>
      </c>
      <c r="AU1022" s="205" t="s">
        <v>84</v>
      </c>
      <c r="AV1022" s="13" t="s">
        <v>82</v>
      </c>
      <c r="AW1022" s="13" t="s">
        <v>35</v>
      </c>
      <c r="AX1022" s="13" t="s">
        <v>74</v>
      </c>
      <c r="AY1022" s="205" t="s">
        <v>121</v>
      </c>
    </row>
    <row r="1023" spans="2:51" s="13" customFormat="1" ht="10.2">
      <c r="B1023" s="196"/>
      <c r="C1023" s="197"/>
      <c r="D1023" s="189" t="s">
        <v>134</v>
      </c>
      <c r="E1023" s="198" t="s">
        <v>28</v>
      </c>
      <c r="F1023" s="199" t="s">
        <v>969</v>
      </c>
      <c r="G1023" s="197"/>
      <c r="H1023" s="198" t="s">
        <v>28</v>
      </c>
      <c r="I1023" s="200"/>
      <c r="J1023" s="197"/>
      <c r="K1023" s="197"/>
      <c r="L1023" s="201"/>
      <c r="M1023" s="202"/>
      <c r="N1023" s="203"/>
      <c r="O1023" s="203"/>
      <c r="P1023" s="203"/>
      <c r="Q1023" s="203"/>
      <c r="R1023" s="203"/>
      <c r="S1023" s="203"/>
      <c r="T1023" s="204"/>
      <c r="AT1023" s="205" t="s">
        <v>134</v>
      </c>
      <c r="AU1023" s="205" t="s">
        <v>84</v>
      </c>
      <c r="AV1023" s="13" t="s">
        <v>82</v>
      </c>
      <c r="AW1023" s="13" t="s">
        <v>35</v>
      </c>
      <c r="AX1023" s="13" t="s">
        <v>74</v>
      </c>
      <c r="AY1023" s="205" t="s">
        <v>121</v>
      </c>
    </row>
    <row r="1024" spans="2:51" s="14" customFormat="1" ht="10.2">
      <c r="B1024" s="206"/>
      <c r="C1024" s="207"/>
      <c r="D1024" s="189" t="s">
        <v>134</v>
      </c>
      <c r="E1024" s="208" t="s">
        <v>28</v>
      </c>
      <c r="F1024" s="209" t="s">
        <v>970</v>
      </c>
      <c r="G1024" s="207"/>
      <c r="H1024" s="210">
        <v>0.056</v>
      </c>
      <c r="I1024" s="211"/>
      <c r="J1024" s="207"/>
      <c r="K1024" s="207"/>
      <c r="L1024" s="212"/>
      <c r="M1024" s="213"/>
      <c r="N1024" s="214"/>
      <c r="O1024" s="214"/>
      <c r="P1024" s="214"/>
      <c r="Q1024" s="214"/>
      <c r="R1024" s="214"/>
      <c r="S1024" s="214"/>
      <c r="T1024" s="215"/>
      <c r="AT1024" s="216" t="s">
        <v>134</v>
      </c>
      <c r="AU1024" s="216" t="s">
        <v>84</v>
      </c>
      <c r="AV1024" s="14" t="s">
        <v>84</v>
      </c>
      <c r="AW1024" s="14" t="s">
        <v>35</v>
      </c>
      <c r="AX1024" s="14" t="s">
        <v>74</v>
      </c>
      <c r="AY1024" s="216" t="s">
        <v>121</v>
      </c>
    </row>
    <row r="1025" spans="2:51" s="13" customFormat="1" ht="10.2">
      <c r="B1025" s="196"/>
      <c r="C1025" s="197"/>
      <c r="D1025" s="189" t="s">
        <v>134</v>
      </c>
      <c r="E1025" s="198" t="s">
        <v>28</v>
      </c>
      <c r="F1025" s="199" t="s">
        <v>971</v>
      </c>
      <c r="G1025" s="197"/>
      <c r="H1025" s="198" t="s">
        <v>28</v>
      </c>
      <c r="I1025" s="200"/>
      <c r="J1025" s="197"/>
      <c r="K1025" s="197"/>
      <c r="L1025" s="201"/>
      <c r="M1025" s="202"/>
      <c r="N1025" s="203"/>
      <c r="O1025" s="203"/>
      <c r="P1025" s="203"/>
      <c r="Q1025" s="203"/>
      <c r="R1025" s="203"/>
      <c r="S1025" s="203"/>
      <c r="T1025" s="204"/>
      <c r="AT1025" s="205" t="s">
        <v>134</v>
      </c>
      <c r="AU1025" s="205" t="s">
        <v>84</v>
      </c>
      <c r="AV1025" s="13" t="s">
        <v>82</v>
      </c>
      <c r="AW1025" s="13" t="s">
        <v>35</v>
      </c>
      <c r="AX1025" s="13" t="s">
        <v>74</v>
      </c>
      <c r="AY1025" s="205" t="s">
        <v>121</v>
      </c>
    </row>
    <row r="1026" spans="2:51" s="14" customFormat="1" ht="10.2">
      <c r="B1026" s="206"/>
      <c r="C1026" s="207"/>
      <c r="D1026" s="189" t="s">
        <v>134</v>
      </c>
      <c r="E1026" s="208" t="s">
        <v>28</v>
      </c>
      <c r="F1026" s="209" t="s">
        <v>972</v>
      </c>
      <c r="G1026" s="207"/>
      <c r="H1026" s="210">
        <v>0.101</v>
      </c>
      <c r="I1026" s="211"/>
      <c r="J1026" s="207"/>
      <c r="K1026" s="207"/>
      <c r="L1026" s="212"/>
      <c r="M1026" s="213"/>
      <c r="N1026" s="214"/>
      <c r="O1026" s="214"/>
      <c r="P1026" s="214"/>
      <c r="Q1026" s="214"/>
      <c r="R1026" s="214"/>
      <c r="S1026" s="214"/>
      <c r="T1026" s="215"/>
      <c r="AT1026" s="216" t="s">
        <v>134</v>
      </c>
      <c r="AU1026" s="216" t="s">
        <v>84</v>
      </c>
      <c r="AV1026" s="14" t="s">
        <v>84</v>
      </c>
      <c r="AW1026" s="14" t="s">
        <v>35</v>
      </c>
      <c r="AX1026" s="14" t="s">
        <v>74</v>
      </c>
      <c r="AY1026" s="216" t="s">
        <v>121</v>
      </c>
    </row>
    <row r="1027" spans="2:51" s="14" customFormat="1" ht="10.2">
      <c r="B1027" s="206"/>
      <c r="C1027" s="207"/>
      <c r="D1027" s="189" t="s">
        <v>134</v>
      </c>
      <c r="E1027" s="208" t="s">
        <v>28</v>
      </c>
      <c r="F1027" s="209" t="s">
        <v>973</v>
      </c>
      <c r="G1027" s="207"/>
      <c r="H1027" s="210">
        <v>0.039</v>
      </c>
      <c r="I1027" s="211"/>
      <c r="J1027" s="207"/>
      <c r="K1027" s="207"/>
      <c r="L1027" s="212"/>
      <c r="M1027" s="213"/>
      <c r="N1027" s="214"/>
      <c r="O1027" s="214"/>
      <c r="P1027" s="214"/>
      <c r="Q1027" s="214"/>
      <c r="R1027" s="214"/>
      <c r="S1027" s="214"/>
      <c r="T1027" s="215"/>
      <c r="AT1027" s="216" t="s">
        <v>134</v>
      </c>
      <c r="AU1027" s="216" t="s">
        <v>84</v>
      </c>
      <c r="AV1027" s="14" t="s">
        <v>84</v>
      </c>
      <c r="AW1027" s="14" t="s">
        <v>35</v>
      </c>
      <c r="AX1027" s="14" t="s">
        <v>74</v>
      </c>
      <c r="AY1027" s="216" t="s">
        <v>121</v>
      </c>
    </row>
    <row r="1028" spans="2:51" s="15" customFormat="1" ht="10.2">
      <c r="B1028" s="217"/>
      <c r="C1028" s="218"/>
      <c r="D1028" s="189" t="s">
        <v>134</v>
      </c>
      <c r="E1028" s="219" t="s">
        <v>28</v>
      </c>
      <c r="F1028" s="220" t="s">
        <v>192</v>
      </c>
      <c r="G1028" s="218"/>
      <c r="H1028" s="221">
        <v>16.888</v>
      </c>
      <c r="I1028" s="222"/>
      <c r="J1028" s="218"/>
      <c r="K1028" s="218"/>
      <c r="L1028" s="223"/>
      <c r="M1028" s="224"/>
      <c r="N1028" s="225"/>
      <c r="O1028" s="225"/>
      <c r="P1028" s="225"/>
      <c r="Q1028" s="225"/>
      <c r="R1028" s="225"/>
      <c r="S1028" s="225"/>
      <c r="T1028" s="226"/>
      <c r="AT1028" s="227" t="s">
        <v>134</v>
      </c>
      <c r="AU1028" s="227" t="s">
        <v>84</v>
      </c>
      <c r="AV1028" s="15" t="s">
        <v>145</v>
      </c>
      <c r="AW1028" s="15" t="s">
        <v>35</v>
      </c>
      <c r="AX1028" s="15" t="s">
        <v>74</v>
      </c>
      <c r="AY1028" s="227" t="s">
        <v>121</v>
      </c>
    </row>
    <row r="1029" spans="2:51" s="13" customFormat="1" ht="10.2">
      <c r="B1029" s="196"/>
      <c r="C1029" s="197"/>
      <c r="D1029" s="189" t="s">
        <v>134</v>
      </c>
      <c r="E1029" s="198" t="s">
        <v>28</v>
      </c>
      <c r="F1029" s="199" t="s">
        <v>979</v>
      </c>
      <c r="G1029" s="197"/>
      <c r="H1029" s="198" t="s">
        <v>28</v>
      </c>
      <c r="I1029" s="200"/>
      <c r="J1029" s="197"/>
      <c r="K1029" s="197"/>
      <c r="L1029" s="201"/>
      <c r="M1029" s="202"/>
      <c r="N1029" s="203"/>
      <c r="O1029" s="203"/>
      <c r="P1029" s="203"/>
      <c r="Q1029" s="203"/>
      <c r="R1029" s="203"/>
      <c r="S1029" s="203"/>
      <c r="T1029" s="204"/>
      <c r="AT1029" s="205" t="s">
        <v>134</v>
      </c>
      <c r="AU1029" s="205" t="s">
        <v>84</v>
      </c>
      <c r="AV1029" s="13" t="s">
        <v>82</v>
      </c>
      <c r="AW1029" s="13" t="s">
        <v>35</v>
      </c>
      <c r="AX1029" s="13" t="s">
        <v>74</v>
      </c>
      <c r="AY1029" s="205" t="s">
        <v>121</v>
      </c>
    </row>
    <row r="1030" spans="2:51" s="13" customFormat="1" ht="10.2">
      <c r="B1030" s="196"/>
      <c r="C1030" s="197"/>
      <c r="D1030" s="189" t="s">
        <v>134</v>
      </c>
      <c r="E1030" s="198" t="s">
        <v>28</v>
      </c>
      <c r="F1030" s="199" t="s">
        <v>980</v>
      </c>
      <c r="G1030" s="197"/>
      <c r="H1030" s="198" t="s">
        <v>28</v>
      </c>
      <c r="I1030" s="200"/>
      <c r="J1030" s="197"/>
      <c r="K1030" s="197"/>
      <c r="L1030" s="201"/>
      <c r="M1030" s="202"/>
      <c r="N1030" s="203"/>
      <c r="O1030" s="203"/>
      <c r="P1030" s="203"/>
      <c r="Q1030" s="203"/>
      <c r="R1030" s="203"/>
      <c r="S1030" s="203"/>
      <c r="T1030" s="204"/>
      <c r="AT1030" s="205" t="s">
        <v>134</v>
      </c>
      <c r="AU1030" s="205" t="s">
        <v>84</v>
      </c>
      <c r="AV1030" s="13" t="s">
        <v>82</v>
      </c>
      <c r="AW1030" s="13" t="s">
        <v>35</v>
      </c>
      <c r="AX1030" s="13" t="s">
        <v>74</v>
      </c>
      <c r="AY1030" s="205" t="s">
        <v>121</v>
      </c>
    </row>
    <row r="1031" spans="2:51" s="14" customFormat="1" ht="10.2">
      <c r="B1031" s="206"/>
      <c r="C1031" s="207"/>
      <c r="D1031" s="189" t="s">
        <v>134</v>
      </c>
      <c r="E1031" s="208" t="s">
        <v>28</v>
      </c>
      <c r="F1031" s="209" t="s">
        <v>981</v>
      </c>
      <c r="G1031" s="207"/>
      <c r="H1031" s="210">
        <v>0.22</v>
      </c>
      <c r="I1031" s="211"/>
      <c r="J1031" s="207"/>
      <c r="K1031" s="207"/>
      <c r="L1031" s="212"/>
      <c r="M1031" s="213"/>
      <c r="N1031" s="214"/>
      <c r="O1031" s="214"/>
      <c r="P1031" s="214"/>
      <c r="Q1031" s="214"/>
      <c r="R1031" s="214"/>
      <c r="S1031" s="214"/>
      <c r="T1031" s="215"/>
      <c r="AT1031" s="216" t="s">
        <v>134</v>
      </c>
      <c r="AU1031" s="216" t="s">
        <v>84</v>
      </c>
      <c r="AV1031" s="14" t="s">
        <v>84</v>
      </c>
      <c r="AW1031" s="14" t="s">
        <v>35</v>
      </c>
      <c r="AX1031" s="14" t="s">
        <v>74</v>
      </c>
      <c r="AY1031" s="216" t="s">
        <v>121</v>
      </c>
    </row>
    <row r="1032" spans="2:51" s="13" customFormat="1" ht="20.4">
      <c r="B1032" s="196"/>
      <c r="C1032" s="197"/>
      <c r="D1032" s="189" t="s">
        <v>134</v>
      </c>
      <c r="E1032" s="198" t="s">
        <v>28</v>
      </c>
      <c r="F1032" s="199" t="s">
        <v>982</v>
      </c>
      <c r="G1032" s="197"/>
      <c r="H1032" s="198" t="s">
        <v>28</v>
      </c>
      <c r="I1032" s="200"/>
      <c r="J1032" s="197"/>
      <c r="K1032" s="197"/>
      <c r="L1032" s="201"/>
      <c r="M1032" s="202"/>
      <c r="N1032" s="203"/>
      <c r="O1032" s="203"/>
      <c r="P1032" s="203"/>
      <c r="Q1032" s="203"/>
      <c r="R1032" s="203"/>
      <c r="S1032" s="203"/>
      <c r="T1032" s="204"/>
      <c r="AT1032" s="205" t="s">
        <v>134</v>
      </c>
      <c r="AU1032" s="205" t="s">
        <v>84</v>
      </c>
      <c r="AV1032" s="13" t="s">
        <v>82</v>
      </c>
      <c r="AW1032" s="13" t="s">
        <v>35</v>
      </c>
      <c r="AX1032" s="13" t="s">
        <v>74</v>
      </c>
      <c r="AY1032" s="205" t="s">
        <v>121</v>
      </c>
    </row>
    <row r="1033" spans="2:51" s="14" customFormat="1" ht="10.2">
      <c r="B1033" s="206"/>
      <c r="C1033" s="207"/>
      <c r="D1033" s="189" t="s">
        <v>134</v>
      </c>
      <c r="E1033" s="208" t="s">
        <v>28</v>
      </c>
      <c r="F1033" s="209" t="s">
        <v>983</v>
      </c>
      <c r="G1033" s="207"/>
      <c r="H1033" s="210">
        <v>0.218</v>
      </c>
      <c r="I1033" s="211"/>
      <c r="J1033" s="207"/>
      <c r="K1033" s="207"/>
      <c r="L1033" s="212"/>
      <c r="M1033" s="213"/>
      <c r="N1033" s="214"/>
      <c r="O1033" s="214"/>
      <c r="P1033" s="214"/>
      <c r="Q1033" s="214"/>
      <c r="R1033" s="214"/>
      <c r="S1033" s="214"/>
      <c r="T1033" s="215"/>
      <c r="AT1033" s="216" t="s">
        <v>134</v>
      </c>
      <c r="AU1033" s="216" t="s">
        <v>84</v>
      </c>
      <c r="AV1033" s="14" t="s">
        <v>84</v>
      </c>
      <c r="AW1033" s="14" t="s">
        <v>35</v>
      </c>
      <c r="AX1033" s="14" t="s">
        <v>74</v>
      </c>
      <c r="AY1033" s="216" t="s">
        <v>121</v>
      </c>
    </row>
    <row r="1034" spans="2:51" s="15" customFormat="1" ht="10.2">
      <c r="B1034" s="217"/>
      <c r="C1034" s="218"/>
      <c r="D1034" s="189" t="s">
        <v>134</v>
      </c>
      <c r="E1034" s="219" t="s">
        <v>28</v>
      </c>
      <c r="F1034" s="220" t="s">
        <v>192</v>
      </c>
      <c r="G1034" s="218"/>
      <c r="H1034" s="221">
        <v>0.438</v>
      </c>
      <c r="I1034" s="222"/>
      <c r="J1034" s="218"/>
      <c r="K1034" s="218"/>
      <c r="L1034" s="223"/>
      <c r="M1034" s="224"/>
      <c r="N1034" s="225"/>
      <c r="O1034" s="225"/>
      <c r="P1034" s="225"/>
      <c r="Q1034" s="225"/>
      <c r="R1034" s="225"/>
      <c r="S1034" s="225"/>
      <c r="T1034" s="226"/>
      <c r="AT1034" s="227" t="s">
        <v>134</v>
      </c>
      <c r="AU1034" s="227" t="s">
        <v>84</v>
      </c>
      <c r="AV1034" s="15" t="s">
        <v>145</v>
      </c>
      <c r="AW1034" s="15" t="s">
        <v>35</v>
      </c>
      <c r="AX1034" s="15" t="s">
        <v>74</v>
      </c>
      <c r="AY1034" s="227" t="s">
        <v>121</v>
      </c>
    </row>
    <row r="1035" spans="2:51" s="13" customFormat="1" ht="10.2">
      <c r="B1035" s="196"/>
      <c r="C1035" s="197"/>
      <c r="D1035" s="189" t="s">
        <v>134</v>
      </c>
      <c r="E1035" s="198" t="s">
        <v>28</v>
      </c>
      <c r="F1035" s="199" t="s">
        <v>984</v>
      </c>
      <c r="G1035" s="197"/>
      <c r="H1035" s="198" t="s">
        <v>28</v>
      </c>
      <c r="I1035" s="200"/>
      <c r="J1035" s="197"/>
      <c r="K1035" s="197"/>
      <c r="L1035" s="201"/>
      <c r="M1035" s="202"/>
      <c r="N1035" s="203"/>
      <c r="O1035" s="203"/>
      <c r="P1035" s="203"/>
      <c r="Q1035" s="203"/>
      <c r="R1035" s="203"/>
      <c r="S1035" s="203"/>
      <c r="T1035" s="204"/>
      <c r="AT1035" s="205" t="s">
        <v>134</v>
      </c>
      <c r="AU1035" s="205" t="s">
        <v>84</v>
      </c>
      <c r="AV1035" s="13" t="s">
        <v>82</v>
      </c>
      <c r="AW1035" s="13" t="s">
        <v>35</v>
      </c>
      <c r="AX1035" s="13" t="s">
        <v>74</v>
      </c>
      <c r="AY1035" s="205" t="s">
        <v>121</v>
      </c>
    </row>
    <row r="1036" spans="2:51" s="14" customFormat="1" ht="10.2">
      <c r="B1036" s="206"/>
      <c r="C1036" s="207"/>
      <c r="D1036" s="189" t="s">
        <v>134</v>
      </c>
      <c r="E1036" s="208" t="s">
        <v>28</v>
      </c>
      <c r="F1036" s="209" t="s">
        <v>985</v>
      </c>
      <c r="G1036" s="207"/>
      <c r="H1036" s="210">
        <v>0.151</v>
      </c>
      <c r="I1036" s="211"/>
      <c r="J1036" s="207"/>
      <c r="K1036" s="207"/>
      <c r="L1036" s="212"/>
      <c r="M1036" s="213"/>
      <c r="N1036" s="214"/>
      <c r="O1036" s="214"/>
      <c r="P1036" s="214"/>
      <c r="Q1036" s="214"/>
      <c r="R1036" s="214"/>
      <c r="S1036" s="214"/>
      <c r="T1036" s="215"/>
      <c r="AT1036" s="216" t="s">
        <v>134</v>
      </c>
      <c r="AU1036" s="216" t="s">
        <v>84</v>
      </c>
      <c r="AV1036" s="14" t="s">
        <v>84</v>
      </c>
      <c r="AW1036" s="14" t="s">
        <v>35</v>
      </c>
      <c r="AX1036" s="14" t="s">
        <v>74</v>
      </c>
      <c r="AY1036" s="216" t="s">
        <v>121</v>
      </c>
    </row>
    <row r="1037" spans="2:51" s="15" customFormat="1" ht="10.2">
      <c r="B1037" s="217"/>
      <c r="C1037" s="218"/>
      <c r="D1037" s="189" t="s">
        <v>134</v>
      </c>
      <c r="E1037" s="219" t="s">
        <v>28</v>
      </c>
      <c r="F1037" s="220" t="s">
        <v>192</v>
      </c>
      <c r="G1037" s="218"/>
      <c r="H1037" s="221">
        <v>0.151</v>
      </c>
      <c r="I1037" s="222"/>
      <c r="J1037" s="218"/>
      <c r="K1037" s="218"/>
      <c r="L1037" s="223"/>
      <c r="M1037" s="224"/>
      <c r="N1037" s="225"/>
      <c r="O1037" s="225"/>
      <c r="P1037" s="225"/>
      <c r="Q1037" s="225"/>
      <c r="R1037" s="225"/>
      <c r="S1037" s="225"/>
      <c r="T1037" s="226"/>
      <c r="AT1037" s="227" t="s">
        <v>134</v>
      </c>
      <c r="AU1037" s="227" t="s">
        <v>84</v>
      </c>
      <c r="AV1037" s="15" t="s">
        <v>145</v>
      </c>
      <c r="AW1037" s="15" t="s">
        <v>35</v>
      </c>
      <c r="AX1037" s="15" t="s">
        <v>74</v>
      </c>
      <c r="AY1037" s="227" t="s">
        <v>121</v>
      </c>
    </row>
    <row r="1038" spans="2:51" s="13" customFormat="1" ht="20.4">
      <c r="B1038" s="196"/>
      <c r="C1038" s="197"/>
      <c r="D1038" s="189" t="s">
        <v>134</v>
      </c>
      <c r="E1038" s="198" t="s">
        <v>28</v>
      </c>
      <c r="F1038" s="199" t="s">
        <v>986</v>
      </c>
      <c r="G1038" s="197"/>
      <c r="H1038" s="198" t="s">
        <v>28</v>
      </c>
      <c r="I1038" s="200"/>
      <c r="J1038" s="197"/>
      <c r="K1038" s="197"/>
      <c r="L1038" s="201"/>
      <c r="M1038" s="202"/>
      <c r="N1038" s="203"/>
      <c r="O1038" s="203"/>
      <c r="P1038" s="203"/>
      <c r="Q1038" s="203"/>
      <c r="R1038" s="203"/>
      <c r="S1038" s="203"/>
      <c r="T1038" s="204"/>
      <c r="AT1038" s="205" t="s">
        <v>134</v>
      </c>
      <c r="AU1038" s="205" t="s">
        <v>84</v>
      </c>
      <c r="AV1038" s="13" t="s">
        <v>82</v>
      </c>
      <c r="AW1038" s="13" t="s">
        <v>35</v>
      </c>
      <c r="AX1038" s="13" t="s">
        <v>74</v>
      </c>
      <c r="AY1038" s="205" t="s">
        <v>121</v>
      </c>
    </row>
    <row r="1039" spans="2:51" s="14" customFormat="1" ht="10.2">
      <c r="B1039" s="206"/>
      <c r="C1039" s="207"/>
      <c r="D1039" s="189" t="s">
        <v>134</v>
      </c>
      <c r="E1039" s="208" t="s">
        <v>28</v>
      </c>
      <c r="F1039" s="209" t="s">
        <v>987</v>
      </c>
      <c r="G1039" s="207"/>
      <c r="H1039" s="210">
        <v>1</v>
      </c>
      <c r="I1039" s="211"/>
      <c r="J1039" s="207"/>
      <c r="K1039" s="207"/>
      <c r="L1039" s="212"/>
      <c r="M1039" s="213"/>
      <c r="N1039" s="214"/>
      <c r="O1039" s="214"/>
      <c r="P1039" s="214"/>
      <c r="Q1039" s="214"/>
      <c r="R1039" s="214"/>
      <c r="S1039" s="214"/>
      <c r="T1039" s="215"/>
      <c r="AT1039" s="216" t="s">
        <v>134</v>
      </c>
      <c r="AU1039" s="216" t="s">
        <v>84</v>
      </c>
      <c r="AV1039" s="14" t="s">
        <v>84</v>
      </c>
      <c r="AW1039" s="14" t="s">
        <v>35</v>
      </c>
      <c r="AX1039" s="14" t="s">
        <v>74</v>
      </c>
      <c r="AY1039" s="216" t="s">
        <v>121</v>
      </c>
    </row>
    <row r="1040" spans="2:51" s="16" customFormat="1" ht="10.2">
      <c r="B1040" s="228"/>
      <c r="C1040" s="229"/>
      <c r="D1040" s="189" t="s">
        <v>134</v>
      </c>
      <c r="E1040" s="230" t="s">
        <v>28</v>
      </c>
      <c r="F1040" s="231" t="s">
        <v>198</v>
      </c>
      <c r="G1040" s="229"/>
      <c r="H1040" s="232">
        <v>35.842</v>
      </c>
      <c r="I1040" s="233"/>
      <c r="J1040" s="229"/>
      <c r="K1040" s="229"/>
      <c r="L1040" s="234"/>
      <c r="M1040" s="235"/>
      <c r="N1040" s="236"/>
      <c r="O1040" s="236"/>
      <c r="P1040" s="236"/>
      <c r="Q1040" s="236"/>
      <c r="R1040" s="236"/>
      <c r="S1040" s="236"/>
      <c r="T1040" s="237"/>
      <c r="AT1040" s="238" t="s">
        <v>134</v>
      </c>
      <c r="AU1040" s="238" t="s">
        <v>84</v>
      </c>
      <c r="AV1040" s="16" t="s">
        <v>128</v>
      </c>
      <c r="AW1040" s="16" t="s">
        <v>35</v>
      </c>
      <c r="AX1040" s="16" t="s">
        <v>82</v>
      </c>
      <c r="AY1040" s="238" t="s">
        <v>121</v>
      </c>
    </row>
    <row r="1041" spans="1:65" s="2" customFormat="1" ht="16.5" customHeight="1">
      <c r="A1041" s="36"/>
      <c r="B1041" s="37"/>
      <c r="C1041" s="176" t="s">
        <v>988</v>
      </c>
      <c r="D1041" s="176" t="s">
        <v>123</v>
      </c>
      <c r="E1041" s="177" t="s">
        <v>989</v>
      </c>
      <c r="F1041" s="178" t="s">
        <v>990</v>
      </c>
      <c r="G1041" s="179" t="s">
        <v>126</v>
      </c>
      <c r="H1041" s="180">
        <v>202.636</v>
      </c>
      <c r="I1041" s="181"/>
      <c r="J1041" s="182">
        <f>ROUND(I1041*H1041,2)</f>
        <v>0</v>
      </c>
      <c r="K1041" s="178" t="s">
        <v>127</v>
      </c>
      <c r="L1041" s="41"/>
      <c r="M1041" s="183" t="s">
        <v>28</v>
      </c>
      <c r="N1041" s="184" t="s">
        <v>47</v>
      </c>
      <c r="O1041" s="67"/>
      <c r="P1041" s="185">
        <f>O1041*H1041</f>
        <v>0</v>
      </c>
      <c r="Q1041" s="185">
        <v>0.0004</v>
      </c>
      <c r="R1041" s="185">
        <f>Q1041*H1041</f>
        <v>0.0810544</v>
      </c>
      <c r="S1041" s="185">
        <v>0</v>
      </c>
      <c r="T1041" s="186">
        <f>S1041*H1041</f>
        <v>0</v>
      </c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R1041" s="187" t="s">
        <v>255</v>
      </c>
      <c r="AT1041" s="187" t="s">
        <v>123</v>
      </c>
      <c r="AU1041" s="187" t="s">
        <v>84</v>
      </c>
      <c r="AY1041" s="19" t="s">
        <v>121</v>
      </c>
      <c r="BE1041" s="188">
        <f>IF(N1041="základní",J1041,0)</f>
        <v>0</v>
      </c>
      <c r="BF1041" s="188">
        <f>IF(N1041="snížená",J1041,0)</f>
        <v>0</v>
      </c>
      <c r="BG1041" s="188">
        <f>IF(N1041="zákl. přenesená",J1041,0)</f>
        <v>0</v>
      </c>
      <c r="BH1041" s="188">
        <f>IF(N1041="sníž. přenesená",J1041,0)</f>
        <v>0</v>
      </c>
      <c r="BI1041" s="188">
        <f>IF(N1041="nulová",J1041,0)</f>
        <v>0</v>
      </c>
      <c r="BJ1041" s="19" t="s">
        <v>128</v>
      </c>
      <c r="BK1041" s="188">
        <f>ROUND(I1041*H1041,2)</f>
        <v>0</v>
      </c>
      <c r="BL1041" s="19" t="s">
        <v>255</v>
      </c>
      <c r="BM1041" s="187" t="s">
        <v>991</v>
      </c>
    </row>
    <row r="1042" spans="1:47" s="2" customFormat="1" ht="10.2">
      <c r="A1042" s="36"/>
      <c r="B1042" s="37"/>
      <c r="C1042" s="38"/>
      <c r="D1042" s="189" t="s">
        <v>130</v>
      </c>
      <c r="E1042" s="38"/>
      <c r="F1042" s="190" t="s">
        <v>992</v>
      </c>
      <c r="G1042" s="38"/>
      <c r="H1042" s="38"/>
      <c r="I1042" s="191"/>
      <c r="J1042" s="38"/>
      <c r="K1042" s="38"/>
      <c r="L1042" s="41"/>
      <c r="M1042" s="192"/>
      <c r="N1042" s="193"/>
      <c r="O1042" s="67"/>
      <c r="P1042" s="67"/>
      <c r="Q1042" s="67"/>
      <c r="R1042" s="67"/>
      <c r="S1042" s="67"/>
      <c r="T1042" s="68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T1042" s="19" t="s">
        <v>130</v>
      </c>
      <c r="AU1042" s="19" t="s">
        <v>84</v>
      </c>
    </row>
    <row r="1043" spans="1:47" s="2" customFormat="1" ht="10.2">
      <c r="A1043" s="36"/>
      <c r="B1043" s="37"/>
      <c r="C1043" s="38"/>
      <c r="D1043" s="194" t="s">
        <v>132</v>
      </c>
      <c r="E1043" s="38"/>
      <c r="F1043" s="195" t="s">
        <v>993</v>
      </c>
      <c r="G1043" s="38"/>
      <c r="H1043" s="38"/>
      <c r="I1043" s="191"/>
      <c r="J1043" s="38"/>
      <c r="K1043" s="38"/>
      <c r="L1043" s="41"/>
      <c r="M1043" s="192"/>
      <c r="N1043" s="193"/>
      <c r="O1043" s="67"/>
      <c r="P1043" s="67"/>
      <c r="Q1043" s="67"/>
      <c r="R1043" s="67"/>
      <c r="S1043" s="67"/>
      <c r="T1043" s="68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T1043" s="19" t="s">
        <v>132</v>
      </c>
      <c r="AU1043" s="19" t="s">
        <v>84</v>
      </c>
    </row>
    <row r="1044" spans="2:51" s="13" customFormat="1" ht="20.4">
      <c r="B1044" s="196"/>
      <c r="C1044" s="197"/>
      <c r="D1044" s="189" t="s">
        <v>134</v>
      </c>
      <c r="E1044" s="198" t="s">
        <v>28</v>
      </c>
      <c r="F1044" s="199" t="s">
        <v>994</v>
      </c>
      <c r="G1044" s="197"/>
      <c r="H1044" s="198" t="s">
        <v>28</v>
      </c>
      <c r="I1044" s="200"/>
      <c r="J1044" s="197"/>
      <c r="K1044" s="197"/>
      <c r="L1044" s="201"/>
      <c r="M1044" s="202"/>
      <c r="N1044" s="203"/>
      <c r="O1044" s="203"/>
      <c r="P1044" s="203"/>
      <c r="Q1044" s="203"/>
      <c r="R1044" s="203"/>
      <c r="S1044" s="203"/>
      <c r="T1044" s="204"/>
      <c r="AT1044" s="205" t="s">
        <v>134</v>
      </c>
      <c r="AU1044" s="205" t="s">
        <v>84</v>
      </c>
      <c r="AV1044" s="13" t="s">
        <v>82</v>
      </c>
      <c r="AW1044" s="13" t="s">
        <v>35</v>
      </c>
      <c r="AX1044" s="13" t="s">
        <v>74</v>
      </c>
      <c r="AY1044" s="205" t="s">
        <v>121</v>
      </c>
    </row>
    <row r="1045" spans="2:51" s="13" customFormat="1" ht="10.2">
      <c r="B1045" s="196"/>
      <c r="C1045" s="197"/>
      <c r="D1045" s="189" t="s">
        <v>134</v>
      </c>
      <c r="E1045" s="198" t="s">
        <v>28</v>
      </c>
      <c r="F1045" s="199" t="s">
        <v>995</v>
      </c>
      <c r="G1045" s="197"/>
      <c r="H1045" s="198" t="s">
        <v>28</v>
      </c>
      <c r="I1045" s="200"/>
      <c r="J1045" s="197"/>
      <c r="K1045" s="197"/>
      <c r="L1045" s="201"/>
      <c r="M1045" s="202"/>
      <c r="N1045" s="203"/>
      <c r="O1045" s="203"/>
      <c r="P1045" s="203"/>
      <c r="Q1045" s="203"/>
      <c r="R1045" s="203"/>
      <c r="S1045" s="203"/>
      <c r="T1045" s="204"/>
      <c r="AT1045" s="205" t="s">
        <v>134</v>
      </c>
      <c r="AU1045" s="205" t="s">
        <v>84</v>
      </c>
      <c r="AV1045" s="13" t="s">
        <v>82</v>
      </c>
      <c r="AW1045" s="13" t="s">
        <v>35</v>
      </c>
      <c r="AX1045" s="13" t="s">
        <v>74</v>
      </c>
      <c r="AY1045" s="205" t="s">
        <v>121</v>
      </c>
    </row>
    <row r="1046" spans="2:51" s="13" customFormat="1" ht="10.2">
      <c r="B1046" s="196"/>
      <c r="C1046" s="197"/>
      <c r="D1046" s="189" t="s">
        <v>134</v>
      </c>
      <c r="E1046" s="198" t="s">
        <v>28</v>
      </c>
      <c r="F1046" s="199" t="s">
        <v>996</v>
      </c>
      <c r="G1046" s="197"/>
      <c r="H1046" s="198" t="s">
        <v>28</v>
      </c>
      <c r="I1046" s="200"/>
      <c r="J1046" s="197"/>
      <c r="K1046" s="197"/>
      <c r="L1046" s="201"/>
      <c r="M1046" s="202"/>
      <c r="N1046" s="203"/>
      <c r="O1046" s="203"/>
      <c r="P1046" s="203"/>
      <c r="Q1046" s="203"/>
      <c r="R1046" s="203"/>
      <c r="S1046" s="203"/>
      <c r="T1046" s="204"/>
      <c r="AT1046" s="205" t="s">
        <v>134</v>
      </c>
      <c r="AU1046" s="205" t="s">
        <v>84</v>
      </c>
      <c r="AV1046" s="13" t="s">
        <v>82</v>
      </c>
      <c r="AW1046" s="13" t="s">
        <v>35</v>
      </c>
      <c r="AX1046" s="13" t="s">
        <v>74</v>
      </c>
      <c r="AY1046" s="205" t="s">
        <v>121</v>
      </c>
    </row>
    <row r="1047" spans="2:51" s="14" customFormat="1" ht="10.2">
      <c r="B1047" s="206"/>
      <c r="C1047" s="207"/>
      <c r="D1047" s="189" t="s">
        <v>134</v>
      </c>
      <c r="E1047" s="208" t="s">
        <v>28</v>
      </c>
      <c r="F1047" s="209" t="s">
        <v>997</v>
      </c>
      <c r="G1047" s="207"/>
      <c r="H1047" s="210">
        <v>68.506</v>
      </c>
      <c r="I1047" s="211"/>
      <c r="J1047" s="207"/>
      <c r="K1047" s="207"/>
      <c r="L1047" s="212"/>
      <c r="M1047" s="213"/>
      <c r="N1047" s="214"/>
      <c r="O1047" s="214"/>
      <c r="P1047" s="214"/>
      <c r="Q1047" s="214"/>
      <c r="R1047" s="214"/>
      <c r="S1047" s="214"/>
      <c r="T1047" s="215"/>
      <c r="AT1047" s="216" t="s">
        <v>134</v>
      </c>
      <c r="AU1047" s="216" t="s">
        <v>84</v>
      </c>
      <c r="AV1047" s="14" t="s">
        <v>84</v>
      </c>
      <c r="AW1047" s="14" t="s">
        <v>35</v>
      </c>
      <c r="AX1047" s="14" t="s">
        <v>74</v>
      </c>
      <c r="AY1047" s="216" t="s">
        <v>121</v>
      </c>
    </row>
    <row r="1048" spans="2:51" s="13" customFormat="1" ht="10.2">
      <c r="B1048" s="196"/>
      <c r="C1048" s="197"/>
      <c r="D1048" s="189" t="s">
        <v>134</v>
      </c>
      <c r="E1048" s="198" t="s">
        <v>28</v>
      </c>
      <c r="F1048" s="199" t="s">
        <v>998</v>
      </c>
      <c r="G1048" s="197"/>
      <c r="H1048" s="198" t="s">
        <v>28</v>
      </c>
      <c r="I1048" s="200"/>
      <c r="J1048" s="197"/>
      <c r="K1048" s="197"/>
      <c r="L1048" s="201"/>
      <c r="M1048" s="202"/>
      <c r="N1048" s="203"/>
      <c r="O1048" s="203"/>
      <c r="P1048" s="203"/>
      <c r="Q1048" s="203"/>
      <c r="R1048" s="203"/>
      <c r="S1048" s="203"/>
      <c r="T1048" s="204"/>
      <c r="AT1048" s="205" t="s">
        <v>134</v>
      </c>
      <c r="AU1048" s="205" t="s">
        <v>84</v>
      </c>
      <c r="AV1048" s="13" t="s">
        <v>82</v>
      </c>
      <c r="AW1048" s="13" t="s">
        <v>35</v>
      </c>
      <c r="AX1048" s="13" t="s">
        <v>74</v>
      </c>
      <c r="AY1048" s="205" t="s">
        <v>121</v>
      </c>
    </row>
    <row r="1049" spans="2:51" s="14" customFormat="1" ht="10.2">
      <c r="B1049" s="206"/>
      <c r="C1049" s="207"/>
      <c r="D1049" s="189" t="s">
        <v>134</v>
      </c>
      <c r="E1049" s="208" t="s">
        <v>28</v>
      </c>
      <c r="F1049" s="209" t="s">
        <v>999</v>
      </c>
      <c r="G1049" s="207"/>
      <c r="H1049" s="210">
        <v>0.876</v>
      </c>
      <c r="I1049" s="211"/>
      <c r="J1049" s="207"/>
      <c r="K1049" s="207"/>
      <c r="L1049" s="212"/>
      <c r="M1049" s="213"/>
      <c r="N1049" s="214"/>
      <c r="O1049" s="214"/>
      <c r="P1049" s="214"/>
      <c r="Q1049" s="214"/>
      <c r="R1049" s="214"/>
      <c r="S1049" s="214"/>
      <c r="T1049" s="215"/>
      <c r="AT1049" s="216" t="s">
        <v>134</v>
      </c>
      <c r="AU1049" s="216" t="s">
        <v>84</v>
      </c>
      <c r="AV1049" s="14" t="s">
        <v>84</v>
      </c>
      <c r="AW1049" s="14" t="s">
        <v>35</v>
      </c>
      <c r="AX1049" s="14" t="s">
        <v>74</v>
      </c>
      <c r="AY1049" s="216" t="s">
        <v>121</v>
      </c>
    </row>
    <row r="1050" spans="2:51" s="13" customFormat="1" ht="10.2">
      <c r="B1050" s="196"/>
      <c r="C1050" s="197"/>
      <c r="D1050" s="189" t="s">
        <v>134</v>
      </c>
      <c r="E1050" s="198" t="s">
        <v>28</v>
      </c>
      <c r="F1050" s="199" t="s">
        <v>1000</v>
      </c>
      <c r="G1050" s="197"/>
      <c r="H1050" s="198" t="s">
        <v>28</v>
      </c>
      <c r="I1050" s="200"/>
      <c r="J1050" s="197"/>
      <c r="K1050" s="197"/>
      <c r="L1050" s="201"/>
      <c r="M1050" s="202"/>
      <c r="N1050" s="203"/>
      <c r="O1050" s="203"/>
      <c r="P1050" s="203"/>
      <c r="Q1050" s="203"/>
      <c r="R1050" s="203"/>
      <c r="S1050" s="203"/>
      <c r="T1050" s="204"/>
      <c r="AT1050" s="205" t="s">
        <v>134</v>
      </c>
      <c r="AU1050" s="205" t="s">
        <v>84</v>
      </c>
      <c r="AV1050" s="13" t="s">
        <v>82</v>
      </c>
      <c r="AW1050" s="13" t="s">
        <v>35</v>
      </c>
      <c r="AX1050" s="13" t="s">
        <v>74</v>
      </c>
      <c r="AY1050" s="205" t="s">
        <v>121</v>
      </c>
    </row>
    <row r="1051" spans="2:51" s="14" customFormat="1" ht="10.2">
      <c r="B1051" s="206"/>
      <c r="C1051" s="207"/>
      <c r="D1051" s="189" t="s">
        <v>134</v>
      </c>
      <c r="E1051" s="208" t="s">
        <v>28</v>
      </c>
      <c r="F1051" s="209" t="s">
        <v>1001</v>
      </c>
      <c r="G1051" s="207"/>
      <c r="H1051" s="210">
        <v>0.302</v>
      </c>
      <c r="I1051" s="211"/>
      <c r="J1051" s="207"/>
      <c r="K1051" s="207"/>
      <c r="L1051" s="212"/>
      <c r="M1051" s="213"/>
      <c r="N1051" s="214"/>
      <c r="O1051" s="214"/>
      <c r="P1051" s="214"/>
      <c r="Q1051" s="214"/>
      <c r="R1051" s="214"/>
      <c r="S1051" s="214"/>
      <c r="T1051" s="215"/>
      <c r="AT1051" s="216" t="s">
        <v>134</v>
      </c>
      <c r="AU1051" s="216" t="s">
        <v>84</v>
      </c>
      <c r="AV1051" s="14" t="s">
        <v>84</v>
      </c>
      <c r="AW1051" s="14" t="s">
        <v>35</v>
      </c>
      <c r="AX1051" s="14" t="s">
        <v>74</v>
      </c>
      <c r="AY1051" s="216" t="s">
        <v>121</v>
      </c>
    </row>
    <row r="1052" spans="2:51" s="13" customFormat="1" ht="20.4">
      <c r="B1052" s="196"/>
      <c r="C1052" s="197"/>
      <c r="D1052" s="189" t="s">
        <v>134</v>
      </c>
      <c r="E1052" s="198" t="s">
        <v>28</v>
      </c>
      <c r="F1052" s="199" t="s">
        <v>986</v>
      </c>
      <c r="G1052" s="197"/>
      <c r="H1052" s="198" t="s">
        <v>28</v>
      </c>
      <c r="I1052" s="200"/>
      <c r="J1052" s="197"/>
      <c r="K1052" s="197"/>
      <c r="L1052" s="201"/>
      <c r="M1052" s="202"/>
      <c r="N1052" s="203"/>
      <c r="O1052" s="203"/>
      <c r="P1052" s="203"/>
      <c r="Q1052" s="203"/>
      <c r="R1052" s="203"/>
      <c r="S1052" s="203"/>
      <c r="T1052" s="204"/>
      <c r="AT1052" s="205" t="s">
        <v>134</v>
      </c>
      <c r="AU1052" s="205" t="s">
        <v>84</v>
      </c>
      <c r="AV1052" s="13" t="s">
        <v>82</v>
      </c>
      <c r="AW1052" s="13" t="s">
        <v>35</v>
      </c>
      <c r="AX1052" s="13" t="s">
        <v>74</v>
      </c>
      <c r="AY1052" s="205" t="s">
        <v>121</v>
      </c>
    </row>
    <row r="1053" spans="2:51" s="14" customFormat="1" ht="10.2">
      <c r="B1053" s="206"/>
      <c r="C1053" s="207"/>
      <c r="D1053" s="189" t="s">
        <v>134</v>
      </c>
      <c r="E1053" s="208" t="s">
        <v>28</v>
      </c>
      <c r="F1053" s="209" t="s">
        <v>1002</v>
      </c>
      <c r="G1053" s="207"/>
      <c r="H1053" s="210">
        <v>2</v>
      </c>
      <c r="I1053" s="211"/>
      <c r="J1053" s="207"/>
      <c r="K1053" s="207"/>
      <c r="L1053" s="212"/>
      <c r="M1053" s="213"/>
      <c r="N1053" s="214"/>
      <c r="O1053" s="214"/>
      <c r="P1053" s="214"/>
      <c r="Q1053" s="214"/>
      <c r="R1053" s="214"/>
      <c r="S1053" s="214"/>
      <c r="T1053" s="215"/>
      <c r="AT1053" s="216" t="s">
        <v>134</v>
      </c>
      <c r="AU1053" s="216" t="s">
        <v>84</v>
      </c>
      <c r="AV1053" s="14" t="s">
        <v>84</v>
      </c>
      <c r="AW1053" s="14" t="s">
        <v>35</v>
      </c>
      <c r="AX1053" s="14" t="s">
        <v>74</v>
      </c>
      <c r="AY1053" s="216" t="s">
        <v>121</v>
      </c>
    </row>
    <row r="1054" spans="2:51" s="15" customFormat="1" ht="10.2">
      <c r="B1054" s="217"/>
      <c r="C1054" s="218"/>
      <c r="D1054" s="189" t="s">
        <v>134</v>
      </c>
      <c r="E1054" s="219" t="s">
        <v>28</v>
      </c>
      <c r="F1054" s="220" t="s">
        <v>192</v>
      </c>
      <c r="G1054" s="218"/>
      <c r="H1054" s="221">
        <v>71.684</v>
      </c>
      <c r="I1054" s="222"/>
      <c r="J1054" s="218"/>
      <c r="K1054" s="218"/>
      <c r="L1054" s="223"/>
      <c r="M1054" s="224"/>
      <c r="N1054" s="225"/>
      <c r="O1054" s="225"/>
      <c r="P1054" s="225"/>
      <c r="Q1054" s="225"/>
      <c r="R1054" s="225"/>
      <c r="S1054" s="225"/>
      <c r="T1054" s="226"/>
      <c r="AT1054" s="227" t="s">
        <v>134</v>
      </c>
      <c r="AU1054" s="227" t="s">
        <v>84</v>
      </c>
      <c r="AV1054" s="15" t="s">
        <v>145</v>
      </c>
      <c r="AW1054" s="15" t="s">
        <v>35</v>
      </c>
      <c r="AX1054" s="15" t="s">
        <v>74</v>
      </c>
      <c r="AY1054" s="227" t="s">
        <v>121</v>
      </c>
    </row>
    <row r="1055" spans="2:51" s="13" customFormat="1" ht="20.4">
      <c r="B1055" s="196"/>
      <c r="C1055" s="197"/>
      <c r="D1055" s="189" t="s">
        <v>134</v>
      </c>
      <c r="E1055" s="198" t="s">
        <v>28</v>
      </c>
      <c r="F1055" s="199" t="s">
        <v>1003</v>
      </c>
      <c r="G1055" s="197"/>
      <c r="H1055" s="198" t="s">
        <v>28</v>
      </c>
      <c r="I1055" s="200"/>
      <c r="J1055" s="197"/>
      <c r="K1055" s="197"/>
      <c r="L1055" s="201"/>
      <c r="M1055" s="202"/>
      <c r="N1055" s="203"/>
      <c r="O1055" s="203"/>
      <c r="P1055" s="203"/>
      <c r="Q1055" s="203"/>
      <c r="R1055" s="203"/>
      <c r="S1055" s="203"/>
      <c r="T1055" s="204"/>
      <c r="AT1055" s="205" t="s">
        <v>134</v>
      </c>
      <c r="AU1055" s="205" t="s">
        <v>84</v>
      </c>
      <c r="AV1055" s="13" t="s">
        <v>82</v>
      </c>
      <c r="AW1055" s="13" t="s">
        <v>35</v>
      </c>
      <c r="AX1055" s="13" t="s">
        <v>74</v>
      </c>
      <c r="AY1055" s="205" t="s">
        <v>121</v>
      </c>
    </row>
    <row r="1056" spans="2:51" s="14" customFormat="1" ht="10.2">
      <c r="B1056" s="206"/>
      <c r="C1056" s="207"/>
      <c r="D1056" s="189" t="s">
        <v>134</v>
      </c>
      <c r="E1056" s="208" t="s">
        <v>28</v>
      </c>
      <c r="F1056" s="209" t="s">
        <v>1004</v>
      </c>
      <c r="G1056" s="207"/>
      <c r="H1056" s="210">
        <v>130.952</v>
      </c>
      <c r="I1056" s="211"/>
      <c r="J1056" s="207"/>
      <c r="K1056" s="207"/>
      <c r="L1056" s="212"/>
      <c r="M1056" s="213"/>
      <c r="N1056" s="214"/>
      <c r="O1056" s="214"/>
      <c r="P1056" s="214"/>
      <c r="Q1056" s="214"/>
      <c r="R1056" s="214"/>
      <c r="S1056" s="214"/>
      <c r="T1056" s="215"/>
      <c r="AT1056" s="216" t="s">
        <v>134</v>
      </c>
      <c r="AU1056" s="216" t="s">
        <v>84</v>
      </c>
      <c r="AV1056" s="14" t="s">
        <v>84</v>
      </c>
      <c r="AW1056" s="14" t="s">
        <v>35</v>
      </c>
      <c r="AX1056" s="14" t="s">
        <v>74</v>
      </c>
      <c r="AY1056" s="216" t="s">
        <v>121</v>
      </c>
    </row>
    <row r="1057" spans="2:51" s="16" customFormat="1" ht="10.2">
      <c r="B1057" s="228"/>
      <c r="C1057" s="229"/>
      <c r="D1057" s="189" t="s">
        <v>134</v>
      </c>
      <c r="E1057" s="230" t="s">
        <v>28</v>
      </c>
      <c r="F1057" s="231" t="s">
        <v>198</v>
      </c>
      <c r="G1057" s="229"/>
      <c r="H1057" s="232">
        <v>202.636</v>
      </c>
      <c r="I1057" s="233"/>
      <c r="J1057" s="229"/>
      <c r="K1057" s="229"/>
      <c r="L1057" s="234"/>
      <c r="M1057" s="235"/>
      <c r="N1057" s="236"/>
      <c r="O1057" s="236"/>
      <c r="P1057" s="236"/>
      <c r="Q1057" s="236"/>
      <c r="R1057" s="236"/>
      <c r="S1057" s="236"/>
      <c r="T1057" s="237"/>
      <c r="AT1057" s="238" t="s">
        <v>134</v>
      </c>
      <c r="AU1057" s="238" t="s">
        <v>84</v>
      </c>
      <c r="AV1057" s="16" t="s">
        <v>128</v>
      </c>
      <c r="AW1057" s="16" t="s">
        <v>35</v>
      </c>
      <c r="AX1057" s="16" t="s">
        <v>82</v>
      </c>
      <c r="AY1057" s="238" t="s">
        <v>121</v>
      </c>
    </row>
    <row r="1058" spans="1:65" s="2" customFormat="1" ht="16.5" customHeight="1">
      <c r="A1058" s="36"/>
      <c r="B1058" s="37"/>
      <c r="C1058" s="176" t="s">
        <v>1005</v>
      </c>
      <c r="D1058" s="176" t="s">
        <v>123</v>
      </c>
      <c r="E1058" s="177" t="s">
        <v>1006</v>
      </c>
      <c r="F1058" s="178" t="s">
        <v>1007</v>
      </c>
      <c r="G1058" s="179" t="s">
        <v>126</v>
      </c>
      <c r="H1058" s="180">
        <v>101.318</v>
      </c>
      <c r="I1058" s="181"/>
      <c r="J1058" s="182">
        <f>ROUND(I1058*H1058,2)</f>
        <v>0</v>
      </c>
      <c r="K1058" s="178" t="s">
        <v>127</v>
      </c>
      <c r="L1058" s="41"/>
      <c r="M1058" s="183" t="s">
        <v>28</v>
      </c>
      <c r="N1058" s="184" t="s">
        <v>47</v>
      </c>
      <c r="O1058" s="67"/>
      <c r="P1058" s="185">
        <f>O1058*H1058</f>
        <v>0</v>
      </c>
      <c r="Q1058" s="185">
        <v>0.0004</v>
      </c>
      <c r="R1058" s="185">
        <f>Q1058*H1058</f>
        <v>0.0405272</v>
      </c>
      <c r="S1058" s="185">
        <v>0</v>
      </c>
      <c r="T1058" s="186">
        <f>S1058*H1058</f>
        <v>0</v>
      </c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R1058" s="187" t="s">
        <v>255</v>
      </c>
      <c r="AT1058" s="187" t="s">
        <v>123</v>
      </c>
      <c r="AU1058" s="187" t="s">
        <v>84</v>
      </c>
      <c r="AY1058" s="19" t="s">
        <v>121</v>
      </c>
      <c r="BE1058" s="188">
        <f>IF(N1058="základní",J1058,0)</f>
        <v>0</v>
      </c>
      <c r="BF1058" s="188">
        <f>IF(N1058="snížená",J1058,0)</f>
        <v>0</v>
      </c>
      <c r="BG1058" s="188">
        <f>IF(N1058="zákl. přenesená",J1058,0)</f>
        <v>0</v>
      </c>
      <c r="BH1058" s="188">
        <f>IF(N1058="sníž. přenesená",J1058,0)</f>
        <v>0</v>
      </c>
      <c r="BI1058" s="188">
        <f>IF(N1058="nulová",J1058,0)</f>
        <v>0</v>
      </c>
      <c r="BJ1058" s="19" t="s">
        <v>128</v>
      </c>
      <c r="BK1058" s="188">
        <f>ROUND(I1058*H1058,2)</f>
        <v>0</v>
      </c>
      <c r="BL1058" s="19" t="s">
        <v>255</v>
      </c>
      <c r="BM1058" s="187" t="s">
        <v>1008</v>
      </c>
    </row>
    <row r="1059" spans="1:47" s="2" customFormat="1" ht="10.2">
      <c r="A1059" s="36"/>
      <c r="B1059" s="37"/>
      <c r="C1059" s="38"/>
      <c r="D1059" s="189" t="s">
        <v>130</v>
      </c>
      <c r="E1059" s="38"/>
      <c r="F1059" s="190" t="s">
        <v>1009</v>
      </c>
      <c r="G1059" s="38"/>
      <c r="H1059" s="38"/>
      <c r="I1059" s="191"/>
      <c r="J1059" s="38"/>
      <c r="K1059" s="38"/>
      <c r="L1059" s="41"/>
      <c r="M1059" s="192"/>
      <c r="N1059" s="193"/>
      <c r="O1059" s="67"/>
      <c r="P1059" s="67"/>
      <c r="Q1059" s="67"/>
      <c r="R1059" s="67"/>
      <c r="S1059" s="67"/>
      <c r="T1059" s="68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T1059" s="19" t="s">
        <v>130</v>
      </c>
      <c r="AU1059" s="19" t="s">
        <v>84</v>
      </c>
    </row>
    <row r="1060" spans="1:47" s="2" customFormat="1" ht="10.2">
      <c r="A1060" s="36"/>
      <c r="B1060" s="37"/>
      <c r="C1060" s="38"/>
      <c r="D1060" s="194" t="s">
        <v>132</v>
      </c>
      <c r="E1060" s="38"/>
      <c r="F1060" s="195" t="s">
        <v>1010</v>
      </c>
      <c r="G1060" s="38"/>
      <c r="H1060" s="38"/>
      <c r="I1060" s="191"/>
      <c r="J1060" s="38"/>
      <c r="K1060" s="38"/>
      <c r="L1060" s="41"/>
      <c r="M1060" s="192"/>
      <c r="N1060" s="193"/>
      <c r="O1060" s="67"/>
      <c r="P1060" s="67"/>
      <c r="Q1060" s="67"/>
      <c r="R1060" s="67"/>
      <c r="S1060" s="67"/>
      <c r="T1060" s="68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T1060" s="19" t="s">
        <v>132</v>
      </c>
      <c r="AU1060" s="19" t="s">
        <v>84</v>
      </c>
    </row>
    <row r="1061" spans="2:51" s="13" customFormat="1" ht="20.4">
      <c r="B1061" s="196"/>
      <c r="C1061" s="197"/>
      <c r="D1061" s="189" t="s">
        <v>134</v>
      </c>
      <c r="E1061" s="198" t="s">
        <v>28</v>
      </c>
      <c r="F1061" s="199" t="s">
        <v>1011</v>
      </c>
      <c r="G1061" s="197"/>
      <c r="H1061" s="198" t="s">
        <v>28</v>
      </c>
      <c r="I1061" s="200"/>
      <c r="J1061" s="197"/>
      <c r="K1061" s="197"/>
      <c r="L1061" s="201"/>
      <c r="M1061" s="202"/>
      <c r="N1061" s="203"/>
      <c r="O1061" s="203"/>
      <c r="P1061" s="203"/>
      <c r="Q1061" s="203"/>
      <c r="R1061" s="203"/>
      <c r="S1061" s="203"/>
      <c r="T1061" s="204"/>
      <c r="AT1061" s="205" t="s">
        <v>134</v>
      </c>
      <c r="AU1061" s="205" t="s">
        <v>84</v>
      </c>
      <c r="AV1061" s="13" t="s">
        <v>82</v>
      </c>
      <c r="AW1061" s="13" t="s">
        <v>35</v>
      </c>
      <c r="AX1061" s="13" t="s">
        <v>74</v>
      </c>
      <c r="AY1061" s="205" t="s">
        <v>121</v>
      </c>
    </row>
    <row r="1062" spans="2:51" s="13" customFormat="1" ht="20.4">
      <c r="B1062" s="196"/>
      <c r="C1062" s="197"/>
      <c r="D1062" s="189" t="s">
        <v>134</v>
      </c>
      <c r="E1062" s="198" t="s">
        <v>28</v>
      </c>
      <c r="F1062" s="199" t="s">
        <v>1012</v>
      </c>
      <c r="G1062" s="197"/>
      <c r="H1062" s="198" t="s">
        <v>28</v>
      </c>
      <c r="I1062" s="200"/>
      <c r="J1062" s="197"/>
      <c r="K1062" s="197"/>
      <c r="L1062" s="201"/>
      <c r="M1062" s="202"/>
      <c r="N1062" s="203"/>
      <c r="O1062" s="203"/>
      <c r="P1062" s="203"/>
      <c r="Q1062" s="203"/>
      <c r="R1062" s="203"/>
      <c r="S1062" s="203"/>
      <c r="T1062" s="204"/>
      <c r="AT1062" s="205" t="s">
        <v>134</v>
      </c>
      <c r="AU1062" s="205" t="s">
        <v>84</v>
      </c>
      <c r="AV1062" s="13" t="s">
        <v>82</v>
      </c>
      <c r="AW1062" s="13" t="s">
        <v>35</v>
      </c>
      <c r="AX1062" s="13" t="s">
        <v>74</v>
      </c>
      <c r="AY1062" s="205" t="s">
        <v>121</v>
      </c>
    </row>
    <row r="1063" spans="2:51" s="13" customFormat="1" ht="10.2">
      <c r="B1063" s="196"/>
      <c r="C1063" s="197"/>
      <c r="D1063" s="189" t="s">
        <v>134</v>
      </c>
      <c r="E1063" s="198" t="s">
        <v>28</v>
      </c>
      <c r="F1063" s="199" t="s">
        <v>995</v>
      </c>
      <c r="G1063" s="197"/>
      <c r="H1063" s="198" t="s">
        <v>28</v>
      </c>
      <c r="I1063" s="200"/>
      <c r="J1063" s="197"/>
      <c r="K1063" s="197"/>
      <c r="L1063" s="201"/>
      <c r="M1063" s="202"/>
      <c r="N1063" s="203"/>
      <c r="O1063" s="203"/>
      <c r="P1063" s="203"/>
      <c r="Q1063" s="203"/>
      <c r="R1063" s="203"/>
      <c r="S1063" s="203"/>
      <c r="T1063" s="204"/>
      <c r="AT1063" s="205" t="s">
        <v>134</v>
      </c>
      <c r="AU1063" s="205" t="s">
        <v>84</v>
      </c>
      <c r="AV1063" s="13" t="s">
        <v>82</v>
      </c>
      <c r="AW1063" s="13" t="s">
        <v>35</v>
      </c>
      <c r="AX1063" s="13" t="s">
        <v>74</v>
      </c>
      <c r="AY1063" s="205" t="s">
        <v>121</v>
      </c>
    </row>
    <row r="1064" spans="2:51" s="13" customFormat="1" ht="10.2">
      <c r="B1064" s="196"/>
      <c r="C1064" s="197"/>
      <c r="D1064" s="189" t="s">
        <v>134</v>
      </c>
      <c r="E1064" s="198" t="s">
        <v>28</v>
      </c>
      <c r="F1064" s="199" t="s">
        <v>1013</v>
      </c>
      <c r="G1064" s="197"/>
      <c r="H1064" s="198" t="s">
        <v>28</v>
      </c>
      <c r="I1064" s="200"/>
      <c r="J1064" s="197"/>
      <c r="K1064" s="197"/>
      <c r="L1064" s="201"/>
      <c r="M1064" s="202"/>
      <c r="N1064" s="203"/>
      <c r="O1064" s="203"/>
      <c r="P1064" s="203"/>
      <c r="Q1064" s="203"/>
      <c r="R1064" s="203"/>
      <c r="S1064" s="203"/>
      <c r="T1064" s="204"/>
      <c r="AT1064" s="205" t="s">
        <v>134</v>
      </c>
      <c r="AU1064" s="205" t="s">
        <v>84</v>
      </c>
      <c r="AV1064" s="13" t="s">
        <v>82</v>
      </c>
      <c r="AW1064" s="13" t="s">
        <v>35</v>
      </c>
      <c r="AX1064" s="13" t="s">
        <v>74</v>
      </c>
      <c r="AY1064" s="205" t="s">
        <v>121</v>
      </c>
    </row>
    <row r="1065" spans="2:51" s="14" customFormat="1" ht="10.2">
      <c r="B1065" s="206"/>
      <c r="C1065" s="207"/>
      <c r="D1065" s="189" t="s">
        <v>134</v>
      </c>
      <c r="E1065" s="208" t="s">
        <v>28</v>
      </c>
      <c r="F1065" s="209" t="s">
        <v>1014</v>
      </c>
      <c r="G1065" s="207"/>
      <c r="H1065" s="210">
        <v>34.253</v>
      </c>
      <c r="I1065" s="211"/>
      <c r="J1065" s="207"/>
      <c r="K1065" s="207"/>
      <c r="L1065" s="212"/>
      <c r="M1065" s="213"/>
      <c r="N1065" s="214"/>
      <c r="O1065" s="214"/>
      <c r="P1065" s="214"/>
      <c r="Q1065" s="214"/>
      <c r="R1065" s="214"/>
      <c r="S1065" s="214"/>
      <c r="T1065" s="215"/>
      <c r="AT1065" s="216" t="s">
        <v>134</v>
      </c>
      <c r="AU1065" s="216" t="s">
        <v>84</v>
      </c>
      <c r="AV1065" s="14" t="s">
        <v>84</v>
      </c>
      <c r="AW1065" s="14" t="s">
        <v>35</v>
      </c>
      <c r="AX1065" s="14" t="s">
        <v>74</v>
      </c>
      <c r="AY1065" s="216" t="s">
        <v>121</v>
      </c>
    </row>
    <row r="1066" spans="2:51" s="13" customFormat="1" ht="10.2">
      <c r="B1066" s="196"/>
      <c r="C1066" s="197"/>
      <c r="D1066" s="189" t="s">
        <v>134</v>
      </c>
      <c r="E1066" s="198" t="s">
        <v>28</v>
      </c>
      <c r="F1066" s="199" t="s">
        <v>998</v>
      </c>
      <c r="G1066" s="197"/>
      <c r="H1066" s="198" t="s">
        <v>28</v>
      </c>
      <c r="I1066" s="200"/>
      <c r="J1066" s="197"/>
      <c r="K1066" s="197"/>
      <c r="L1066" s="201"/>
      <c r="M1066" s="202"/>
      <c r="N1066" s="203"/>
      <c r="O1066" s="203"/>
      <c r="P1066" s="203"/>
      <c r="Q1066" s="203"/>
      <c r="R1066" s="203"/>
      <c r="S1066" s="203"/>
      <c r="T1066" s="204"/>
      <c r="AT1066" s="205" t="s">
        <v>134</v>
      </c>
      <c r="AU1066" s="205" t="s">
        <v>84</v>
      </c>
      <c r="AV1066" s="13" t="s">
        <v>82</v>
      </c>
      <c r="AW1066" s="13" t="s">
        <v>35</v>
      </c>
      <c r="AX1066" s="13" t="s">
        <v>74</v>
      </c>
      <c r="AY1066" s="205" t="s">
        <v>121</v>
      </c>
    </row>
    <row r="1067" spans="2:51" s="14" customFormat="1" ht="10.2">
      <c r="B1067" s="206"/>
      <c r="C1067" s="207"/>
      <c r="D1067" s="189" t="s">
        <v>134</v>
      </c>
      <c r="E1067" s="208" t="s">
        <v>28</v>
      </c>
      <c r="F1067" s="209" t="s">
        <v>1015</v>
      </c>
      <c r="G1067" s="207"/>
      <c r="H1067" s="210">
        <v>0.438</v>
      </c>
      <c r="I1067" s="211"/>
      <c r="J1067" s="207"/>
      <c r="K1067" s="207"/>
      <c r="L1067" s="212"/>
      <c r="M1067" s="213"/>
      <c r="N1067" s="214"/>
      <c r="O1067" s="214"/>
      <c r="P1067" s="214"/>
      <c r="Q1067" s="214"/>
      <c r="R1067" s="214"/>
      <c r="S1067" s="214"/>
      <c r="T1067" s="215"/>
      <c r="AT1067" s="216" t="s">
        <v>134</v>
      </c>
      <c r="AU1067" s="216" t="s">
        <v>84</v>
      </c>
      <c r="AV1067" s="14" t="s">
        <v>84</v>
      </c>
      <c r="AW1067" s="14" t="s">
        <v>35</v>
      </c>
      <c r="AX1067" s="14" t="s">
        <v>74</v>
      </c>
      <c r="AY1067" s="216" t="s">
        <v>121</v>
      </c>
    </row>
    <row r="1068" spans="2:51" s="13" customFormat="1" ht="10.2">
      <c r="B1068" s="196"/>
      <c r="C1068" s="197"/>
      <c r="D1068" s="189" t="s">
        <v>134</v>
      </c>
      <c r="E1068" s="198" t="s">
        <v>28</v>
      </c>
      <c r="F1068" s="199" t="s">
        <v>1000</v>
      </c>
      <c r="G1068" s="197"/>
      <c r="H1068" s="198" t="s">
        <v>28</v>
      </c>
      <c r="I1068" s="200"/>
      <c r="J1068" s="197"/>
      <c r="K1068" s="197"/>
      <c r="L1068" s="201"/>
      <c r="M1068" s="202"/>
      <c r="N1068" s="203"/>
      <c r="O1068" s="203"/>
      <c r="P1068" s="203"/>
      <c r="Q1068" s="203"/>
      <c r="R1068" s="203"/>
      <c r="S1068" s="203"/>
      <c r="T1068" s="204"/>
      <c r="AT1068" s="205" t="s">
        <v>134</v>
      </c>
      <c r="AU1068" s="205" t="s">
        <v>84</v>
      </c>
      <c r="AV1068" s="13" t="s">
        <v>82</v>
      </c>
      <c r="AW1068" s="13" t="s">
        <v>35</v>
      </c>
      <c r="AX1068" s="13" t="s">
        <v>74</v>
      </c>
      <c r="AY1068" s="205" t="s">
        <v>121</v>
      </c>
    </row>
    <row r="1069" spans="2:51" s="14" customFormat="1" ht="10.2">
      <c r="B1069" s="206"/>
      <c r="C1069" s="207"/>
      <c r="D1069" s="189" t="s">
        <v>134</v>
      </c>
      <c r="E1069" s="208" t="s">
        <v>28</v>
      </c>
      <c r="F1069" s="209" t="s">
        <v>1016</v>
      </c>
      <c r="G1069" s="207"/>
      <c r="H1069" s="210">
        <v>0.151</v>
      </c>
      <c r="I1069" s="211"/>
      <c r="J1069" s="207"/>
      <c r="K1069" s="207"/>
      <c r="L1069" s="212"/>
      <c r="M1069" s="213"/>
      <c r="N1069" s="214"/>
      <c r="O1069" s="214"/>
      <c r="P1069" s="214"/>
      <c r="Q1069" s="214"/>
      <c r="R1069" s="214"/>
      <c r="S1069" s="214"/>
      <c r="T1069" s="215"/>
      <c r="AT1069" s="216" t="s">
        <v>134</v>
      </c>
      <c r="AU1069" s="216" t="s">
        <v>84</v>
      </c>
      <c r="AV1069" s="14" t="s">
        <v>84</v>
      </c>
      <c r="AW1069" s="14" t="s">
        <v>35</v>
      </c>
      <c r="AX1069" s="14" t="s">
        <v>74</v>
      </c>
      <c r="AY1069" s="216" t="s">
        <v>121</v>
      </c>
    </row>
    <row r="1070" spans="2:51" s="13" customFormat="1" ht="20.4">
      <c r="B1070" s="196"/>
      <c r="C1070" s="197"/>
      <c r="D1070" s="189" t="s">
        <v>134</v>
      </c>
      <c r="E1070" s="198" t="s">
        <v>28</v>
      </c>
      <c r="F1070" s="199" t="s">
        <v>986</v>
      </c>
      <c r="G1070" s="197"/>
      <c r="H1070" s="198" t="s">
        <v>28</v>
      </c>
      <c r="I1070" s="200"/>
      <c r="J1070" s="197"/>
      <c r="K1070" s="197"/>
      <c r="L1070" s="201"/>
      <c r="M1070" s="202"/>
      <c r="N1070" s="203"/>
      <c r="O1070" s="203"/>
      <c r="P1070" s="203"/>
      <c r="Q1070" s="203"/>
      <c r="R1070" s="203"/>
      <c r="S1070" s="203"/>
      <c r="T1070" s="204"/>
      <c r="AT1070" s="205" t="s">
        <v>134</v>
      </c>
      <c r="AU1070" s="205" t="s">
        <v>84</v>
      </c>
      <c r="AV1070" s="13" t="s">
        <v>82</v>
      </c>
      <c r="AW1070" s="13" t="s">
        <v>35</v>
      </c>
      <c r="AX1070" s="13" t="s">
        <v>74</v>
      </c>
      <c r="AY1070" s="205" t="s">
        <v>121</v>
      </c>
    </row>
    <row r="1071" spans="2:51" s="14" customFormat="1" ht="10.2">
      <c r="B1071" s="206"/>
      <c r="C1071" s="207"/>
      <c r="D1071" s="189" t="s">
        <v>134</v>
      </c>
      <c r="E1071" s="208" t="s">
        <v>28</v>
      </c>
      <c r="F1071" s="209" t="s">
        <v>987</v>
      </c>
      <c r="G1071" s="207"/>
      <c r="H1071" s="210">
        <v>1</v>
      </c>
      <c r="I1071" s="211"/>
      <c r="J1071" s="207"/>
      <c r="K1071" s="207"/>
      <c r="L1071" s="212"/>
      <c r="M1071" s="213"/>
      <c r="N1071" s="214"/>
      <c r="O1071" s="214"/>
      <c r="P1071" s="214"/>
      <c r="Q1071" s="214"/>
      <c r="R1071" s="214"/>
      <c r="S1071" s="214"/>
      <c r="T1071" s="215"/>
      <c r="AT1071" s="216" t="s">
        <v>134</v>
      </c>
      <c r="AU1071" s="216" t="s">
        <v>84</v>
      </c>
      <c r="AV1071" s="14" t="s">
        <v>84</v>
      </c>
      <c r="AW1071" s="14" t="s">
        <v>35</v>
      </c>
      <c r="AX1071" s="14" t="s">
        <v>74</v>
      </c>
      <c r="AY1071" s="216" t="s">
        <v>121</v>
      </c>
    </row>
    <row r="1072" spans="2:51" s="15" customFormat="1" ht="10.2">
      <c r="B1072" s="217"/>
      <c r="C1072" s="218"/>
      <c r="D1072" s="189" t="s">
        <v>134</v>
      </c>
      <c r="E1072" s="219" t="s">
        <v>28</v>
      </c>
      <c r="F1072" s="220" t="s">
        <v>192</v>
      </c>
      <c r="G1072" s="218"/>
      <c r="H1072" s="221">
        <v>35.842</v>
      </c>
      <c r="I1072" s="222"/>
      <c r="J1072" s="218"/>
      <c r="K1072" s="218"/>
      <c r="L1072" s="223"/>
      <c r="M1072" s="224"/>
      <c r="N1072" s="225"/>
      <c r="O1072" s="225"/>
      <c r="P1072" s="225"/>
      <c r="Q1072" s="225"/>
      <c r="R1072" s="225"/>
      <c r="S1072" s="225"/>
      <c r="T1072" s="226"/>
      <c r="AT1072" s="227" t="s">
        <v>134</v>
      </c>
      <c r="AU1072" s="227" t="s">
        <v>84</v>
      </c>
      <c r="AV1072" s="15" t="s">
        <v>145</v>
      </c>
      <c r="AW1072" s="15" t="s">
        <v>35</v>
      </c>
      <c r="AX1072" s="15" t="s">
        <v>74</v>
      </c>
      <c r="AY1072" s="227" t="s">
        <v>121</v>
      </c>
    </row>
    <row r="1073" spans="2:51" s="13" customFormat="1" ht="20.4">
      <c r="B1073" s="196"/>
      <c r="C1073" s="197"/>
      <c r="D1073" s="189" t="s">
        <v>134</v>
      </c>
      <c r="E1073" s="198" t="s">
        <v>28</v>
      </c>
      <c r="F1073" s="199" t="s">
        <v>1003</v>
      </c>
      <c r="G1073" s="197"/>
      <c r="H1073" s="198" t="s">
        <v>28</v>
      </c>
      <c r="I1073" s="200"/>
      <c r="J1073" s="197"/>
      <c r="K1073" s="197"/>
      <c r="L1073" s="201"/>
      <c r="M1073" s="202"/>
      <c r="N1073" s="203"/>
      <c r="O1073" s="203"/>
      <c r="P1073" s="203"/>
      <c r="Q1073" s="203"/>
      <c r="R1073" s="203"/>
      <c r="S1073" s="203"/>
      <c r="T1073" s="204"/>
      <c r="AT1073" s="205" t="s">
        <v>134</v>
      </c>
      <c r="AU1073" s="205" t="s">
        <v>84</v>
      </c>
      <c r="AV1073" s="13" t="s">
        <v>82</v>
      </c>
      <c r="AW1073" s="13" t="s">
        <v>35</v>
      </c>
      <c r="AX1073" s="13" t="s">
        <v>74</v>
      </c>
      <c r="AY1073" s="205" t="s">
        <v>121</v>
      </c>
    </row>
    <row r="1074" spans="2:51" s="14" customFormat="1" ht="10.2">
      <c r="B1074" s="206"/>
      <c r="C1074" s="207"/>
      <c r="D1074" s="189" t="s">
        <v>134</v>
      </c>
      <c r="E1074" s="208" t="s">
        <v>28</v>
      </c>
      <c r="F1074" s="209" t="s">
        <v>1017</v>
      </c>
      <c r="G1074" s="207"/>
      <c r="H1074" s="210">
        <v>65.476</v>
      </c>
      <c r="I1074" s="211"/>
      <c r="J1074" s="207"/>
      <c r="K1074" s="207"/>
      <c r="L1074" s="212"/>
      <c r="M1074" s="213"/>
      <c r="N1074" s="214"/>
      <c r="O1074" s="214"/>
      <c r="P1074" s="214"/>
      <c r="Q1074" s="214"/>
      <c r="R1074" s="214"/>
      <c r="S1074" s="214"/>
      <c r="T1074" s="215"/>
      <c r="AT1074" s="216" t="s">
        <v>134</v>
      </c>
      <c r="AU1074" s="216" t="s">
        <v>84</v>
      </c>
      <c r="AV1074" s="14" t="s">
        <v>84</v>
      </c>
      <c r="AW1074" s="14" t="s">
        <v>35</v>
      </c>
      <c r="AX1074" s="14" t="s">
        <v>74</v>
      </c>
      <c r="AY1074" s="216" t="s">
        <v>121</v>
      </c>
    </row>
    <row r="1075" spans="2:51" s="16" customFormat="1" ht="10.2">
      <c r="B1075" s="228"/>
      <c r="C1075" s="229"/>
      <c r="D1075" s="189" t="s">
        <v>134</v>
      </c>
      <c r="E1075" s="230" t="s">
        <v>28</v>
      </c>
      <c r="F1075" s="231" t="s">
        <v>198</v>
      </c>
      <c r="G1075" s="229"/>
      <c r="H1075" s="232">
        <v>101.318</v>
      </c>
      <c r="I1075" s="233"/>
      <c r="J1075" s="229"/>
      <c r="K1075" s="229"/>
      <c r="L1075" s="234"/>
      <c r="M1075" s="235"/>
      <c r="N1075" s="236"/>
      <c r="O1075" s="236"/>
      <c r="P1075" s="236"/>
      <c r="Q1075" s="236"/>
      <c r="R1075" s="236"/>
      <c r="S1075" s="236"/>
      <c r="T1075" s="237"/>
      <c r="AT1075" s="238" t="s">
        <v>134</v>
      </c>
      <c r="AU1075" s="238" t="s">
        <v>84</v>
      </c>
      <c r="AV1075" s="16" t="s">
        <v>128</v>
      </c>
      <c r="AW1075" s="16" t="s">
        <v>35</v>
      </c>
      <c r="AX1075" s="16" t="s">
        <v>82</v>
      </c>
      <c r="AY1075" s="238" t="s">
        <v>121</v>
      </c>
    </row>
    <row r="1076" spans="1:65" s="2" customFormat="1" ht="16.5" customHeight="1">
      <c r="A1076" s="36"/>
      <c r="B1076" s="37"/>
      <c r="C1076" s="176" t="s">
        <v>1018</v>
      </c>
      <c r="D1076" s="176" t="s">
        <v>123</v>
      </c>
      <c r="E1076" s="177" t="s">
        <v>1019</v>
      </c>
      <c r="F1076" s="178" t="s">
        <v>1020</v>
      </c>
      <c r="G1076" s="179" t="s">
        <v>126</v>
      </c>
      <c r="H1076" s="180">
        <v>1.438</v>
      </c>
      <c r="I1076" s="181"/>
      <c r="J1076" s="182">
        <f>ROUND(I1076*H1076,2)</f>
        <v>0</v>
      </c>
      <c r="K1076" s="178" t="s">
        <v>127</v>
      </c>
      <c r="L1076" s="41"/>
      <c r="M1076" s="183" t="s">
        <v>28</v>
      </c>
      <c r="N1076" s="184" t="s">
        <v>47</v>
      </c>
      <c r="O1076" s="67"/>
      <c r="P1076" s="185">
        <f>O1076*H1076</f>
        <v>0</v>
      </c>
      <c r="Q1076" s="185">
        <v>0.00336</v>
      </c>
      <c r="R1076" s="185">
        <f>Q1076*H1076</f>
        <v>0.00483168</v>
      </c>
      <c r="S1076" s="185">
        <v>0</v>
      </c>
      <c r="T1076" s="186">
        <f>S1076*H1076</f>
        <v>0</v>
      </c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R1076" s="187" t="s">
        <v>255</v>
      </c>
      <c r="AT1076" s="187" t="s">
        <v>123</v>
      </c>
      <c r="AU1076" s="187" t="s">
        <v>84</v>
      </c>
      <c r="AY1076" s="19" t="s">
        <v>121</v>
      </c>
      <c r="BE1076" s="188">
        <f>IF(N1076="základní",J1076,0)</f>
        <v>0</v>
      </c>
      <c r="BF1076" s="188">
        <f>IF(N1076="snížená",J1076,0)</f>
        <v>0</v>
      </c>
      <c r="BG1076" s="188">
        <f>IF(N1076="zákl. přenesená",J1076,0)</f>
        <v>0</v>
      </c>
      <c r="BH1076" s="188">
        <f>IF(N1076="sníž. přenesená",J1076,0)</f>
        <v>0</v>
      </c>
      <c r="BI1076" s="188">
        <f>IF(N1076="nulová",J1076,0)</f>
        <v>0</v>
      </c>
      <c r="BJ1076" s="19" t="s">
        <v>128</v>
      </c>
      <c r="BK1076" s="188">
        <f>ROUND(I1076*H1076,2)</f>
        <v>0</v>
      </c>
      <c r="BL1076" s="19" t="s">
        <v>255</v>
      </c>
      <c r="BM1076" s="187" t="s">
        <v>1021</v>
      </c>
    </row>
    <row r="1077" spans="1:47" s="2" customFormat="1" ht="10.2">
      <c r="A1077" s="36"/>
      <c r="B1077" s="37"/>
      <c r="C1077" s="38"/>
      <c r="D1077" s="189" t="s">
        <v>130</v>
      </c>
      <c r="E1077" s="38"/>
      <c r="F1077" s="190" t="s">
        <v>1022</v>
      </c>
      <c r="G1077" s="38"/>
      <c r="H1077" s="38"/>
      <c r="I1077" s="191"/>
      <c r="J1077" s="38"/>
      <c r="K1077" s="38"/>
      <c r="L1077" s="41"/>
      <c r="M1077" s="192"/>
      <c r="N1077" s="193"/>
      <c r="O1077" s="67"/>
      <c r="P1077" s="67"/>
      <c r="Q1077" s="67"/>
      <c r="R1077" s="67"/>
      <c r="S1077" s="67"/>
      <c r="T1077" s="68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T1077" s="19" t="s">
        <v>130</v>
      </c>
      <c r="AU1077" s="19" t="s">
        <v>84</v>
      </c>
    </row>
    <row r="1078" spans="1:47" s="2" customFormat="1" ht="10.2">
      <c r="A1078" s="36"/>
      <c r="B1078" s="37"/>
      <c r="C1078" s="38"/>
      <c r="D1078" s="194" t="s">
        <v>132</v>
      </c>
      <c r="E1078" s="38"/>
      <c r="F1078" s="195" t="s">
        <v>1023</v>
      </c>
      <c r="G1078" s="38"/>
      <c r="H1078" s="38"/>
      <c r="I1078" s="191"/>
      <c r="J1078" s="38"/>
      <c r="K1078" s="38"/>
      <c r="L1078" s="41"/>
      <c r="M1078" s="192"/>
      <c r="N1078" s="193"/>
      <c r="O1078" s="67"/>
      <c r="P1078" s="67"/>
      <c r="Q1078" s="67"/>
      <c r="R1078" s="67"/>
      <c r="S1078" s="67"/>
      <c r="T1078" s="68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T1078" s="19" t="s">
        <v>132</v>
      </c>
      <c r="AU1078" s="19" t="s">
        <v>84</v>
      </c>
    </row>
    <row r="1079" spans="2:51" s="13" customFormat="1" ht="10.2">
      <c r="B1079" s="196"/>
      <c r="C1079" s="197"/>
      <c r="D1079" s="189" t="s">
        <v>134</v>
      </c>
      <c r="E1079" s="198" t="s">
        <v>28</v>
      </c>
      <c r="F1079" s="199" t="s">
        <v>326</v>
      </c>
      <c r="G1079" s="197"/>
      <c r="H1079" s="198" t="s">
        <v>28</v>
      </c>
      <c r="I1079" s="200"/>
      <c r="J1079" s="197"/>
      <c r="K1079" s="197"/>
      <c r="L1079" s="201"/>
      <c r="M1079" s="202"/>
      <c r="N1079" s="203"/>
      <c r="O1079" s="203"/>
      <c r="P1079" s="203"/>
      <c r="Q1079" s="203"/>
      <c r="R1079" s="203"/>
      <c r="S1079" s="203"/>
      <c r="T1079" s="204"/>
      <c r="AT1079" s="205" t="s">
        <v>134</v>
      </c>
      <c r="AU1079" s="205" t="s">
        <v>84</v>
      </c>
      <c r="AV1079" s="13" t="s">
        <v>82</v>
      </c>
      <c r="AW1079" s="13" t="s">
        <v>35</v>
      </c>
      <c r="AX1079" s="13" t="s">
        <v>74</v>
      </c>
      <c r="AY1079" s="205" t="s">
        <v>121</v>
      </c>
    </row>
    <row r="1080" spans="2:51" s="13" customFormat="1" ht="20.4">
      <c r="B1080" s="196"/>
      <c r="C1080" s="197"/>
      <c r="D1080" s="189" t="s">
        <v>134</v>
      </c>
      <c r="E1080" s="198" t="s">
        <v>28</v>
      </c>
      <c r="F1080" s="199" t="s">
        <v>1024</v>
      </c>
      <c r="G1080" s="197"/>
      <c r="H1080" s="198" t="s">
        <v>28</v>
      </c>
      <c r="I1080" s="200"/>
      <c r="J1080" s="197"/>
      <c r="K1080" s="197"/>
      <c r="L1080" s="201"/>
      <c r="M1080" s="202"/>
      <c r="N1080" s="203"/>
      <c r="O1080" s="203"/>
      <c r="P1080" s="203"/>
      <c r="Q1080" s="203"/>
      <c r="R1080" s="203"/>
      <c r="S1080" s="203"/>
      <c r="T1080" s="204"/>
      <c r="AT1080" s="205" t="s">
        <v>134</v>
      </c>
      <c r="AU1080" s="205" t="s">
        <v>84</v>
      </c>
      <c r="AV1080" s="13" t="s">
        <v>82</v>
      </c>
      <c r="AW1080" s="13" t="s">
        <v>35</v>
      </c>
      <c r="AX1080" s="13" t="s">
        <v>74</v>
      </c>
      <c r="AY1080" s="205" t="s">
        <v>121</v>
      </c>
    </row>
    <row r="1081" spans="2:51" s="14" customFormat="1" ht="10.2">
      <c r="B1081" s="206"/>
      <c r="C1081" s="207"/>
      <c r="D1081" s="189" t="s">
        <v>134</v>
      </c>
      <c r="E1081" s="208" t="s">
        <v>28</v>
      </c>
      <c r="F1081" s="209" t="s">
        <v>987</v>
      </c>
      <c r="G1081" s="207"/>
      <c r="H1081" s="210">
        <v>1</v>
      </c>
      <c r="I1081" s="211"/>
      <c r="J1081" s="207"/>
      <c r="K1081" s="207"/>
      <c r="L1081" s="212"/>
      <c r="M1081" s="213"/>
      <c r="N1081" s="214"/>
      <c r="O1081" s="214"/>
      <c r="P1081" s="214"/>
      <c r="Q1081" s="214"/>
      <c r="R1081" s="214"/>
      <c r="S1081" s="214"/>
      <c r="T1081" s="215"/>
      <c r="AT1081" s="216" t="s">
        <v>134</v>
      </c>
      <c r="AU1081" s="216" t="s">
        <v>84</v>
      </c>
      <c r="AV1081" s="14" t="s">
        <v>84</v>
      </c>
      <c r="AW1081" s="14" t="s">
        <v>35</v>
      </c>
      <c r="AX1081" s="14" t="s">
        <v>74</v>
      </c>
      <c r="AY1081" s="216" t="s">
        <v>121</v>
      </c>
    </row>
    <row r="1082" spans="2:51" s="13" customFormat="1" ht="10.2">
      <c r="B1082" s="196"/>
      <c r="C1082" s="197"/>
      <c r="D1082" s="189" t="s">
        <v>134</v>
      </c>
      <c r="E1082" s="198" t="s">
        <v>28</v>
      </c>
      <c r="F1082" s="199" t="s">
        <v>1025</v>
      </c>
      <c r="G1082" s="197"/>
      <c r="H1082" s="198" t="s">
        <v>28</v>
      </c>
      <c r="I1082" s="200"/>
      <c r="J1082" s="197"/>
      <c r="K1082" s="197"/>
      <c r="L1082" s="201"/>
      <c r="M1082" s="202"/>
      <c r="N1082" s="203"/>
      <c r="O1082" s="203"/>
      <c r="P1082" s="203"/>
      <c r="Q1082" s="203"/>
      <c r="R1082" s="203"/>
      <c r="S1082" s="203"/>
      <c r="T1082" s="204"/>
      <c r="AT1082" s="205" t="s">
        <v>134</v>
      </c>
      <c r="AU1082" s="205" t="s">
        <v>84</v>
      </c>
      <c r="AV1082" s="13" t="s">
        <v>82</v>
      </c>
      <c r="AW1082" s="13" t="s">
        <v>35</v>
      </c>
      <c r="AX1082" s="13" t="s">
        <v>74</v>
      </c>
      <c r="AY1082" s="205" t="s">
        <v>121</v>
      </c>
    </row>
    <row r="1083" spans="2:51" s="13" customFormat="1" ht="10.2">
      <c r="B1083" s="196"/>
      <c r="C1083" s="197"/>
      <c r="D1083" s="189" t="s">
        <v>134</v>
      </c>
      <c r="E1083" s="198" t="s">
        <v>28</v>
      </c>
      <c r="F1083" s="199" t="s">
        <v>980</v>
      </c>
      <c r="G1083" s="197"/>
      <c r="H1083" s="198" t="s">
        <v>28</v>
      </c>
      <c r="I1083" s="200"/>
      <c r="J1083" s="197"/>
      <c r="K1083" s="197"/>
      <c r="L1083" s="201"/>
      <c r="M1083" s="202"/>
      <c r="N1083" s="203"/>
      <c r="O1083" s="203"/>
      <c r="P1083" s="203"/>
      <c r="Q1083" s="203"/>
      <c r="R1083" s="203"/>
      <c r="S1083" s="203"/>
      <c r="T1083" s="204"/>
      <c r="AT1083" s="205" t="s">
        <v>134</v>
      </c>
      <c r="AU1083" s="205" t="s">
        <v>84</v>
      </c>
      <c r="AV1083" s="13" t="s">
        <v>82</v>
      </c>
      <c r="AW1083" s="13" t="s">
        <v>35</v>
      </c>
      <c r="AX1083" s="13" t="s">
        <v>74</v>
      </c>
      <c r="AY1083" s="205" t="s">
        <v>121</v>
      </c>
    </row>
    <row r="1084" spans="2:51" s="14" customFormat="1" ht="10.2">
      <c r="B1084" s="206"/>
      <c r="C1084" s="207"/>
      <c r="D1084" s="189" t="s">
        <v>134</v>
      </c>
      <c r="E1084" s="208" t="s">
        <v>28</v>
      </c>
      <c r="F1084" s="209" t="s">
        <v>981</v>
      </c>
      <c r="G1084" s="207"/>
      <c r="H1084" s="210">
        <v>0.22</v>
      </c>
      <c r="I1084" s="211"/>
      <c r="J1084" s="207"/>
      <c r="K1084" s="207"/>
      <c r="L1084" s="212"/>
      <c r="M1084" s="213"/>
      <c r="N1084" s="214"/>
      <c r="O1084" s="214"/>
      <c r="P1084" s="214"/>
      <c r="Q1084" s="214"/>
      <c r="R1084" s="214"/>
      <c r="S1084" s="214"/>
      <c r="T1084" s="215"/>
      <c r="AT1084" s="216" t="s">
        <v>134</v>
      </c>
      <c r="AU1084" s="216" t="s">
        <v>84</v>
      </c>
      <c r="AV1084" s="14" t="s">
        <v>84</v>
      </c>
      <c r="AW1084" s="14" t="s">
        <v>35</v>
      </c>
      <c r="AX1084" s="14" t="s">
        <v>74</v>
      </c>
      <c r="AY1084" s="216" t="s">
        <v>121</v>
      </c>
    </row>
    <row r="1085" spans="2:51" s="13" customFormat="1" ht="20.4">
      <c r="B1085" s="196"/>
      <c r="C1085" s="197"/>
      <c r="D1085" s="189" t="s">
        <v>134</v>
      </c>
      <c r="E1085" s="198" t="s">
        <v>28</v>
      </c>
      <c r="F1085" s="199" t="s">
        <v>1026</v>
      </c>
      <c r="G1085" s="197"/>
      <c r="H1085" s="198" t="s">
        <v>28</v>
      </c>
      <c r="I1085" s="200"/>
      <c r="J1085" s="197"/>
      <c r="K1085" s="197"/>
      <c r="L1085" s="201"/>
      <c r="M1085" s="202"/>
      <c r="N1085" s="203"/>
      <c r="O1085" s="203"/>
      <c r="P1085" s="203"/>
      <c r="Q1085" s="203"/>
      <c r="R1085" s="203"/>
      <c r="S1085" s="203"/>
      <c r="T1085" s="204"/>
      <c r="AT1085" s="205" t="s">
        <v>134</v>
      </c>
      <c r="AU1085" s="205" t="s">
        <v>84</v>
      </c>
      <c r="AV1085" s="13" t="s">
        <v>82</v>
      </c>
      <c r="AW1085" s="13" t="s">
        <v>35</v>
      </c>
      <c r="AX1085" s="13" t="s">
        <v>74</v>
      </c>
      <c r="AY1085" s="205" t="s">
        <v>121</v>
      </c>
    </row>
    <row r="1086" spans="2:51" s="14" customFormat="1" ht="10.2">
      <c r="B1086" s="206"/>
      <c r="C1086" s="207"/>
      <c r="D1086" s="189" t="s">
        <v>134</v>
      </c>
      <c r="E1086" s="208" t="s">
        <v>28</v>
      </c>
      <c r="F1086" s="209" t="s">
        <v>983</v>
      </c>
      <c r="G1086" s="207"/>
      <c r="H1086" s="210">
        <v>0.218</v>
      </c>
      <c r="I1086" s="211"/>
      <c r="J1086" s="207"/>
      <c r="K1086" s="207"/>
      <c r="L1086" s="212"/>
      <c r="M1086" s="213"/>
      <c r="N1086" s="214"/>
      <c r="O1086" s="214"/>
      <c r="P1086" s="214"/>
      <c r="Q1086" s="214"/>
      <c r="R1086" s="214"/>
      <c r="S1086" s="214"/>
      <c r="T1086" s="215"/>
      <c r="AT1086" s="216" t="s">
        <v>134</v>
      </c>
      <c r="AU1086" s="216" t="s">
        <v>84</v>
      </c>
      <c r="AV1086" s="14" t="s">
        <v>84</v>
      </c>
      <c r="AW1086" s="14" t="s">
        <v>35</v>
      </c>
      <c r="AX1086" s="14" t="s">
        <v>74</v>
      </c>
      <c r="AY1086" s="216" t="s">
        <v>121</v>
      </c>
    </row>
    <row r="1087" spans="2:51" s="16" customFormat="1" ht="10.2">
      <c r="B1087" s="228"/>
      <c r="C1087" s="229"/>
      <c r="D1087" s="189" t="s">
        <v>134</v>
      </c>
      <c r="E1087" s="230" t="s">
        <v>28</v>
      </c>
      <c r="F1087" s="231" t="s">
        <v>198</v>
      </c>
      <c r="G1087" s="229"/>
      <c r="H1087" s="232">
        <v>1.438</v>
      </c>
      <c r="I1087" s="233"/>
      <c r="J1087" s="229"/>
      <c r="K1087" s="229"/>
      <c r="L1087" s="234"/>
      <c r="M1087" s="249"/>
      <c r="N1087" s="250"/>
      <c r="O1087" s="250"/>
      <c r="P1087" s="250"/>
      <c r="Q1087" s="250"/>
      <c r="R1087" s="250"/>
      <c r="S1087" s="250"/>
      <c r="T1087" s="251"/>
      <c r="AT1087" s="238" t="s">
        <v>134</v>
      </c>
      <c r="AU1087" s="238" t="s">
        <v>84</v>
      </c>
      <c r="AV1087" s="16" t="s">
        <v>128</v>
      </c>
      <c r="AW1087" s="16" t="s">
        <v>35</v>
      </c>
      <c r="AX1087" s="16" t="s">
        <v>82</v>
      </c>
      <c r="AY1087" s="238" t="s">
        <v>121</v>
      </c>
    </row>
    <row r="1088" spans="1:31" s="2" customFormat="1" ht="6.9" customHeight="1">
      <c r="A1088" s="36"/>
      <c r="B1088" s="50"/>
      <c r="C1088" s="51"/>
      <c r="D1088" s="51"/>
      <c r="E1088" s="51"/>
      <c r="F1088" s="51"/>
      <c r="G1088" s="51"/>
      <c r="H1088" s="51"/>
      <c r="I1088" s="51"/>
      <c r="J1088" s="51"/>
      <c r="K1088" s="51"/>
      <c r="L1088" s="41"/>
      <c r="M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</row>
  </sheetData>
  <sheetProtection algorithmName="SHA-512" hashValue="MkQRc5+0p8cXmEaf3Nf14K2VKb5Wmprlx15ED6cJawcarIPY6Nit2kwC94akxEfAK1IHfx/agBwOBxLuog8f8g==" saltValue="ZivsAltVlmfPB5FVEuoGTlgh7rmSQSrKihAR8yCGrKHnNfAnKr34tpafZItkRoPFCVUmfbbqCTJGzmYbZ1V5WQ==" spinCount="100000" sheet="1" objects="1" scenarios="1" formatColumns="0" formatRows="0" autoFilter="0"/>
  <autoFilter ref="C88:K108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2_01/121112003"/>
    <hyperlink ref="F99" r:id="rId2" display="https://podminky.urs.cz/item/CS_URS_2022_01/122211101"/>
    <hyperlink ref="F104" r:id="rId3" display="https://podminky.urs.cz/item/CS_URS_2022_01/129911121"/>
    <hyperlink ref="F109" r:id="rId4" display="https://podminky.urs.cz/item/CS_URS_2022_01/162251101"/>
    <hyperlink ref="F120" r:id="rId5" display="https://podminky.urs.cz/item/CS_URS_2022_01/174111101"/>
    <hyperlink ref="F125" r:id="rId6" display="https://podminky.urs.cz/item/CS_URS_2022_01/181311103"/>
    <hyperlink ref="F130" r:id="rId7" display="https://podminky.urs.cz/item/CS_URS_2022_01/181451121"/>
    <hyperlink ref="F156" r:id="rId8" display="https://podminky.urs.cz/item/CS_URS_2022_01/181951112"/>
    <hyperlink ref="F168" r:id="rId9" display="https://podminky.urs.cz/item/CS_URS_2022_01/184818245"/>
    <hyperlink ref="F179" r:id="rId10" display="https://podminky.urs.cz/item/CS_URS_2022_01/275311127"/>
    <hyperlink ref="F184" r:id="rId11" display="https://podminky.urs.cz/item/CS_URS_2022_01/275354111"/>
    <hyperlink ref="F189" r:id="rId12" display="https://podminky.urs.cz/item/CS_URS_2022_01/275354211"/>
    <hyperlink ref="F193" r:id="rId13" display="https://podminky.urs.cz/item/CS_URS_2022_01/321311115"/>
    <hyperlink ref="F208" r:id="rId14" display="https://podminky.urs.cz/item/CS_URS_2022_01/321351010"/>
    <hyperlink ref="F229" r:id="rId15" display="https://podminky.urs.cz/item/CS_URS_2022_01/321352010"/>
    <hyperlink ref="F232" r:id="rId16" display="https://podminky.urs.cz/item/CS_URS_2022_01/321366111"/>
    <hyperlink ref="F239" r:id="rId17" display="https://podminky.urs.cz/item/CS_URS_2022_01/321368211"/>
    <hyperlink ref="F250" r:id="rId18" display="https://podminky.urs.cz/item/CS_URS_2022_01/628613611"/>
    <hyperlink ref="F317" r:id="rId19" display="https://podminky.urs.cz/item/CS_URS_2022_01/628635512"/>
    <hyperlink ref="F326" r:id="rId20" display="https://podminky.urs.cz/item/CS_URS_2022_01/632451411"/>
    <hyperlink ref="F332" r:id="rId21" display="https://podminky.urs.cz/item/CS_URS_2022_01/919735124"/>
    <hyperlink ref="F341" r:id="rId22" display="https://podminky.urs.cz/item/CS_URS_2022_01/938903113"/>
    <hyperlink ref="F350" r:id="rId23" display="https://podminky.urs.cz/item/CS_URS_2022_01/941111111"/>
    <hyperlink ref="F368" r:id="rId24" display="https://podminky.urs.cz/item/CS_URS_2022_01/941111211"/>
    <hyperlink ref="F373" r:id="rId25" display="https://podminky.urs.cz/item/CS_URS_2022_01/941111811"/>
    <hyperlink ref="F376" r:id="rId26" display="https://podminky.urs.cz/item/CS_URS_2022_01/962041211"/>
    <hyperlink ref="F385" r:id="rId27" display="https://podminky.urs.cz/item/CS_URS_2022_01/985131111"/>
    <hyperlink ref="F402" r:id="rId28" display="https://podminky.urs.cz/item/CS_URS_2022_01/985323211"/>
    <hyperlink ref="F411" r:id="rId29" display="https://podminky.urs.cz/item/CS_URS_2022_01/985323912"/>
    <hyperlink ref="F420" r:id="rId30" display="https://podminky.urs.cz/item/CS_URS_2022_01/985331212"/>
    <hyperlink ref="F449" r:id="rId31" display="https://podminky.urs.cz/item/CS_URS_2022_01/985331213"/>
    <hyperlink ref="F509" r:id="rId32" display="https://podminky.urs.cz/item/CS_URS_2022_01/985331115R"/>
    <hyperlink ref="F538" r:id="rId33" display="https://podminky.urs.cz/item/CS_URS_2022_01/997006512"/>
    <hyperlink ref="F543" r:id="rId34" display="https://podminky.urs.cz/item/CS_URS_2022_01/997006519"/>
    <hyperlink ref="F564" r:id="rId35" display="https://podminky.urs.cz/item/CS_URS_2022_01/767161813"/>
    <hyperlink ref="F575" r:id="rId36" display="https://podminky.urs.cz/item/CS_URS_2022_01/767161823"/>
    <hyperlink ref="F584" r:id="rId37" display="https://podminky.urs.cz/item/CS_URS_2022_01/767161214"/>
    <hyperlink ref="F597" r:id="rId38" display="https://podminky.urs.cz/item/CS_URS_2022_01/767220520"/>
    <hyperlink ref="F607" r:id="rId39" display="https://podminky.urs.cz/item/CS_URS_2022_01/767995111"/>
    <hyperlink ref="F697" r:id="rId40" display="https://podminky.urs.cz/item/CS_URS_2022_01/767995112"/>
    <hyperlink ref="F867" r:id="rId41" display="https://podminky.urs.cz/item/CS_URS_2022_01/767995117"/>
    <hyperlink ref="F872" r:id="rId42" display="https://podminky.urs.cz/item/CS_URS_2022_01/767996701"/>
    <hyperlink ref="F877" r:id="rId43" display="https://podminky.urs.cz/item/CS_URS_2022_01/767996804"/>
    <hyperlink ref="F882" r:id="rId44" display="https://podminky.urs.cz/item/CS_URS_2022_01/998767101"/>
    <hyperlink ref="F886" r:id="rId45" display="https://podminky.urs.cz/item/CS_URS_2022_01/789122151"/>
    <hyperlink ref="F919" r:id="rId46" display="https://podminky.urs.cz/item/CS_URS_2022_01/789122240"/>
    <hyperlink ref="F984" r:id="rId47" display="https://podminky.urs.cz/item/CS_URS_2022_01/789326210"/>
    <hyperlink ref="F1043" r:id="rId48" display="https://podminky.urs.cz/item/CS_URS_2022_01/789326216"/>
    <hyperlink ref="F1060" r:id="rId49" display="https://podminky.urs.cz/item/CS_URS_2022_01/789326221"/>
    <hyperlink ref="F1078" r:id="rId50" display="https://podminky.urs.cz/item/CS_URS_2022_01/78942154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87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88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6" t="str">
        <f>'Rekapitulace stavby'!K6</f>
        <v>Cidlina, Chlumec nad Cidlinou, dolní jez, ř. km 29,056, oprava podesty</v>
      </c>
      <c r="F7" s="377"/>
      <c r="G7" s="377"/>
      <c r="H7" s="377"/>
      <c r="L7" s="22"/>
    </row>
    <row r="8" spans="1:31" s="2" customFormat="1" ht="12" customHeight="1">
      <c r="A8" s="36"/>
      <c r="B8" s="41"/>
      <c r="C8" s="36"/>
      <c r="D8" s="108" t="s">
        <v>89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1027</v>
      </c>
      <c r="F9" s="379"/>
      <c r="G9" s="379"/>
      <c r="H9" s="379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18. 1. 2022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3.25" customHeight="1">
      <c r="A27" s="112"/>
      <c r="B27" s="113"/>
      <c r="C27" s="112"/>
      <c r="D27" s="112"/>
      <c r="E27" s="382" t="s">
        <v>91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ROUND(J83,2)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ROUND((SUM(BE83:BE185)),2)</f>
        <v>0</v>
      </c>
      <c r="G33" s="36"/>
      <c r="H33" s="36"/>
      <c r="I33" s="121">
        <v>0.21</v>
      </c>
      <c r="J33" s="120">
        <f>ROUND(((SUM(BE83:BE185))*I33),2)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ROUND((SUM(BF83:BF185)),2)</f>
        <v>0</v>
      </c>
      <c r="G34" s="36"/>
      <c r="H34" s="36"/>
      <c r="I34" s="121">
        <v>0.15</v>
      </c>
      <c r="J34" s="120">
        <f>ROUND(((SUM(BF83:BF185))*I34),2)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ROUND((SUM(BG83:BG185)),2)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ROUND((SUM(BH83:BH185)),2)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ROUND((SUM(BI83:BI185)),2)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3" t="str">
        <f>E7</f>
        <v>Cidlina, Chlumec nad Cidlinou, dolní jez, ř. km 29,056, oprava podesty</v>
      </c>
      <c r="F48" s="384"/>
      <c r="G48" s="384"/>
      <c r="H48" s="384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5" t="str">
        <f>E9</f>
        <v>VON - Vedlejší a ostatní náklady</v>
      </c>
      <c r="F50" s="385"/>
      <c r="G50" s="385"/>
      <c r="H50" s="385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Chlumec nad Cidlinou</v>
      </c>
      <c r="G52" s="38"/>
      <c r="H52" s="38"/>
      <c r="I52" s="31" t="s">
        <v>24</v>
      </c>
      <c r="J52" s="62" t="str">
        <f>IF(J12="","",J12)</f>
        <v>18. 1. 2022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1" t="s">
        <v>26</v>
      </c>
      <c r="D54" s="38"/>
      <c r="E54" s="38"/>
      <c r="F54" s="29" t="str">
        <f>E15</f>
        <v>Povodí Labe, závod Jablonec nad Nisou</v>
      </c>
      <c r="G54" s="38"/>
      <c r="H54" s="38"/>
      <c r="I54" s="31" t="s">
        <v>33</v>
      </c>
      <c r="J54" s="34" t="str">
        <f>E21</f>
        <v>Povodí Labe, OIČ,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93</v>
      </c>
      <c r="D57" s="134"/>
      <c r="E57" s="134"/>
      <c r="F57" s="134"/>
      <c r="G57" s="134"/>
      <c r="H57" s="134"/>
      <c r="I57" s="134"/>
      <c r="J57" s="135" t="s">
        <v>94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J83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" customHeight="1">
      <c r="B60" s="137"/>
      <c r="C60" s="138"/>
      <c r="D60" s="139" t="s">
        <v>1028</v>
      </c>
      <c r="E60" s="140"/>
      <c r="F60" s="140"/>
      <c r="G60" s="140"/>
      <c r="H60" s="140"/>
      <c r="I60" s="140"/>
      <c r="J60" s="141">
        <f>J84</f>
        <v>0</v>
      </c>
      <c r="K60" s="138"/>
      <c r="L60" s="142"/>
    </row>
    <row r="61" spans="2:12" s="10" customFormat="1" ht="19.95" customHeight="1">
      <c r="B61" s="143"/>
      <c r="C61" s="144"/>
      <c r="D61" s="145" t="s">
        <v>1029</v>
      </c>
      <c r="E61" s="146"/>
      <c r="F61" s="146"/>
      <c r="G61" s="146"/>
      <c r="H61" s="146"/>
      <c r="I61" s="146"/>
      <c r="J61" s="147">
        <f>J85</f>
        <v>0</v>
      </c>
      <c r="K61" s="144"/>
      <c r="L61" s="148"/>
    </row>
    <row r="62" spans="2:12" s="10" customFormat="1" ht="19.95" customHeight="1">
      <c r="B62" s="143"/>
      <c r="C62" s="144"/>
      <c r="D62" s="145" t="s">
        <v>1030</v>
      </c>
      <c r="E62" s="146"/>
      <c r="F62" s="146"/>
      <c r="G62" s="146"/>
      <c r="H62" s="146"/>
      <c r="I62" s="146"/>
      <c r="J62" s="147">
        <f>J113</f>
        <v>0</v>
      </c>
      <c r="K62" s="144"/>
      <c r="L62" s="148"/>
    </row>
    <row r="63" spans="2:12" s="10" customFormat="1" ht="19.95" customHeight="1">
      <c r="B63" s="143"/>
      <c r="C63" s="144"/>
      <c r="D63" s="145" t="s">
        <v>1031</v>
      </c>
      <c r="E63" s="146"/>
      <c r="F63" s="146"/>
      <c r="G63" s="146"/>
      <c r="H63" s="146"/>
      <c r="I63" s="146"/>
      <c r="J63" s="147">
        <f>J132</f>
        <v>0</v>
      </c>
      <c r="K63" s="144"/>
      <c r="L63" s="148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9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" customHeight="1">
      <c r="A65" s="36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" customHeight="1">
      <c r="A69" s="3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" customHeight="1">
      <c r="A70" s="36"/>
      <c r="B70" s="37"/>
      <c r="C70" s="25" t="s">
        <v>106</v>
      </c>
      <c r="D70" s="38"/>
      <c r="E70" s="38"/>
      <c r="F70" s="38"/>
      <c r="G70" s="38"/>
      <c r="H70" s="38"/>
      <c r="I70" s="38"/>
      <c r="J70" s="38"/>
      <c r="K70" s="38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83" t="str">
        <f>E7</f>
        <v>Cidlina, Chlumec nad Cidlinou, dolní jez, ř. km 29,056, oprava podesty</v>
      </c>
      <c r="F73" s="384"/>
      <c r="G73" s="384"/>
      <c r="H73" s="384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89</v>
      </c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55" t="str">
        <f>E9</f>
        <v>VON - Vedlejší a ostatní náklady</v>
      </c>
      <c r="F75" s="385"/>
      <c r="G75" s="385"/>
      <c r="H75" s="385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22</v>
      </c>
      <c r="D77" s="38"/>
      <c r="E77" s="38"/>
      <c r="F77" s="29" t="str">
        <f>F12</f>
        <v>Chlumec nad Cidlinou</v>
      </c>
      <c r="G77" s="38"/>
      <c r="H77" s="38"/>
      <c r="I77" s="31" t="s">
        <v>24</v>
      </c>
      <c r="J77" s="62" t="str">
        <f>IF(J12="","",J12)</f>
        <v>18. 1. 2022</v>
      </c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65" customHeight="1">
      <c r="A79" s="36"/>
      <c r="B79" s="37"/>
      <c r="C79" s="31" t="s">
        <v>26</v>
      </c>
      <c r="D79" s="38"/>
      <c r="E79" s="38"/>
      <c r="F79" s="29" t="str">
        <f>E15</f>
        <v>Povodí Labe, závod Jablonec nad Nisou</v>
      </c>
      <c r="G79" s="38"/>
      <c r="H79" s="38"/>
      <c r="I79" s="31" t="s">
        <v>33</v>
      </c>
      <c r="J79" s="34" t="str">
        <f>E21</f>
        <v>Povodí Labe, OIČ, Hradec Králové</v>
      </c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31" t="s">
        <v>36</v>
      </c>
      <c r="J80" s="34" t="str">
        <f>E24</f>
        <v>Ing. Eva Morkesová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9"/>
      <c r="B82" s="150"/>
      <c r="C82" s="151" t="s">
        <v>107</v>
      </c>
      <c r="D82" s="152" t="s">
        <v>59</v>
      </c>
      <c r="E82" s="152" t="s">
        <v>55</v>
      </c>
      <c r="F82" s="152" t="s">
        <v>56</v>
      </c>
      <c r="G82" s="152" t="s">
        <v>108</v>
      </c>
      <c r="H82" s="152" t="s">
        <v>109</v>
      </c>
      <c r="I82" s="152" t="s">
        <v>110</v>
      </c>
      <c r="J82" s="152" t="s">
        <v>94</v>
      </c>
      <c r="K82" s="153" t="s">
        <v>111</v>
      </c>
      <c r="L82" s="154"/>
      <c r="M82" s="71" t="s">
        <v>28</v>
      </c>
      <c r="N82" s="72" t="s">
        <v>44</v>
      </c>
      <c r="O82" s="72" t="s">
        <v>112</v>
      </c>
      <c r="P82" s="72" t="s">
        <v>113</v>
      </c>
      <c r="Q82" s="72" t="s">
        <v>114</v>
      </c>
      <c r="R82" s="72" t="s">
        <v>115</v>
      </c>
      <c r="S82" s="72" t="s">
        <v>116</v>
      </c>
      <c r="T82" s="73" t="s">
        <v>117</v>
      </c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pans="1:63" s="2" customFormat="1" ht="22.8" customHeight="1">
      <c r="A83" s="36"/>
      <c r="B83" s="37"/>
      <c r="C83" s="78" t="s">
        <v>118</v>
      </c>
      <c r="D83" s="38"/>
      <c r="E83" s="38"/>
      <c r="F83" s="38"/>
      <c r="G83" s="38"/>
      <c r="H83" s="38"/>
      <c r="I83" s="38"/>
      <c r="J83" s="155">
        <f>BK83</f>
        <v>0</v>
      </c>
      <c r="K83" s="38"/>
      <c r="L83" s="41"/>
      <c r="M83" s="74"/>
      <c r="N83" s="156"/>
      <c r="O83" s="75"/>
      <c r="P83" s="157">
        <f>P84</f>
        <v>0</v>
      </c>
      <c r="Q83" s="75"/>
      <c r="R83" s="157">
        <f>R84</f>
        <v>0</v>
      </c>
      <c r="S83" s="75"/>
      <c r="T83" s="158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73</v>
      </c>
      <c r="AU83" s="19" t="s">
        <v>95</v>
      </c>
      <c r="BK83" s="159">
        <f>BK84</f>
        <v>0</v>
      </c>
    </row>
    <row r="84" spans="2:63" s="12" customFormat="1" ht="25.95" customHeight="1">
      <c r="B84" s="160"/>
      <c r="C84" s="161"/>
      <c r="D84" s="162" t="s">
        <v>73</v>
      </c>
      <c r="E84" s="163" t="s">
        <v>1032</v>
      </c>
      <c r="F84" s="163" t="s">
        <v>1033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P85+P113+P132</f>
        <v>0</v>
      </c>
      <c r="Q84" s="168"/>
      <c r="R84" s="169">
        <f>R85+R113+R132</f>
        <v>0</v>
      </c>
      <c r="S84" s="168"/>
      <c r="T84" s="170">
        <f>T85+T113+T132</f>
        <v>0</v>
      </c>
      <c r="AR84" s="171" t="s">
        <v>128</v>
      </c>
      <c r="AT84" s="172" t="s">
        <v>73</v>
      </c>
      <c r="AU84" s="172" t="s">
        <v>74</v>
      </c>
      <c r="AY84" s="171" t="s">
        <v>121</v>
      </c>
      <c r="BK84" s="173">
        <f>BK85+BK113+BK132</f>
        <v>0</v>
      </c>
    </row>
    <row r="85" spans="2:63" s="12" customFormat="1" ht="22.8" customHeight="1">
      <c r="B85" s="160"/>
      <c r="C85" s="161"/>
      <c r="D85" s="162" t="s">
        <v>73</v>
      </c>
      <c r="E85" s="174" t="s">
        <v>1034</v>
      </c>
      <c r="F85" s="174" t="s">
        <v>1035</v>
      </c>
      <c r="G85" s="161"/>
      <c r="H85" s="161"/>
      <c r="I85" s="164"/>
      <c r="J85" s="175">
        <f>BK85</f>
        <v>0</v>
      </c>
      <c r="K85" s="161"/>
      <c r="L85" s="166"/>
      <c r="M85" s="167"/>
      <c r="N85" s="168"/>
      <c r="O85" s="168"/>
      <c r="P85" s="169">
        <f>SUM(P86:P112)</f>
        <v>0</v>
      </c>
      <c r="Q85" s="168"/>
      <c r="R85" s="169">
        <f>SUM(R86:R112)</f>
        <v>0</v>
      </c>
      <c r="S85" s="168"/>
      <c r="T85" s="170">
        <f>SUM(T86:T112)</f>
        <v>0</v>
      </c>
      <c r="AR85" s="171" t="s">
        <v>128</v>
      </c>
      <c r="AT85" s="172" t="s">
        <v>73</v>
      </c>
      <c r="AU85" s="172" t="s">
        <v>82</v>
      </c>
      <c r="AY85" s="171" t="s">
        <v>121</v>
      </c>
      <c r="BK85" s="173">
        <f>SUM(BK86:BK112)</f>
        <v>0</v>
      </c>
    </row>
    <row r="86" spans="1:65" s="2" customFormat="1" ht="16.5" customHeight="1">
      <c r="A86" s="36"/>
      <c r="B86" s="37"/>
      <c r="C86" s="176" t="s">
        <v>82</v>
      </c>
      <c r="D86" s="176" t="s">
        <v>123</v>
      </c>
      <c r="E86" s="177" t="s">
        <v>1036</v>
      </c>
      <c r="F86" s="178" t="s">
        <v>1037</v>
      </c>
      <c r="G86" s="179" t="s">
        <v>236</v>
      </c>
      <c r="H86" s="180">
        <v>1</v>
      </c>
      <c r="I86" s="181"/>
      <c r="J86" s="182">
        <f>ROUND(I86*H86,2)</f>
        <v>0</v>
      </c>
      <c r="K86" s="178" t="s">
        <v>28</v>
      </c>
      <c r="L86" s="41"/>
      <c r="M86" s="183" t="s">
        <v>28</v>
      </c>
      <c r="N86" s="184" t="s">
        <v>47</v>
      </c>
      <c r="O86" s="67"/>
      <c r="P86" s="185">
        <f>O86*H86</f>
        <v>0</v>
      </c>
      <c r="Q86" s="185">
        <v>0</v>
      </c>
      <c r="R86" s="185">
        <f>Q86*H86</f>
        <v>0</v>
      </c>
      <c r="S86" s="185">
        <v>0</v>
      </c>
      <c r="T86" s="186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7" t="s">
        <v>1038</v>
      </c>
      <c r="AT86" s="187" t="s">
        <v>123</v>
      </c>
      <c r="AU86" s="187" t="s">
        <v>84</v>
      </c>
      <c r="AY86" s="19" t="s">
        <v>121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19" t="s">
        <v>128</v>
      </c>
      <c r="BK86" s="188">
        <f>ROUND(I86*H86,2)</f>
        <v>0</v>
      </c>
      <c r="BL86" s="19" t="s">
        <v>1038</v>
      </c>
      <c r="BM86" s="187" t="s">
        <v>1039</v>
      </c>
    </row>
    <row r="87" spans="1:47" s="2" customFormat="1" ht="10.2">
      <c r="A87" s="36"/>
      <c r="B87" s="37"/>
      <c r="C87" s="38"/>
      <c r="D87" s="189" t="s">
        <v>130</v>
      </c>
      <c r="E87" s="38"/>
      <c r="F87" s="190" t="s">
        <v>1037</v>
      </c>
      <c r="G87" s="38"/>
      <c r="H87" s="38"/>
      <c r="I87" s="191"/>
      <c r="J87" s="38"/>
      <c r="K87" s="38"/>
      <c r="L87" s="41"/>
      <c r="M87" s="192"/>
      <c r="N87" s="193"/>
      <c r="O87" s="67"/>
      <c r="P87" s="67"/>
      <c r="Q87" s="67"/>
      <c r="R87" s="67"/>
      <c r="S87" s="67"/>
      <c r="T87" s="68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130</v>
      </c>
      <c r="AU87" s="19" t="s">
        <v>84</v>
      </c>
    </row>
    <row r="88" spans="2:51" s="13" customFormat="1" ht="10.2">
      <c r="B88" s="196"/>
      <c r="C88" s="197"/>
      <c r="D88" s="189" t="s">
        <v>134</v>
      </c>
      <c r="E88" s="198" t="s">
        <v>28</v>
      </c>
      <c r="F88" s="199" t="s">
        <v>1040</v>
      </c>
      <c r="G88" s="197"/>
      <c r="H88" s="198" t="s">
        <v>28</v>
      </c>
      <c r="I88" s="200"/>
      <c r="J88" s="197"/>
      <c r="K88" s="197"/>
      <c r="L88" s="201"/>
      <c r="M88" s="202"/>
      <c r="N88" s="203"/>
      <c r="O88" s="203"/>
      <c r="P88" s="203"/>
      <c r="Q88" s="203"/>
      <c r="R88" s="203"/>
      <c r="S88" s="203"/>
      <c r="T88" s="204"/>
      <c r="AT88" s="205" t="s">
        <v>134</v>
      </c>
      <c r="AU88" s="205" t="s">
        <v>84</v>
      </c>
      <c r="AV88" s="13" t="s">
        <v>82</v>
      </c>
      <c r="AW88" s="13" t="s">
        <v>35</v>
      </c>
      <c r="AX88" s="13" t="s">
        <v>74</v>
      </c>
      <c r="AY88" s="205" t="s">
        <v>121</v>
      </c>
    </row>
    <row r="89" spans="2:51" s="13" customFormat="1" ht="10.2">
      <c r="B89" s="196"/>
      <c r="C89" s="197"/>
      <c r="D89" s="189" t="s">
        <v>134</v>
      </c>
      <c r="E89" s="198" t="s">
        <v>28</v>
      </c>
      <c r="F89" s="199" t="s">
        <v>1041</v>
      </c>
      <c r="G89" s="197"/>
      <c r="H89" s="198" t="s">
        <v>28</v>
      </c>
      <c r="I89" s="200"/>
      <c r="J89" s="197"/>
      <c r="K89" s="197"/>
      <c r="L89" s="201"/>
      <c r="M89" s="202"/>
      <c r="N89" s="203"/>
      <c r="O89" s="203"/>
      <c r="P89" s="203"/>
      <c r="Q89" s="203"/>
      <c r="R89" s="203"/>
      <c r="S89" s="203"/>
      <c r="T89" s="204"/>
      <c r="AT89" s="205" t="s">
        <v>134</v>
      </c>
      <c r="AU89" s="205" t="s">
        <v>84</v>
      </c>
      <c r="AV89" s="13" t="s">
        <v>82</v>
      </c>
      <c r="AW89" s="13" t="s">
        <v>35</v>
      </c>
      <c r="AX89" s="13" t="s">
        <v>74</v>
      </c>
      <c r="AY89" s="205" t="s">
        <v>121</v>
      </c>
    </row>
    <row r="90" spans="2:51" s="13" customFormat="1" ht="20.4">
      <c r="B90" s="196"/>
      <c r="C90" s="197"/>
      <c r="D90" s="189" t="s">
        <v>134</v>
      </c>
      <c r="E90" s="198" t="s">
        <v>28</v>
      </c>
      <c r="F90" s="199" t="s">
        <v>1042</v>
      </c>
      <c r="G90" s="197"/>
      <c r="H90" s="198" t="s">
        <v>28</v>
      </c>
      <c r="I90" s="200"/>
      <c r="J90" s="197"/>
      <c r="K90" s="197"/>
      <c r="L90" s="201"/>
      <c r="M90" s="202"/>
      <c r="N90" s="203"/>
      <c r="O90" s="203"/>
      <c r="P90" s="203"/>
      <c r="Q90" s="203"/>
      <c r="R90" s="203"/>
      <c r="S90" s="203"/>
      <c r="T90" s="204"/>
      <c r="AT90" s="205" t="s">
        <v>134</v>
      </c>
      <c r="AU90" s="205" t="s">
        <v>84</v>
      </c>
      <c r="AV90" s="13" t="s">
        <v>82</v>
      </c>
      <c r="AW90" s="13" t="s">
        <v>35</v>
      </c>
      <c r="AX90" s="13" t="s">
        <v>74</v>
      </c>
      <c r="AY90" s="205" t="s">
        <v>121</v>
      </c>
    </row>
    <row r="91" spans="2:51" s="13" customFormat="1" ht="20.4">
      <c r="B91" s="196"/>
      <c r="C91" s="197"/>
      <c r="D91" s="189" t="s">
        <v>134</v>
      </c>
      <c r="E91" s="198" t="s">
        <v>28</v>
      </c>
      <c r="F91" s="199" t="s">
        <v>1043</v>
      </c>
      <c r="G91" s="197"/>
      <c r="H91" s="198" t="s">
        <v>28</v>
      </c>
      <c r="I91" s="200"/>
      <c r="J91" s="197"/>
      <c r="K91" s="197"/>
      <c r="L91" s="201"/>
      <c r="M91" s="202"/>
      <c r="N91" s="203"/>
      <c r="O91" s="203"/>
      <c r="P91" s="203"/>
      <c r="Q91" s="203"/>
      <c r="R91" s="203"/>
      <c r="S91" s="203"/>
      <c r="T91" s="204"/>
      <c r="AT91" s="205" t="s">
        <v>134</v>
      </c>
      <c r="AU91" s="205" t="s">
        <v>84</v>
      </c>
      <c r="AV91" s="13" t="s">
        <v>82</v>
      </c>
      <c r="AW91" s="13" t="s">
        <v>35</v>
      </c>
      <c r="AX91" s="13" t="s">
        <v>74</v>
      </c>
      <c r="AY91" s="205" t="s">
        <v>121</v>
      </c>
    </row>
    <row r="92" spans="2:51" s="13" customFormat="1" ht="10.2">
      <c r="B92" s="196"/>
      <c r="C92" s="197"/>
      <c r="D92" s="189" t="s">
        <v>134</v>
      </c>
      <c r="E92" s="198" t="s">
        <v>28</v>
      </c>
      <c r="F92" s="199" t="s">
        <v>1044</v>
      </c>
      <c r="G92" s="197"/>
      <c r="H92" s="198" t="s">
        <v>28</v>
      </c>
      <c r="I92" s="200"/>
      <c r="J92" s="197"/>
      <c r="K92" s="197"/>
      <c r="L92" s="201"/>
      <c r="M92" s="202"/>
      <c r="N92" s="203"/>
      <c r="O92" s="203"/>
      <c r="P92" s="203"/>
      <c r="Q92" s="203"/>
      <c r="R92" s="203"/>
      <c r="S92" s="203"/>
      <c r="T92" s="204"/>
      <c r="AT92" s="205" t="s">
        <v>134</v>
      </c>
      <c r="AU92" s="205" t="s">
        <v>84</v>
      </c>
      <c r="AV92" s="13" t="s">
        <v>82</v>
      </c>
      <c r="AW92" s="13" t="s">
        <v>35</v>
      </c>
      <c r="AX92" s="13" t="s">
        <v>74</v>
      </c>
      <c r="AY92" s="205" t="s">
        <v>121</v>
      </c>
    </row>
    <row r="93" spans="2:51" s="13" customFormat="1" ht="20.4">
      <c r="B93" s="196"/>
      <c r="C93" s="197"/>
      <c r="D93" s="189" t="s">
        <v>134</v>
      </c>
      <c r="E93" s="198" t="s">
        <v>28</v>
      </c>
      <c r="F93" s="199" t="s">
        <v>1045</v>
      </c>
      <c r="G93" s="197"/>
      <c r="H93" s="198" t="s">
        <v>28</v>
      </c>
      <c r="I93" s="200"/>
      <c r="J93" s="197"/>
      <c r="K93" s="197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134</v>
      </c>
      <c r="AU93" s="205" t="s">
        <v>84</v>
      </c>
      <c r="AV93" s="13" t="s">
        <v>82</v>
      </c>
      <c r="AW93" s="13" t="s">
        <v>35</v>
      </c>
      <c r="AX93" s="13" t="s">
        <v>74</v>
      </c>
      <c r="AY93" s="205" t="s">
        <v>121</v>
      </c>
    </row>
    <row r="94" spans="2:51" s="14" customFormat="1" ht="10.2">
      <c r="B94" s="206"/>
      <c r="C94" s="207"/>
      <c r="D94" s="189" t="s">
        <v>134</v>
      </c>
      <c r="E94" s="208" t="s">
        <v>28</v>
      </c>
      <c r="F94" s="209" t="s">
        <v>82</v>
      </c>
      <c r="G94" s="207"/>
      <c r="H94" s="210">
        <v>1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134</v>
      </c>
      <c r="AU94" s="216" t="s">
        <v>84</v>
      </c>
      <c r="AV94" s="14" t="s">
        <v>84</v>
      </c>
      <c r="AW94" s="14" t="s">
        <v>35</v>
      </c>
      <c r="AX94" s="14" t="s">
        <v>82</v>
      </c>
      <c r="AY94" s="216" t="s">
        <v>121</v>
      </c>
    </row>
    <row r="95" spans="1:65" s="2" customFormat="1" ht="24.15" customHeight="1">
      <c r="A95" s="36"/>
      <c r="B95" s="37"/>
      <c r="C95" s="176" t="s">
        <v>84</v>
      </c>
      <c r="D95" s="176" t="s">
        <v>123</v>
      </c>
      <c r="E95" s="177" t="s">
        <v>1046</v>
      </c>
      <c r="F95" s="178" t="s">
        <v>1047</v>
      </c>
      <c r="G95" s="179" t="s">
        <v>236</v>
      </c>
      <c r="H95" s="180">
        <v>1</v>
      </c>
      <c r="I95" s="181"/>
      <c r="J95" s="182">
        <f>ROUND(I95*H95,2)</f>
        <v>0</v>
      </c>
      <c r="K95" s="178" t="s">
        <v>28</v>
      </c>
      <c r="L95" s="41"/>
      <c r="M95" s="183" t="s">
        <v>28</v>
      </c>
      <c r="N95" s="184" t="s">
        <v>47</v>
      </c>
      <c r="O95" s="67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7" t="s">
        <v>1038</v>
      </c>
      <c r="AT95" s="187" t="s">
        <v>123</v>
      </c>
      <c r="AU95" s="187" t="s">
        <v>84</v>
      </c>
      <c r="AY95" s="19" t="s">
        <v>121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128</v>
      </c>
      <c r="BK95" s="188">
        <f>ROUND(I95*H95,2)</f>
        <v>0</v>
      </c>
      <c r="BL95" s="19" t="s">
        <v>1038</v>
      </c>
      <c r="BM95" s="187" t="s">
        <v>1048</v>
      </c>
    </row>
    <row r="96" spans="1:47" s="2" customFormat="1" ht="19.2">
      <c r="A96" s="36"/>
      <c r="B96" s="37"/>
      <c r="C96" s="38"/>
      <c r="D96" s="189" t="s">
        <v>130</v>
      </c>
      <c r="E96" s="38"/>
      <c r="F96" s="190" t="s">
        <v>1047</v>
      </c>
      <c r="G96" s="38"/>
      <c r="H96" s="38"/>
      <c r="I96" s="191"/>
      <c r="J96" s="38"/>
      <c r="K96" s="38"/>
      <c r="L96" s="41"/>
      <c r="M96" s="192"/>
      <c r="N96" s="193"/>
      <c r="O96" s="67"/>
      <c r="P96" s="67"/>
      <c r="Q96" s="67"/>
      <c r="R96" s="67"/>
      <c r="S96" s="67"/>
      <c r="T96" s="68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130</v>
      </c>
      <c r="AU96" s="19" t="s">
        <v>84</v>
      </c>
    </row>
    <row r="97" spans="2:51" s="13" customFormat="1" ht="10.2">
      <c r="B97" s="196"/>
      <c r="C97" s="197"/>
      <c r="D97" s="189" t="s">
        <v>134</v>
      </c>
      <c r="E97" s="198" t="s">
        <v>28</v>
      </c>
      <c r="F97" s="199" t="s">
        <v>1049</v>
      </c>
      <c r="G97" s="197"/>
      <c r="H97" s="198" t="s">
        <v>28</v>
      </c>
      <c r="I97" s="200"/>
      <c r="J97" s="197"/>
      <c r="K97" s="197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134</v>
      </c>
      <c r="AU97" s="205" t="s">
        <v>84</v>
      </c>
      <c r="AV97" s="13" t="s">
        <v>82</v>
      </c>
      <c r="AW97" s="13" t="s">
        <v>35</v>
      </c>
      <c r="AX97" s="13" t="s">
        <v>74</v>
      </c>
      <c r="AY97" s="205" t="s">
        <v>121</v>
      </c>
    </row>
    <row r="98" spans="2:51" s="14" customFormat="1" ht="10.2">
      <c r="B98" s="206"/>
      <c r="C98" s="207"/>
      <c r="D98" s="189" t="s">
        <v>134</v>
      </c>
      <c r="E98" s="208" t="s">
        <v>28</v>
      </c>
      <c r="F98" s="209" t="s">
        <v>82</v>
      </c>
      <c r="G98" s="207"/>
      <c r="H98" s="210">
        <v>1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134</v>
      </c>
      <c r="AU98" s="216" t="s">
        <v>84</v>
      </c>
      <c r="AV98" s="14" t="s">
        <v>84</v>
      </c>
      <c r="AW98" s="14" t="s">
        <v>35</v>
      </c>
      <c r="AX98" s="14" t="s">
        <v>82</v>
      </c>
      <c r="AY98" s="216" t="s">
        <v>121</v>
      </c>
    </row>
    <row r="99" spans="1:65" s="2" customFormat="1" ht="24.15" customHeight="1">
      <c r="A99" s="36"/>
      <c r="B99" s="37"/>
      <c r="C99" s="176" t="s">
        <v>145</v>
      </c>
      <c r="D99" s="176" t="s">
        <v>123</v>
      </c>
      <c r="E99" s="177" t="s">
        <v>1050</v>
      </c>
      <c r="F99" s="178" t="s">
        <v>1051</v>
      </c>
      <c r="G99" s="179" t="s">
        <v>236</v>
      </c>
      <c r="H99" s="180">
        <v>1</v>
      </c>
      <c r="I99" s="181"/>
      <c r="J99" s="182">
        <f>ROUND(I99*H99,2)</f>
        <v>0</v>
      </c>
      <c r="K99" s="178" t="s">
        <v>28</v>
      </c>
      <c r="L99" s="41"/>
      <c r="M99" s="183" t="s">
        <v>28</v>
      </c>
      <c r="N99" s="184" t="s">
        <v>47</v>
      </c>
      <c r="O99" s="67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7" t="s">
        <v>1038</v>
      </c>
      <c r="AT99" s="187" t="s">
        <v>123</v>
      </c>
      <c r="AU99" s="187" t="s">
        <v>84</v>
      </c>
      <c r="AY99" s="19" t="s">
        <v>121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9" t="s">
        <v>128</v>
      </c>
      <c r="BK99" s="188">
        <f>ROUND(I99*H99,2)</f>
        <v>0</v>
      </c>
      <c r="BL99" s="19" t="s">
        <v>1038</v>
      </c>
      <c r="BM99" s="187" t="s">
        <v>1052</v>
      </c>
    </row>
    <row r="100" spans="1:47" s="2" customFormat="1" ht="19.2">
      <c r="A100" s="36"/>
      <c r="B100" s="37"/>
      <c r="C100" s="38"/>
      <c r="D100" s="189" t="s">
        <v>130</v>
      </c>
      <c r="E100" s="38"/>
      <c r="F100" s="190" t="s">
        <v>1051</v>
      </c>
      <c r="G100" s="38"/>
      <c r="H100" s="38"/>
      <c r="I100" s="191"/>
      <c r="J100" s="38"/>
      <c r="K100" s="38"/>
      <c r="L100" s="41"/>
      <c r="M100" s="192"/>
      <c r="N100" s="193"/>
      <c r="O100" s="67"/>
      <c r="P100" s="67"/>
      <c r="Q100" s="67"/>
      <c r="R100" s="67"/>
      <c r="S100" s="67"/>
      <c r="T100" s="68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130</v>
      </c>
      <c r="AU100" s="19" t="s">
        <v>84</v>
      </c>
    </row>
    <row r="101" spans="2:51" s="13" customFormat="1" ht="10.2">
      <c r="B101" s="196"/>
      <c r="C101" s="197"/>
      <c r="D101" s="189" t="s">
        <v>134</v>
      </c>
      <c r="E101" s="198" t="s">
        <v>28</v>
      </c>
      <c r="F101" s="199" t="s">
        <v>1049</v>
      </c>
      <c r="G101" s="197"/>
      <c r="H101" s="198" t="s">
        <v>28</v>
      </c>
      <c r="I101" s="200"/>
      <c r="J101" s="197"/>
      <c r="K101" s="197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134</v>
      </c>
      <c r="AU101" s="205" t="s">
        <v>84</v>
      </c>
      <c r="AV101" s="13" t="s">
        <v>82</v>
      </c>
      <c r="AW101" s="13" t="s">
        <v>35</v>
      </c>
      <c r="AX101" s="13" t="s">
        <v>74</v>
      </c>
      <c r="AY101" s="205" t="s">
        <v>121</v>
      </c>
    </row>
    <row r="102" spans="2:51" s="14" customFormat="1" ht="10.2">
      <c r="B102" s="206"/>
      <c r="C102" s="207"/>
      <c r="D102" s="189" t="s">
        <v>134</v>
      </c>
      <c r="E102" s="208" t="s">
        <v>28</v>
      </c>
      <c r="F102" s="209" t="s">
        <v>82</v>
      </c>
      <c r="G102" s="207"/>
      <c r="H102" s="210">
        <v>1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134</v>
      </c>
      <c r="AU102" s="216" t="s">
        <v>84</v>
      </c>
      <c r="AV102" s="14" t="s">
        <v>84</v>
      </c>
      <c r="AW102" s="14" t="s">
        <v>35</v>
      </c>
      <c r="AX102" s="14" t="s">
        <v>82</v>
      </c>
      <c r="AY102" s="216" t="s">
        <v>121</v>
      </c>
    </row>
    <row r="103" spans="1:65" s="2" customFormat="1" ht="24.15" customHeight="1">
      <c r="A103" s="36"/>
      <c r="B103" s="37"/>
      <c r="C103" s="176" t="s">
        <v>128</v>
      </c>
      <c r="D103" s="176" t="s">
        <v>123</v>
      </c>
      <c r="E103" s="177" t="s">
        <v>1053</v>
      </c>
      <c r="F103" s="178" t="s">
        <v>1054</v>
      </c>
      <c r="G103" s="179" t="s">
        <v>236</v>
      </c>
      <c r="H103" s="180">
        <v>1</v>
      </c>
      <c r="I103" s="181"/>
      <c r="J103" s="182">
        <f>ROUND(I103*H103,2)</f>
        <v>0</v>
      </c>
      <c r="K103" s="178" t="s">
        <v>28</v>
      </c>
      <c r="L103" s="41"/>
      <c r="M103" s="183" t="s">
        <v>28</v>
      </c>
      <c r="N103" s="184" t="s">
        <v>47</v>
      </c>
      <c r="O103" s="67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7" t="s">
        <v>1038</v>
      </c>
      <c r="AT103" s="187" t="s">
        <v>123</v>
      </c>
      <c r="AU103" s="187" t="s">
        <v>84</v>
      </c>
      <c r="AY103" s="19" t="s">
        <v>121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9" t="s">
        <v>128</v>
      </c>
      <c r="BK103" s="188">
        <f>ROUND(I103*H103,2)</f>
        <v>0</v>
      </c>
      <c r="BL103" s="19" t="s">
        <v>1038</v>
      </c>
      <c r="BM103" s="187" t="s">
        <v>1055</v>
      </c>
    </row>
    <row r="104" spans="1:47" s="2" customFormat="1" ht="10.2">
      <c r="A104" s="36"/>
      <c r="B104" s="37"/>
      <c r="C104" s="38"/>
      <c r="D104" s="189" t="s">
        <v>130</v>
      </c>
      <c r="E104" s="38"/>
      <c r="F104" s="190" t="s">
        <v>1054</v>
      </c>
      <c r="G104" s="38"/>
      <c r="H104" s="38"/>
      <c r="I104" s="191"/>
      <c r="J104" s="38"/>
      <c r="K104" s="38"/>
      <c r="L104" s="41"/>
      <c r="M104" s="192"/>
      <c r="N104" s="193"/>
      <c r="O104" s="67"/>
      <c r="P104" s="67"/>
      <c r="Q104" s="67"/>
      <c r="R104" s="67"/>
      <c r="S104" s="67"/>
      <c r="T104" s="68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130</v>
      </c>
      <c r="AU104" s="19" t="s">
        <v>84</v>
      </c>
    </row>
    <row r="105" spans="2:51" s="13" customFormat="1" ht="10.2">
      <c r="B105" s="196"/>
      <c r="C105" s="197"/>
      <c r="D105" s="189" t="s">
        <v>134</v>
      </c>
      <c r="E105" s="198" t="s">
        <v>28</v>
      </c>
      <c r="F105" s="199" t="s">
        <v>1049</v>
      </c>
      <c r="G105" s="197"/>
      <c r="H105" s="198" t="s">
        <v>28</v>
      </c>
      <c r="I105" s="200"/>
      <c r="J105" s="197"/>
      <c r="K105" s="197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134</v>
      </c>
      <c r="AU105" s="205" t="s">
        <v>84</v>
      </c>
      <c r="AV105" s="13" t="s">
        <v>82</v>
      </c>
      <c r="AW105" s="13" t="s">
        <v>35</v>
      </c>
      <c r="AX105" s="13" t="s">
        <v>74</v>
      </c>
      <c r="AY105" s="205" t="s">
        <v>121</v>
      </c>
    </row>
    <row r="106" spans="2:51" s="14" customFormat="1" ht="10.2">
      <c r="B106" s="206"/>
      <c r="C106" s="207"/>
      <c r="D106" s="189" t="s">
        <v>134</v>
      </c>
      <c r="E106" s="208" t="s">
        <v>28</v>
      </c>
      <c r="F106" s="209" t="s">
        <v>82</v>
      </c>
      <c r="G106" s="207"/>
      <c r="H106" s="210">
        <v>1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134</v>
      </c>
      <c r="AU106" s="216" t="s">
        <v>84</v>
      </c>
      <c r="AV106" s="14" t="s">
        <v>84</v>
      </c>
      <c r="AW106" s="14" t="s">
        <v>35</v>
      </c>
      <c r="AX106" s="14" t="s">
        <v>82</v>
      </c>
      <c r="AY106" s="216" t="s">
        <v>121</v>
      </c>
    </row>
    <row r="107" spans="1:65" s="2" customFormat="1" ht="16.5" customHeight="1">
      <c r="A107" s="36"/>
      <c r="B107" s="37"/>
      <c r="C107" s="176" t="s">
        <v>161</v>
      </c>
      <c r="D107" s="176" t="s">
        <v>123</v>
      </c>
      <c r="E107" s="177" t="s">
        <v>1056</v>
      </c>
      <c r="F107" s="178" t="s">
        <v>1057</v>
      </c>
      <c r="G107" s="179" t="s">
        <v>236</v>
      </c>
      <c r="H107" s="180">
        <v>1</v>
      </c>
      <c r="I107" s="181"/>
      <c r="J107" s="182">
        <f>ROUND(I107*H107,2)</f>
        <v>0</v>
      </c>
      <c r="K107" s="178" t="s">
        <v>28</v>
      </c>
      <c r="L107" s="41"/>
      <c r="M107" s="183" t="s">
        <v>28</v>
      </c>
      <c r="N107" s="184" t="s">
        <v>47</v>
      </c>
      <c r="O107" s="67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1038</v>
      </c>
      <c r="AT107" s="187" t="s">
        <v>123</v>
      </c>
      <c r="AU107" s="187" t="s">
        <v>84</v>
      </c>
      <c r="AY107" s="19" t="s">
        <v>121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128</v>
      </c>
      <c r="BK107" s="188">
        <f>ROUND(I107*H107,2)</f>
        <v>0</v>
      </c>
      <c r="BL107" s="19" t="s">
        <v>1038</v>
      </c>
      <c r="BM107" s="187" t="s">
        <v>1058</v>
      </c>
    </row>
    <row r="108" spans="1:47" s="2" customFormat="1" ht="10.2">
      <c r="A108" s="36"/>
      <c r="B108" s="37"/>
      <c r="C108" s="38"/>
      <c r="D108" s="189" t="s">
        <v>130</v>
      </c>
      <c r="E108" s="38"/>
      <c r="F108" s="190" t="s">
        <v>1059</v>
      </c>
      <c r="G108" s="38"/>
      <c r="H108" s="38"/>
      <c r="I108" s="191"/>
      <c r="J108" s="38"/>
      <c r="K108" s="38"/>
      <c r="L108" s="41"/>
      <c r="M108" s="192"/>
      <c r="N108" s="193"/>
      <c r="O108" s="67"/>
      <c r="P108" s="67"/>
      <c r="Q108" s="67"/>
      <c r="R108" s="67"/>
      <c r="S108" s="67"/>
      <c r="T108" s="68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130</v>
      </c>
      <c r="AU108" s="19" t="s">
        <v>84</v>
      </c>
    </row>
    <row r="109" spans="2:51" s="13" customFormat="1" ht="10.2">
      <c r="B109" s="196"/>
      <c r="C109" s="197"/>
      <c r="D109" s="189" t="s">
        <v>134</v>
      </c>
      <c r="E109" s="198" t="s">
        <v>28</v>
      </c>
      <c r="F109" s="199" t="s">
        <v>1060</v>
      </c>
      <c r="G109" s="197"/>
      <c r="H109" s="198" t="s">
        <v>28</v>
      </c>
      <c r="I109" s="200"/>
      <c r="J109" s="197"/>
      <c r="K109" s="197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134</v>
      </c>
      <c r="AU109" s="205" t="s">
        <v>84</v>
      </c>
      <c r="AV109" s="13" t="s">
        <v>82</v>
      </c>
      <c r="AW109" s="13" t="s">
        <v>35</v>
      </c>
      <c r="AX109" s="13" t="s">
        <v>74</v>
      </c>
      <c r="AY109" s="205" t="s">
        <v>121</v>
      </c>
    </row>
    <row r="110" spans="2:51" s="13" customFormat="1" ht="10.2">
      <c r="B110" s="196"/>
      <c r="C110" s="197"/>
      <c r="D110" s="189" t="s">
        <v>134</v>
      </c>
      <c r="E110" s="198" t="s">
        <v>28</v>
      </c>
      <c r="F110" s="199" t="s">
        <v>1061</v>
      </c>
      <c r="G110" s="197"/>
      <c r="H110" s="198" t="s">
        <v>28</v>
      </c>
      <c r="I110" s="200"/>
      <c r="J110" s="197"/>
      <c r="K110" s="197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134</v>
      </c>
      <c r="AU110" s="205" t="s">
        <v>84</v>
      </c>
      <c r="AV110" s="13" t="s">
        <v>82</v>
      </c>
      <c r="AW110" s="13" t="s">
        <v>35</v>
      </c>
      <c r="AX110" s="13" t="s">
        <v>74</v>
      </c>
      <c r="AY110" s="205" t="s">
        <v>121</v>
      </c>
    </row>
    <row r="111" spans="2:51" s="13" customFormat="1" ht="10.2">
      <c r="B111" s="196"/>
      <c r="C111" s="197"/>
      <c r="D111" s="189" t="s">
        <v>134</v>
      </c>
      <c r="E111" s="198" t="s">
        <v>28</v>
      </c>
      <c r="F111" s="199" t="s">
        <v>1062</v>
      </c>
      <c r="G111" s="197"/>
      <c r="H111" s="198" t="s">
        <v>28</v>
      </c>
      <c r="I111" s="200"/>
      <c r="J111" s="197"/>
      <c r="K111" s="197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134</v>
      </c>
      <c r="AU111" s="205" t="s">
        <v>84</v>
      </c>
      <c r="AV111" s="13" t="s">
        <v>82</v>
      </c>
      <c r="AW111" s="13" t="s">
        <v>35</v>
      </c>
      <c r="AX111" s="13" t="s">
        <v>74</v>
      </c>
      <c r="AY111" s="205" t="s">
        <v>121</v>
      </c>
    </row>
    <row r="112" spans="2:51" s="14" customFormat="1" ht="10.2">
      <c r="B112" s="206"/>
      <c r="C112" s="207"/>
      <c r="D112" s="189" t="s">
        <v>134</v>
      </c>
      <c r="E112" s="208" t="s">
        <v>28</v>
      </c>
      <c r="F112" s="209" t="s">
        <v>82</v>
      </c>
      <c r="G112" s="207"/>
      <c r="H112" s="210">
        <v>1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134</v>
      </c>
      <c r="AU112" s="216" t="s">
        <v>84</v>
      </c>
      <c r="AV112" s="14" t="s">
        <v>84</v>
      </c>
      <c r="AW112" s="14" t="s">
        <v>35</v>
      </c>
      <c r="AX112" s="14" t="s">
        <v>82</v>
      </c>
      <c r="AY112" s="216" t="s">
        <v>121</v>
      </c>
    </row>
    <row r="113" spans="2:63" s="12" customFormat="1" ht="22.8" customHeight="1">
      <c r="B113" s="160"/>
      <c r="C113" s="161"/>
      <c r="D113" s="162" t="s">
        <v>73</v>
      </c>
      <c r="E113" s="174" t="s">
        <v>1063</v>
      </c>
      <c r="F113" s="174" t="s">
        <v>1064</v>
      </c>
      <c r="G113" s="161"/>
      <c r="H113" s="161"/>
      <c r="I113" s="164"/>
      <c r="J113" s="175">
        <f>BK113</f>
        <v>0</v>
      </c>
      <c r="K113" s="161"/>
      <c r="L113" s="166"/>
      <c r="M113" s="167"/>
      <c r="N113" s="168"/>
      <c r="O113" s="168"/>
      <c r="P113" s="169">
        <f>SUM(P114:P131)</f>
        <v>0</v>
      </c>
      <c r="Q113" s="168"/>
      <c r="R113" s="169">
        <f>SUM(R114:R131)</f>
        <v>0</v>
      </c>
      <c r="S113" s="168"/>
      <c r="T113" s="170">
        <f>SUM(T114:T131)</f>
        <v>0</v>
      </c>
      <c r="AR113" s="171" t="s">
        <v>128</v>
      </c>
      <c r="AT113" s="172" t="s">
        <v>73</v>
      </c>
      <c r="AU113" s="172" t="s">
        <v>82</v>
      </c>
      <c r="AY113" s="171" t="s">
        <v>121</v>
      </c>
      <c r="BK113" s="173">
        <f>SUM(BK114:BK131)</f>
        <v>0</v>
      </c>
    </row>
    <row r="114" spans="1:65" s="2" customFormat="1" ht="16.5" customHeight="1">
      <c r="A114" s="36"/>
      <c r="B114" s="37"/>
      <c r="C114" s="176" t="s">
        <v>165</v>
      </c>
      <c r="D114" s="176" t="s">
        <v>123</v>
      </c>
      <c r="E114" s="177" t="s">
        <v>1065</v>
      </c>
      <c r="F114" s="178" t="s">
        <v>1066</v>
      </c>
      <c r="G114" s="179" t="s">
        <v>228</v>
      </c>
      <c r="H114" s="180">
        <v>1</v>
      </c>
      <c r="I114" s="181"/>
      <c r="J114" s="182">
        <f>ROUND(I114*H114,2)</f>
        <v>0</v>
      </c>
      <c r="K114" s="178" t="s">
        <v>28</v>
      </c>
      <c r="L114" s="41"/>
      <c r="M114" s="183" t="s">
        <v>28</v>
      </c>
      <c r="N114" s="184" t="s">
        <v>47</v>
      </c>
      <c r="O114" s="67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1038</v>
      </c>
      <c r="AT114" s="187" t="s">
        <v>123</v>
      </c>
      <c r="AU114" s="187" t="s">
        <v>84</v>
      </c>
      <c r="AY114" s="19" t="s">
        <v>121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9" t="s">
        <v>128</v>
      </c>
      <c r="BK114" s="188">
        <f>ROUND(I114*H114,2)</f>
        <v>0</v>
      </c>
      <c r="BL114" s="19" t="s">
        <v>1038</v>
      </c>
      <c r="BM114" s="187" t="s">
        <v>1067</v>
      </c>
    </row>
    <row r="115" spans="1:47" s="2" customFormat="1" ht="19.2">
      <c r="A115" s="36"/>
      <c r="B115" s="37"/>
      <c r="C115" s="38"/>
      <c r="D115" s="189" t="s">
        <v>130</v>
      </c>
      <c r="E115" s="38"/>
      <c r="F115" s="190" t="s">
        <v>1068</v>
      </c>
      <c r="G115" s="38"/>
      <c r="H115" s="38"/>
      <c r="I115" s="191"/>
      <c r="J115" s="38"/>
      <c r="K115" s="38"/>
      <c r="L115" s="41"/>
      <c r="M115" s="192"/>
      <c r="N115" s="193"/>
      <c r="O115" s="67"/>
      <c r="P115" s="67"/>
      <c r="Q115" s="67"/>
      <c r="R115" s="67"/>
      <c r="S115" s="67"/>
      <c r="T115" s="68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130</v>
      </c>
      <c r="AU115" s="19" t="s">
        <v>84</v>
      </c>
    </row>
    <row r="116" spans="2:51" s="13" customFormat="1" ht="10.2">
      <c r="B116" s="196"/>
      <c r="C116" s="197"/>
      <c r="D116" s="189" t="s">
        <v>134</v>
      </c>
      <c r="E116" s="198" t="s">
        <v>28</v>
      </c>
      <c r="F116" s="199" t="s">
        <v>1069</v>
      </c>
      <c r="G116" s="197"/>
      <c r="H116" s="198" t="s">
        <v>28</v>
      </c>
      <c r="I116" s="200"/>
      <c r="J116" s="197"/>
      <c r="K116" s="197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134</v>
      </c>
      <c r="AU116" s="205" t="s">
        <v>84</v>
      </c>
      <c r="AV116" s="13" t="s">
        <v>82</v>
      </c>
      <c r="AW116" s="13" t="s">
        <v>35</v>
      </c>
      <c r="AX116" s="13" t="s">
        <v>74</v>
      </c>
      <c r="AY116" s="205" t="s">
        <v>121</v>
      </c>
    </row>
    <row r="117" spans="2:51" s="14" customFormat="1" ht="10.2">
      <c r="B117" s="206"/>
      <c r="C117" s="207"/>
      <c r="D117" s="189" t="s">
        <v>134</v>
      </c>
      <c r="E117" s="208" t="s">
        <v>28</v>
      </c>
      <c r="F117" s="209" t="s">
        <v>82</v>
      </c>
      <c r="G117" s="207"/>
      <c r="H117" s="210">
        <v>1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134</v>
      </c>
      <c r="AU117" s="216" t="s">
        <v>84</v>
      </c>
      <c r="AV117" s="14" t="s">
        <v>84</v>
      </c>
      <c r="AW117" s="14" t="s">
        <v>35</v>
      </c>
      <c r="AX117" s="14" t="s">
        <v>82</v>
      </c>
      <c r="AY117" s="216" t="s">
        <v>121</v>
      </c>
    </row>
    <row r="118" spans="1:65" s="2" customFormat="1" ht="24.15" customHeight="1">
      <c r="A118" s="36"/>
      <c r="B118" s="37"/>
      <c r="C118" s="176" t="s">
        <v>173</v>
      </c>
      <c r="D118" s="176" t="s">
        <v>123</v>
      </c>
      <c r="E118" s="177" t="s">
        <v>1070</v>
      </c>
      <c r="F118" s="178" t="s">
        <v>1071</v>
      </c>
      <c r="G118" s="179" t="s">
        <v>228</v>
      </c>
      <c r="H118" s="180">
        <v>1</v>
      </c>
      <c r="I118" s="181"/>
      <c r="J118" s="182">
        <f>ROUND(I118*H118,2)</f>
        <v>0</v>
      </c>
      <c r="K118" s="178" t="s">
        <v>28</v>
      </c>
      <c r="L118" s="41"/>
      <c r="M118" s="183" t="s">
        <v>28</v>
      </c>
      <c r="N118" s="184" t="s">
        <v>47</v>
      </c>
      <c r="O118" s="67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1072</v>
      </c>
      <c r="AT118" s="187" t="s">
        <v>123</v>
      </c>
      <c r="AU118" s="187" t="s">
        <v>84</v>
      </c>
      <c r="AY118" s="19" t="s">
        <v>121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9" t="s">
        <v>128</v>
      </c>
      <c r="BK118" s="188">
        <f>ROUND(I118*H118,2)</f>
        <v>0</v>
      </c>
      <c r="BL118" s="19" t="s">
        <v>1072</v>
      </c>
      <c r="BM118" s="187" t="s">
        <v>1073</v>
      </c>
    </row>
    <row r="119" spans="1:47" s="2" customFormat="1" ht="19.2">
      <c r="A119" s="36"/>
      <c r="B119" s="37"/>
      <c r="C119" s="38"/>
      <c r="D119" s="189" t="s">
        <v>130</v>
      </c>
      <c r="E119" s="38"/>
      <c r="F119" s="190" t="s">
        <v>1071</v>
      </c>
      <c r="G119" s="38"/>
      <c r="H119" s="38"/>
      <c r="I119" s="191"/>
      <c r="J119" s="38"/>
      <c r="K119" s="38"/>
      <c r="L119" s="41"/>
      <c r="M119" s="192"/>
      <c r="N119" s="193"/>
      <c r="O119" s="67"/>
      <c r="P119" s="67"/>
      <c r="Q119" s="67"/>
      <c r="R119" s="67"/>
      <c r="S119" s="67"/>
      <c r="T119" s="68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130</v>
      </c>
      <c r="AU119" s="19" t="s">
        <v>84</v>
      </c>
    </row>
    <row r="120" spans="1:65" s="2" customFormat="1" ht="16.5" customHeight="1">
      <c r="A120" s="36"/>
      <c r="B120" s="37"/>
      <c r="C120" s="176" t="s">
        <v>181</v>
      </c>
      <c r="D120" s="176" t="s">
        <v>123</v>
      </c>
      <c r="E120" s="177" t="s">
        <v>1074</v>
      </c>
      <c r="F120" s="178" t="s">
        <v>1075</v>
      </c>
      <c r="G120" s="179" t="s">
        <v>236</v>
      </c>
      <c r="H120" s="180">
        <v>1</v>
      </c>
      <c r="I120" s="181"/>
      <c r="J120" s="182">
        <f>ROUND(I120*H120,2)</f>
        <v>0</v>
      </c>
      <c r="K120" s="178" t="s">
        <v>28</v>
      </c>
      <c r="L120" s="41"/>
      <c r="M120" s="183" t="s">
        <v>28</v>
      </c>
      <c r="N120" s="184" t="s">
        <v>47</v>
      </c>
      <c r="O120" s="67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7" t="s">
        <v>1038</v>
      </c>
      <c r="AT120" s="187" t="s">
        <v>123</v>
      </c>
      <c r="AU120" s="187" t="s">
        <v>84</v>
      </c>
      <c r="AY120" s="19" t="s">
        <v>121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9" t="s">
        <v>128</v>
      </c>
      <c r="BK120" s="188">
        <f>ROUND(I120*H120,2)</f>
        <v>0</v>
      </c>
      <c r="BL120" s="19" t="s">
        <v>1038</v>
      </c>
      <c r="BM120" s="187" t="s">
        <v>1076</v>
      </c>
    </row>
    <row r="121" spans="1:47" s="2" customFormat="1" ht="10.2">
      <c r="A121" s="36"/>
      <c r="B121" s="37"/>
      <c r="C121" s="38"/>
      <c r="D121" s="189" t="s">
        <v>130</v>
      </c>
      <c r="E121" s="38"/>
      <c r="F121" s="190" t="s">
        <v>1075</v>
      </c>
      <c r="G121" s="38"/>
      <c r="H121" s="38"/>
      <c r="I121" s="191"/>
      <c r="J121" s="38"/>
      <c r="K121" s="38"/>
      <c r="L121" s="41"/>
      <c r="M121" s="192"/>
      <c r="N121" s="193"/>
      <c r="O121" s="67"/>
      <c r="P121" s="67"/>
      <c r="Q121" s="67"/>
      <c r="R121" s="67"/>
      <c r="S121" s="67"/>
      <c r="T121" s="68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130</v>
      </c>
      <c r="AU121" s="19" t="s">
        <v>84</v>
      </c>
    </row>
    <row r="122" spans="2:51" s="13" customFormat="1" ht="10.2">
      <c r="B122" s="196"/>
      <c r="C122" s="197"/>
      <c r="D122" s="189" t="s">
        <v>134</v>
      </c>
      <c r="E122" s="198" t="s">
        <v>28</v>
      </c>
      <c r="F122" s="199" t="s">
        <v>1077</v>
      </c>
      <c r="G122" s="197"/>
      <c r="H122" s="198" t="s">
        <v>28</v>
      </c>
      <c r="I122" s="200"/>
      <c r="J122" s="197"/>
      <c r="K122" s="197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134</v>
      </c>
      <c r="AU122" s="205" t="s">
        <v>84</v>
      </c>
      <c r="AV122" s="13" t="s">
        <v>82</v>
      </c>
      <c r="AW122" s="13" t="s">
        <v>35</v>
      </c>
      <c r="AX122" s="13" t="s">
        <v>74</v>
      </c>
      <c r="AY122" s="205" t="s">
        <v>121</v>
      </c>
    </row>
    <row r="123" spans="2:51" s="14" customFormat="1" ht="10.2">
      <c r="B123" s="206"/>
      <c r="C123" s="207"/>
      <c r="D123" s="189" t="s">
        <v>134</v>
      </c>
      <c r="E123" s="208" t="s">
        <v>28</v>
      </c>
      <c r="F123" s="209" t="s">
        <v>82</v>
      </c>
      <c r="G123" s="207"/>
      <c r="H123" s="210">
        <v>1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134</v>
      </c>
      <c r="AU123" s="216" t="s">
        <v>84</v>
      </c>
      <c r="AV123" s="14" t="s">
        <v>84</v>
      </c>
      <c r="AW123" s="14" t="s">
        <v>35</v>
      </c>
      <c r="AX123" s="14" t="s">
        <v>82</v>
      </c>
      <c r="AY123" s="216" t="s">
        <v>121</v>
      </c>
    </row>
    <row r="124" spans="1:65" s="2" customFormat="1" ht="16.5" customHeight="1">
      <c r="A124" s="36"/>
      <c r="B124" s="37"/>
      <c r="C124" s="176" t="s">
        <v>199</v>
      </c>
      <c r="D124" s="176" t="s">
        <v>123</v>
      </c>
      <c r="E124" s="177" t="s">
        <v>1078</v>
      </c>
      <c r="F124" s="178" t="s">
        <v>1079</v>
      </c>
      <c r="G124" s="179" t="s">
        <v>236</v>
      </c>
      <c r="H124" s="180">
        <v>1</v>
      </c>
      <c r="I124" s="181"/>
      <c r="J124" s="182">
        <f>ROUND(I124*H124,2)</f>
        <v>0</v>
      </c>
      <c r="K124" s="178" t="s">
        <v>28</v>
      </c>
      <c r="L124" s="41"/>
      <c r="M124" s="183" t="s">
        <v>28</v>
      </c>
      <c r="N124" s="184" t="s">
        <v>47</v>
      </c>
      <c r="O124" s="67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7" t="s">
        <v>1038</v>
      </c>
      <c r="AT124" s="187" t="s">
        <v>123</v>
      </c>
      <c r="AU124" s="187" t="s">
        <v>84</v>
      </c>
      <c r="AY124" s="19" t="s">
        <v>121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9" t="s">
        <v>128</v>
      </c>
      <c r="BK124" s="188">
        <f>ROUND(I124*H124,2)</f>
        <v>0</v>
      </c>
      <c r="BL124" s="19" t="s">
        <v>1038</v>
      </c>
      <c r="BM124" s="187" t="s">
        <v>1080</v>
      </c>
    </row>
    <row r="125" spans="1:47" s="2" customFormat="1" ht="10.2">
      <c r="A125" s="36"/>
      <c r="B125" s="37"/>
      <c r="C125" s="38"/>
      <c r="D125" s="189" t="s">
        <v>130</v>
      </c>
      <c r="E125" s="38"/>
      <c r="F125" s="190" t="s">
        <v>1079</v>
      </c>
      <c r="G125" s="38"/>
      <c r="H125" s="38"/>
      <c r="I125" s="191"/>
      <c r="J125" s="38"/>
      <c r="K125" s="38"/>
      <c r="L125" s="41"/>
      <c r="M125" s="192"/>
      <c r="N125" s="193"/>
      <c r="O125" s="67"/>
      <c r="P125" s="67"/>
      <c r="Q125" s="67"/>
      <c r="R125" s="67"/>
      <c r="S125" s="67"/>
      <c r="T125" s="68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130</v>
      </c>
      <c r="AU125" s="19" t="s">
        <v>84</v>
      </c>
    </row>
    <row r="126" spans="2:51" s="13" customFormat="1" ht="10.2">
      <c r="B126" s="196"/>
      <c r="C126" s="197"/>
      <c r="D126" s="189" t="s">
        <v>134</v>
      </c>
      <c r="E126" s="198" t="s">
        <v>28</v>
      </c>
      <c r="F126" s="199" t="s">
        <v>1081</v>
      </c>
      <c r="G126" s="197"/>
      <c r="H126" s="198" t="s">
        <v>28</v>
      </c>
      <c r="I126" s="200"/>
      <c r="J126" s="197"/>
      <c r="K126" s="197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134</v>
      </c>
      <c r="AU126" s="205" t="s">
        <v>84</v>
      </c>
      <c r="AV126" s="13" t="s">
        <v>82</v>
      </c>
      <c r="AW126" s="13" t="s">
        <v>35</v>
      </c>
      <c r="AX126" s="13" t="s">
        <v>74</v>
      </c>
      <c r="AY126" s="205" t="s">
        <v>121</v>
      </c>
    </row>
    <row r="127" spans="2:51" s="14" customFormat="1" ht="10.2">
      <c r="B127" s="206"/>
      <c r="C127" s="207"/>
      <c r="D127" s="189" t="s">
        <v>134</v>
      </c>
      <c r="E127" s="208" t="s">
        <v>28</v>
      </c>
      <c r="F127" s="209" t="s">
        <v>82</v>
      </c>
      <c r="G127" s="207"/>
      <c r="H127" s="210">
        <v>1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134</v>
      </c>
      <c r="AU127" s="216" t="s">
        <v>84</v>
      </c>
      <c r="AV127" s="14" t="s">
        <v>84</v>
      </c>
      <c r="AW127" s="14" t="s">
        <v>35</v>
      </c>
      <c r="AX127" s="14" t="s">
        <v>82</v>
      </c>
      <c r="AY127" s="216" t="s">
        <v>121</v>
      </c>
    </row>
    <row r="128" spans="1:65" s="2" customFormat="1" ht="16.5" customHeight="1">
      <c r="A128" s="36"/>
      <c r="B128" s="37"/>
      <c r="C128" s="176" t="s">
        <v>208</v>
      </c>
      <c r="D128" s="176" t="s">
        <v>123</v>
      </c>
      <c r="E128" s="177" t="s">
        <v>1082</v>
      </c>
      <c r="F128" s="178" t="s">
        <v>1083</v>
      </c>
      <c r="G128" s="179" t="s">
        <v>236</v>
      </c>
      <c r="H128" s="180">
        <v>1</v>
      </c>
      <c r="I128" s="181"/>
      <c r="J128" s="182">
        <f>ROUND(I128*H128,2)</f>
        <v>0</v>
      </c>
      <c r="K128" s="178" t="s">
        <v>28</v>
      </c>
      <c r="L128" s="41"/>
      <c r="M128" s="183" t="s">
        <v>28</v>
      </c>
      <c r="N128" s="184" t="s">
        <v>47</v>
      </c>
      <c r="O128" s="67"/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7" t="s">
        <v>1038</v>
      </c>
      <c r="AT128" s="187" t="s">
        <v>123</v>
      </c>
      <c r="AU128" s="187" t="s">
        <v>84</v>
      </c>
      <c r="AY128" s="19" t="s">
        <v>121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9" t="s">
        <v>128</v>
      </c>
      <c r="BK128" s="188">
        <f>ROUND(I128*H128,2)</f>
        <v>0</v>
      </c>
      <c r="BL128" s="19" t="s">
        <v>1038</v>
      </c>
      <c r="BM128" s="187" t="s">
        <v>1084</v>
      </c>
    </row>
    <row r="129" spans="1:47" s="2" customFormat="1" ht="10.2">
      <c r="A129" s="36"/>
      <c r="B129" s="37"/>
      <c r="C129" s="38"/>
      <c r="D129" s="189" t="s">
        <v>130</v>
      </c>
      <c r="E129" s="38"/>
      <c r="F129" s="190" t="s">
        <v>1083</v>
      </c>
      <c r="G129" s="38"/>
      <c r="H129" s="38"/>
      <c r="I129" s="191"/>
      <c r="J129" s="38"/>
      <c r="K129" s="38"/>
      <c r="L129" s="41"/>
      <c r="M129" s="192"/>
      <c r="N129" s="193"/>
      <c r="O129" s="67"/>
      <c r="P129" s="67"/>
      <c r="Q129" s="67"/>
      <c r="R129" s="67"/>
      <c r="S129" s="67"/>
      <c r="T129" s="68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130</v>
      </c>
      <c r="AU129" s="19" t="s">
        <v>84</v>
      </c>
    </row>
    <row r="130" spans="2:51" s="13" customFormat="1" ht="10.2">
      <c r="B130" s="196"/>
      <c r="C130" s="197"/>
      <c r="D130" s="189" t="s">
        <v>134</v>
      </c>
      <c r="E130" s="198" t="s">
        <v>28</v>
      </c>
      <c r="F130" s="199" t="s">
        <v>1085</v>
      </c>
      <c r="G130" s="197"/>
      <c r="H130" s="198" t="s">
        <v>28</v>
      </c>
      <c r="I130" s="200"/>
      <c r="J130" s="197"/>
      <c r="K130" s="197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134</v>
      </c>
      <c r="AU130" s="205" t="s">
        <v>84</v>
      </c>
      <c r="AV130" s="13" t="s">
        <v>82</v>
      </c>
      <c r="AW130" s="13" t="s">
        <v>35</v>
      </c>
      <c r="AX130" s="13" t="s">
        <v>74</v>
      </c>
      <c r="AY130" s="205" t="s">
        <v>121</v>
      </c>
    </row>
    <row r="131" spans="2:51" s="14" customFormat="1" ht="10.2">
      <c r="B131" s="206"/>
      <c r="C131" s="207"/>
      <c r="D131" s="189" t="s">
        <v>134</v>
      </c>
      <c r="E131" s="208" t="s">
        <v>28</v>
      </c>
      <c r="F131" s="209" t="s">
        <v>82</v>
      </c>
      <c r="G131" s="207"/>
      <c r="H131" s="210">
        <v>1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134</v>
      </c>
      <c r="AU131" s="216" t="s">
        <v>84</v>
      </c>
      <c r="AV131" s="14" t="s">
        <v>84</v>
      </c>
      <c r="AW131" s="14" t="s">
        <v>35</v>
      </c>
      <c r="AX131" s="14" t="s">
        <v>82</v>
      </c>
      <c r="AY131" s="216" t="s">
        <v>121</v>
      </c>
    </row>
    <row r="132" spans="2:63" s="12" customFormat="1" ht="22.8" customHeight="1">
      <c r="B132" s="160"/>
      <c r="C132" s="161"/>
      <c r="D132" s="162" t="s">
        <v>73</v>
      </c>
      <c r="E132" s="174" t="s">
        <v>1086</v>
      </c>
      <c r="F132" s="174" t="s">
        <v>1087</v>
      </c>
      <c r="G132" s="161"/>
      <c r="H132" s="161"/>
      <c r="I132" s="164"/>
      <c r="J132" s="175">
        <f>BK132</f>
        <v>0</v>
      </c>
      <c r="K132" s="161"/>
      <c r="L132" s="166"/>
      <c r="M132" s="167"/>
      <c r="N132" s="168"/>
      <c r="O132" s="168"/>
      <c r="P132" s="169">
        <f>SUM(P133:P185)</f>
        <v>0</v>
      </c>
      <c r="Q132" s="168"/>
      <c r="R132" s="169">
        <f>SUM(R133:R185)</f>
        <v>0</v>
      </c>
      <c r="S132" s="168"/>
      <c r="T132" s="170">
        <f>SUM(T133:T185)</f>
        <v>0</v>
      </c>
      <c r="AR132" s="171" t="s">
        <v>128</v>
      </c>
      <c r="AT132" s="172" t="s">
        <v>73</v>
      </c>
      <c r="AU132" s="172" t="s">
        <v>82</v>
      </c>
      <c r="AY132" s="171" t="s">
        <v>121</v>
      </c>
      <c r="BK132" s="173">
        <f>SUM(BK133:BK185)</f>
        <v>0</v>
      </c>
    </row>
    <row r="133" spans="1:65" s="2" customFormat="1" ht="24.15" customHeight="1">
      <c r="A133" s="36"/>
      <c r="B133" s="37"/>
      <c r="C133" s="176" t="s">
        <v>215</v>
      </c>
      <c r="D133" s="176" t="s">
        <v>123</v>
      </c>
      <c r="E133" s="177" t="s">
        <v>1088</v>
      </c>
      <c r="F133" s="178" t="s">
        <v>1089</v>
      </c>
      <c r="G133" s="179" t="s">
        <v>236</v>
      </c>
      <c r="H133" s="180">
        <v>1</v>
      </c>
      <c r="I133" s="181"/>
      <c r="J133" s="182">
        <f>ROUND(I133*H133,2)</f>
        <v>0</v>
      </c>
      <c r="K133" s="178" t="s">
        <v>28</v>
      </c>
      <c r="L133" s="41"/>
      <c r="M133" s="183" t="s">
        <v>28</v>
      </c>
      <c r="N133" s="184" t="s">
        <v>47</v>
      </c>
      <c r="O133" s="67"/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7" t="s">
        <v>1090</v>
      </c>
      <c r="AT133" s="187" t="s">
        <v>123</v>
      </c>
      <c r="AU133" s="187" t="s">
        <v>84</v>
      </c>
      <c r="AY133" s="19" t="s">
        <v>121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9" t="s">
        <v>128</v>
      </c>
      <c r="BK133" s="188">
        <f>ROUND(I133*H133,2)</f>
        <v>0</v>
      </c>
      <c r="BL133" s="19" t="s">
        <v>1090</v>
      </c>
      <c r="BM133" s="187" t="s">
        <v>1091</v>
      </c>
    </row>
    <row r="134" spans="1:47" s="2" customFormat="1" ht="19.2">
      <c r="A134" s="36"/>
      <c r="B134" s="37"/>
      <c r="C134" s="38"/>
      <c r="D134" s="189" t="s">
        <v>130</v>
      </c>
      <c r="E134" s="38"/>
      <c r="F134" s="190" t="s">
        <v>1089</v>
      </c>
      <c r="G134" s="38"/>
      <c r="H134" s="38"/>
      <c r="I134" s="191"/>
      <c r="J134" s="38"/>
      <c r="K134" s="38"/>
      <c r="L134" s="41"/>
      <c r="M134" s="192"/>
      <c r="N134" s="193"/>
      <c r="O134" s="67"/>
      <c r="P134" s="67"/>
      <c r="Q134" s="67"/>
      <c r="R134" s="67"/>
      <c r="S134" s="67"/>
      <c r="T134" s="68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130</v>
      </c>
      <c r="AU134" s="19" t="s">
        <v>84</v>
      </c>
    </row>
    <row r="135" spans="2:51" s="13" customFormat="1" ht="10.2">
      <c r="B135" s="196"/>
      <c r="C135" s="197"/>
      <c r="D135" s="189" t="s">
        <v>134</v>
      </c>
      <c r="E135" s="198" t="s">
        <v>28</v>
      </c>
      <c r="F135" s="199" t="s">
        <v>1069</v>
      </c>
      <c r="G135" s="197"/>
      <c r="H135" s="198" t="s">
        <v>28</v>
      </c>
      <c r="I135" s="200"/>
      <c r="J135" s="197"/>
      <c r="K135" s="197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134</v>
      </c>
      <c r="AU135" s="205" t="s">
        <v>84</v>
      </c>
      <c r="AV135" s="13" t="s">
        <v>82</v>
      </c>
      <c r="AW135" s="13" t="s">
        <v>35</v>
      </c>
      <c r="AX135" s="13" t="s">
        <v>74</v>
      </c>
      <c r="AY135" s="205" t="s">
        <v>121</v>
      </c>
    </row>
    <row r="136" spans="2:51" s="14" customFormat="1" ht="10.2">
      <c r="B136" s="206"/>
      <c r="C136" s="207"/>
      <c r="D136" s="189" t="s">
        <v>134</v>
      </c>
      <c r="E136" s="208" t="s">
        <v>28</v>
      </c>
      <c r="F136" s="209" t="s">
        <v>82</v>
      </c>
      <c r="G136" s="207"/>
      <c r="H136" s="210">
        <v>1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134</v>
      </c>
      <c r="AU136" s="216" t="s">
        <v>84</v>
      </c>
      <c r="AV136" s="14" t="s">
        <v>84</v>
      </c>
      <c r="AW136" s="14" t="s">
        <v>35</v>
      </c>
      <c r="AX136" s="14" t="s">
        <v>82</v>
      </c>
      <c r="AY136" s="216" t="s">
        <v>121</v>
      </c>
    </row>
    <row r="137" spans="1:65" s="2" customFormat="1" ht="24.15" customHeight="1">
      <c r="A137" s="36"/>
      <c r="B137" s="37"/>
      <c r="C137" s="176" t="s">
        <v>225</v>
      </c>
      <c r="D137" s="176" t="s">
        <v>123</v>
      </c>
      <c r="E137" s="177" t="s">
        <v>1092</v>
      </c>
      <c r="F137" s="178" t="s">
        <v>1093</v>
      </c>
      <c r="G137" s="179" t="s">
        <v>236</v>
      </c>
      <c r="H137" s="180">
        <v>1</v>
      </c>
      <c r="I137" s="181"/>
      <c r="J137" s="182">
        <f>ROUND(I137*H137,2)</f>
        <v>0</v>
      </c>
      <c r="K137" s="178" t="s">
        <v>28</v>
      </c>
      <c r="L137" s="41"/>
      <c r="M137" s="183" t="s">
        <v>28</v>
      </c>
      <c r="N137" s="184" t="s">
        <v>47</v>
      </c>
      <c r="O137" s="67"/>
      <c r="P137" s="185">
        <f>O137*H137</f>
        <v>0</v>
      </c>
      <c r="Q137" s="185">
        <v>0</v>
      </c>
      <c r="R137" s="185">
        <f>Q137*H137</f>
        <v>0</v>
      </c>
      <c r="S137" s="185">
        <v>0</v>
      </c>
      <c r="T137" s="18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7" t="s">
        <v>1090</v>
      </c>
      <c r="AT137" s="187" t="s">
        <v>123</v>
      </c>
      <c r="AU137" s="187" t="s">
        <v>84</v>
      </c>
      <c r="AY137" s="19" t="s">
        <v>121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9" t="s">
        <v>128</v>
      </c>
      <c r="BK137" s="188">
        <f>ROUND(I137*H137,2)</f>
        <v>0</v>
      </c>
      <c r="BL137" s="19" t="s">
        <v>1090</v>
      </c>
      <c r="BM137" s="187" t="s">
        <v>1094</v>
      </c>
    </row>
    <row r="138" spans="1:47" s="2" customFormat="1" ht="19.2">
      <c r="A138" s="36"/>
      <c r="B138" s="37"/>
      <c r="C138" s="38"/>
      <c r="D138" s="189" t="s">
        <v>130</v>
      </c>
      <c r="E138" s="38"/>
      <c r="F138" s="190" t="s">
        <v>1093</v>
      </c>
      <c r="G138" s="38"/>
      <c r="H138" s="38"/>
      <c r="I138" s="191"/>
      <c r="J138" s="38"/>
      <c r="K138" s="38"/>
      <c r="L138" s="41"/>
      <c r="M138" s="192"/>
      <c r="N138" s="193"/>
      <c r="O138" s="67"/>
      <c r="P138" s="67"/>
      <c r="Q138" s="67"/>
      <c r="R138" s="67"/>
      <c r="S138" s="67"/>
      <c r="T138" s="68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130</v>
      </c>
      <c r="AU138" s="19" t="s">
        <v>84</v>
      </c>
    </row>
    <row r="139" spans="2:51" s="13" customFormat="1" ht="10.2">
      <c r="B139" s="196"/>
      <c r="C139" s="197"/>
      <c r="D139" s="189" t="s">
        <v>134</v>
      </c>
      <c r="E139" s="198" t="s">
        <v>28</v>
      </c>
      <c r="F139" s="199" t="s">
        <v>1069</v>
      </c>
      <c r="G139" s="197"/>
      <c r="H139" s="198" t="s">
        <v>28</v>
      </c>
      <c r="I139" s="200"/>
      <c r="J139" s="197"/>
      <c r="K139" s="197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134</v>
      </c>
      <c r="AU139" s="205" t="s">
        <v>84</v>
      </c>
      <c r="AV139" s="13" t="s">
        <v>82</v>
      </c>
      <c r="AW139" s="13" t="s">
        <v>35</v>
      </c>
      <c r="AX139" s="13" t="s">
        <v>74</v>
      </c>
      <c r="AY139" s="205" t="s">
        <v>121</v>
      </c>
    </row>
    <row r="140" spans="2:51" s="14" customFormat="1" ht="10.2">
      <c r="B140" s="206"/>
      <c r="C140" s="207"/>
      <c r="D140" s="189" t="s">
        <v>134</v>
      </c>
      <c r="E140" s="208" t="s">
        <v>28</v>
      </c>
      <c r="F140" s="209" t="s">
        <v>82</v>
      </c>
      <c r="G140" s="207"/>
      <c r="H140" s="210">
        <v>1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134</v>
      </c>
      <c r="AU140" s="216" t="s">
        <v>84</v>
      </c>
      <c r="AV140" s="14" t="s">
        <v>84</v>
      </c>
      <c r="AW140" s="14" t="s">
        <v>35</v>
      </c>
      <c r="AX140" s="14" t="s">
        <v>82</v>
      </c>
      <c r="AY140" s="216" t="s">
        <v>121</v>
      </c>
    </row>
    <row r="141" spans="1:65" s="2" customFormat="1" ht="16.5" customHeight="1">
      <c r="A141" s="36"/>
      <c r="B141" s="37"/>
      <c r="C141" s="176" t="s">
        <v>233</v>
      </c>
      <c r="D141" s="176" t="s">
        <v>123</v>
      </c>
      <c r="E141" s="177" t="s">
        <v>1095</v>
      </c>
      <c r="F141" s="178" t="s">
        <v>1096</v>
      </c>
      <c r="G141" s="179" t="s">
        <v>236</v>
      </c>
      <c r="H141" s="180">
        <v>1</v>
      </c>
      <c r="I141" s="181"/>
      <c r="J141" s="182">
        <f>ROUND(I141*H141,2)</f>
        <v>0</v>
      </c>
      <c r="K141" s="178" t="s">
        <v>28</v>
      </c>
      <c r="L141" s="41"/>
      <c r="M141" s="183" t="s">
        <v>28</v>
      </c>
      <c r="N141" s="184" t="s">
        <v>47</v>
      </c>
      <c r="O141" s="67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1090</v>
      </c>
      <c r="AT141" s="187" t="s">
        <v>123</v>
      </c>
      <c r="AU141" s="187" t="s">
        <v>84</v>
      </c>
      <c r="AY141" s="19" t="s">
        <v>121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9" t="s">
        <v>128</v>
      </c>
      <c r="BK141" s="188">
        <f>ROUND(I141*H141,2)</f>
        <v>0</v>
      </c>
      <c r="BL141" s="19" t="s">
        <v>1090</v>
      </c>
      <c r="BM141" s="187" t="s">
        <v>1097</v>
      </c>
    </row>
    <row r="142" spans="1:47" s="2" customFormat="1" ht="10.2">
      <c r="A142" s="36"/>
      <c r="B142" s="37"/>
      <c r="C142" s="38"/>
      <c r="D142" s="189" t="s">
        <v>130</v>
      </c>
      <c r="E142" s="38"/>
      <c r="F142" s="190" t="s">
        <v>1098</v>
      </c>
      <c r="G142" s="38"/>
      <c r="H142" s="38"/>
      <c r="I142" s="191"/>
      <c r="J142" s="38"/>
      <c r="K142" s="38"/>
      <c r="L142" s="41"/>
      <c r="M142" s="192"/>
      <c r="N142" s="193"/>
      <c r="O142" s="67"/>
      <c r="P142" s="67"/>
      <c r="Q142" s="67"/>
      <c r="R142" s="67"/>
      <c r="S142" s="67"/>
      <c r="T142" s="68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130</v>
      </c>
      <c r="AU142" s="19" t="s">
        <v>84</v>
      </c>
    </row>
    <row r="143" spans="2:51" s="13" customFormat="1" ht="10.2">
      <c r="B143" s="196"/>
      <c r="C143" s="197"/>
      <c r="D143" s="189" t="s">
        <v>134</v>
      </c>
      <c r="E143" s="198" t="s">
        <v>28</v>
      </c>
      <c r="F143" s="199" t="s">
        <v>1069</v>
      </c>
      <c r="G143" s="197"/>
      <c r="H143" s="198" t="s">
        <v>28</v>
      </c>
      <c r="I143" s="200"/>
      <c r="J143" s="197"/>
      <c r="K143" s="197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134</v>
      </c>
      <c r="AU143" s="205" t="s">
        <v>84</v>
      </c>
      <c r="AV143" s="13" t="s">
        <v>82</v>
      </c>
      <c r="AW143" s="13" t="s">
        <v>35</v>
      </c>
      <c r="AX143" s="13" t="s">
        <v>74</v>
      </c>
      <c r="AY143" s="205" t="s">
        <v>121</v>
      </c>
    </row>
    <row r="144" spans="2:51" s="14" customFormat="1" ht="10.2">
      <c r="B144" s="206"/>
      <c r="C144" s="207"/>
      <c r="D144" s="189" t="s">
        <v>134</v>
      </c>
      <c r="E144" s="208" t="s">
        <v>28</v>
      </c>
      <c r="F144" s="209" t="s">
        <v>82</v>
      </c>
      <c r="G144" s="207"/>
      <c r="H144" s="210">
        <v>1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134</v>
      </c>
      <c r="AU144" s="216" t="s">
        <v>84</v>
      </c>
      <c r="AV144" s="14" t="s">
        <v>84</v>
      </c>
      <c r="AW144" s="14" t="s">
        <v>35</v>
      </c>
      <c r="AX144" s="14" t="s">
        <v>82</v>
      </c>
      <c r="AY144" s="216" t="s">
        <v>121</v>
      </c>
    </row>
    <row r="145" spans="1:65" s="2" customFormat="1" ht="21.75" customHeight="1">
      <c r="A145" s="36"/>
      <c r="B145" s="37"/>
      <c r="C145" s="176" t="s">
        <v>241</v>
      </c>
      <c r="D145" s="176" t="s">
        <v>123</v>
      </c>
      <c r="E145" s="177" t="s">
        <v>1099</v>
      </c>
      <c r="F145" s="178" t="s">
        <v>1100</v>
      </c>
      <c r="G145" s="179" t="s">
        <v>236</v>
      </c>
      <c r="H145" s="180">
        <v>1</v>
      </c>
      <c r="I145" s="181"/>
      <c r="J145" s="182">
        <f>ROUND(I145*H145,2)</f>
        <v>0</v>
      </c>
      <c r="K145" s="178" t="s">
        <v>28</v>
      </c>
      <c r="L145" s="41"/>
      <c r="M145" s="183" t="s">
        <v>28</v>
      </c>
      <c r="N145" s="184" t="s">
        <v>47</v>
      </c>
      <c r="O145" s="67"/>
      <c r="P145" s="185">
        <f>O145*H145</f>
        <v>0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7" t="s">
        <v>1090</v>
      </c>
      <c r="AT145" s="187" t="s">
        <v>123</v>
      </c>
      <c r="AU145" s="187" t="s">
        <v>84</v>
      </c>
      <c r="AY145" s="19" t="s">
        <v>121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9" t="s">
        <v>128</v>
      </c>
      <c r="BK145" s="188">
        <f>ROUND(I145*H145,2)</f>
        <v>0</v>
      </c>
      <c r="BL145" s="19" t="s">
        <v>1090</v>
      </c>
      <c r="BM145" s="187" t="s">
        <v>1101</v>
      </c>
    </row>
    <row r="146" spans="1:47" s="2" customFormat="1" ht="10.2">
      <c r="A146" s="36"/>
      <c r="B146" s="37"/>
      <c r="C146" s="38"/>
      <c r="D146" s="189" t="s">
        <v>130</v>
      </c>
      <c r="E146" s="38"/>
      <c r="F146" s="190" t="s">
        <v>1100</v>
      </c>
      <c r="G146" s="38"/>
      <c r="H146" s="38"/>
      <c r="I146" s="191"/>
      <c r="J146" s="38"/>
      <c r="K146" s="38"/>
      <c r="L146" s="41"/>
      <c r="M146" s="192"/>
      <c r="N146" s="193"/>
      <c r="O146" s="67"/>
      <c r="P146" s="67"/>
      <c r="Q146" s="67"/>
      <c r="R146" s="67"/>
      <c r="S146" s="67"/>
      <c r="T146" s="68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130</v>
      </c>
      <c r="AU146" s="19" t="s">
        <v>84</v>
      </c>
    </row>
    <row r="147" spans="1:65" s="2" customFormat="1" ht="33" customHeight="1">
      <c r="A147" s="36"/>
      <c r="B147" s="37"/>
      <c r="C147" s="176" t="s">
        <v>8</v>
      </c>
      <c r="D147" s="176" t="s">
        <v>123</v>
      </c>
      <c r="E147" s="177" t="s">
        <v>1102</v>
      </c>
      <c r="F147" s="178" t="s">
        <v>1103</v>
      </c>
      <c r="G147" s="179" t="s">
        <v>236</v>
      </c>
      <c r="H147" s="180">
        <v>1</v>
      </c>
      <c r="I147" s="181"/>
      <c r="J147" s="182">
        <f>ROUND(I147*H147,2)</f>
        <v>0</v>
      </c>
      <c r="K147" s="178" t="s">
        <v>28</v>
      </c>
      <c r="L147" s="41"/>
      <c r="M147" s="183" t="s">
        <v>28</v>
      </c>
      <c r="N147" s="184" t="s">
        <v>47</v>
      </c>
      <c r="O147" s="67"/>
      <c r="P147" s="185">
        <f>O147*H147</f>
        <v>0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7" t="s">
        <v>1090</v>
      </c>
      <c r="AT147" s="187" t="s">
        <v>123</v>
      </c>
      <c r="AU147" s="187" t="s">
        <v>84</v>
      </c>
      <c r="AY147" s="19" t="s">
        <v>121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9" t="s">
        <v>128</v>
      </c>
      <c r="BK147" s="188">
        <f>ROUND(I147*H147,2)</f>
        <v>0</v>
      </c>
      <c r="BL147" s="19" t="s">
        <v>1090</v>
      </c>
      <c r="BM147" s="187" t="s">
        <v>1104</v>
      </c>
    </row>
    <row r="148" spans="1:47" s="2" customFormat="1" ht="19.2">
      <c r="A148" s="36"/>
      <c r="B148" s="37"/>
      <c r="C148" s="38"/>
      <c r="D148" s="189" t="s">
        <v>130</v>
      </c>
      <c r="E148" s="38"/>
      <c r="F148" s="190" t="s">
        <v>1103</v>
      </c>
      <c r="G148" s="38"/>
      <c r="H148" s="38"/>
      <c r="I148" s="191"/>
      <c r="J148" s="38"/>
      <c r="K148" s="38"/>
      <c r="L148" s="41"/>
      <c r="M148" s="192"/>
      <c r="N148" s="193"/>
      <c r="O148" s="67"/>
      <c r="P148" s="67"/>
      <c r="Q148" s="67"/>
      <c r="R148" s="67"/>
      <c r="S148" s="67"/>
      <c r="T148" s="68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130</v>
      </c>
      <c r="AU148" s="19" t="s">
        <v>84</v>
      </c>
    </row>
    <row r="149" spans="2:51" s="13" customFormat="1" ht="10.2">
      <c r="B149" s="196"/>
      <c r="C149" s="197"/>
      <c r="D149" s="189" t="s">
        <v>134</v>
      </c>
      <c r="E149" s="198" t="s">
        <v>28</v>
      </c>
      <c r="F149" s="199" t="s">
        <v>1105</v>
      </c>
      <c r="G149" s="197"/>
      <c r="H149" s="198" t="s">
        <v>28</v>
      </c>
      <c r="I149" s="200"/>
      <c r="J149" s="197"/>
      <c r="K149" s="197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134</v>
      </c>
      <c r="AU149" s="205" t="s">
        <v>84</v>
      </c>
      <c r="AV149" s="13" t="s">
        <v>82</v>
      </c>
      <c r="AW149" s="13" t="s">
        <v>35</v>
      </c>
      <c r="AX149" s="13" t="s">
        <v>74</v>
      </c>
      <c r="AY149" s="205" t="s">
        <v>121</v>
      </c>
    </row>
    <row r="150" spans="2:51" s="14" customFormat="1" ht="10.2">
      <c r="B150" s="206"/>
      <c r="C150" s="207"/>
      <c r="D150" s="189" t="s">
        <v>134</v>
      </c>
      <c r="E150" s="208" t="s">
        <v>28</v>
      </c>
      <c r="F150" s="209" t="s">
        <v>82</v>
      </c>
      <c r="G150" s="207"/>
      <c r="H150" s="210">
        <v>1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134</v>
      </c>
      <c r="AU150" s="216" t="s">
        <v>84</v>
      </c>
      <c r="AV150" s="14" t="s">
        <v>84</v>
      </c>
      <c r="AW150" s="14" t="s">
        <v>35</v>
      </c>
      <c r="AX150" s="14" t="s">
        <v>82</v>
      </c>
      <c r="AY150" s="216" t="s">
        <v>121</v>
      </c>
    </row>
    <row r="151" spans="1:65" s="2" customFormat="1" ht="16.5" customHeight="1">
      <c r="A151" s="36"/>
      <c r="B151" s="37"/>
      <c r="C151" s="176" t="s">
        <v>255</v>
      </c>
      <c r="D151" s="176" t="s">
        <v>123</v>
      </c>
      <c r="E151" s="177" t="s">
        <v>1106</v>
      </c>
      <c r="F151" s="178" t="s">
        <v>1107</v>
      </c>
      <c r="G151" s="179" t="s">
        <v>236</v>
      </c>
      <c r="H151" s="180">
        <v>1</v>
      </c>
      <c r="I151" s="181"/>
      <c r="J151" s="182">
        <f>ROUND(I151*H151,2)</f>
        <v>0</v>
      </c>
      <c r="K151" s="178" t="s">
        <v>28</v>
      </c>
      <c r="L151" s="41"/>
      <c r="M151" s="183" t="s">
        <v>28</v>
      </c>
      <c r="N151" s="184" t="s">
        <v>47</v>
      </c>
      <c r="O151" s="67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7" t="s">
        <v>1090</v>
      </c>
      <c r="AT151" s="187" t="s">
        <v>123</v>
      </c>
      <c r="AU151" s="187" t="s">
        <v>84</v>
      </c>
      <c r="AY151" s="19" t="s">
        <v>121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9" t="s">
        <v>128</v>
      </c>
      <c r="BK151" s="188">
        <f>ROUND(I151*H151,2)</f>
        <v>0</v>
      </c>
      <c r="BL151" s="19" t="s">
        <v>1090</v>
      </c>
      <c r="BM151" s="187" t="s">
        <v>1108</v>
      </c>
    </row>
    <row r="152" spans="1:47" s="2" customFormat="1" ht="10.2">
      <c r="A152" s="36"/>
      <c r="B152" s="37"/>
      <c r="C152" s="38"/>
      <c r="D152" s="189" t="s">
        <v>130</v>
      </c>
      <c r="E152" s="38"/>
      <c r="F152" s="190" t="s">
        <v>1107</v>
      </c>
      <c r="G152" s="38"/>
      <c r="H152" s="38"/>
      <c r="I152" s="191"/>
      <c r="J152" s="38"/>
      <c r="K152" s="38"/>
      <c r="L152" s="41"/>
      <c r="M152" s="192"/>
      <c r="N152" s="193"/>
      <c r="O152" s="67"/>
      <c r="P152" s="67"/>
      <c r="Q152" s="67"/>
      <c r="R152" s="67"/>
      <c r="S152" s="67"/>
      <c r="T152" s="68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130</v>
      </c>
      <c r="AU152" s="19" t="s">
        <v>84</v>
      </c>
    </row>
    <row r="153" spans="1:65" s="2" customFormat="1" ht="16.5" customHeight="1">
      <c r="A153" s="36"/>
      <c r="B153" s="37"/>
      <c r="C153" s="176" t="s">
        <v>262</v>
      </c>
      <c r="D153" s="176" t="s">
        <v>123</v>
      </c>
      <c r="E153" s="177" t="s">
        <v>1109</v>
      </c>
      <c r="F153" s="178" t="s">
        <v>1110</v>
      </c>
      <c r="G153" s="179" t="s">
        <v>236</v>
      </c>
      <c r="H153" s="180">
        <v>1</v>
      </c>
      <c r="I153" s="181"/>
      <c r="J153" s="182">
        <f>ROUND(I153*H153,2)</f>
        <v>0</v>
      </c>
      <c r="K153" s="178" t="s">
        <v>28</v>
      </c>
      <c r="L153" s="41"/>
      <c r="M153" s="183" t="s">
        <v>28</v>
      </c>
      <c r="N153" s="184" t="s">
        <v>47</v>
      </c>
      <c r="O153" s="67"/>
      <c r="P153" s="185">
        <f>O153*H153</f>
        <v>0</v>
      </c>
      <c r="Q153" s="185">
        <v>0</v>
      </c>
      <c r="R153" s="185">
        <f>Q153*H153</f>
        <v>0</v>
      </c>
      <c r="S153" s="185">
        <v>0</v>
      </c>
      <c r="T153" s="18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7" t="s">
        <v>1090</v>
      </c>
      <c r="AT153" s="187" t="s">
        <v>123</v>
      </c>
      <c r="AU153" s="187" t="s">
        <v>84</v>
      </c>
      <c r="AY153" s="19" t="s">
        <v>121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9" t="s">
        <v>128</v>
      </c>
      <c r="BK153" s="188">
        <f>ROUND(I153*H153,2)</f>
        <v>0</v>
      </c>
      <c r="BL153" s="19" t="s">
        <v>1090</v>
      </c>
      <c r="BM153" s="187" t="s">
        <v>1111</v>
      </c>
    </row>
    <row r="154" spans="1:47" s="2" customFormat="1" ht="10.2">
      <c r="A154" s="36"/>
      <c r="B154" s="37"/>
      <c r="C154" s="38"/>
      <c r="D154" s="189" t="s">
        <v>130</v>
      </c>
      <c r="E154" s="38"/>
      <c r="F154" s="190" t="s">
        <v>1110</v>
      </c>
      <c r="G154" s="38"/>
      <c r="H154" s="38"/>
      <c r="I154" s="191"/>
      <c r="J154" s="38"/>
      <c r="K154" s="38"/>
      <c r="L154" s="41"/>
      <c r="M154" s="192"/>
      <c r="N154" s="193"/>
      <c r="O154" s="67"/>
      <c r="P154" s="67"/>
      <c r="Q154" s="67"/>
      <c r="R154" s="67"/>
      <c r="S154" s="67"/>
      <c r="T154" s="68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130</v>
      </c>
      <c r="AU154" s="19" t="s">
        <v>84</v>
      </c>
    </row>
    <row r="155" spans="2:51" s="13" customFormat="1" ht="10.2">
      <c r="B155" s="196"/>
      <c r="C155" s="197"/>
      <c r="D155" s="189" t="s">
        <v>134</v>
      </c>
      <c r="E155" s="198" t="s">
        <v>28</v>
      </c>
      <c r="F155" s="199" t="s">
        <v>1112</v>
      </c>
      <c r="G155" s="197"/>
      <c r="H155" s="198" t="s">
        <v>28</v>
      </c>
      <c r="I155" s="200"/>
      <c r="J155" s="197"/>
      <c r="K155" s="197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134</v>
      </c>
      <c r="AU155" s="205" t="s">
        <v>84</v>
      </c>
      <c r="AV155" s="13" t="s">
        <v>82</v>
      </c>
      <c r="AW155" s="13" t="s">
        <v>35</v>
      </c>
      <c r="AX155" s="13" t="s">
        <v>74</v>
      </c>
      <c r="AY155" s="205" t="s">
        <v>121</v>
      </c>
    </row>
    <row r="156" spans="2:51" s="13" customFormat="1" ht="10.2">
      <c r="B156" s="196"/>
      <c r="C156" s="197"/>
      <c r="D156" s="189" t="s">
        <v>134</v>
      </c>
      <c r="E156" s="198" t="s">
        <v>28</v>
      </c>
      <c r="F156" s="199" t="s">
        <v>1113</v>
      </c>
      <c r="G156" s="197"/>
      <c r="H156" s="198" t="s">
        <v>28</v>
      </c>
      <c r="I156" s="200"/>
      <c r="J156" s="197"/>
      <c r="K156" s="197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134</v>
      </c>
      <c r="AU156" s="205" t="s">
        <v>84</v>
      </c>
      <c r="AV156" s="13" t="s">
        <v>82</v>
      </c>
      <c r="AW156" s="13" t="s">
        <v>35</v>
      </c>
      <c r="AX156" s="13" t="s">
        <v>74</v>
      </c>
      <c r="AY156" s="205" t="s">
        <v>121</v>
      </c>
    </row>
    <row r="157" spans="2:51" s="13" customFormat="1" ht="10.2">
      <c r="B157" s="196"/>
      <c r="C157" s="197"/>
      <c r="D157" s="189" t="s">
        <v>134</v>
      </c>
      <c r="E157" s="198" t="s">
        <v>28</v>
      </c>
      <c r="F157" s="199" t="s">
        <v>1114</v>
      </c>
      <c r="G157" s="197"/>
      <c r="H157" s="198" t="s">
        <v>28</v>
      </c>
      <c r="I157" s="200"/>
      <c r="J157" s="197"/>
      <c r="K157" s="197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134</v>
      </c>
      <c r="AU157" s="205" t="s">
        <v>84</v>
      </c>
      <c r="AV157" s="13" t="s">
        <v>82</v>
      </c>
      <c r="AW157" s="13" t="s">
        <v>35</v>
      </c>
      <c r="AX157" s="13" t="s">
        <v>74</v>
      </c>
      <c r="AY157" s="205" t="s">
        <v>121</v>
      </c>
    </row>
    <row r="158" spans="2:51" s="14" customFormat="1" ht="10.2">
      <c r="B158" s="206"/>
      <c r="C158" s="207"/>
      <c r="D158" s="189" t="s">
        <v>134</v>
      </c>
      <c r="E158" s="208" t="s">
        <v>28</v>
      </c>
      <c r="F158" s="209" t="s">
        <v>82</v>
      </c>
      <c r="G158" s="207"/>
      <c r="H158" s="210">
        <v>1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134</v>
      </c>
      <c r="AU158" s="216" t="s">
        <v>84</v>
      </c>
      <c r="AV158" s="14" t="s">
        <v>84</v>
      </c>
      <c r="AW158" s="14" t="s">
        <v>35</v>
      </c>
      <c r="AX158" s="14" t="s">
        <v>82</v>
      </c>
      <c r="AY158" s="216" t="s">
        <v>121</v>
      </c>
    </row>
    <row r="159" spans="1:65" s="2" customFormat="1" ht="16.5" customHeight="1">
      <c r="A159" s="36"/>
      <c r="B159" s="37"/>
      <c r="C159" s="176" t="s">
        <v>276</v>
      </c>
      <c r="D159" s="176" t="s">
        <v>123</v>
      </c>
      <c r="E159" s="177" t="s">
        <v>1115</v>
      </c>
      <c r="F159" s="178" t="s">
        <v>1116</v>
      </c>
      <c r="G159" s="179" t="s">
        <v>236</v>
      </c>
      <c r="H159" s="180">
        <v>1</v>
      </c>
      <c r="I159" s="181"/>
      <c r="J159" s="182">
        <f>ROUND(I159*H159,2)</f>
        <v>0</v>
      </c>
      <c r="K159" s="178" t="s">
        <v>28</v>
      </c>
      <c r="L159" s="41"/>
      <c r="M159" s="183" t="s">
        <v>28</v>
      </c>
      <c r="N159" s="184" t="s">
        <v>47</v>
      </c>
      <c r="O159" s="67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1090</v>
      </c>
      <c r="AT159" s="187" t="s">
        <v>123</v>
      </c>
      <c r="AU159" s="187" t="s">
        <v>84</v>
      </c>
      <c r="AY159" s="19" t="s">
        <v>121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9" t="s">
        <v>128</v>
      </c>
      <c r="BK159" s="188">
        <f>ROUND(I159*H159,2)</f>
        <v>0</v>
      </c>
      <c r="BL159" s="19" t="s">
        <v>1090</v>
      </c>
      <c r="BM159" s="187" t="s">
        <v>1117</v>
      </c>
    </row>
    <row r="160" spans="1:47" s="2" customFormat="1" ht="10.2">
      <c r="A160" s="36"/>
      <c r="B160" s="37"/>
      <c r="C160" s="38"/>
      <c r="D160" s="189" t="s">
        <v>130</v>
      </c>
      <c r="E160" s="38"/>
      <c r="F160" s="190" t="s">
        <v>1116</v>
      </c>
      <c r="G160" s="38"/>
      <c r="H160" s="38"/>
      <c r="I160" s="191"/>
      <c r="J160" s="38"/>
      <c r="K160" s="38"/>
      <c r="L160" s="41"/>
      <c r="M160" s="192"/>
      <c r="N160" s="193"/>
      <c r="O160" s="67"/>
      <c r="P160" s="67"/>
      <c r="Q160" s="67"/>
      <c r="R160" s="67"/>
      <c r="S160" s="67"/>
      <c r="T160" s="68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130</v>
      </c>
      <c r="AU160" s="19" t="s">
        <v>84</v>
      </c>
    </row>
    <row r="161" spans="2:51" s="13" customFormat="1" ht="10.2">
      <c r="B161" s="196"/>
      <c r="C161" s="197"/>
      <c r="D161" s="189" t="s">
        <v>134</v>
      </c>
      <c r="E161" s="198" t="s">
        <v>28</v>
      </c>
      <c r="F161" s="199" t="s">
        <v>1049</v>
      </c>
      <c r="G161" s="197"/>
      <c r="H161" s="198" t="s">
        <v>28</v>
      </c>
      <c r="I161" s="200"/>
      <c r="J161" s="197"/>
      <c r="K161" s="197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134</v>
      </c>
      <c r="AU161" s="205" t="s">
        <v>84</v>
      </c>
      <c r="AV161" s="13" t="s">
        <v>82</v>
      </c>
      <c r="AW161" s="13" t="s">
        <v>35</v>
      </c>
      <c r="AX161" s="13" t="s">
        <v>74</v>
      </c>
      <c r="AY161" s="205" t="s">
        <v>121</v>
      </c>
    </row>
    <row r="162" spans="2:51" s="13" customFormat="1" ht="10.2">
      <c r="B162" s="196"/>
      <c r="C162" s="197"/>
      <c r="D162" s="189" t="s">
        <v>134</v>
      </c>
      <c r="E162" s="198" t="s">
        <v>28</v>
      </c>
      <c r="F162" s="199" t="s">
        <v>1118</v>
      </c>
      <c r="G162" s="197"/>
      <c r="H162" s="198" t="s">
        <v>28</v>
      </c>
      <c r="I162" s="200"/>
      <c r="J162" s="197"/>
      <c r="K162" s="197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134</v>
      </c>
      <c r="AU162" s="205" t="s">
        <v>84</v>
      </c>
      <c r="AV162" s="13" t="s">
        <v>82</v>
      </c>
      <c r="AW162" s="13" t="s">
        <v>35</v>
      </c>
      <c r="AX162" s="13" t="s">
        <v>74</v>
      </c>
      <c r="AY162" s="205" t="s">
        <v>121</v>
      </c>
    </row>
    <row r="163" spans="2:51" s="13" customFormat="1" ht="10.2">
      <c r="B163" s="196"/>
      <c r="C163" s="197"/>
      <c r="D163" s="189" t="s">
        <v>134</v>
      </c>
      <c r="E163" s="198" t="s">
        <v>28</v>
      </c>
      <c r="F163" s="199" t="s">
        <v>1119</v>
      </c>
      <c r="G163" s="197"/>
      <c r="H163" s="198" t="s">
        <v>28</v>
      </c>
      <c r="I163" s="200"/>
      <c r="J163" s="197"/>
      <c r="K163" s="197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134</v>
      </c>
      <c r="AU163" s="205" t="s">
        <v>84</v>
      </c>
      <c r="AV163" s="13" t="s">
        <v>82</v>
      </c>
      <c r="AW163" s="13" t="s">
        <v>35</v>
      </c>
      <c r="AX163" s="13" t="s">
        <v>74</v>
      </c>
      <c r="AY163" s="205" t="s">
        <v>121</v>
      </c>
    </row>
    <row r="164" spans="2:51" s="14" customFormat="1" ht="10.2">
      <c r="B164" s="206"/>
      <c r="C164" s="207"/>
      <c r="D164" s="189" t="s">
        <v>134</v>
      </c>
      <c r="E164" s="208" t="s">
        <v>28</v>
      </c>
      <c r="F164" s="209" t="s">
        <v>82</v>
      </c>
      <c r="G164" s="207"/>
      <c r="H164" s="210">
        <v>1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134</v>
      </c>
      <c r="AU164" s="216" t="s">
        <v>84</v>
      </c>
      <c r="AV164" s="14" t="s">
        <v>84</v>
      </c>
      <c r="AW164" s="14" t="s">
        <v>35</v>
      </c>
      <c r="AX164" s="14" t="s">
        <v>82</v>
      </c>
      <c r="AY164" s="216" t="s">
        <v>121</v>
      </c>
    </row>
    <row r="165" spans="1:65" s="2" customFormat="1" ht="16.5" customHeight="1">
      <c r="A165" s="36"/>
      <c r="B165" s="37"/>
      <c r="C165" s="176" t="s">
        <v>294</v>
      </c>
      <c r="D165" s="176" t="s">
        <v>123</v>
      </c>
      <c r="E165" s="177" t="s">
        <v>1120</v>
      </c>
      <c r="F165" s="178" t="s">
        <v>1121</v>
      </c>
      <c r="G165" s="179" t="s">
        <v>236</v>
      </c>
      <c r="H165" s="180">
        <v>1</v>
      </c>
      <c r="I165" s="181"/>
      <c r="J165" s="182">
        <f>ROUND(I165*H165,2)</f>
        <v>0</v>
      </c>
      <c r="K165" s="178" t="s">
        <v>28</v>
      </c>
      <c r="L165" s="41"/>
      <c r="M165" s="183" t="s">
        <v>28</v>
      </c>
      <c r="N165" s="184" t="s">
        <v>47</v>
      </c>
      <c r="O165" s="67"/>
      <c r="P165" s="185">
        <f>O165*H165</f>
        <v>0</v>
      </c>
      <c r="Q165" s="185">
        <v>0</v>
      </c>
      <c r="R165" s="185">
        <f>Q165*H165</f>
        <v>0</v>
      </c>
      <c r="S165" s="185">
        <v>0</v>
      </c>
      <c r="T165" s="18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7" t="s">
        <v>1090</v>
      </c>
      <c r="AT165" s="187" t="s">
        <v>123</v>
      </c>
      <c r="AU165" s="187" t="s">
        <v>84</v>
      </c>
      <c r="AY165" s="19" t="s">
        <v>121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9" t="s">
        <v>128</v>
      </c>
      <c r="BK165" s="188">
        <f>ROUND(I165*H165,2)</f>
        <v>0</v>
      </c>
      <c r="BL165" s="19" t="s">
        <v>1090</v>
      </c>
      <c r="BM165" s="187" t="s">
        <v>1122</v>
      </c>
    </row>
    <row r="166" spans="1:47" s="2" customFormat="1" ht="10.2">
      <c r="A166" s="36"/>
      <c r="B166" s="37"/>
      <c r="C166" s="38"/>
      <c r="D166" s="189" t="s">
        <v>130</v>
      </c>
      <c r="E166" s="38"/>
      <c r="F166" s="190" t="s">
        <v>1121</v>
      </c>
      <c r="G166" s="38"/>
      <c r="H166" s="38"/>
      <c r="I166" s="191"/>
      <c r="J166" s="38"/>
      <c r="K166" s="38"/>
      <c r="L166" s="41"/>
      <c r="M166" s="192"/>
      <c r="N166" s="193"/>
      <c r="O166" s="67"/>
      <c r="P166" s="67"/>
      <c r="Q166" s="67"/>
      <c r="R166" s="67"/>
      <c r="S166" s="67"/>
      <c r="T166" s="68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130</v>
      </c>
      <c r="AU166" s="19" t="s">
        <v>84</v>
      </c>
    </row>
    <row r="167" spans="2:51" s="13" customFormat="1" ht="10.2">
      <c r="B167" s="196"/>
      <c r="C167" s="197"/>
      <c r="D167" s="189" t="s">
        <v>134</v>
      </c>
      <c r="E167" s="198" t="s">
        <v>28</v>
      </c>
      <c r="F167" s="199" t="s">
        <v>1069</v>
      </c>
      <c r="G167" s="197"/>
      <c r="H167" s="198" t="s">
        <v>28</v>
      </c>
      <c r="I167" s="200"/>
      <c r="J167" s="197"/>
      <c r="K167" s="197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134</v>
      </c>
      <c r="AU167" s="205" t="s">
        <v>84</v>
      </c>
      <c r="AV167" s="13" t="s">
        <v>82</v>
      </c>
      <c r="AW167" s="13" t="s">
        <v>35</v>
      </c>
      <c r="AX167" s="13" t="s">
        <v>74</v>
      </c>
      <c r="AY167" s="205" t="s">
        <v>121</v>
      </c>
    </row>
    <row r="168" spans="2:51" s="13" customFormat="1" ht="20.4">
      <c r="B168" s="196"/>
      <c r="C168" s="197"/>
      <c r="D168" s="189" t="s">
        <v>134</v>
      </c>
      <c r="E168" s="198" t="s">
        <v>28</v>
      </c>
      <c r="F168" s="199" t="s">
        <v>1123</v>
      </c>
      <c r="G168" s="197"/>
      <c r="H168" s="198" t="s">
        <v>28</v>
      </c>
      <c r="I168" s="200"/>
      <c r="J168" s="197"/>
      <c r="K168" s="197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134</v>
      </c>
      <c r="AU168" s="205" t="s">
        <v>84</v>
      </c>
      <c r="AV168" s="13" t="s">
        <v>82</v>
      </c>
      <c r="AW168" s="13" t="s">
        <v>35</v>
      </c>
      <c r="AX168" s="13" t="s">
        <v>74</v>
      </c>
      <c r="AY168" s="205" t="s">
        <v>121</v>
      </c>
    </row>
    <row r="169" spans="2:51" s="14" customFormat="1" ht="10.2">
      <c r="B169" s="206"/>
      <c r="C169" s="207"/>
      <c r="D169" s="189" t="s">
        <v>134</v>
      </c>
      <c r="E169" s="208" t="s">
        <v>28</v>
      </c>
      <c r="F169" s="209" t="s">
        <v>82</v>
      </c>
      <c r="G169" s="207"/>
      <c r="H169" s="210">
        <v>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134</v>
      </c>
      <c r="AU169" s="216" t="s">
        <v>84</v>
      </c>
      <c r="AV169" s="14" t="s">
        <v>84</v>
      </c>
      <c r="AW169" s="14" t="s">
        <v>35</v>
      </c>
      <c r="AX169" s="14" t="s">
        <v>82</v>
      </c>
      <c r="AY169" s="216" t="s">
        <v>121</v>
      </c>
    </row>
    <row r="170" spans="1:65" s="2" customFormat="1" ht="16.5" customHeight="1">
      <c r="A170" s="36"/>
      <c r="B170" s="37"/>
      <c r="C170" s="176" t="s">
        <v>300</v>
      </c>
      <c r="D170" s="176" t="s">
        <v>123</v>
      </c>
      <c r="E170" s="177" t="s">
        <v>1124</v>
      </c>
      <c r="F170" s="178" t="s">
        <v>1125</v>
      </c>
      <c r="G170" s="179" t="s">
        <v>236</v>
      </c>
      <c r="H170" s="180">
        <v>1</v>
      </c>
      <c r="I170" s="181"/>
      <c r="J170" s="182">
        <f>ROUND(I170*H170,2)</f>
        <v>0</v>
      </c>
      <c r="K170" s="178" t="s">
        <v>28</v>
      </c>
      <c r="L170" s="41"/>
      <c r="M170" s="183" t="s">
        <v>28</v>
      </c>
      <c r="N170" s="184" t="s">
        <v>47</v>
      </c>
      <c r="O170" s="67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7" t="s">
        <v>1090</v>
      </c>
      <c r="AT170" s="187" t="s">
        <v>123</v>
      </c>
      <c r="AU170" s="187" t="s">
        <v>84</v>
      </c>
      <c r="AY170" s="19" t="s">
        <v>121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9" t="s">
        <v>128</v>
      </c>
      <c r="BK170" s="188">
        <f>ROUND(I170*H170,2)</f>
        <v>0</v>
      </c>
      <c r="BL170" s="19" t="s">
        <v>1090</v>
      </c>
      <c r="BM170" s="187" t="s">
        <v>1126</v>
      </c>
    </row>
    <row r="171" spans="1:47" s="2" customFormat="1" ht="10.2">
      <c r="A171" s="36"/>
      <c r="B171" s="37"/>
      <c r="C171" s="38"/>
      <c r="D171" s="189" t="s">
        <v>130</v>
      </c>
      <c r="E171" s="38"/>
      <c r="F171" s="190" t="s">
        <v>1127</v>
      </c>
      <c r="G171" s="38"/>
      <c r="H171" s="38"/>
      <c r="I171" s="191"/>
      <c r="J171" s="38"/>
      <c r="K171" s="38"/>
      <c r="L171" s="41"/>
      <c r="M171" s="192"/>
      <c r="N171" s="193"/>
      <c r="O171" s="67"/>
      <c r="P171" s="67"/>
      <c r="Q171" s="67"/>
      <c r="R171" s="67"/>
      <c r="S171" s="67"/>
      <c r="T171" s="68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130</v>
      </c>
      <c r="AU171" s="19" t="s">
        <v>84</v>
      </c>
    </row>
    <row r="172" spans="2:51" s="13" customFormat="1" ht="20.4">
      <c r="B172" s="196"/>
      <c r="C172" s="197"/>
      <c r="D172" s="189" t="s">
        <v>134</v>
      </c>
      <c r="E172" s="198" t="s">
        <v>28</v>
      </c>
      <c r="F172" s="199" t="s">
        <v>1128</v>
      </c>
      <c r="G172" s="197"/>
      <c r="H172" s="198" t="s">
        <v>28</v>
      </c>
      <c r="I172" s="200"/>
      <c r="J172" s="197"/>
      <c r="K172" s="197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134</v>
      </c>
      <c r="AU172" s="205" t="s">
        <v>84</v>
      </c>
      <c r="AV172" s="13" t="s">
        <v>82</v>
      </c>
      <c r="AW172" s="13" t="s">
        <v>35</v>
      </c>
      <c r="AX172" s="13" t="s">
        <v>74</v>
      </c>
      <c r="AY172" s="205" t="s">
        <v>121</v>
      </c>
    </row>
    <row r="173" spans="2:51" s="13" customFormat="1" ht="20.4">
      <c r="B173" s="196"/>
      <c r="C173" s="197"/>
      <c r="D173" s="189" t="s">
        <v>134</v>
      </c>
      <c r="E173" s="198" t="s">
        <v>28</v>
      </c>
      <c r="F173" s="199" t="s">
        <v>1129</v>
      </c>
      <c r="G173" s="197"/>
      <c r="H173" s="198" t="s">
        <v>28</v>
      </c>
      <c r="I173" s="200"/>
      <c r="J173" s="197"/>
      <c r="K173" s="197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134</v>
      </c>
      <c r="AU173" s="205" t="s">
        <v>84</v>
      </c>
      <c r="AV173" s="13" t="s">
        <v>82</v>
      </c>
      <c r="AW173" s="13" t="s">
        <v>35</v>
      </c>
      <c r="AX173" s="13" t="s">
        <v>74</v>
      </c>
      <c r="AY173" s="205" t="s">
        <v>121</v>
      </c>
    </row>
    <row r="174" spans="2:51" s="13" customFormat="1" ht="10.2">
      <c r="B174" s="196"/>
      <c r="C174" s="197"/>
      <c r="D174" s="189" t="s">
        <v>134</v>
      </c>
      <c r="E174" s="198" t="s">
        <v>28</v>
      </c>
      <c r="F174" s="199" t="s">
        <v>1130</v>
      </c>
      <c r="G174" s="197"/>
      <c r="H174" s="198" t="s">
        <v>28</v>
      </c>
      <c r="I174" s="200"/>
      <c r="J174" s="197"/>
      <c r="K174" s="197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134</v>
      </c>
      <c r="AU174" s="205" t="s">
        <v>84</v>
      </c>
      <c r="AV174" s="13" t="s">
        <v>82</v>
      </c>
      <c r="AW174" s="13" t="s">
        <v>35</v>
      </c>
      <c r="AX174" s="13" t="s">
        <v>74</v>
      </c>
      <c r="AY174" s="205" t="s">
        <v>121</v>
      </c>
    </row>
    <row r="175" spans="2:51" s="14" customFormat="1" ht="10.2">
      <c r="B175" s="206"/>
      <c r="C175" s="207"/>
      <c r="D175" s="189" t="s">
        <v>134</v>
      </c>
      <c r="E175" s="208" t="s">
        <v>28</v>
      </c>
      <c r="F175" s="209" t="s">
        <v>82</v>
      </c>
      <c r="G175" s="207"/>
      <c r="H175" s="210">
        <v>1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134</v>
      </c>
      <c r="AU175" s="216" t="s">
        <v>84</v>
      </c>
      <c r="AV175" s="14" t="s">
        <v>84</v>
      </c>
      <c r="AW175" s="14" t="s">
        <v>35</v>
      </c>
      <c r="AX175" s="14" t="s">
        <v>82</v>
      </c>
      <c r="AY175" s="216" t="s">
        <v>121</v>
      </c>
    </row>
    <row r="176" spans="1:65" s="2" customFormat="1" ht="21.75" customHeight="1">
      <c r="A176" s="36"/>
      <c r="B176" s="37"/>
      <c r="C176" s="176" t="s">
        <v>7</v>
      </c>
      <c r="D176" s="176" t="s">
        <v>123</v>
      </c>
      <c r="E176" s="177" t="s">
        <v>1131</v>
      </c>
      <c r="F176" s="178" t="s">
        <v>1132</v>
      </c>
      <c r="G176" s="179" t="s">
        <v>236</v>
      </c>
      <c r="H176" s="180">
        <v>1</v>
      </c>
      <c r="I176" s="181"/>
      <c r="J176" s="182">
        <f>ROUND(I176*H176,2)</f>
        <v>0</v>
      </c>
      <c r="K176" s="178" t="s">
        <v>28</v>
      </c>
      <c r="L176" s="41"/>
      <c r="M176" s="183" t="s">
        <v>28</v>
      </c>
      <c r="N176" s="184" t="s">
        <v>47</v>
      </c>
      <c r="O176" s="67"/>
      <c r="P176" s="185">
        <f>O176*H176</f>
        <v>0</v>
      </c>
      <c r="Q176" s="185">
        <v>0</v>
      </c>
      <c r="R176" s="185">
        <f>Q176*H176</f>
        <v>0</v>
      </c>
      <c r="S176" s="185">
        <v>0</v>
      </c>
      <c r="T176" s="18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7" t="s">
        <v>1090</v>
      </c>
      <c r="AT176" s="187" t="s">
        <v>123</v>
      </c>
      <c r="AU176" s="187" t="s">
        <v>84</v>
      </c>
      <c r="AY176" s="19" t="s">
        <v>121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9" t="s">
        <v>128</v>
      </c>
      <c r="BK176" s="188">
        <f>ROUND(I176*H176,2)</f>
        <v>0</v>
      </c>
      <c r="BL176" s="19" t="s">
        <v>1090</v>
      </c>
      <c r="BM176" s="187" t="s">
        <v>1133</v>
      </c>
    </row>
    <row r="177" spans="1:47" s="2" customFormat="1" ht="10.2">
      <c r="A177" s="36"/>
      <c r="B177" s="37"/>
      <c r="C177" s="38"/>
      <c r="D177" s="189" t="s">
        <v>130</v>
      </c>
      <c r="E177" s="38"/>
      <c r="F177" s="190" t="s">
        <v>1132</v>
      </c>
      <c r="G177" s="38"/>
      <c r="H177" s="38"/>
      <c r="I177" s="191"/>
      <c r="J177" s="38"/>
      <c r="K177" s="38"/>
      <c r="L177" s="41"/>
      <c r="M177" s="192"/>
      <c r="N177" s="193"/>
      <c r="O177" s="67"/>
      <c r="P177" s="67"/>
      <c r="Q177" s="67"/>
      <c r="R177" s="67"/>
      <c r="S177" s="67"/>
      <c r="T177" s="68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130</v>
      </c>
      <c r="AU177" s="19" t="s">
        <v>84</v>
      </c>
    </row>
    <row r="178" spans="2:51" s="13" customFormat="1" ht="10.2">
      <c r="B178" s="196"/>
      <c r="C178" s="197"/>
      <c r="D178" s="189" t="s">
        <v>134</v>
      </c>
      <c r="E178" s="198" t="s">
        <v>28</v>
      </c>
      <c r="F178" s="199" t="s">
        <v>1134</v>
      </c>
      <c r="G178" s="197"/>
      <c r="H178" s="198" t="s">
        <v>28</v>
      </c>
      <c r="I178" s="200"/>
      <c r="J178" s="197"/>
      <c r="K178" s="197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134</v>
      </c>
      <c r="AU178" s="205" t="s">
        <v>84</v>
      </c>
      <c r="AV178" s="13" t="s">
        <v>82</v>
      </c>
      <c r="AW178" s="13" t="s">
        <v>35</v>
      </c>
      <c r="AX178" s="13" t="s">
        <v>74</v>
      </c>
      <c r="AY178" s="205" t="s">
        <v>121</v>
      </c>
    </row>
    <row r="179" spans="2:51" s="14" customFormat="1" ht="10.2">
      <c r="B179" s="206"/>
      <c r="C179" s="207"/>
      <c r="D179" s="189" t="s">
        <v>134</v>
      </c>
      <c r="E179" s="208" t="s">
        <v>28</v>
      </c>
      <c r="F179" s="209" t="s">
        <v>82</v>
      </c>
      <c r="G179" s="207"/>
      <c r="H179" s="210">
        <v>1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134</v>
      </c>
      <c r="AU179" s="216" t="s">
        <v>84</v>
      </c>
      <c r="AV179" s="14" t="s">
        <v>84</v>
      </c>
      <c r="AW179" s="14" t="s">
        <v>35</v>
      </c>
      <c r="AX179" s="14" t="s">
        <v>82</v>
      </c>
      <c r="AY179" s="216" t="s">
        <v>121</v>
      </c>
    </row>
    <row r="180" spans="1:65" s="2" customFormat="1" ht="16.5" customHeight="1">
      <c r="A180" s="36"/>
      <c r="B180" s="37"/>
      <c r="C180" s="176" t="s">
        <v>320</v>
      </c>
      <c r="D180" s="176" t="s">
        <v>123</v>
      </c>
      <c r="E180" s="177" t="s">
        <v>1135</v>
      </c>
      <c r="F180" s="178" t="s">
        <v>1136</v>
      </c>
      <c r="G180" s="179" t="s">
        <v>236</v>
      </c>
      <c r="H180" s="180">
        <v>1</v>
      </c>
      <c r="I180" s="181"/>
      <c r="J180" s="182">
        <f>ROUND(I180*H180,2)</f>
        <v>0</v>
      </c>
      <c r="K180" s="178" t="s">
        <v>28</v>
      </c>
      <c r="L180" s="41"/>
      <c r="M180" s="183" t="s">
        <v>28</v>
      </c>
      <c r="N180" s="184" t="s">
        <v>47</v>
      </c>
      <c r="O180" s="67"/>
      <c r="P180" s="185">
        <f>O180*H180</f>
        <v>0</v>
      </c>
      <c r="Q180" s="185">
        <v>0</v>
      </c>
      <c r="R180" s="185">
        <f>Q180*H180</f>
        <v>0</v>
      </c>
      <c r="S180" s="185">
        <v>0</v>
      </c>
      <c r="T180" s="18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7" t="s">
        <v>1090</v>
      </c>
      <c r="AT180" s="187" t="s">
        <v>123</v>
      </c>
      <c r="AU180" s="187" t="s">
        <v>84</v>
      </c>
      <c r="AY180" s="19" t="s">
        <v>121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9" t="s">
        <v>128</v>
      </c>
      <c r="BK180" s="188">
        <f>ROUND(I180*H180,2)</f>
        <v>0</v>
      </c>
      <c r="BL180" s="19" t="s">
        <v>1090</v>
      </c>
      <c r="BM180" s="187" t="s">
        <v>1137</v>
      </c>
    </row>
    <row r="181" spans="1:47" s="2" customFormat="1" ht="10.2">
      <c r="A181" s="36"/>
      <c r="B181" s="37"/>
      <c r="C181" s="38"/>
      <c r="D181" s="189" t="s">
        <v>130</v>
      </c>
      <c r="E181" s="38"/>
      <c r="F181" s="190" t="s">
        <v>1136</v>
      </c>
      <c r="G181" s="38"/>
      <c r="H181" s="38"/>
      <c r="I181" s="191"/>
      <c r="J181" s="38"/>
      <c r="K181" s="38"/>
      <c r="L181" s="41"/>
      <c r="M181" s="192"/>
      <c r="N181" s="193"/>
      <c r="O181" s="67"/>
      <c r="P181" s="67"/>
      <c r="Q181" s="67"/>
      <c r="R181" s="67"/>
      <c r="S181" s="67"/>
      <c r="T181" s="68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130</v>
      </c>
      <c r="AU181" s="19" t="s">
        <v>84</v>
      </c>
    </row>
    <row r="182" spans="1:65" s="2" customFormat="1" ht="16.5" customHeight="1">
      <c r="A182" s="36"/>
      <c r="B182" s="37"/>
      <c r="C182" s="176" t="s">
        <v>369</v>
      </c>
      <c r="D182" s="176" t="s">
        <v>123</v>
      </c>
      <c r="E182" s="177" t="s">
        <v>1138</v>
      </c>
      <c r="F182" s="178" t="s">
        <v>1139</v>
      </c>
      <c r="G182" s="179" t="s">
        <v>236</v>
      </c>
      <c r="H182" s="180">
        <v>1</v>
      </c>
      <c r="I182" s="181"/>
      <c r="J182" s="182">
        <f>ROUND(I182*H182,2)</f>
        <v>0</v>
      </c>
      <c r="K182" s="178" t="s">
        <v>28</v>
      </c>
      <c r="L182" s="41"/>
      <c r="M182" s="183" t="s">
        <v>28</v>
      </c>
      <c r="N182" s="184" t="s">
        <v>47</v>
      </c>
      <c r="O182" s="67"/>
      <c r="P182" s="185">
        <f>O182*H182</f>
        <v>0</v>
      </c>
      <c r="Q182" s="185">
        <v>0</v>
      </c>
      <c r="R182" s="185">
        <f>Q182*H182</f>
        <v>0</v>
      </c>
      <c r="S182" s="185">
        <v>0</v>
      </c>
      <c r="T182" s="18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7" t="s">
        <v>1090</v>
      </c>
      <c r="AT182" s="187" t="s">
        <v>123</v>
      </c>
      <c r="AU182" s="187" t="s">
        <v>84</v>
      </c>
      <c r="AY182" s="19" t="s">
        <v>121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9" t="s">
        <v>128</v>
      </c>
      <c r="BK182" s="188">
        <f>ROUND(I182*H182,2)</f>
        <v>0</v>
      </c>
      <c r="BL182" s="19" t="s">
        <v>1090</v>
      </c>
      <c r="BM182" s="187" t="s">
        <v>1140</v>
      </c>
    </row>
    <row r="183" spans="1:47" s="2" customFormat="1" ht="10.2">
      <c r="A183" s="36"/>
      <c r="B183" s="37"/>
      <c r="C183" s="38"/>
      <c r="D183" s="189" t="s">
        <v>130</v>
      </c>
      <c r="E183" s="38"/>
      <c r="F183" s="190" t="s">
        <v>1139</v>
      </c>
      <c r="G183" s="38"/>
      <c r="H183" s="38"/>
      <c r="I183" s="191"/>
      <c r="J183" s="38"/>
      <c r="K183" s="38"/>
      <c r="L183" s="41"/>
      <c r="M183" s="192"/>
      <c r="N183" s="193"/>
      <c r="O183" s="67"/>
      <c r="P183" s="67"/>
      <c r="Q183" s="67"/>
      <c r="R183" s="67"/>
      <c r="S183" s="67"/>
      <c r="T183" s="68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130</v>
      </c>
      <c r="AU183" s="19" t="s">
        <v>84</v>
      </c>
    </row>
    <row r="184" spans="2:51" s="13" customFormat="1" ht="10.2">
      <c r="B184" s="196"/>
      <c r="C184" s="197"/>
      <c r="D184" s="189" t="s">
        <v>134</v>
      </c>
      <c r="E184" s="198" t="s">
        <v>28</v>
      </c>
      <c r="F184" s="199" t="s">
        <v>1069</v>
      </c>
      <c r="G184" s="197"/>
      <c r="H184" s="198" t="s">
        <v>28</v>
      </c>
      <c r="I184" s="200"/>
      <c r="J184" s="197"/>
      <c r="K184" s="197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134</v>
      </c>
      <c r="AU184" s="205" t="s">
        <v>84</v>
      </c>
      <c r="AV184" s="13" t="s">
        <v>82</v>
      </c>
      <c r="AW184" s="13" t="s">
        <v>35</v>
      </c>
      <c r="AX184" s="13" t="s">
        <v>74</v>
      </c>
      <c r="AY184" s="205" t="s">
        <v>121</v>
      </c>
    </row>
    <row r="185" spans="2:51" s="14" customFormat="1" ht="10.2">
      <c r="B185" s="206"/>
      <c r="C185" s="207"/>
      <c r="D185" s="189" t="s">
        <v>134</v>
      </c>
      <c r="E185" s="208" t="s">
        <v>28</v>
      </c>
      <c r="F185" s="209" t="s">
        <v>82</v>
      </c>
      <c r="G185" s="207"/>
      <c r="H185" s="210">
        <v>1</v>
      </c>
      <c r="I185" s="211"/>
      <c r="J185" s="207"/>
      <c r="K185" s="207"/>
      <c r="L185" s="212"/>
      <c r="M185" s="252"/>
      <c r="N185" s="253"/>
      <c r="O185" s="253"/>
      <c r="P185" s="253"/>
      <c r="Q185" s="253"/>
      <c r="R185" s="253"/>
      <c r="S185" s="253"/>
      <c r="T185" s="254"/>
      <c r="AT185" s="216" t="s">
        <v>134</v>
      </c>
      <c r="AU185" s="216" t="s">
        <v>84</v>
      </c>
      <c r="AV185" s="14" t="s">
        <v>84</v>
      </c>
      <c r="AW185" s="14" t="s">
        <v>35</v>
      </c>
      <c r="AX185" s="14" t="s">
        <v>82</v>
      </c>
      <c r="AY185" s="216" t="s">
        <v>121</v>
      </c>
    </row>
    <row r="186" spans="1:31" s="2" customFormat="1" ht="6.9" customHeight="1">
      <c r="A186" s="36"/>
      <c r="B186" s="50"/>
      <c r="C186" s="51"/>
      <c r="D186" s="51"/>
      <c r="E186" s="51"/>
      <c r="F186" s="51"/>
      <c r="G186" s="51"/>
      <c r="H186" s="51"/>
      <c r="I186" s="51"/>
      <c r="J186" s="51"/>
      <c r="K186" s="51"/>
      <c r="L186" s="41"/>
      <c r="M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</row>
  </sheetData>
  <sheetProtection algorithmName="SHA-512" hashValue="YFGsCfNAV8s9RkwGqaFkUIqgf9t0U1ro0Zf0ooMcDTYv7uGuccTX4ctyMDqdSv0RyFZ9cRFN5zZcWDBz7LHpUQ==" saltValue="bm/U3b3DcrfUVSEYB2TgntqYzCLzMSRn3V4MXidYPuWfHQGuD8u8CaihHTMXm8s/fE2/pBsBmi0X64u+PfQw8A==" spinCount="100000" sheet="1" objects="1" scenarios="1" formatColumns="0" formatRows="0" autoFilter="0"/>
  <autoFilter ref="C82:K18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7" customFormat="1" ht="45" customHeight="1">
      <c r="B3" s="259"/>
      <c r="C3" s="387" t="s">
        <v>1141</v>
      </c>
      <c r="D3" s="387"/>
      <c r="E3" s="387"/>
      <c r="F3" s="387"/>
      <c r="G3" s="387"/>
      <c r="H3" s="387"/>
      <c r="I3" s="387"/>
      <c r="J3" s="387"/>
      <c r="K3" s="260"/>
    </row>
    <row r="4" spans="2:11" s="1" customFormat="1" ht="25.5" customHeight="1">
      <c r="B4" s="261"/>
      <c r="C4" s="392" t="s">
        <v>1142</v>
      </c>
      <c r="D4" s="392"/>
      <c r="E4" s="392"/>
      <c r="F4" s="392"/>
      <c r="G4" s="392"/>
      <c r="H4" s="392"/>
      <c r="I4" s="392"/>
      <c r="J4" s="392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391" t="s">
        <v>1143</v>
      </c>
      <c r="D6" s="391"/>
      <c r="E6" s="391"/>
      <c r="F6" s="391"/>
      <c r="G6" s="391"/>
      <c r="H6" s="391"/>
      <c r="I6" s="391"/>
      <c r="J6" s="391"/>
      <c r="K6" s="262"/>
    </row>
    <row r="7" spans="2:11" s="1" customFormat="1" ht="15" customHeight="1">
      <c r="B7" s="265"/>
      <c r="C7" s="391" t="s">
        <v>1144</v>
      </c>
      <c r="D7" s="391"/>
      <c r="E7" s="391"/>
      <c r="F7" s="391"/>
      <c r="G7" s="391"/>
      <c r="H7" s="391"/>
      <c r="I7" s="391"/>
      <c r="J7" s="391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391" t="s">
        <v>1145</v>
      </c>
      <c r="D9" s="391"/>
      <c r="E9" s="391"/>
      <c r="F9" s="391"/>
      <c r="G9" s="391"/>
      <c r="H9" s="391"/>
      <c r="I9" s="391"/>
      <c r="J9" s="391"/>
      <c r="K9" s="262"/>
    </row>
    <row r="10" spans="2:11" s="1" customFormat="1" ht="15" customHeight="1">
      <c r="B10" s="265"/>
      <c r="C10" s="264"/>
      <c r="D10" s="391" t="s">
        <v>1146</v>
      </c>
      <c r="E10" s="391"/>
      <c r="F10" s="391"/>
      <c r="G10" s="391"/>
      <c r="H10" s="391"/>
      <c r="I10" s="391"/>
      <c r="J10" s="391"/>
      <c r="K10" s="262"/>
    </row>
    <row r="11" spans="2:11" s="1" customFormat="1" ht="15" customHeight="1">
      <c r="B11" s="265"/>
      <c r="C11" s="266"/>
      <c r="D11" s="391" t="s">
        <v>1147</v>
      </c>
      <c r="E11" s="391"/>
      <c r="F11" s="391"/>
      <c r="G11" s="391"/>
      <c r="H11" s="391"/>
      <c r="I11" s="391"/>
      <c r="J11" s="391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1148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391" t="s">
        <v>1149</v>
      </c>
      <c r="E15" s="391"/>
      <c r="F15" s="391"/>
      <c r="G15" s="391"/>
      <c r="H15" s="391"/>
      <c r="I15" s="391"/>
      <c r="J15" s="391"/>
      <c r="K15" s="262"/>
    </row>
    <row r="16" spans="2:11" s="1" customFormat="1" ht="15" customHeight="1">
      <c r="B16" s="265"/>
      <c r="C16" s="266"/>
      <c r="D16" s="391" t="s">
        <v>1150</v>
      </c>
      <c r="E16" s="391"/>
      <c r="F16" s="391"/>
      <c r="G16" s="391"/>
      <c r="H16" s="391"/>
      <c r="I16" s="391"/>
      <c r="J16" s="391"/>
      <c r="K16" s="262"/>
    </row>
    <row r="17" spans="2:11" s="1" customFormat="1" ht="15" customHeight="1">
      <c r="B17" s="265"/>
      <c r="C17" s="266"/>
      <c r="D17" s="391" t="s">
        <v>1151</v>
      </c>
      <c r="E17" s="391"/>
      <c r="F17" s="391"/>
      <c r="G17" s="391"/>
      <c r="H17" s="391"/>
      <c r="I17" s="391"/>
      <c r="J17" s="391"/>
      <c r="K17" s="262"/>
    </row>
    <row r="18" spans="2:11" s="1" customFormat="1" ht="15" customHeight="1">
      <c r="B18" s="265"/>
      <c r="C18" s="266"/>
      <c r="D18" s="266"/>
      <c r="E18" s="268" t="s">
        <v>81</v>
      </c>
      <c r="F18" s="391" t="s">
        <v>1152</v>
      </c>
      <c r="G18" s="391"/>
      <c r="H18" s="391"/>
      <c r="I18" s="391"/>
      <c r="J18" s="391"/>
      <c r="K18" s="262"/>
    </row>
    <row r="19" spans="2:11" s="1" customFormat="1" ht="15" customHeight="1">
      <c r="B19" s="265"/>
      <c r="C19" s="266"/>
      <c r="D19" s="266"/>
      <c r="E19" s="268" t="s">
        <v>1153</v>
      </c>
      <c r="F19" s="391" t="s">
        <v>1154</v>
      </c>
      <c r="G19" s="391"/>
      <c r="H19" s="391"/>
      <c r="I19" s="391"/>
      <c r="J19" s="391"/>
      <c r="K19" s="262"/>
    </row>
    <row r="20" spans="2:11" s="1" customFormat="1" ht="15" customHeight="1">
      <c r="B20" s="265"/>
      <c r="C20" s="266"/>
      <c r="D20" s="266"/>
      <c r="E20" s="268" t="s">
        <v>1155</v>
      </c>
      <c r="F20" s="391" t="s">
        <v>1156</v>
      </c>
      <c r="G20" s="391"/>
      <c r="H20" s="391"/>
      <c r="I20" s="391"/>
      <c r="J20" s="391"/>
      <c r="K20" s="262"/>
    </row>
    <row r="21" spans="2:11" s="1" customFormat="1" ht="15" customHeight="1">
      <c r="B21" s="265"/>
      <c r="C21" s="266"/>
      <c r="D21" s="266"/>
      <c r="E21" s="268" t="s">
        <v>85</v>
      </c>
      <c r="F21" s="391" t="s">
        <v>86</v>
      </c>
      <c r="G21" s="391"/>
      <c r="H21" s="391"/>
      <c r="I21" s="391"/>
      <c r="J21" s="391"/>
      <c r="K21" s="262"/>
    </row>
    <row r="22" spans="2:11" s="1" customFormat="1" ht="15" customHeight="1">
      <c r="B22" s="265"/>
      <c r="C22" s="266"/>
      <c r="D22" s="266"/>
      <c r="E22" s="268" t="s">
        <v>1032</v>
      </c>
      <c r="F22" s="391" t="s">
        <v>1157</v>
      </c>
      <c r="G22" s="391"/>
      <c r="H22" s="391"/>
      <c r="I22" s="391"/>
      <c r="J22" s="391"/>
      <c r="K22" s="262"/>
    </row>
    <row r="23" spans="2:11" s="1" customFormat="1" ht="15" customHeight="1">
      <c r="B23" s="265"/>
      <c r="C23" s="266"/>
      <c r="D23" s="266"/>
      <c r="E23" s="268" t="s">
        <v>1158</v>
      </c>
      <c r="F23" s="391" t="s">
        <v>1159</v>
      </c>
      <c r="G23" s="391"/>
      <c r="H23" s="391"/>
      <c r="I23" s="391"/>
      <c r="J23" s="391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391" t="s">
        <v>1160</v>
      </c>
      <c r="D25" s="391"/>
      <c r="E25" s="391"/>
      <c r="F25" s="391"/>
      <c r="G25" s="391"/>
      <c r="H25" s="391"/>
      <c r="I25" s="391"/>
      <c r="J25" s="391"/>
      <c r="K25" s="262"/>
    </row>
    <row r="26" spans="2:11" s="1" customFormat="1" ht="15" customHeight="1">
      <c r="B26" s="265"/>
      <c r="C26" s="391" t="s">
        <v>1161</v>
      </c>
      <c r="D26" s="391"/>
      <c r="E26" s="391"/>
      <c r="F26" s="391"/>
      <c r="G26" s="391"/>
      <c r="H26" s="391"/>
      <c r="I26" s="391"/>
      <c r="J26" s="391"/>
      <c r="K26" s="262"/>
    </row>
    <row r="27" spans="2:11" s="1" customFormat="1" ht="15" customHeight="1">
      <c r="B27" s="265"/>
      <c r="C27" s="264"/>
      <c r="D27" s="391" t="s">
        <v>1162</v>
      </c>
      <c r="E27" s="391"/>
      <c r="F27" s="391"/>
      <c r="G27" s="391"/>
      <c r="H27" s="391"/>
      <c r="I27" s="391"/>
      <c r="J27" s="391"/>
      <c r="K27" s="262"/>
    </row>
    <row r="28" spans="2:11" s="1" customFormat="1" ht="15" customHeight="1">
      <c r="B28" s="265"/>
      <c r="C28" s="266"/>
      <c r="D28" s="391" t="s">
        <v>1163</v>
      </c>
      <c r="E28" s="391"/>
      <c r="F28" s="391"/>
      <c r="G28" s="391"/>
      <c r="H28" s="391"/>
      <c r="I28" s="391"/>
      <c r="J28" s="391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391" t="s">
        <v>1164</v>
      </c>
      <c r="E30" s="391"/>
      <c r="F30" s="391"/>
      <c r="G30" s="391"/>
      <c r="H30" s="391"/>
      <c r="I30" s="391"/>
      <c r="J30" s="391"/>
      <c r="K30" s="262"/>
    </row>
    <row r="31" spans="2:11" s="1" customFormat="1" ht="15" customHeight="1">
      <c r="B31" s="265"/>
      <c r="C31" s="266"/>
      <c r="D31" s="391" t="s">
        <v>1165</v>
      </c>
      <c r="E31" s="391"/>
      <c r="F31" s="391"/>
      <c r="G31" s="391"/>
      <c r="H31" s="391"/>
      <c r="I31" s="391"/>
      <c r="J31" s="391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391" t="s">
        <v>1166</v>
      </c>
      <c r="E33" s="391"/>
      <c r="F33" s="391"/>
      <c r="G33" s="391"/>
      <c r="H33" s="391"/>
      <c r="I33" s="391"/>
      <c r="J33" s="391"/>
      <c r="K33" s="262"/>
    </row>
    <row r="34" spans="2:11" s="1" customFormat="1" ht="15" customHeight="1">
      <c r="B34" s="265"/>
      <c r="C34" s="266"/>
      <c r="D34" s="391" t="s">
        <v>1167</v>
      </c>
      <c r="E34" s="391"/>
      <c r="F34" s="391"/>
      <c r="G34" s="391"/>
      <c r="H34" s="391"/>
      <c r="I34" s="391"/>
      <c r="J34" s="391"/>
      <c r="K34" s="262"/>
    </row>
    <row r="35" spans="2:11" s="1" customFormat="1" ht="15" customHeight="1">
      <c r="B35" s="265"/>
      <c r="C35" s="266"/>
      <c r="D35" s="391" t="s">
        <v>1168</v>
      </c>
      <c r="E35" s="391"/>
      <c r="F35" s="391"/>
      <c r="G35" s="391"/>
      <c r="H35" s="391"/>
      <c r="I35" s="391"/>
      <c r="J35" s="391"/>
      <c r="K35" s="262"/>
    </row>
    <row r="36" spans="2:11" s="1" customFormat="1" ht="15" customHeight="1">
      <c r="B36" s="265"/>
      <c r="C36" s="266"/>
      <c r="D36" s="264"/>
      <c r="E36" s="267" t="s">
        <v>107</v>
      </c>
      <c r="F36" s="264"/>
      <c r="G36" s="391" t="s">
        <v>1169</v>
      </c>
      <c r="H36" s="391"/>
      <c r="I36" s="391"/>
      <c r="J36" s="391"/>
      <c r="K36" s="262"/>
    </row>
    <row r="37" spans="2:11" s="1" customFormat="1" ht="30.75" customHeight="1">
      <c r="B37" s="265"/>
      <c r="C37" s="266"/>
      <c r="D37" s="264"/>
      <c r="E37" s="267" t="s">
        <v>1170</v>
      </c>
      <c r="F37" s="264"/>
      <c r="G37" s="391" t="s">
        <v>1171</v>
      </c>
      <c r="H37" s="391"/>
      <c r="I37" s="391"/>
      <c r="J37" s="391"/>
      <c r="K37" s="262"/>
    </row>
    <row r="38" spans="2:11" s="1" customFormat="1" ht="15" customHeight="1">
      <c r="B38" s="265"/>
      <c r="C38" s="266"/>
      <c r="D38" s="264"/>
      <c r="E38" s="267" t="s">
        <v>55</v>
      </c>
      <c r="F38" s="264"/>
      <c r="G38" s="391" t="s">
        <v>1172</v>
      </c>
      <c r="H38" s="391"/>
      <c r="I38" s="391"/>
      <c r="J38" s="391"/>
      <c r="K38" s="262"/>
    </row>
    <row r="39" spans="2:11" s="1" customFormat="1" ht="15" customHeight="1">
      <c r="B39" s="265"/>
      <c r="C39" s="266"/>
      <c r="D39" s="264"/>
      <c r="E39" s="267" t="s">
        <v>56</v>
      </c>
      <c r="F39" s="264"/>
      <c r="G39" s="391" t="s">
        <v>1173</v>
      </c>
      <c r="H39" s="391"/>
      <c r="I39" s="391"/>
      <c r="J39" s="391"/>
      <c r="K39" s="262"/>
    </row>
    <row r="40" spans="2:11" s="1" customFormat="1" ht="15" customHeight="1">
      <c r="B40" s="265"/>
      <c r="C40" s="266"/>
      <c r="D40" s="264"/>
      <c r="E40" s="267" t="s">
        <v>108</v>
      </c>
      <c r="F40" s="264"/>
      <c r="G40" s="391" t="s">
        <v>1174</v>
      </c>
      <c r="H40" s="391"/>
      <c r="I40" s="391"/>
      <c r="J40" s="391"/>
      <c r="K40" s="262"/>
    </row>
    <row r="41" spans="2:11" s="1" customFormat="1" ht="15" customHeight="1">
      <c r="B41" s="265"/>
      <c r="C41" s="266"/>
      <c r="D41" s="264"/>
      <c r="E41" s="267" t="s">
        <v>109</v>
      </c>
      <c r="F41" s="264"/>
      <c r="G41" s="391" t="s">
        <v>1175</v>
      </c>
      <c r="H41" s="391"/>
      <c r="I41" s="391"/>
      <c r="J41" s="391"/>
      <c r="K41" s="262"/>
    </row>
    <row r="42" spans="2:11" s="1" customFormat="1" ht="15" customHeight="1">
      <c r="B42" s="265"/>
      <c r="C42" s="266"/>
      <c r="D42" s="264"/>
      <c r="E42" s="267" t="s">
        <v>1176</v>
      </c>
      <c r="F42" s="264"/>
      <c r="G42" s="391" t="s">
        <v>1177</v>
      </c>
      <c r="H42" s="391"/>
      <c r="I42" s="391"/>
      <c r="J42" s="391"/>
      <c r="K42" s="262"/>
    </row>
    <row r="43" spans="2:11" s="1" customFormat="1" ht="15" customHeight="1">
      <c r="B43" s="265"/>
      <c r="C43" s="266"/>
      <c r="D43" s="264"/>
      <c r="E43" s="267"/>
      <c r="F43" s="264"/>
      <c r="G43" s="391" t="s">
        <v>1178</v>
      </c>
      <c r="H43" s="391"/>
      <c r="I43" s="391"/>
      <c r="J43" s="391"/>
      <c r="K43" s="262"/>
    </row>
    <row r="44" spans="2:11" s="1" customFormat="1" ht="15" customHeight="1">
      <c r="B44" s="265"/>
      <c r="C44" s="266"/>
      <c r="D44" s="264"/>
      <c r="E44" s="267" t="s">
        <v>1179</v>
      </c>
      <c r="F44" s="264"/>
      <c r="G44" s="391" t="s">
        <v>1180</v>
      </c>
      <c r="H44" s="391"/>
      <c r="I44" s="391"/>
      <c r="J44" s="391"/>
      <c r="K44" s="262"/>
    </row>
    <row r="45" spans="2:11" s="1" customFormat="1" ht="15" customHeight="1">
      <c r="B45" s="265"/>
      <c r="C45" s="266"/>
      <c r="D45" s="264"/>
      <c r="E45" s="267" t="s">
        <v>111</v>
      </c>
      <c r="F45" s="264"/>
      <c r="G45" s="391" t="s">
        <v>1181</v>
      </c>
      <c r="H45" s="391"/>
      <c r="I45" s="391"/>
      <c r="J45" s="391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391" t="s">
        <v>1182</v>
      </c>
      <c r="E47" s="391"/>
      <c r="F47" s="391"/>
      <c r="G47" s="391"/>
      <c r="H47" s="391"/>
      <c r="I47" s="391"/>
      <c r="J47" s="391"/>
      <c r="K47" s="262"/>
    </row>
    <row r="48" spans="2:11" s="1" customFormat="1" ht="15" customHeight="1">
      <c r="B48" s="265"/>
      <c r="C48" s="266"/>
      <c r="D48" s="266"/>
      <c r="E48" s="391" t="s">
        <v>1183</v>
      </c>
      <c r="F48" s="391"/>
      <c r="G48" s="391"/>
      <c r="H48" s="391"/>
      <c r="I48" s="391"/>
      <c r="J48" s="391"/>
      <c r="K48" s="262"/>
    </row>
    <row r="49" spans="2:11" s="1" customFormat="1" ht="15" customHeight="1">
      <c r="B49" s="265"/>
      <c r="C49" s="266"/>
      <c r="D49" s="266"/>
      <c r="E49" s="391" t="s">
        <v>1184</v>
      </c>
      <c r="F49" s="391"/>
      <c r="G49" s="391"/>
      <c r="H49" s="391"/>
      <c r="I49" s="391"/>
      <c r="J49" s="391"/>
      <c r="K49" s="262"/>
    </row>
    <row r="50" spans="2:11" s="1" customFormat="1" ht="15" customHeight="1">
      <c r="B50" s="265"/>
      <c r="C50" s="266"/>
      <c r="D50" s="266"/>
      <c r="E50" s="391" t="s">
        <v>1185</v>
      </c>
      <c r="F50" s="391"/>
      <c r="G50" s="391"/>
      <c r="H50" s="391"/>
      <c r="I50" s="391"/>
      <c r="J50" s="391"/>
      <c r="K50" s="262"/>
    </row>
    <row r="51" spans="2:11" s="1" customFormat="1" ht="15" customHeight="1">
      <c r="B51" s="265"/>
      <c r="C51" s="266"/>
      <c r="D51" s="391" t="s">
        <v>1186</v>
      </c>
      <c r="E51" s="391"/>
      <c r="F51" s="391"/>
      <c r="G51" s="391"/>
      <c r="H51" s="391"/>
      <c r="I51" s="391"/>
      <c r="J51" s="391"/>
      <c r="K51" s="262"/>
    </row>
    <row r="52" spans="2:11" s="1" customFormat="1" ht="25.5" customHeight="1">
      <c r="B52" s="261"/>
      <c r="C52" s="392" t="s">
        <v>1187</v>
      </c>
      <c r="D52" s="392"/>
      <c r="E52" s="392"/>
      <c r="F52" s="392"/>
      <c r="G52" s="392"/>
      <c r="H52" s="392"/>
      <c r="I52" s="392"/>
      <c r="J52" s="392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391" t="s">
        <v>1188</v>
      </c>
      <c r="D54" s="391"/>
      <c r="E54" s="391"/>
      <c r="F54" s="391"/>
      <c r="G54" s="391"/>
      <c r="H54" s="391"/>
      <c r="I54" s="391"/>
      <c r="J54" s="391"/>
      <c r="K54" s="262"/>
    </row>
    <row r="55" spans="2:11" s="1" customFormat="1" ht="15" customHeight="1">
      <c r="B55" s="261"/>
      <c r="C55" s="391" t="s">
        <v>1189</v>
      </c>
      <c r="D55" s="391"/>
      <c r="E55" s="391"/>
      <c r="F55" s="391"/>
      <c r="G55" s="391"/>
      <c r="H55" s="391"/>
      <c r="I55" s="391"/>
      <c r="J55" s="391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391" t="s">
        <v>1190</v>
      </c>
      <c r="D57" s="391"/>
      <c r="E57" s="391"/>
      <c r="F57" s="391"/>
      <c r="G57" s="391"/>
      <c r="H57" s="391"/>
      <c r="I57" s="391"/>
      <c r="J57" s="391"/>
      <c r="K57" s="262"/>
    </row>
    <row r="58" spans="2:11" s="1" customFormat="1" ht="15" customHeight="1">
      <c r="B58" s="261"/>
      <c r="C58" s="266"/>
      <c r="D58" s="391" t="s">
        <v>1191</v>
      </c>
      <c r="E58" s="391"/>
      <c r="F58" s="391"/>
      <c r="G58" s="391"/>
      <c r="H58" s="391"/>
      <c r="I58" s="391"/>
      <c r="J58" s="391"/>
      <c r="K58" s="262"/>
    </row>
    <row r="59" spans="2:11" s="1" customFormat="1" ht="15" customHeight="1">
      <c r="B59" s="261"/>
      <c r="C59" s="266"/>
      <c r="D59" s="391" t="s">
        <v>1192</v>
      </c>
      <c r="E59" s="391"/>
      <c r="F59" s="391"/>
      <c r="G59" s="391"/>
      <c r="H59" s="391"/>
      <c r="I59" s="391"/>
      <c r="J59" s="391"/>
      <c r="K59" s="262"/>
    </row>
    <row r="60" spans="2:11" s="1" customFormat="1" ht="15" customHeight="1">
      <c r="B60" s="261"/>
      <c r="C60" s="266"/>
      <c r="D60" s="391" t="s">
        <v>1193</v>
      </c>
      <c r="E60" s="391"/>
      <c r="F60" s="391"/>
      <c r="G60" s="391"/>
      <c r="H60" s="391"/>
      <c r="I60" s="391"/>
      <c r="J60" s="391"/>
      <c r="K60" s="262"/>
    </row>
    <row r="61" spans="2:11" s="1" customFormat="1" ht="15" customHeight="1">
      <c r="B61" s="261"/>
      <c r="C61" s="266"/>
      <c r="D61" s="391" t="s">
        <v>1194</v>
      </c>
      <c r="E61" s="391"/>
      <c r="F61" s="391"/>
      <c r="G61" s="391"/>
      <c r="H61" s="391"/>
      <c r="I61" s="391"/>
      <c r="J61" s="391"/>
      <c r="K61" s="262"/>
    </row>
    <row r="62" spans="2:11" s="1" customFormat="1" ht="15" customHeight="1">
      <c r="B62" s="261"/>
      <c r="C62" s="266"/>
      <c r="D62" s="393" t="s">
        <v>1195</v>
      </c>
      <c r="E62" s="393"/>
      <c r="F62" s="393"/>
      <c r="G62" s="393"/>
      <c r="H62" s="393"/>
      <c r="I62" s="393"/>
      <c r="J62" s="393"/>
      <c r="K62" s="262"/>
    </row>
    <row r="63" spans="2:11" s="1" customFormat="1" ht="15" customHeight="1">
      <c r="B63" s="261"/>
      <c r="C63" s="266"/>
      <c r="D63" s="391" t="s">
        <v>1196</v>
      </c>
      <c r="E63" s="391"/>
      <c r="F63" s="391"/>
      <c r="G63" s="391"/>
      <c r="H63" s="391"/>
      <c r="I63" s="391"/>
      <c r="J63" s="391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391" t="s">
        <v>1197</v>
      </c>
      <c r="E65" s="391"/>
      <c r="F65" s="391"/>
      <c r="G65" s="391"/>
      <c r="H65" s="391"/>
      <c r="I65" s="391"/>
      <c r="J65" s="391"/>
      <c r="K65" s="262"/>
    </row>
    <row r="66" spans="2:11" s="1" customFormat="1" ht="15" customHeight="1">
      <c r="B66" s="261"/>
      <c r="C66" s="266"/>
      <c r="D66" s="393" t="s">
        <v>1198</v>
      </c>
      <c r="E66" s="393"/>
      <c r="F66" s="393"/>
      <c r="G66" s="393"/>
      <c r="H66" s="393"/>
      <c r="I66" s="393"/>
      <c r="J66" s="393"/>
      <c r="K66" s="262"/>
    </row>
    <row r="67" spans="2:11" s="1" customFormat="1" ht="15" customHeight="1">
      <c r="B67" s="261"/>
      <c r="C67" s="266"/>
      <c r="D67" s="391" t="s">
        <v>1199</v>
      </c>
      <c r="E67" s="391"/>
      <c r="F67" s="391"/>
      <c r="G67" s="391"/>
      <c r="H67" s="391"/>
      <c r="I67" s="391"/>
      <c r="J67" s="391"/>
      <c r="K67" s="262"/>
    </row>
    <row r="68" spans="2:11" s="1" customFormat="1" ht="15" customHeight="1">
      <c r="B68" s="261"/>
      <c r="C68" s="266"/>
      <c r="D68" s="391" t="s">
        <v>1200</v>
      </c>
      <c r="E68" s="391"/>
      <c r="F68" s="391"/>
      <c r="G68" s="391"/>
      <c r="H68" s="391"/>
      <c r="I68" s="391"/>
      <c r="J68" s="391"/>
      <c r="K68" s="262"/>
    </row>
    <row r="69" spans="2:11" s="1" customFormat="1" ht="15" customHeight="1">
      <c r="B69" s="261"/>
      <c r="C69" s="266"/>
      <c r="D69" s="391" t="s">
        <v>1201</v>
      </c>
      <c r="E69" s="391"/>
      <c r="F69" s="391"/>
      <c r="G69" s="391"/>
      <c r="H69" s="391"/>
      <c r="I69" s="391"/>
      <c r="J69" s="391"/>
      <c r="K69" s="262"/>
    </row>
    <row r="70" spans="2:11" s="1" customFormat="1" ht="15" customHeight="1">
      <c r="B70" s="261"/>
      <c r="C70" s="266"/>
      <c r="D70" s="391" t="s">
        <v>1202</v>
      </c>
      <c r="E70" s="391"/>
      <c r="F70" s="391"/>
      <c r="G70" s="391"/>
      <c r="H70" s="391"/>
      <c r="I70" s="391"/>
      <c r="J70" s="391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386" t="s">
        <v>1203</v>
      </c>
      <c r="D75" s="386"/>
      <c r="E75" s="386"/>
      <c r="F75" s="386"/>
      <c r="G75" s="386"/>
      <c r="H75" s="386"/>
      <c r="I75" s="386"/>
      <c r="J75" s="386"/>
      <c r="K75" s="279"/>
    </row>
    <row r="76" spans="2:11" s="1" customFormat="1" ht="17.25" customHeight="1">
      <c r="B76" s="278"/>
      <c r="C76" s="280" t="s">
        <v>1204</v>
      </c>
      <c r="D76" s="280"/>
      <c r="E76" s="280"/>
      <c r="F76" s="280" t="s">
        <v>1205</v>
      </c>
      <c r="G76" s="281"/>
      <c r="H76" s="280" t="s">
        <v>56</v>
      </c>
      <c r="I76" s="280" t="s">
        <v>59</v>
      </c>
      <c r="J76" s="280" t="s">
        <v>1206</v>
      </c>
      <c r="K76" s="279"/>
    </row>
    <row r="77" spans="2:11" s="1" customFormat="1" ht="17.25" customHeight="1">
      <c r="B77" s="278"/>
      <c r="C77" s="282" t="s">
        <v>1207</v>
      </c>
      <c r="D77" s="282"/>
      <c r="E77" s="282"/>
      <c r="F77" s="283" t="s">
        <v>1208</v>
      </c>
      <c r="G77" s="284"/>
      <c r="H77" s="282"/>
      <c r="I77" s="282"/>
      <c r="J77" s="282" t="s">
        <v>1209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55</v>
      </c>
      <c r="D79" s="287"/>
      <c r="E79" s="287"/>
      <c r="F79" s="288" t="s">
        <v>1210</v>
      </c>
      <c r="G79" s="289"/>
      <c r="H79" s="267" t="s">
        <v>1211</v>
      </c>
      <c r="I79" s="267" t="s">
        <v>1212</v>
      </c>
      <c r="J79" s="267">
        <v>20</v>
      </c>
      <c r="K79" s="279"/>
    </row>
    <row r="80" spans="2:11" s="1" customFormat="1" ht="15" customHeight="1">
      <c r="B80" s="278"/>
      <c r="C80" s="267" t="s">
        <v>1213</v>
      </c>
      <c r="D80" s="267"/>
      <c r="E80" s="267"/>
      <c r="F80" s="288" t="s">
        <v>1210</v>
      </c>
      <c r="G80" s="289"/>
      <c r="H80" s="267" t="s">
        <v>1214</v>
      </c>
      <c r="I80" s="267" t="s">
        <v>1212</v>
      </c>
      <c r="J80" s="267">
        <v>120</v>
      </c>
      <c r="K80" s="279"/>
    </row>
    <row r="81" spans="2:11" s="1" customFormat="1" ht="15" customHeight="1">
      <c r="B81" s="290"/>
      <c r="C81" s="267" t="s">
        <v>1215</v>
      </c>
      <c r="D81" s="267"/>
      <c r="E81" s="267"/>
      <c r="F81" s="288" t="s">
        <v>1216</v>
      </c>
      <c r="G81" s="289"/>
      <c r="H81" s="267" t="s">
        <v>1217</v>
      </c>
      <c r="I81" s="267" t="s">
        <v>1212</v>
      </c>
      <c r="J81" s="267">
        <v>50</v>
      </c>
      <c r="K81" s="279"/>
    </row>
    <row r="82" spans="2:11" s="1" customFormat="1" ht="15" customHeight="1">
      <c r="B82" s="290"/>
      <c r="C82" s="267" t="s">
        <v>1218</v>
      </c>
      <c r="D82" s="267"/>
      <c r="E82" s="267"/>
      <c r="F82" s="288" t="s">
        <v>1210</v>
      </c>
      <c r="G82" s="289"/>
      <c r="H82" s="267" t="s">
        <v>1219</v>
      </c>
      <c r="I82" s="267" t="s">
        <v>1220</v>
      </c>
      <c r="J82" s="267"/>
      <c r="K82" s="279"/>
    </row>
    <row r="83" spans="2:11" s="1" customFormat="1" ht="15" customHeight="1">
      <c r="B83" s="290"/>
      <c r="C83" s="291" t="s">
        <v>1221</v>
      </c>
      <c r="D83" s="291"/>
      <c r="E83" s="291"/>
      <c r="F83" s="292" t="s">
        <v>1216</v>
      </c>
      <c r="G83" s="291"/>
      <c r="H83" s="291" t="s">
        <v>1222</v>
      </c>
      <c r="I83" s="291" t="s">
        <v>1212</v>
      </c>
      <c r="J83" s="291">
        <v>15</v>
      </c>
      <c r="K83" s="279"/>
    </row>
    <row r="84" spans="2:11" s="1" customFormat="1" ht="15" customHeight="1">
      <c r="B84" s="290"/>
      <c r="C84" s="291" t="s">
        <v>1223</v>
      </c>
      <c r="D84" s="291"/>
      <c r="E84" s="291"/>
      <c r="F84" s="292" t="s">
        <v>1216</v>
      </c>
      <c r="G84" s="291"/>
      <c r="H84" s="291" t="s">
        <v>1224</v>
      </c>
      <c r="I84" s="291" t="s">
        <v>1212</v>
      </c>
      <c r="J84" s="291">
        <v>15</v>
      </c>
      <c r="K84" s="279"/>
    </row>
    <row r="85" spans="2:11" s="1" customFormat="1" ht="15" customHeight="1">
      <c r="B85" s="290"/>
      <c r="C85" s="291" t="s">
        <v>1225</v>
      </c>
      <c r="D85" s="291"/>
      <c r="E85" s="291"/>
      <c r="F85" s="292" t="s">
        <v>1216</v>
      </c>
      <c r="G85" s="291"/>
      <c r="H85" s="291" t="s">
        <v>1226</v>
      </c>
      <c r="I85" s="291" t="s">
        <v>1212</v>
      </c>
      <c r="J85" s="291">
        <v>20</v>
      </c>
      <c r="K85" s="279"/>
    </row>
    <row r="86" spans="2:11" s="1" customFormat="1" ht="15" customHeight="1">
      <c r="B86" s="290"/>
      <c r="C86" s="291" t="s">
        <v>1227</v>
      </c>
      <c r="D86" s="291"/>
      <c r="E86" s="291"/>
      <c r="F86" s="292" t="s">
        <v>1216</v>
      </c>
      <c r="G86" s="291"/>
      <c r="H86" s="291" t="s">
        <v>1228</v>
      </c>
      <c r="I86" s="291" t="s">
        <v>1212</v>
      </c>
      <c r="J86" s="291">
        <v>20</v>
      </c>
      <c r="K86" s="279"/>
    </row>
    <row r="87" spans="2:11" s="1" customFormat="1" ht="15" customHeight="1">
      <c r="B87" s="290"/>
      <c r="C87" s="267" t="s">
        <v>1229</v>
      </c>
      <c r="D87" s="267"/>
      <c r="E87" s="267"/>
      <c r="F87" s="288" t="s">
        <v>1216</v>
      </c>
      <c r="G87" s="289"/>
      <c r="H87" s="267" t="s">
        <v>1230</v>
      </c>
      <c r="I87" s="267" t="s">
        <v>1212</v>
      </c>
      <c r="J87" s="267">
        <v>50</v>
      </c>
      <c r="K87" s="279"/>
    </row>
    <row r="88" spans="2:11" s="1" customFormat="1" ht="15" customHeight="1">
      <c r="B88" s="290"/>
      <c r="C88" s="267" t="s">
        <v>1231</v>
      </c>
      <c r="D88" s="267"/>
      <c r="E88" s="267"/>
      <c r="F88" s="288" t="s">
        <v>1216</v>
      </c>
      <c r="G88" s="289"/>
      <c r="H88" s="267" t="s">
        <v>1232</v>
      </c>
      <c r="I88" s="267" t="s">
        <v>1212</v>
      </c>
      <c r="J88" s="267">
        <v>20</v>
      </c>
      <c r="K88" s="279"/>
    </row>
    <row r="89" spans="2:11" s="1" customFormat="1" ht="15" customHeight="1">
      <c r="B89" s="290"/>
      <c r="C89" s="267" t="s">
        <v>1233</v>
      </c>
      <c r="D89" s="267"/>
      <c r="E89" s="267"/>
      <c r="F89" s="288" t="s">
        <v>1216</v>
      </c>
      <c r="G89" s="289"/>
      <c r="H89" s="267" t="s">
        <v>1234</v>
      </c>
      <c r="I89" s="267" t="s">
        <v>1212</v>
      </c>
      <c r="J89" s="267">
        <v>20</v>
      </c>
      <c r="K89" s="279"/>
    </row>
    <row r="90" spans="2:11" s="1" customFormat="1" ht="15" customHeight="1">
      <c r="B90" s="290"/>
      <c r="C90" s="267" t="s">
        <v>1235</v>
      </c>
      <c r="D90" s="267"/>
      <c r="E90" s="267"/>
      <c r="F90" s="288" t="s">
        <v>1216</v>
      </c>
      <c r="G90" s="289"/>
      <c r="H90" s="267" t="s">
        <v>1236</v>
      </c>
      <c r="I90" s="267" t="s">
        <v>1212</v>
      </c>
      <c r="J90" s="267">
        <v>50</v>
      </c>
      <c r="K90" s="279"/>
    </row>
    <row r="91" spans="2:11" s="1" customFormat="1" ht="15" customHeight="1">
      <c r="B91" s="290"/>
      <c r="C91" s="267" t="s">
        <v>1237</v>
      </c>
      <c r="D91" s="267"/>
      <c r="E91" s="267"/>
      <c r="F91" s="288" t="s">
        <v>1216</v>
      </c>
      <c r="G91" s="289"/>
      <c r="H91" s="267" t="s">
        <v>1237</v>
      </c>
      <c r="I91" s="267" t="s">
        <v>1212</v>
      </c>
      <c r="J91" s="267">
        <v>50</v>
      </c>
      <c r="K91" s="279"/>
    </row>
    <row r="92" spans="2:11" s="1" customFormat="1" ht="15" customHeight="1">
      <c r="B92" s="290"/>
      <c r="C92" s="267" t="s">
        <v>1238</v>
      </c>
      <c r="D92" s="267"/>
      <c r="E92" s="267"/>
      <c r="F92" s="288" t="s">
        <v>1216</v>
      </c>
      <c r="G92" s="289"/>
      <c r="H92" s="267" t="s">
        <v>1239</v>
      </c>
      <c r="I92" s="267" t="s">
        <v>1212</v>
      </c>
      <c r="J92" s="267">
        <v>255</v>
      </c>
      <c r="K92" s="279"/>
    </row>
    <row r="93" spans="2:11" s="1" customFormat="1" ht="15" customHeight="1">
      <c r="B93" s="290"/>
      <c r="C93" s="267" t="s">
        <v>1240</v>
      </c>
      <c r="D93" s="267"/>
      <c r="E93" s="267"/>
      <c r="F93" s="288" t="s">
        <v>1210</v>
      </c>
      <c r="G93" s="289"/>
      <c r="H93" s="267" t="s">
        <v>1241</v>
      </c>
      <c r="I93" s="267" t="s">
        <v>1242</v>
      </c>
      <c r="J93" s="267"/>
      <c r="K93" s="279"/>
    </row>
    <row r="94" spans="2:11" s="1" customFormat="1" ht="15" customHeight="1">
      <c r="B94" s="290"/>
      <c r="C94" s="267" t="s">
        <v>1243</v>
      </c>
      <c r="D94" s="267"/>
      <c r="E94" s="267"/>
      <c r="F94" s="288" t="s">
        <v>1210</v>
      </c>
      <c r="G94" s="289"/>
      <c r="H94" s="267" t="s">
        <v>1244</v>
      </c>
      <c r="I94" s="267" t="s">
        <v>1245</v>
      </c>
      <c r="J94" s="267"/>
      <c r="K94" s="279"/>
    </row>
    <row r="95" spans="2:11" s="1" customFormat="1" ht="15" customHeight="1">
      <c r="B95" s="290"/>
      <c r="C95" s="267" t="s">
        <v>1246</v>
      </c>
      <c r="D95" s="267"/>
      <c r="E95" s="267"/>
      <c r="F95" s="288" t="s">
        <v>1210</v>
      </c>
      <c r="G95" s="289"/>
      <c r="H95" s="267" t="s">
        <v>1246</v>
      </c>
      <c r="I95" s="267" t="s">
        <v>1245</v>
      </c>
      <c r="J95" s="267"/>
      <c r="K95" s="279"/>
    </row>
    <row r="96" spans="2:11" s="1" customFormat="1" ht="15" customHeight="1">
      <c r="B96" s="290"/>
      <c r="C96" s="267" t="s">
        <v>40</v>
      </c>
      <c r="D96" s="267"/>
      <c r="E96" s="267"/>
      <c r="F96" s="288" t="s">
        <v>1210</v>
      </c>
      <c r="G96" s="289"/>
      <c r="H96" s="267" t="s">
        <v>1247</v>
      </c>
      <c r="I96" s="267" t="s">
        <v>1245</v>
      </c>
      <c r="J96" s="267"/>
      <c r="K96" s="279"/>
    </row>
    <row r="97" spans="2:11" s="1" customFormat="1" ht="15" customHeight="1">
      <c r="B97" s="290"/>
      <c r="C97" s="267" t="s">
        <v>50</v>
      </c>
      <c r="D97" s="267"/>
      <c r="E97" s="267"/>
      <c r="F97" s="288" t="s">
        <v>1210</v>
      </c>
      <c r="G97" s="289"/>
      <c r="H97" s="267" t="s">
        <v>1248</v>
      </c>
      <c r="I97" s="267" t="s">
        <v>1245</v>
      </c>
      <c r="J97" s="267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386" t="s">
        <v>1249</v>
      </c>
      <c r="D102" s="386"/>
      <c r="E102" s="386"/>
      <c r="F102" s="386"/>
      <c r="G102" s="386"/>
      <c r="H102" s="386"/>
      <c r="I102" s="386"/>
      <c r="J102" s="386"/>
      <c r="K102" s="279"/>
    </row>
    <row r="103" spans="2:11" s="1" customFormat="1" ht="17.25" customHeight="1">
      <c r="B103" s="278"/>
      <c r="C103" s="280" t="s">
        <v>1204</v>
      </c>
      <c r="D103" s="280"/>
      <c r="E103" s="280"/>
      <c r="F103" s="280" t="s">
        <v>1205</v>
      </c>
      <c r="G103" s="281"/>
      <c r="H103" s="280" t="s">
        <v>56</v>
      </c>
      <c r="I103" s="280" t="s">
        <v>59</v>
      </c>
      <c r="J103" s="280" t="s">
        <v>1206</v>
      </c>
      <c r="K103" s="279"/>
    </row>
    <row r="104" spans="2:11" s="1" customFormat="1" ht="17.25" customHeight="1">
      <c r="B104" s="278"/>
      <c r="C104" s="282" t="s">
        <v>1207</v>
      </c>
      <c r="D104" s="282"/>
      <c r="E104" s="282"/>
      <c r="F104" s="283" t="s">
        <v>1208</v>
      </c>
      <c r="G104" s="284"/>
      <c r="H104" s="282"/>
      <c r="I104" s="282"/>
      <c r="J104" s="282" t="s">
        <v>1209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8"/>
      <c r="C106" s="267" t="s">
        <v>55</v>
      </c>
      <c r="D106" s="287"/>
      <c r="E106" s="287"/>
      <c r="F106" s="288" t="s">
        <v>1210</v>
      </c>
      <c r="G106" s="267"/>
      <c r="H106" s="267" t="s">
        <v>1250</v>
      </c>
      <c r="I106" s="267" t="s">
        <v>1212</v>
      </c>
      <c r="J106" s="267">
        <v>20</v>
      </c>
      <c r="K106" s="279"/>
    </row>
    <row r="107" spans="2:11" s="1" customFormat="1" ht="15" customHeight="1">
      <c r="B107" s="278"/>
      <c r="C107" s="267" t="s">
        <v>1213</v>
      </c>
      <c r="D107" s="267"/>
      <c r="E107" s="267"/>
      <c r="F107" s="288" t="s">
        <v>1210</v>
      </c>
      <c r="G107" s="267"/>
      <c r="H107" s="267" t="s">
        <v>1250</v>
      </c>
      <c r="I107" s="267" t="s">
        <v>1212</v>
      </c>
      <c r="J107" s="267">
        <v>120</v>
      </c>
      <c r="K107" s="279"/>
    </row>
    <row r="108" spans="2:11" s="1" customFormat="1" ht="15" customHeight="1">
      <c r="B108" s="290"/>
      <c r="C108" s="267" t="s">
        <v>1215</v>
      </c>
      <c r="D108" s="267"/>
      <c r="E108" s="267"/>
      <c r="F108" s="288" t="s">
        <v>1216</v>
      </c>
      <c r="G108" s="267"/>
      <c r="H108" s="267" t="s">
        <v>1250</v>
      </c>
      <c r="I108" s="267" t="s">
        <v>1212</v>
      </c>
      <c r="J108" s="267">
        <v>50</v>
      </c>
      <c r="K108" s="279"/>
    </row>
    <row r="109" spans="2:11" s="1" customFormat="1" ht="15" customHeight="1">
      <c r="B109" s="290"/>
      <c r="C109" s="267" t="s">
        <v>1218</v>
      </c>
      <c r="D109" s="267"/>
      <c r="E109" s="267"/>
      <c r="F109" s="288" t="s">
        <v>1210</v>
      </c>
      <c r="G109" s="267"/>
      <c r="H109" s="267" t="s">
        <v>1250</v>
      </c>
      <c r="I109" s="267" t="s">
        <v>1220</v>
      </c>
      <c r="J109" s="267"/>
      <c r="K109" s="279"/>
    </row>
    <row r="110" spans="2:11" s="1" customFormat="1" ht="15" customHeight="1">
      <c r="B110" s="290"/>
      <c r="C110" s="267" t="s">
        <v>1229</v>
      </c>
      <c r="D110" s="267"/>
      <c r="E110" s="267"/>
      <c r="F110" s="288" t="s">
        <v>1216</v>
      </c>
      <c r="G110" s="267"/>
      <c r="H110" s="267" t="s">
        <v>1250</v>
      </c>
      <c r="I110" s="267" t="s">
        <v>1212</v>
      </c>
      <c r="J110" s="267">
        <v>50</v>
      </c>
      <c r="K110" s="279"/>
    </row>
    <row r="111" spans="2:11" s="1" customFormat="1" ht="15" customHeight="1">
      <c r="B111" s="290"/>
      <c r="C111" s="267" t="s">
        <v>1237</v>
      </c>
      <c r="D111" s="267"/>
      <c r="E111" s="267"/>
      <c r="F111" s="288" t="s">
        <v>1216</v>
      </c>
      <c r="G111" s="267"/>
      <c r="H111" s="267" t="s">
        <v>1250</v>
      </c>
      <c r="I111" s="267" t="s">
        <v>1212</v>
      </c>
      <c r="J111" s="267">
        <v>50</v>
      </c>
      <c r="K111" s="279"/>
    </row>
    <row r="112" spans="2:11" s="1" customFormat="1" ht="15" customHeight="1">
      <c r="B112" s="290"/>
      <c r="C112" s="267" t="s">
        <v>1235</v>
      </c>
      <c r="D112" s="267"/>
      <c r="E112" s="267"/>
      <c r="F112" s="288" t="s">
        <v>1216</v>
      </c>
      <c r="G112" s="267"/>
      <c r="H112" s="267" t="s">
        <v>1250</v>
      </c>
      <c r="I112" s="267" t="s">
        <v>1212</v>
      </c>
      <c r="J112" s="267">
        <v>50</v>
      </c>
      <c r="K112" s="279"/>
    </row>
    <row r="113" spans="2:11" s="1" customFormat="1" ht="15" customHeight="1">
      <c r="B113" s="290"/>
      <c r="C113" s="267" t="s">
        <v>55</v>
      </c>
      <c r="D113" s="267"/>
      <c r="E113" s="267"/>
      <c r="F113" s="288" t="s">
        <v>1210</v>
      </c>
      <c r="G113" s="267"/>
      <c r="H113" s="267" t="s">
        <v>1251</v>
      </c>
      <c r="I113" s="267" t="s">
        <v>1212</v>
      </c>
      <c r="J113" s="267">
        <v>20</v>
      </c>
      <c r="K113" s="279"/>
    </row>
    <row r="114" spans="2:11" s="1" customFormat="1" ht="15" customHeight="1">
      <c r="B114" s="290"/>
      <c r="C114" s="267" t="s">
        <v>1252</v>
      </c>
      <c r="D114" s="267"/>
      <c r="E114" s="267"/>
      <c r="F114" s="288" t="s">
        <v>1210</v>
      </c>
      <c r="G114" s="267"/>
      <c r="H114" s="267" t="s">
        <v>1253</v>
      </c>
      <c r="I114" s="267" t="s">
        <v>1212</v>
      </c>
      <c r="J114" s="267">
        <v>120</v>
      </c>
      <c r="K114" s="279"/>
    </row>
    <row r="115" spans="2:11" s="1" customFormat="1" ht="15" customHeight="1">
      <c r="B115" s="290"/>
      <c r="C115" s="267" t="s">
        <v>40</v>
      </c>
      <c r="D115" s="267"/>
      <c r="E115" s="267"/>
      <c r="F115" s="288" t="s">
        <v>1210</v>
      </c>
      <c r="G115" s="267"/>
      <c r="H115" s="267" t="s">
        <v>1254</v>
      </c>
      <c r="I115" s="267" t="s">
        <v>1245</v>
      </c>
      <c r="J115" s="267"/>
      <c r="K115" s="279"/>
    </row>
    <row r="116" spans="2:11" s="1" customFormat="1" ht="15" customHeight="1">
      <c r="B116" s="290"/>
      <c r="C116" s="267" t="s">
        <v>50</v>
      </c>
      <c r="D116" s="267"/>
      <c r="E116" s="267"/>
      <c r="F116" s="288" t="s">
        <v>1210</v>
      </c>
      <c r="G116" s="267"/>
      <c r="H116" s="267" t="s">
        <v>1255</v>
      </c>
      <c r="I116" s="267" t="s">
        <v>1245</v>
      </c>
      <c r="J116" s="267"/>
      <c r="K116" s="279"/>
    </row>
    <row r="117" spans="2:11" s="1" customFormat="1" ht="15" customHeight="1">
      <c r="B117" s="290"/>
      <c r="C117" s="267" t="s">
        <v>59</v>
      </c>
      <c r="D117" s="267"/>
      <c r="E117" s="267"/>
      <c r="F117" s="288" t="s">
        <v>1210</v>
      </c>
      <c r="G117" s="267"/>
      <c r="H117" s="267" t="s">
        <v>1256</v>
      </c>
      <c r="I117" s="267" t="s">
        <v>1257</v>
      </c>
      <c r="J117" s="267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387" t="s">
        <v>1258</v>
      </c>
      <c r="D122" s="387"/>
      <c r="E122" s="387"/>
      <c r="F122" s="387"/>
      <c r="G122" s="387"/>
      <c r="H122" s="387"/>
      <c r="I122" s="387"/>
      <c r="J122" s="387"/>
      <c r="K122" s="307"/>
    </row>
    <row r="123" spans="2:11" s="1" customFormat="1" ht="17.25" customHeight="1">
      <c r="B123" s="308"/>
      <c r="C123" s="280" t="s">
        <v>1204</v>
      </c>
      <c r="D123" s="280"/>
      <c r="E123" s="280"/>
      <c r="F123" s="280" t="s">
        <v>1205</v>
      </c>
      <c r="G123" s="281"/>
      <c r="H123" s="280" t="s">
        <v>56</v>
      </c>
      <c r="I123" s="280" t="s">
        <v>59</v>
      </c>
      <c r="J123" s="280" t="s">
        <v>1206</v>
      </c>
      <c r="K123" s="309"/>
    </row>
    <row r="124" spans="2:11" s="1" customFormat="1" ht="17.25" customHeight="1">
      <c r="B124" s="308"/>
      <c r="C124" s="282" t="s">
        <v>1207</v>
      </c>
      <c r="D124" s="282"/>
      <c r="E124" s="282"/>
      <c r="F124" s="283" t="s">
        <v>1208</v>
      </c>
      <c r="G124" s="284"/>
      <c r="H124" s="282"/>
      <c r="I124" s="282"/>
      <c r="J124" s="282" t="s">
        <v>1209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7" t="s">
        <v>1213</v>
      </c>
      <c r="D126" s="287"/>
      <c r="E126" s="287"/>
      <c r="F126" s="288" t="s">
        <v>1210</v>
      </c>
      <c r="G126" s="267"/>
      <c r="H126" s="267" t="s">
        <v>1250</v>
      </c>
      <c r="I126" s="267" t="s">
        <v>1212</v>
      </c>
      <c r="J126" s="267">
        <v>120</v>
      </c>
      <c r="K126" s="313"/>
    </row>
    <row r="127" spans="2:11" s="1" customFormat="1" ht="15" customHeight="1">
      <c r="B127" s="310"/>
      <c r="C127" s="267" t="s">
        <v>1259</v>
      </c>
      <c r="D127" s="267"/>
      <c r="E127" s="267"/>
      <c r="F127" s="288" t="s">
        <v>1210</v>
      </c>
      <c r="G127" s="267"/>
      <c r="H127" s="267" t="s">
        <v>1260</v>
      </c>
      <c r="I127" s="267" t="s">
        <v>1212</v>
      </c>
      <c r="J127" s="267" t="s">
        <v>1261</v>
      </c>
      <c r="K127" s="313"/>
    </row>
    <row r="128" spans="2:11" s="1" customFormat="1" ht="15" customHeight="1">
      <c r="B128" s="310"/>
      <c r="C128" s="267" t="s">
        <v>1158</v>
      </c>
      <c r="D128" s="267"/>
      <c r="E128" s="267"/>
      <c r="F128" s="288" t="s">
        <v>1210</v>
      </c>
      <c r="G128" s="267"/>
      <c r="H128" s="267" t="s">
        <v>1262</v>
      </c>
      <c r="I128" s="267" t="s">
        <v>1212</v>
      </c>
      <c r="J128" s="267" t="s">
        <v>1261</v>
      </c>
      <c r="K128" s="313"/>
    </row>
    <row r="129" spans="2:11" s="1" customFormat="1" ht="15" customHeight="1">
      <c r="B129" s="310"/>
      <c r="C129" s="267" t="s">
        <v>1221</v>
      </c>
      <c r="D129" s="267"/>
      <c r="E129" s="267"/>
      <c r="F129" s="288" t="s">
        <v>1216</v>
      </c>
      <c r="G129" s="267"/>
      <c r="H129" s="267" t="s">
        <v>1222</v>
      </c>
      <c r="I129" s="267" t="s">
        <v>1212</v>
      </c>
      <c r="J129" s="267">
        <v>15</v>
      </c>
      <c r="K129" s="313"/>
    </row>
    <row r="130" spans="2:11" s="1" customFormat="1" ht="15" customHeight="1">
      <c r="B130" s="310"/>
      <c r="C130" s="291" t="s">
        <v>1223</v>
      </c>
      <c r="D130" s="291"/>
      <c r="E130" s="291"/>
      <c r="F130" s="292" t="s">
        <v>1216</v>
      </c>
      <c r="G130" s="291"/>
      <c r="H130" s="291" t="s">
        <v>1224</v>
      </c>
      <c r="I130" s="291" t="s">
        <v>1212</v>
      </c>
      <c r="J130" s="291">
        <v>15</v>
      </c>
      <c r="K130" s="313"/>
    </row>
    <row r="131" spans="2:11" s="1" customFormat="1" ht="15" customHeight="1">
      <c r="B131" s="310"/>
      <c r="C131" s="291" t="s">
        <v>1225</v>
      </c>
      <c r="D131" s="291"/>
      <c r="E131" s="291"/>
      <c r="F131" s="292" t="s">
        <v>1216</v>
      </c>
      <c r="G131" s="291"/>
      <c r="H131" s="291" t="s">
        <v>1226</v>
      </c>
      <c r="I131" s="291" t="s">
        <v>1212</v>
      </c>
      <c r="J131" s="291">
        <v>20</v>
      </c>
      <c r="K131" s="313"/>
    </row>
    <row r="132" spans="2:11" s="1" customFormat="1" ht="15" customHeight="1">
      <c r="B132" s="310"/>
      <c r="C132" s="291" t="s">
        <v>1227</v>
      </c>
      <c r="D132" s="291"/>
      <c r="E132" s="291"/>
      <c r="F132" s="292" t="s">
        <v>1216</v>
      </c>
      <c r="G132" s="291"/>
      <c r="H132" s="291" t="s">
        <v>1228</v>
      </c>
      <c r="I132" s="291" t="s">
        <v>1212</v>
      </c>
      <c r="J132" s="291">
        <v>20</v>
      </c>
      <c r="K132" s="313"/>
    </row>
    <row r="133" spans="2:11" s="1" customFormat="1" ht="15" customHeight="1">
      <c r="B133" s="310"/>
      <c r="C133" s="267" t="s">
        <v>1215</v>
      </c>
      <c r="D133" s="267"/>
      <c r="E133" s="267"/>
      <c r="F133" s="288" t="s">
        <v>1216</v>
      </c>
      <c r="G133" s="267"/>
      <c r="H133" s="267" t="s">
        <v>1250</v>
      </c>
      <c r="I133" s="267" t="s">
        <v>1212</v>
      </c>
      <c r="J133" s="267">
        <v>50</v>
      </c>
      <c r="K133" s="313"/>
    </row>
    <row r="134" spans="2:11" s="1" customFormat="1" ht="15" customHeight="1">
      <c r="B134" s="310"/>
      <c r="C134" s="267" t="s">
        <v>1229</v>
      </c>
      <c r="D134" s="267"/>
      <c r="E134" s="267"/>
      <c r="F134" s="288" t="s">
        <v>1216</v>
      </c>
      <c r="G134" s="267"/>
      <c r="H134" s="267" t="s">
        <v>1250</v>
      </c>
      <c r="I134" s="267" t="s">
        <v>1212</v>
      </c>
      <c r="J134" s="267">
        <v>50</v>
      </c>
      <c r="K134" s="313"/>
    </row>
    <row r="135" spans="2:11" s="1" customFormat="1" ht="15" customHeight="1">
      <c r="B135" s="310"/>
      <c r="C135" s="267" t="s">
        <v>1235</v>
      </c>
      <c r="D135" s="267"/>
      <c r="E135" s="267"/>
      <c r="F135" s="288" t="s">
        <v>1216</v>
      </c>
      <c r="G135" s="267"/>
      <c r="H135" s="267" t="s">
        <v>1250</v>
      </c>
      <c r="I135" s="267" t="s">
        <v>1212</v>
      </c>
      <c r="J135" s="267">
        <v>50</v>
      </c>
      <c r="K135" s="313"/>
    </row>
    <row r="136" spans="2:11" s="1" customFormat="1" ht="15" customHeight="1">
      <c r="B136" s="310"/>
      <c r="C136" s="267" t="s">
        <v>1237</v>
      </c>
      <c r="D136" s="267"/>
      <c r="E136" s="267"/>
      <c r="F136" s="288" t="s">
        <v>1216</v>
      </c>
      <c r="G136" s="267"/>
      <c r="H136" s="267" t="s">
        <v>1250</v>
      </c>
      <c r="I136" s="267" t="s">
        <v>1212</v>
      </c>
      <c r="J136" s="267">
        <v>50</v>
      </c>
      <c r="K136" s="313"/>
    </row>
    <row r="137" spans="2:11" s="1" customFormat="1" ht="15" customHeight="1">
      <c r="B137" s="310"/>
      <c r="C137" s="267" t="s">
        <v>1238</v>
      </c>
      <c r="D137" s="267"/>
      <c r="E137" s="267"/>
      <c r="F137" s="288" t="s">
        <v>1216</v>
      </c>
      <c r="G137" s="267"/>
      <c r="H137" s="267" t="s">
        <v>1263</v>
      </c>
      <c r="I137" s="267" t="s">
        <v>1212</v>
      </c>
      <c r="J137" s="267">
        <v>255</v>
      </c>
      <c r="K137" s="313"/>
    </row>
    <row r="138" spans="2:11" s="1" customFormat="1" ht="15" customHeight="1">
      <c r="B138" s="310"/>
      <c r="C138" s="267" t="s">
        <v>1240</v>
      </c>
      <c r="D138" s="267"/>
      <c r="E138" s="267"/>
      <c r="F138" s="288" t="s">
        <v>1210</v>
      </c>
      <c r="G138" s="267"/>
      <c r="H138" s="267" t="s">
        <v>1264</v>
      </c>
      <c r="I138" s="267" t="s">
        <v>1242</v>
      </c>
      <c r="J138" s="267"/>
      <c r="K138" s="313"/>
    </row>
    <row r="139" spans="2:11" s="1" customFormat="1" ht="15" customHeight="1">
      <c r="B139" s="310"/>
      <c r="C139" s="267" t="s">
        <v>1243</v>
      </c>
      <c r="D139" s="267"/>
      <c r="E139" s="267"/>
      <c r="F139" s="288" t="s">
        <v>1210</v>
      </c>
      <c r="G139" s="267"/>
      <c r="H139" s="267" t="s">
        <v>1265</v>
      </c>
      <c r="I139" s="267" t="s">
        <v>1245</v>
      </c>
      <c r="J139" s="267"/>
      <c r="K139" s="313"/>
    </row>
    <row r="140" spans="2:11" s="1" customFormat="1" ht="15" customHeight="1">
      <c r="B140" s="310"/>
      <c r="C140" s="267" t="s">
        <v>1246</v>
      </c>
      <c r="D140" s="267"/>
      <c r="E140" s="267"/>
      <c r="F140" s="288" t="s">
        <v>1210</v>
      </c>
      <c r="G140" s="267"/>
      <c r="H140" s="267" t="s">
        <v>1246</v>
      </c>
      <c r="I140" s="267" t="s">
        <v>1245</v>
      </c>
      <c r="J140" s="267"/>
      <c r="K140" s="313"/>
    </row>
    <row r="141" spans="2:11" s="1" customFormat="1" ht="15" customHeight="1">
      <c r="B141" s="310"/>
      <c r="C141" s="267" t="s">
        <v>40</v>
      </c>
      <c r="D141" s="267"/>
      <c r="E141" s="267"/>
      <c r="F141" s="288" t="s">
        <v>1210</v>
      </c>
      <c r="G141" s="267"/>
      <c r="H141" s="267" t="s">
        <v>1266</v>
      </c>
      <c r="I141" s="267" t="s">
        <v>1245</v>
      </c>
      <c r="J141" s="267"/>
      <c r="K141" s="313"/>
    </row>
    <row r="142" spans="2:11" s="1" customFormat="1" ht="15" customHeight="1">
      <c r="B142" s="310"/>
      <c r="C142" s="267" t="s">
        <v>1267</v>
      </c>
      <c r="D142" s="267"/>
      <c r="E142" s="267"/>
      <c r="F142" s="288" t="s">
        <v>1210</v>
      </c>
      <c r="G142" s="267"/>
      <c r="H142" s="267" t="s">
        <v>1268</v>
      </c>
      <c r="I142" s="267" t="s">
        <v>1245</v>
      </c>
      <c r="J142" s="267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386" t="s">
        <v>1269</v>
      </c>
      <c r="D147" s="386"/>
      <c r="E147" s="386"/>
      <c r="F147" s="386"/>
      <c r="G147" s="386"/>
      <c r="H147" s="386"/>
      <c r="I147" s="386"/>
      <c r="J147" s="386"/>
      <c r="K147" s="279"/>
    </row>
    <row r="148" spans="2:11" s="1" customFormat="1" ht="17.25" customHeight="1">
      <c r="B148" s="278"/>
      <c r="C148" s="280" t="s">
        <v>1204</v>
      </c>
      <c r="D148" s="280"/>
      <c r="E148" s="280"/>
      <c r="F148" s="280" t="s">
        <v>1205</v>
      </c>
      <c r="G148" s="281"/>
      <c r="H148" s="280" t="s">
        <v>56</v>
      </c>
      <c r="I148" s="280" t="s">
        <v>59</v>
      </c>
      <c r="J148" s="280" t="s">
        <v>1206</v>
      </c>
      <c r="K148" s="279"/>
    </row>
    <row r="149" spans="2:11" s="1" customFormat="1" ht="17.25" customHeight="1">
      <c r="B149" s="278"/>
      <c r="C149" s="282" t="s">
        <v>1207</v>
      </c>
      <c r="D149" s="282"/>
      <c r="E149" s="282"/>
      <c r="F149" s="283" t="s">
        <v>1208</v>
      </c>
      <c r="G149" s="284"/>
      <c r="H149" s="282"/>
      <c r="I149" s="282"/>
      <c r="J149" s="282" t="s">
        <v>1209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1213</v>
      </c>
      <c r="D151" s="267"/>
      <c r="E151" s="267"/>
      <c r="F151" s="318" t="s">
        <v>1210</v>
      </c>
      <c r="G151" s="267"/>
      <c r="H151" s="317" t="s">
        <v>1250</v>
      </c>
      <c r="I151" s="317" t="s">
        <v>1212</v>
      </c>
      <c r="J151" s="317">
        <v>120</v>
      </c>
      <c r="K151" s="313"/>
    </row>
    <row r="152" spans="2:11" s="1" customFormat="1" ht="15" customHeight="1">
      <c r="B152" s="290"/>
      <c r="C152" s="317" t="s">
        <v>1259</v>
      </c>
      <c r="D152" s="267"/>
      <c r="E152" s="267"/>
      <c r="F152" s="318" t="s">
        <v>1210</v>
      </c>
      <c r="G152" s="267"/>
      <c r="H152" s="317" t="s">
        <v>1270</v>
      </c>
      <c r="I152" s="317" t="s">
        <v>1212</v>
      </c>
      <c r="J152" s="317" t="s">
        <v>1261</v>
      </c>
      <c r="K152" s="313"/>
    </row>
    <row r="153" spans="2:11" s="1" customFormat="1" ht="15" customHeight="1">
      <c r="B153" s="290"/>
      <c r="C153" s="317" t="s">
        <v>1158</v>
      </c>
      <c r="D153" s="267"/>
      <c r="E153" s="267"/>
      <c r="F153" s="318" t="s">
        <v>1210</v>
      </c>
      <c r="G153" s="267"/>
      <c r="H153" s="317" t="s">
        <v>1271</v>
      </c>
      <c r="I153" s="317" t="s">
        <v>1212</v>
      </c>
      <c r="J153" s="317" t="s">
        <v>1261</v>
      </c>
      <c r="K153" s="313"/>
    </row>
    <row r="154" spans="2:11" s="1" customFormat="1" ht="15" customHeight="1">
      <c r="B154" s="290"/>
      <c r="C154" s="317" t="s">
        <v>1215</v>
      </c>
      <c r="D154" s="267"/>
      <c r="E154" s="267"/>
      <c r="F154" s="318" t="s">
        <v>1216</v>
      </c>
      <c r="G154" s="267"/>
      <c r="H154" s="317" t="s">
        <v>1250</v>
      </c>
      <c r="I154" s="317" t="s">
        <v>1212</v>
      </c>
      <c r="J154" s="317">
        <v>50</v>
      </c>
      <c r="K154" s="313"/>
    </row>
    <row r="155" spans="2:11" s="1" customFormat="1" ht="15" customHeight="1">
      <c r="B155" s="290"/>
      <c r="C155" s="317" t="s">
        <v>1218</v>
      </c>
      <c r="D155" s="267"/>
      <c r="E155" s="267"/>
      <c r="F155" s="318" t="s">
        <v>1210</v>
      </c>
      <c r="G155" s="267"/>
      <c r="H155" s="317" t="s">
        <v>1250</v>
      </c>
      <c r="I155" s="317" t="s">
        <v>1220</v>
      </c>
      <c r="J155" s="317"/>
      <c r="K155" s="313"/>
    </row>
    <row r="156" spans="2:11" s="1" customFormat="1" ht="15" customHeight="1">
      <c r="B156" s="290"/>
      <c r="C156" s="317" t="s">
        <v>1229</v>
      </c>
      <c r="D156" s="267"/>
      <c r="E156" s="267"/>
      <c r="F156" s="318" t="s">
        <v>1216</v>
      </c>
      <c r="G156" s="267"/>
      <c r="H156" s="317" t="s">
        <v>1250</v>
      </c>
      <c r="I156" s="317" t="s">
        <v>1212</v>
      </c>
      <c r="J156" s="317">
        <v>50</v>
      </c>
      <c r="K156" s="313"/>
    </row>
    <row r="157" spans="2:11" s="1" customFormat="1" ht="15" customHeight="1">
      <c r="B157" s="290"/>
      <c r="C157" s="317" t="s">
        <v>1237</v>
      </c>
      <c r="D157" s="267"/>
      <c r="E157" s="267"/>
      <c r="F157" s="318" t="s">
        <v>1216</v>
      </c>
      <c r="G157" s="267"/>
      <c r="H157" s="317" t="s">
        <v>1250</v>
      </c>
      <c r="I157" s="317" t="s">
        <v>1212</v>
      </c>
      <c r="J157" s="317">
        <v>50</v>
      </c>
      <c r="K157" s="313"/>
    </row>
    <row r="158" spans="2:11" s="1" customFormat="1" ht="15" customHeight="1">
      <c r="B158" s="290"/>
      <c r="C158" s="317" t="s">
        <v>1235</v>
      </c>
      <c r="D158" s="267"/>
      <c r="E158" s="267"/>
      <c r="F158" s="318" t="s">
        <v>1216</v>
      </c>
      <c r="G158" s="267"/>
      <c r="H158" s="317" t="s">
        <v>1250</v>
      </c>
      <c r="I158" s="317" t="s">
        <v>1212</v>
      </c>
      <c r="J158" s="317">
        <v>50</v>
      </c>
      <c r="K158" s="313"/>
    </row>
    <row r="159" spans="2:11" s="1" customFormat="1" ht="15" customHeight="1">
      <c r="B159" s="290"/>
      <c r="C159" s="317" t="s">
        <v>93</v>
      </c>
      <c r="D159" s="267"/>
      <c r="E159" s="267"/>
      <c r="F159" s="318" t="s">
        <v>1210</v>
      </c>
      <c r="G159" s="267"/>
      <c r="H159" s="317" t="s">
        <v>1272</v>
      </c>
      <c r="I159" s="317" t="s">
        <v>1212</v>
      </c>
      <c r="J159" s="317" t="s">
        <v>1273</v>
      </c>
      <c r="K159" s="313"/>
    </row>
    <row r="160" spans="2:11" s="1" customFormat="1" ht="15" customHeight="1">
      <c r="B160" s="290"/>
      <c r="C160" s="317" t="s">
        <v>1274</v>
      </c>
      <c r="D160" s="267"/>
      <c r="E160" s="267"/>
      <c r="F160" s="318" t="s">
        <v>1210</v>
      </c>
      <c r="G160" s="267"/>
      <c r="H160" s="317" t="s">
        <v>1275</v>
      </c>
      <c r="I160" s="317" t="s">
        <v>1245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387" t="s">
        <v>1276</v>
      </c>
      <c r="D165" s="387"/>
      <c r="E165" s="387"/>
      <c r="F165" s="387"/>
      <c r="G165" s="387"/>
      <c r="H165" s="387"/>
      <c r="I165" s="387"/>
      <c r="J165" s="387"/>
      <c r="K165" s="260"/>
    </row>
    <row r="166" spans="2:11" s="1" customFormat="1" ht="17.25" customHeight="1">
      <c r="B166" s="259"/>
      <c r="C166" s="280" t="s">
        <v>1204</v>
      </c>
      <c r="D166" s="280"/>
      <c r="E166" s="280"/>
      <c r="F166" s="280" t="s">
        <v>1205</v>
      </c>
      <c r="G166" s="322"/>
      <c r="H166" s="323" t="s">
        <v>56</v>
      </c>
      <c r="I166" s="323" t="s">
        <v>59</v>
      </c>
      <c r="J166" s="280" t="s">
        <v>1206</v>
      </c>
      <c r="K166" s="260"/>
    </row>
    <row r="167" spans="2:11" s="1" customFormat="1" ht="17.25" customHeight="1">
      <c r="B167" s="261"/>
      <c r="C167" s="282" t="s">
        <v>1207</v>
      </c>
      <c r="D167" s="282"/>
      <c r="E167" s="282"/>
      <c r="F167" s="283" t="s">
        <v>1208</v>
      </c>
      <c r="G167" s="324"/>
      <c r="H167" s="325"/>
      <c r="I167" s="325"/>
      <c r="J167" s="282" t="s">
        <v>1209</v>
      </c>
      <c r="K167" s="262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7" t="s">
        <v>1213</v>
      </c>
      <c r="D169" s="267"/>
      <c r="E169" s="267"/>
      <c r="F169" s="288" t="s">
        <v>1210</v>
      </c>
      <c r="G169" s="267"/>
      <c r="H169" s="267" t="s">
        <v>1250</v>
      </c>
      <c r="I169" s="267" t="s">
        <v>1212</v>
      </c>
      <c r="J169" s="267">
        <v>120</v>
      </c>
      <c r="K169" s="313"/>
    </row>
    <row r="170" spans="2:11" s="1" customFormat="1" ht="15" customHeight="1">
      <c r="B170" s="290"/>
      <c r="C170" s="267" t="s">
        <v>1259</v>
      </c>
      <c r="D170" s="267"/>
      <c r="E170" s="267"/>
      <c r="F170" s="288" t="s">
        <v>1210</v>
      </c>
      <c r="G170" s="267"/>
      <c r="H170" s="267" t="s">
        <v>1260</v>
      </c>
      <c r="I170" s="267" t="s">
        <v>1212</v>
      </c>
      <c r="J170" s="267" t="s">
        <v>1261</v>
      </c>
      <c r="K170" s="313"/>
    </row>
    <row r="171" spans="2:11" s="1" customFormat="1" ht="15" customHeight="1">
      <c r="B171" s="290"/>
      <c r="C171" s="267" t="s">
        <v>1158</v>
      </c>
      <c r="D171" s="267"/>
      <c r="E171" s="267"/>
      <c r="F171" s="288" t="s">
        <v>1210</v>
      </c>
      <c r="G171" s="267"/>
      <c r="H171" s="267" t="s">
        <v>1277</v>
      </c>
      <c r="I171" s="267" t="s">
        <v>1212</v>
      </c>
      <c r="J171" s="267" t="s">
        <v>1261</v>
      </c>
      <c r="K171" s="313"/>
    </row>
    <row r="172" spans="2:11" s="1" customFormat="1" ht="15" customHeight="1">
      <c r="B172" s="290"/>
      <c r="C172" s="267" t="s">
        <v>1215</v>
      </c>
      <c r="D172" s="267"/>
      <c r="E172" s="267"/>
      <c r="F172" s="288" t="s">
        <v>1216</v>
      </c>
      <c r="G172" s="267"/>
      <c r="H172" s="267" t="s">
        <v>1277</v>
      </c>
      <c r="I172" s="267" t="s">
        <v>1212</v>
      </c>
      <c r="J172" s="267">
        <v>50</v>
      </c>
      <c r="K172" s="313"/>
    </row>
    <row r="173" spans="2:11" s="1" customFormat="1" ht="15" customHeight="1">
      <c r="B173" s="290"/>
      <c r="C173" s="267" t="s">
        <v>1218</v>
      </c>
      <c r="D173" s="267"/>
      <c r="E173" s="267"/>
      <c r="F173" s="288" t="s">
        <v>1210</v>
      </c>
      <c r="G173" s="267"/>
      <c r="H173" s="267" t="s">
        <v>1277</v>
      </c>
      <c r="I173" s="267" t="s">
        <v>1220</v>
      </c>
      <c r="J173" s="267"/>
      <c r="K173" s="313"/>
    </row>
    <row r="174" spans="2:11" s="1" customFormat="1" ht="15" customHeight="1">
      <c r="B174" s="290"/>
      <c r="C174" s="267" t="s">
        <v>1229</v>
      </c>
      <c r="D174" s="267"/>
      <c r="E174" s="267"/>
      <c r="F174" s="288" t="s">
        <v>1216</v>
      </c>
      <c r="G174" s="267"/>
      <c r="H174" s="267" t="s">
        <v>1277</v>
      </c>
      <c r="I174" s="267" t="s">
        <v>1212</v>
      </c>
      <c r="J174" s="267">
        <v>50</v>
      </c>
      <c r="K174" s="313"/>
    </row>
    <row r="175" spans="2:11" s="1" customFormat="1" ht="15" customHeight="1">
      <c r="B175" s="290"/>
      <c r="C175" s="267" t="s">
        <v>1237</v>
      </c>
      <c r="D175" s="267"/>
      <c r="E175" s="267"/>
      <c r="F175" s="288" t="s">
        <v>1216</v>
      </c>
      <c r="G175" s="267"/>
      <c r="H175" s="267" t="s">
        <v>1277</v>
      </c>
      <c r="I175" s="267" t="s">
        <v>1212</v>
      </c>
      <c r="J175" s="267">
        <v>50</v>
      </c>
      <c r="K175" s="313"/>
    </row>
    <row r="176" spans="2:11" s="1" customFormat="1" ht="15" customHeight="1">
      <c r="B176" s="290"/>
      <c r="C176" s="267" t="s">
        <v>1235</v>
      </c>
      <c r="D176" s="267"/>
      <c r="E176" s="267"/>
      <c r="F176" s="288" t="s">
        <v>1216</v>
      </c>
      <c r="G176" s="267"/>
      <c r="H176" s="267" t="s">
        <v>1277</v>
      </c>
      <c r="I176" s="267" t="s">
        <v>1212</v>
      </c>
      <c r="J176" s="267">
        <v>50</v>
      </c>
      <c r="K176" s="313"/>
    </row>
    <row r="177" spans="2:11" s="1" customFormat="1" ht="15" customHeight="1">
      <c r="B177" s="290"/>
      <c r="C177" s="267" t="s">
        <v>107</v>
      </c>
      <c r="D177" s="267"/>
      <c r="E177" s="267"/>
      <c r="F177" s="288" t="s">
        <v>1210</v>
      </c>
      <c r="G177" s="267"/>
      <c r="H177" s="267" t="s">
        <v>1278</v>
      </c>
      <c r="I177" s="267" t="s">
        <v>1279</v>
      </c>
      <c r="J177" s="267"/>
      <c r="K177" s="313"/>
    </row>
    <row r="178" spans="2:11" s="1" customFormat="1" ht="15" customHeight="1">
      <c r="B178" s="290"/>
      <c r="C178" s="267" t="s">
        <v>59</v>
      </c>
      <c r="D178" s="267"/>
      <c r="E178" s="267"/>
      <c r="F178" s="288" t="s">
        <v>1210</v>
      </c>
      <c r="G178" s="267"/>
      <c r="H178" s="267" t="s">
        <v>1280</v>
      </c>
      <c r="I178" s="267" t="s">
        <v>1281</v>
      </c>
      <c r="J178" s="267">
        <v>1</v>
      </c>
      <c r="K178" s="313"/>
    </row>
    <row r="179" spans="2:11" s="1" customFormat="1" ht="15" customHeight="1">
      <c r="B179" s="290"/>
      <c r="C179" s="267" t="s">
        <v>55</v>
      </c>
      <c r="D179" s="267"/>
      <c r="E179" s="267"/>
      <c r="F179" s="288" t="s">
        <v>1210</v>
      </c>
      <c r="G179" s="267"/>
      <c r="H179" s="267" t="s">
        <v>1282</v>
      </c>
      <c r="I179" s="267" t="s">
        <v>1212</v>
      </c>
      <c r="J179" s="267">
        <v>20</v>
      </c>
      <c r="K179" s="313"/>
    </row>
    <row r="180" spans="2:11" s="1" customFormat="1" ht="15" customHeight="1">
      <c r="B180" s="290"/>
      <c r="C180" s="267" t="s">
        <v>56</v>
      </c>
      <c r="D180" s="267"/>
      <c r="E180" s="267"/>
      <c r="F180" s="288" t="s">
        <v>1210</v>
      </c>
      <c r="G180" s="267"/>
      <c r="H180" s="267" t="s">
        <v>1283</v>
      </c>
      <c r="I180" s="267" t="s">
        <v>1212</v>
      </c>
      <c r="J180" s="267">
        <v>255</v>
      </c>
      <c r="K180" s="313"/>
    </row>
    <row r="181" spans="2:11" s="1" customFormat="1" ht="15" customHeight="1">
      <c r="B181" s="290"/>
      <c r="C181" s="267" t="s">
        <v>108</v>
      </c>
      <c r="D181" s="267"/>
      <c r="E181" s="267"/>
      <c r="F181" s="288" t="s">
        <v>1210</v>
      </c>
      <c r="G181" s="267"/>
      <c r="H181" s="267" t="s">
        <v>1174</v>
      </c>
      <c r="I181" s="267" t="s">
        <v>1212</v>
      </c>
      <c r="J181" s="267">
        <v>10</v>
      </c>
      <c r="K181" s="313"/>
    </row>
    <row r="182" spans="2:11" s="1" customFormat="1" ht="15" customHeight="1">
      <c r="B182" s="290"/>
      <c r="C182" s="267" t="s">
        <v>109</v>
      </c>
      <c r="D182" s="267"/>
      <c r="E182" s="267"/>
      <c r="F182" s="288" t="s">
        <v>1210</v>
      </c>
      <c r="G182" s="267"/>
      <c r="H182" s="267" t="s">
        <v>1284</v>
      </c>
      <c r="I182" s="267" t="s">
        <v>1245</v>
      </c>
      <c r="J182" s="267"/>
      <c r="K182" s="313"/>
    </row>
    <row r="183" spans="2:11" s="1" customFormat="1" ht="15" customHeight="1">
      <c r="B183" s="290"/>
      <c r="C183" s="267" t="s">
        <v>1285</v>
      </c>
      <c r="D183" s="267"/>
      <c r="E183" s="267"/>
      <c r="F183" s="288" t="s">
        <v>1210</v>
      </c>
      <c r="G183" s="267"/>
      <c r="H183" s="267" t="s">
        <v>1286</v>
      </c>
      <c r="I183" s="267" t="s">
        <v>1245</v>
      </c>
      <c r="J183" s="267"/>
      <c r="K183" s="313"/>
    </row>
    <row r="184" spans="2:11" s="1" customFormat="1" ht="15" customHeight="1">
      <c r="B184" s="290"/>
      <c r="C184" s="267" t="s">
        <v>1274</v>
      </c>
      <c r="D184" s="267"/>
      <c r="E184" s="267"/>
      <c r="F184" s="288" t="s">
        <v>1210</v>
      </c>
      <c r="G184" s="267"/>
      <c r="H184" s="267" t="s">
        <v>1287</v>
      </c>
      <c r="I184" s="267" t="s">
        <v>1245</v>
      </c>
      <c r="J184" s="267"/>
      <c r="K184" s="313"/>
    </row>
    <row r="185" spans="2:11" s="1" customFormat="1" ht="15" customHeight="1">
      <c r="B185" s="290"/>
      <c r="C185" s="267" t="s">
        <v>111</v>
      </c>
      <c r="D185" s="267"/>
      <c r="E185" s="267"/>
      <c r="F185" s="288" t="s">
        <v>1216</v>
      </c>
      <c r="G185" s="267"/>
      <c r="H185" s="267" t="s">
        <v>1288</v>
      </c>
      <c r="I185" s="267" t="s">
        <v>1212</v>
      </c>
      <c r="J185" s="267">
        <v>50</v>
      </c>
      <c r="K185" s="313"/>
    </row>
    <row r="186" spans="2:11" s="1" customFormat="1" ht="15" customHeight="1">
      <c r="B186" s="290"/>
      <c r="C186" s="267" t="s">
        <v>1289</v>
      </c>
      <c r="D186" s="267"/>
      <c r="E186" s="267"/>
      <c r="F186" s="288" t="s">
        <v>1216</v>
      </c>
      <c r="G186" s="267"/>
      <c r="H186" s="267" t="s">
        <v>1290</v>
      </c>
      <c r="I186" s="267" t="s">
        <v>1291</v>
      </c>
      <c r="J186" s="267"/>
      <c r="K186" s="313"/>
    </row>
    <row r="187" spans="2:11" s="1" customFormat="1" ht="15" customHeight="1">
      <c r="B187" s="290"/>
      <c r="C187" s="267" t="s">
        <v>1292</v>
      </c>
      <c r="D187" s="267"/>
      <c r="E187" s="267"/>
      <c r="F187" s="288" t="s">
        <v>1216</v>
      </c>
      <c r="G187" s="267"/>
      <c r="H187" s="267" t="s">
        <v>1293</v>
      </c>
      <c r="I187" s="267" t="s">
        <v>1291</v>
      </c>
      <c r="J187" s="267"/>
      <c r="K187" s="313"/>
    </row>
    <row r="188" spans="2:11" s="1" customFormat="1" ht="15" customHeight="1">
      <c r="B188" s="290"/>
      <c r="C188" s="267" t="s">
        <v>1294</v>
      </c>
      <c r="D188" s="267"/>
      <c r="E188" s="267"/>
      <c r="F188" s="288" t="s">
        <v>1216</v>
      </c>
      <c r="G188" s="267"/>
      <c r="H188" s="267" t="s">
        <v>1295</v>
      </c>
      <c r="I188" s="267" t="s">
        <v>1291</v>
      </c>
      <c r="J188" s="267"/>
      <c r="K188" s="313"/>
    </row>
    <row r="189" spans="2:11" s="1" customFormat="1" ht="15" customHeight="1">
      <c r="B189" s="290"/>
      <c r="C189" s="326" t="s">
        <v>1296</v>
      </c>
      <c r="D189" s="267"/>
      <c r="E189" s="267"/>
      <c r="F189" s="288" t="s">
        <v>1216</v>
      </c>
      <c r="G189" s="267"/>
      <c r="H189" s="267" t="s">
        <v>1297</v>
      </c>
      <c r="I189" s="267" t="s">
        <v>1298</v>
      </c>
      <c r="J189" s="327" t="s">
        <v>1299</v>
      </c>
      <c r="K189" s="313"/>
    </row>
    <row r="190" spans="2:11" s="1" customFormat="1" ht="15" customHeight="1">
      <c r="B190" s="290"/>
      <c r="C190" s="326" t="s">
        <v>44</v>
      </c>
      <c r="D190" s="267"/>
      <c r="E190" s="267"/>
      <c r="F190" s="288" t="s">
        <v>1210</v>
      </c>
      <c r="G190" s="267"/>
      <c r="H190" s="264" t="s">
        <v>1300</v>
      </c>
      <c r="I190" s="267" t="s">
        <v>1301</v>
      </c>
      <c r="J190" s="267"/>
      <c r="K190" s="313"/>
    </row>
    <row r="191" spans="2:11" s="1" customFormat="1" ht="15" customHeight="1">
      <c r="B191" s="290"/>
      <c r="C191" s="326" t="s">
        <v>1302</v>
      </c>
      <c r="D191" s="267"/>
      <c r="E191" s="267"/>
      <c r="F191" s="288" t="s">
        <v>1210</v>
      </c>
      <c r="G191" s="267"/>
      <c r="H191" s="267" t="s">
        <v>1303</v>
      </c>
      <c r="I191" s="267" t="s">
        <v>1245</v>
      </c>
      <c r="J191" s="267"/>
      <c r="K191" s="313"/>
    </row>
    <row r="192" spans="2:11" s="1" customFormat="1" ht="15" customHeight="1">
      <c r="B192" s="290"/>
      <c r="C192" s="326" t="s">
        <v>1304</v>
      </c>
      <c r="D192" s="267"/>
      <c r="E192" s="267"/>
      <c r="F192" s="288" t="s">
        <v>1210</v>
      </c>
      <c r="G192" s="267"/>
      <c r="H192" s="267" t="s">
        <v>1305</v>
      </c>
      <c r="I192" s="267" t="s">
        <v>1245</v>
      </c>
      <c r="J192" s="267"/>
      <c r="K192" s="313"/>
    </row>
    <row r="193" spans="2:11" s="1" customFormat="1" ht="15" customHeight="1">
      <c r="B193" s="290"/>
      <c r="C193" s="326" t="s">
        <v>1306</v>
      </c>
      <c r="D193" s="267"/>
      <c r="E193" s="267"/>
      <c r="F193" s="288" t="s">
        <v>1216</v>
      </c>
      <c r="G193" s="267"/>
      <c r="H193" s="267" t="s">
        <v>1307</v>
      </c>
      <c r="I193" s="267" t="s">
        <v>1245</v>
      </c>
      <c r="J193" s="267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1" customFormat="1" ht="12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2.2">
      <c r="B199" s="259"/>
      <c r="C199" s="387" t="s">
        <v>1308</v>
      </c>
      <c r="D199" s="387"/>
      <c r="E199" s="387"/>
      <c r="F199" s="387"/>
      <c r="G199" s="387"/>
      <c r="H199" s="387"/>
      <c r="I199" s="387"/>
      <c r="J199" s="387"/>
      <c r="K199" s="260"/>
    </row>
    <row r="200" spans="2:11" s="1" customFormat="1" ht="25.5" customHeight="1">
      <c r="B200" s="259"/>
      <c r="C200" s="329" t="s">
        <v>1309</v>
      </c>
      <c r="D200" s="329"/>
      <c r="E200" s="329"/>
      <c r="F200" s="329" t="s">
        <v>1310</v>
      </c>
      <c r="G200" s="330"/>
      <c r="H200" s="388" t="s">
        <v>1311</v>
      </c>
      <c r="I200" s="388"/>
      <c r="J200" s="388"/>
      <c r="K200" s="260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7" t="s">
        <v>1301</v>
      </c>
      <c r="D202" s="267"/>
      <c r="E202" s="267"/>
      <c r="F202" s="288" t="s">
        <v>45</v>
      </c>
      <c r="G202" s="267"/>
      <c r="H202" s="389" t="s">
        <v>1312</v>
      </c>
      <c r="I202" s="389"/>
      <c r="J202" s="389"/>
      <c r="K202" s="313"/>
    </row>
    <row r="203" spans="2:11" s="1" customFormat="1" ht="15" customHeight="1">
      <c r="B203" s="290"/>
      <c r="C203" s="267"/>
      <c r="D203" s="267"/>
      <c r="E203" s="267"/>
      <c r="F203" s="288" t="s">
        <v>46</v>
      </c>
      <c r="G203" s="267"/>
      <c r="H203" s="389" t="s">
        <v>1313</v>
      </c>
      <c r="I203" s="389"/>
      <c r="J203" s="389"/>
      <c r="K203" s="313"/>
    </row>
    <row r="204" spans="2:11" s="1" customFormat="1" ht="15" customHeight="1">
      <c r="B204" s="290"/>
      <c r="C204" s="267"/>
      <c r="D204" s="267"/>
      <c r="E204" s="267"/>
      <c r="F204" s="288" t="s">
        <v>49</v>
      </c>
      <c r="G204" s="267"/>
      <c r="H204" s="389" t="s">
        <v>1314</v>
      </c>
      <c r="I204" s="389"/>
      <c r="J204" s="389"/>
      <c r="K204" s="313"/>
    </row>
    <row r="205" spans="2:11" s="1" customFormat="1" ht="15" customHeight="1">
      <c r="B205" s="290"/>
      <c r="C205" s="267"/>
      <c r="D205" s="267"/>
      <c r="E205" s="267"/>
      <c r="F205" s="288" t="s">
        <v>47</v>
      </c>
      <c r="G205" s="267"/>
      <c r="H205" s="389" t="s">
        <v>1315</v>
      </c>
      <c r="I205" s="389"/>
      <c r="J205" s="389"/>
      <c r="K205" s="313"/>
    </row>
    <row r="206" spans="2:11" s="1" customFormat="1" ht="15" customHeight="1">
      <c r="B206" s="290"/>
      <c r="C206" s="267"/>
      <c r="D206" s="267"/>
      <c r="E206" s="267"/>
      <c r="F206" s="288" t="s">
        <v>48</v>
      </c>
      <c r="G206" s="267"/>
      <c r="H206" s="389" t="s">
        <v>1316</v>
      </c>
      <c r="I206" s="389"/>
      <c r="J206" s="389"/>
      <c r="K206" s="313"/>
    </row>
    <row r="207" spans="2:11" s="1" customFormat="1" ht="15" customHeight="1">
      <c r="B207" s="290"/>
      <c r="C207" s="267"/>
      <c r="D207" s="267"/>
      <c r="E207" s="267"/>
      <c r="F207" s="288"/>
      <c r="G207" s="267"/>
      <c r="H207" s="267"/>
      <c r="I207" s="267"/>
      <c r="J207" s="267"/>
      <c r="K207" s="313"/>
    </row>
    <row r="208" spans="2:11" s="1" customFormat="1" ht="15" customHeight="1">
      <c r="B208" s="290"/>
      <c r="C208" s="267" t="s">
        <v>1257</v>
      </c>
      <c r="D208" s="267"/>
      <c r="E208" s="267"/>
      <c r="F208" s="288" t="s">
        <v>81</v>
      </c>
      <c r="G208" s="267"/>
      <c r="H208" s="389" t="s">
        <v>1317</v>
      </c>
      <c r="I208" s="389"/>
      <c r="J208" s="389"/>
      <c r="K208" s="313"/>
    </row>
    <row r="209" spans="2:11" s="1" customFormat="1" ht="15" customHeight="1">
      <c r="B209" s="290"/>
      <c r="C209" s="267"/>
      <c r="D209" s="267"/>
      <c r="E209" s="267"/>
      <c r="F209" s="288" t="s">
        <v>1155</v>
      </c>
      <c r="G209" s="267"/>
      <c r="H209" s="389" t="s">
        <v>1156</v>
      </c>
      <c r="I209" s="389"/>
      <c r="J209" s="389"/>
      <c r="K209" s="313"/>
    </row>
    <row r="210" spans="2:11" s="1" customFormat="1" ht="15" customHeight="1">
      <c r="B210" s="290"/>
      <c r="C210" s="267"/>
      <c r="D210" s="267"/>
      <c r="E210" s="267"/>
      <c r="F210" s="288" t="s">
        <v>1153</v>
      </c>
      <c r="G210" s="267"/>
      <c r="H210" s="389" t="s">
        <v>1318</v>
      </c>
      <c r="I210" s="389"/>
      <c r="J210" s="389"/>
      <c r="K210" s="313"/>
    </row>
    <row r="211" spans="2:11" s="1" customFormat="1" ht="15" customHeight="1">
      <c r="B211" s="331"/>
      <c r="C211" s="267"/>
      <c r="D211" s="267"/>
      <c r="E211" s="267"/>
      <c r="F211" s="288" t="s">
        <v>85</v>
      </c>
      <c r="G211" s="326"/>
      <c r="H211" s="390" t="s">
        <v>86</v>
      </c>
      <c r="I211" s="390"/>
      <c r="J211" s="390"/>
      <c r="K211" s="332"/>
    </row>
    <row r="212" spans="2:11" s="1" customFormat="1" ht="15" customHeight="1">
      <c r="B212" s="331"/>
      <c r="C212" s="267"/>
      <c r="D212" s="267"/>
      <c r="E212" s="267"/>
      <c r="F212" s="288" t="s">
        <v>1032</v>
      </c>
      <c r="G212" s="326"/>
      <c r="H212" s="390" t="s">
        <v>1087</v>
      </c>
      <c r="I212" s="390"/>
      <c r="J212" s="390"/>
      <c r="K212" s="332"/>
    </row>
    <row r="213" spans="2:11" s="1" customFormat="1" ht="15" customHeight="1">
      <c r="B213" s="331"/>
      <c r="C213" s="267"/>
      <c r="D213" s="267"/>
      <c r="E213" s="267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7" t="s">
        <v>1281</v>
      </c>
      <c r="D214" s="267"/>
      <c r="E214" s="267"/>
      <c r="F214" s="288">
        <v>1</v>
      </c>
      <c r="G214" s="326"/>
      <c r="H214" s="390" t="s">
        <v>1319</v>
      </c>
      <c r="I214" s="390"/>
      <c r="J214" s="390"/>
      <c r="K214" s="332"/>
    </row>
    <row r="215" spans="2:11" s="1" customFormat="1" ht="15" customHeight="1">
      <c r="B215" s="331"/>
      <c r="C215" s="267"/>
      <c r="D215" s="267"/>
      <c r="E215" s="267"/>
      <c r="F215" s="288">
        <v>2</v>
      </c>
      <c r="G215" s="326"/>
      <c r="H215" s="390" t="s">
        <v>1320</v>
      </c>
      <c r="I215" s="390"/>
      <c r="J215" s="390"/>
      <c r="K215" s="332"/>
    </row>
    <row r="216" spans="2:11" s="1" customFormat="1" ht="15" customHeight="1">
      <c r="B216" s="331"/>
      <c r="C216" s="267"/>
      <c r="D216" s="267"/>
      <c r="E216" s="267"/>
      <c r="F216" s="288">
        <v>3</v>
      </c>
      <c r="G216" s="326"/>
      <c r="H216" s="390" t="s">
        <v>1321</v>
      </c>
      <c r="I216" s="390"/>
      <c r="J216" s="390"/>
      <c r="K216" s="332"/>
    </row>
    <row r="217" spans="2:11" s="1" customFormat="1" ht="15" customHeight="1">
      <c r="B217" s="331"/>
      <c r="C217" s="267"/>
      <c r="D217" s="267"/>
      <c r="E217" s="267"/>
      <c r="F217" s="288">
        <v>4</v>
      </c>
      <c r="G217" s="326"/>
      <c r="H217" s="390" t="s">
        <v>1322</v>
      </c>
      <c r="I217" s="390"/>
      <c r="J217" s="390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dcterms:created xsi:type="dcterms:W3CDTF">2022-01-19T11:16:22Z</dcterms:created>
  <dcterms:modified xsi:type="dcterms:W3CDTF">2022-01-19T11:18:01Z</dcterms:modified>
  <cp:category/>
  <cp:version/>
  <cp:contentType/>
  <cp:contentStatus/>
</cp:coreProperties>
</file>