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612" windowWidth="14076" windowHeight="7356"/>
  </bookViews>
  <sheets>
    <sheet name="Rekapitulace stavby" sheetId="1" r:id="rId1"/>
    <sheet name="SO-01 - Oprava PB hráze" sheetId="2" r:id="rId2"/>
    <sheet name="VON - Vedlejší a ostatní ..." sheetId="3" r:id="rId3"/>
    <sheet name="Pokyny pro vyplnění" sheetId="4" r:id="rId4"/>
  </sheets>
  <definedNames>
    <definedName name="_xlnm._FilterDatabase" localSheetId="1" hidden="1">'SO-01 - Oprava PB hráze'!$C$82:$K$190</definedName>
    <definedName name="_xlnm._FilterDatabase" localSheetId="2" hidden="1">'VON - Vedlejší a ostatní ...'!$C$80:$K$120</definedName>
    <definedName name="_xlnm.Print_Titles" localSheetId="0">'Rekapitulace stavby'!$52:$52</definedName>
    <definedName name="_xlnm.Print_Titles" localSheetId="1">'SO-01 - Oprava PB hráze'!$82:$82</definedName>
    <definedName name="_xlnm.Print_Titles" localSheetId="2">'VON - Vedlejší a ostatní ...'!$80:$80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'SO-01 - Oprava PB hráze'!$C$4:$J$39,'SO-01 - Oprava PB hráze'!$C$45:$J$64,'SO-01 - Oprava PB hráze'!$C$70:$K$190</definedName>
    <definedName name="_xlnm.Print_Area" localSheetId="2">'VON - Vedlejší a ostatní ...'!$C$4:$J$39,'VON - Vedlejší a ostatní ...'!$C$45:$J$62,'VON - Vedlejší a ostatní ...'!$C$68:$K$120</definedName>
  </definedNames>
  <calcPr calcId="125725"/>
</workbook>
</file>

<file path=xl/calcChain.xml><?xml version="1.0" encoding="utf-8"?>
<calcChain xmlns="http://schemas.openxmlformats.org/spreadsheetml/2006/main">
  <c r="J37" i="3"/>
  <c r="J36"/>
  <c r="AY56" i="1"/>
  <c r="J35" i="3"/>
  <c r="AX56" i="1"/>
  <c r="BI119" i="3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 s="1"/>
  <c r="E7"/>
  <c r="E71" s="1"/>
  <c r="J37" i="2"/>
  <c r="J36"/>
  <c r="AY55" i="1"/>
  <c r="J35" i="2"/>
  <c r="AX55" i="1" s="1"/>
  <c r="BI189" i="2"/>
  <c r="BH189"/>
  <c r="BG189"/>
  <c r="BF189"/>
  <c r="T189"/>
  <c r="T188"/>
  <c r="R189"/>
  <c r="R188"/>
  <c r="P189"/>
  <c r="P188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 s="1"/>
  <c r="E7"/>
  <c r="E73" s="1"/>
  <c r="L50" i="1"/>
  <c r="AM50"/>
  <c r="AM49"/>
  <c r="L49"/>
  <c r="AM47"/>
  <c r="L47"/>
  <c r="L45"/>
  <c r="L44"/>
  <c r="BK162" i="2"/>
  <c r="J128"/>
  <c r="J99"/>
  <c r="BK184"/>
  <c r="BK171"/>
  <c r="BK189"/>
  <c r="J167"/>
  <c r="BK151"/>
  <c r="J132"/>
  <c r="BK116"/>
  <c r="BK95"/>
  <c r="J84" i="3"/>
  <c r="J92"/>
  <c r="J113"/>
  <c r="BK95"/>
  <c r="BK84"/>
  <c r="J151" i="2"/>
  <c r="BK132"/>
  <c r="AS54" i="1"/>
  <c r="BK97" i="3"/>
  <c r="J107"/>
  <c r="BK147" i="2"/>
  <c r="BK112"/>
  <c r="J86"/>
  <c r="BK182"/>
  <c r="J155"/>
  <c r="J178"/>
  <c r="BK155"/>
  <c r="BK136"/>
  <c r="J120"/>
  <c r="BK99"/>
  <c r="J90" i="3"/>
  <c r="BK109"/>
  <c r="J102"/>
  <c r="BK102"/>
  <c r="J88"/>
  <c r="BK178" i="2"/>
  <c r="J136"/>
  <c r="J107"/>
  <c r="J91"/>
  <c r="BK106" i="3"/>
  <c r="J111"/>
  <c r="J95"/>
  <c r="J94"/>
  <c r="J104"/>
  <c r="J86"/>
  <c r="J140" i="2"/>
  <c r="J189"/>
  <c r="BK167"/>
  <c r="J171"/>
  <c r="J159"/>
  <c r="BK143"/>
  <c r="J124"/>
  <c r="J112"/>
  <c r="J101" i="3"/>
  <c r="BK113"/>
  <c r="BK107"/>
  <c r="J106"/>
  <c r="BK92"/>
  <c r="BK159" i="2"/>
  <c r="BK124"/>
  <c r="J95"/>
  <c r="BK117" i="3"/>
  <c r="BK111"/>
  <c r="BK88"/>
  <c r="BK119"/>
  <c r="J117"/>
  <c r="BK94"/>
  <c r="J184" i="2"/>
  <c r="BK120"/>
  <c r="BK91"/>
  <c r="BK174"/>
  <c r="J143"/>
  <c r="J174"/>
  <c r="J162"/>
  <c r="BK140"/>
  <c r="BK128"/>
  <c r="BK107"/>
  <c r="J109" i="3"/>
  <c r="J119"/>
  <c r="J97"/>
  <c r="BK86"/>
  <c r="BK101"/>
  <c r="J182" i="2"/>
  <c r="J147"/>
  <c r="J116"/>
  <c r="BK86"/>
  <c r="J115" i="3"/>
  <c r="J99"/>
  <c r="BK99"/>
  <c r="BK104"/>
  <c r="BK115"/>
  <c r="BK90"/>
  <c r="BK85" i="2" l="1"/>
  <c r="J85" s="1"/>
  <c r="J61" s="1"/>
  <c r="BK181"/>
  <c r="J181"/>
  <c r="J62" s="1"/>
  <c r="BK83" i="3"/>
  <c r="BK82"/>
  <c r="BK81"/>
  <c r="J81" s="1"/>
  <c r="J30" s="1"/>
  <c r="P85" i="2"/>
  <c r="P84" s="1"/>
  <c r="P83" s="1"/>
  <c r="AU55" i="1" s="1"/>
  <c r="P181" i="2"/>
  <c r="P83" i="3"/>
  <c r="P82"/>
  <c r="P81" s="1"/>
  <c r="AU56" i="1" s="1"/>
  <c r="T85" i="2"/>
  <c r="T84"/>
  <c r="T83" s="1"/>
  <c r="T181"/>
  <c r="R83" i="3"/>
  <c r="R82"/>
  <c r="R81" s="1"/>
  <c r="R85" i="2"/>
  <c r="R181"/>
  <c r="R84" s="1"/>
  <c r="R83" s="1"/>
  <c r="T83" i="3"/>
  <c r="T82"/>
  <c r="T81"/>
  <c r="BK188" i="2"/>
  <c r="J188" s="1"/>
  <c r="J63" s="1"/>
  <c r="E48" i="3"/>
  <c r="BE97"/>
  <c r="BE99"/>
  <c r="BE115"/>
  <c r="F55"/>
  <c r="BE88"/>
  <c r="BE92"/>
  <c r="BE94"/>
  <c r="BE101"/>
  <c r="BE113"/>
  <c r="J52"/>
  <c r="BE84"/>
  <c r="BE86"/>
  <c r="BE102"/>
  <c r="BE106"/>
  <c r="BE109"/>
  <c r="BE111"/>
  <c r="BE117"/>
  <c r="BE90"/>
  <c r="BE95"/>
  <c r="BE104"/>
  <c r="BE107"/>
  <c r="BE119"/>
  <c r="E48" i="2"/>
  <c r="J52"/>
  <c r="F55"/>
  <c r="BE91"/>
  <c r="BE112"/>
  <c r="BE120"/>
  <c r="BE124"/>
  <c r="BE128"/>
  <c r="BE147"/>
  <c r="BE162"/>
  <c r="BE167"/>
  <c r="BE178"/>
  <c r="BE189"/>
  <c r="BE95"/>
  <c r="BE132"/>
  <c r="BE171"/>
  <c r="BE182"/>
  <c r="BE86"/>
  <c r="BE99"/>
  <c r="BE107"/>
  <c r="BE116"/>
  <c r="BE136"/>
  <c r="BE140"/>
  <c r="BE143"/>
  <c r="BE151"/>
  <c r="BE155"/>
  <c r="BE159"/>
  <c r="BE174"/>
  <c r="BE184"/>
  <c r="F35"/>
  <c r="BB55" i="1" s="1"/>
  <c r="F34" i="2"/>
  <c r="BA55" i="1" s="1"/>
  <c r="F34" i="3"/>
  <c r="BA56" i="1" s="1"/>
  <c r="F35" i="3"/>
  <c r="BB56" i="1" s="1"/>
  <c r="J34" i="2"/>
  <c r="AW55" i="1" s="1"/>
  <c r="F37" i="2"/>
  <c r="BD55" i="1"/>
  <c r="F36" i="3"/>
  <c r="BC56" i="1" s="1"/>
  <c r="F36" i="2"/>
  <c r="BC55" i="1"/>
  <c r="J34" i="3"/>
  <c r="AW56" i="1" s="1"/>
  <c r="F37" i="3"/>
  <c r="BD56" i="1"/>
  <c r="AG56" l="1"/>
  <c r="J59" i="3"/>
  <c r="J83"/>
  <c r="J61" s="1"/>
  <c r="J82"/>
  <c r="J60" s="1"/>
  <c r="BK84" i="2"/>
  <c r="J84" s="1"/>
  <c r="J60" s="1"/>
  <c r="AU54" i="1"/>
  <c r="BA54"/>
  <c r="AW54" s="1"/>
  <c r="AK30" s="1"/>
  <c r="BB54"/>
  <c r="W31" s="1"/>
  <c r="BC54"/>
  <c r="W32"/>
  <c r="J33" i="3"/>
  <c r="AV56" i="1" s="1"/>
  <c r="AT56" s="1"/>
  <c r="AN56" s="1"/>
  <c r="J33" i="2"/>
  <c r="AV55" i="1" s="1"/>
  <c r="AT55" s="1"/>
  <c r="BD54"/>
  <c r="W33" s="1"/>
  <c r="F33" i="2"/>
  <c r="AZ55" i="1" s="1"/>
  <c r="F33" i="3"/>
  <c r="AZ56" i="1" s="1"/>
  <c r="BK83" i="2" l="1"/>
  <c r="J83" s="1"/>
  <c r="J30" s="1"/>
  <c r="AG55" i="1" s="1"/>
  <c r="AG54" s="1"/>
  <c r="AK26" s="1"/>
  <c r="AK35" s="1"/>
  <c r="J39" i="3"/>
  <c r="W30" i="1"/>
  <c r="AX54"/>
  <c r="AY54"/>
  <c r="AZ54"/>
  <c r="AV54" s="1"/>
  <c r="AK29" s="1"/>
  <c r="J39" i="2" l="1"/>
  <c r="J59"/>
  <c r="AN55" i="1"/>
  <c r="AT54"/>
  <c r="AN54"/>
  <c r="W29"/>
</calcChain>
</file>

<file path=xl/sharedStrings.xml><?xml version="1.0" encoding="utf-8"?>
<sst xmlns="http://schemas.openxmlformats.org/spreadsheetml/2006/main" count="2101" uniqueCount="564">
  <si>
    <t>Export Komplet</t>
  </si>
  <si>
    <t>VZ</t>
  </si>
  <si>
    <t>2.0</t>
  </si>
  <si>
    <t>ZAMOK</t>
  </si>
  <si>
    <t>False</t>
  </si>
  <si>
    <t>{c89c2e0c-052d-4ef4-8999-67796d274e5b}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</si>
  <si>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</si>
  <si>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</si>
  <si>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</si>
  <si>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</si>
  <si>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</si>
  <si>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</si>
  <si>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</si>
  <si>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</si>
  <si>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13/21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</si>
  <si>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</si>
  <si>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</si>
  <si>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Morávka ř. km 0,183 - 0,335, k. ú. Staré Město - oprava PB hráze</t>
  </si>
  <si>
    <t>KSO:</t>
  </si>
  <si>
    <t/>
  </si>
  <si>
    <t>CC-CZ:</t>
  </si>
  <si>
    <t>Místo:</t>
  </si>
  <si>
    <t>Staré Město</t>
  </si>
  <si>
    <t>Datum:</t>
  </si>
  <si>
    <t>5. 1. 2022</t>
  </si>
  <si>
    <t>Zadavatel:</t>
  </si>
  <si>
    <t>IČ:</t>
  </si>
  <si>
    <t>70890021</t>
  </si>
  <si>
    <t>Povodí Odry, státní podnik</t>
  </si>
  <si>
    <t>DIČ:</t>
  </si>
  <si>
    <t>Uchazeč:</t>
  </si>
  <si>
    <t>Vyplň údaj</t>
  </si>
  <si>
    <t>Projektant:</t>
  </si>
  <si>
    <t>Ing. Dalibor Rajnoch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</si>
  <si>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</si>
  <si>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</si>
  <si>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</si>
  <si>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</si>
  <si>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</si>
  <si>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</si>
  <si>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</si>
  <si>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</si>
  <si>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</si>
  <si>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</si>
  <si>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</si>
  <si>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</si>
  <si>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</si>
  <si>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</si>
  <si>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</si>
  <si>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</si>
  <si>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</si>
  <si>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</si>
  <si>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</si>
  <si>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</si>
  <si>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</si>
  <si>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</si>
  <si>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</si>
  <si>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</si>
  <si>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</si>
  <si>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</si>
  <si>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</si>
  <si>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</si>
  <si>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</si>
  <si>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</si>
  <si>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</si>
  <si>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</si>
  <si>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</si>
  <si>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</si>
  <si>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</si>
  <si>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</si>
  <si>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</si>
  <si>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</si>
  <si>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</si>
  <si>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</si>
  <si>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</si>
  <si>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</si>
  <si>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</si>
  <si>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</si>
  <si>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PB hráze</t>
  </si>
  <si>
    <t>STA</t>
  </si>
  <si>
    <t>1</t>
  </si>
  <si>
    <t>{d9df25aa-dc85-484c-87ee-061159f22734}</t>
  </si>
  <si>
    <t>2</t>
  </si>
  <si>
    <t>VON</t>
  </si>
  <si>
    <t>Vedlejší a ostatní náklady</t>
  </si>
  <si>
    <t>{61184897-b624-466e-860b-77fd341e724b}</t>
  </si>
  <si>
    <t>833 21</t>
  </si>
  <si>
    <t>KRYCÍ LIST SOUPISU PRACÍ</t>
  </si>
  <si>
    <t>Objekt:</t>
  </si>
  <si>
    <t>SO-01 - Oprava PB hráze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</si>
  <si>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</si>
  <si>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</si>
  <si>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</si>
  <si>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</si>
  <si>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</si>
  <si>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</si>
  <si>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</si>
  <si>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</si>
  <si>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</si>
  <si>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</si>
  <si>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</si>
  <si>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</si>
  <si>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</si>
  <si>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</si>
  <si>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</si>
  <si>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</si>
  <si>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</si>
  <si>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</si>
  <si>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</si>
  <si>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</si>
  <si>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</si>
  <si>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</si>
  <si>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</si>
  <si>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</si>
  <si>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</si>
  <si>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</si>
  <si>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114203104</t>
  </si>
  <si>
    <t>Rozebrání dlažeb nebo záhozů s naložením na dopravní prostředek záhozů, rovnanin a soustřeďovacích staveb provedených na sucho</t>
  </si>
  <si>
    <t>m3</t>
  </si>
  <si>
    <t>CS ÚRS 2022 01</t>
  </si>
  <si>
    <t>4</t>
  </si>
  <si>
    <t>1638820446</t>
  </si>
  <si>
    <t>Online PSC</t>
  </si>
  <si>
    <t>https://podminky.urs.cz/item/CS_URS_2022_01/114203104</t>
  </si>
  <si>
    <t>P</t>
  </si>
  <si>
    <t xml:space="preserve">Poznámka k položce:_x000D_
Rozebrání rovnaniny z lomového kamene v km 0,183 - 0,263._x000D_
_x000D_
</t>
  </si>
  <si>
    <t>VV</t>
  </si>
  <si>
    <t>L*S</t>
  </si>
  <si>
    <t>82*1,5</t>
  </si>
  <si>
    <t>121103111</t>
  </si>
  <si>
    <t>Skrývka zemin schopných zúrodnění v rovině a ve sklonu do 1:5</t>
  </si>
  <si>
    <t>-1635885909</t>
  </si>
  <si>
    <t>https://podminky.urs.cz/item/CS_URS_2022_01/121103111</t>
  </si>
  <si>
    <t xml:space="preserve">Poznámka k položce:_x000D_
Skrývka ornice v koruně hráze v tlouštce minimálně 200 mm._x000D_
_x000D_
</t>
  </si>
  <si>
    <t>81,1</t>
  </si>
  <si>
    <t>3</t>
  </si>
  <si>
    <t>121103112</t>
  </si>
  <si>
    <t>Skrývka zemin schopných zúrodnění ve sklonu přes 1:5 do 1:2</t>
  </si>
  <si>
    <t>742097050</t>
  </si>
  <si>
    <t>https://podminky.urs.cz/item/CS_URS_2022_01/121103112</t>
  </si>
  <si>
    <t xml:space="preserve">Poznámka k položce:_x000D_
Skrývka ornice ve svazích hráze v tlouštce minimálně 200 mm._x000D_
_x000D_
</t>
  </si>
  <si>
    <t>116,7</t>
  </si>
  <si>
    <t>122211401</t>
  </si>
  <si>
    <t>Vykopávky v zemnících na suchu ručně zapažených i nezapažených v hornině třídy těžitelnosti I skupiny 3</t>
  </si>
  <si>
    <t>-1287449691</t>
  </si>
  <si>
    <t>https://podminky.urs.cz/item/CS_URS_2022_01/122211401</t>
  </si>
  <si>
    <t xml:space="preserve">Poznámka k položce:_x000D_
Ruční kopané sondy pro zjištění hloubky uložení impulsního kabelu veřejného osvětlení. (5ks)_x000D_
Rýha pro zemní zámek hráze v blízkosti impulsního kabelu a stožárů veřejného osvětlení._x000D_
_x000D_
</t>
  </si>
  <si>
    <t>(0,3*0,3*0,8)*5</t>
  </si>
  <si>
    <t>kopané sondy (5ks)</t>
  </si>
  <si>
    <t>0,14*95</t>
  </si>
  <si>
    <t>rýha pro zemní zámek hráze v blízkosti impulsního kabelu a stožáru veřejného osvětlení</t>
  </si>
  <si>
    <t>Součet</t>
  </si>
  <si>
    <t>5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</si>
  <si>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</si>
  <si>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</si>
  <si>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640828456</t>
  </si>
  <si>
    <t>https://podminky.urs.cz/item/CS_URS_2022_01/162551107</t>
  </si>
  <si>
    <t xml:space="preserve">Poznámka k položce:_x000D_
Přemístění zeminy ze skrývky na deponii do 2,5 km._x000D_
_x000D_
</t>
  </si>
  <si>
    <t>skrývka zeminy * koeficient nakypření 1,13</t>
  </si>
  <si>
    <t>(81,1+116,7+13,3)*1,13</t>
  </si>
  <si>
    <t>6</t>
  </si>
  <si>
    <t>112251102</t>
  </si>
  <si>
    <t>Odstranění pařezů strojně s jejich vykopáním, vytrháním nebo odstřelením průměru přes 300 do 500 mm</t>
  </si>
  <si>
    <t>kus</t>
  </si>
  <si>
    <t>-983123966</t>
  </si>
  <si>
    <t>https://podminky.urs.cz/item/CS_URS_2022_01/112251102</t>
  </si>
  <si>
    <t xml:space="preserve">Poznámka k položce:_x000D_
Odstranění pařezů z paty hráze._x000D_
_x000D_
</t>
  </si>
  <si>
    <t>7</t>
  </si>
  <si>
    <t>112251103</t>
  </si>
  <si>
    <t>Odstranění pařezů strojně s jejich vykopáním, vytrháním nebo odstřelením průměru přes 500 do 700 mm</t>
  </si>
  <si>
    <t>95253625</t>
  </si>
  <si>
    <t>https://podminky.urs.cz/item/CS_URS_2022_01/112251103</t>
  </si>
  <si>
    <t>8</t>
  </si>
  <si>
    <t>162201412</t>
  </si>
  <si>
    <t>Vodorovné přemístění větví, kmenů nebo pařezů s naložením, složením a dopravou do 1000 m kmenů stromů listnatých, průměru přes 300 do 500 mm</t>
  </si>
  <si>
    <t>-1591951415</t>
  </si>
  <si>
    <t>https://podminky.urs.cz/item/CS_URS_2022_01/162201412</t>
  </si>
  <si>
    <t xml:space="preserve">Poznámka k položce:_x000D_
Přemístění pařezů na deponii do 2,5 km._x000D_
_x000D_
</t>
  </si>
  <si>
    <t>9</t>
  </si>
  <si>
    <t>162201413</t>
  </si>
  <si>
    <t>Vodorovné přemístění větví, kmenů nebo pařezů s naložením, složením a dopravou do 1000 m kmenů stromů listnatých, průměru přes 500 do 700 mm</t>
  </si>
  <si>
    <t>412573863</t>
  </si>
  <si>
    <t>https://podminky.urs.cz/item/CS_URS_2022_01/162201413</t>
  </si>
  <si>
    <t>10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</si>
  <si>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</si>
  <si>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</si>
  <si>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862995724</t>
  </si>
  <si>
    <t>https://podminky.urs.cz/item/CS_URS_2022_01/162301972</t>
  </si>
  <si>
    <t>2*2</t>
  </si>
  <si>
    <t>11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</si>
  <si>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</si>
  <si>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</si>
  <si>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-89894824</t>
  </si>
  <si>
    <t>https://podminky.urs.cz/item/CS_URS_2022_01/162301973</t>
  </si>
  <si>
    <t>12</t>
  </si>
  <si>
    <t>172153101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</si>
  <si>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</si>
  <si>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-1578606171</t>
  </si>
  <si>
    <t>https://podminky.urs.cz/item/CS_URS_2022_01/172153101</t>
  </si>
  <si>
    <t xml:space="preserve">Poznámka k položce:_x000D_
Hutněný násyp hráze homogenní, zeminy třídy G4, hutněný po vrstvách tl. 200 mm, minimálně na 95 %PS._x000D_
_x000D_
</t>
  </si>
  <si>
    <t>309,1</t>
  </si>
  <si>
    <t>13</t>
  </si>
  <si>
    <t>M</t>
  </si>
  <si>
    <t>10364100</t>
  </si>
  <si>
    <t>zemina pro terénní úpravy - tříděná</t>
  </si>
  <si>
    <t>t</t>
  </si>
  <si>
    <t>256199388</t>
  </si>
  <si>
    <t xml:space="preserve">Poznámka k položce:_x000D_
Homogenní zemina pro hutněný násyp hráze třídy G4._x000D_
_x000D_
</t>
  </si>
  <si>
    <t>309,1*1,3</t>
  </si>
  <si>
    <t>14</t>
  </si>
  <si>
    <t>171151101</t>
  </si>
  <si>
    <t>Hutnění boků násypů z hornin soudržných a sypkých pro jakýkoliv sklon, délku a míru zhutnění svahu</t>
  </si>
  <si>
    <t>m2</t>
  </si>
  <si>
    <t>1724159670</t>
  </si>
  <si>
    <t>https://podminky.urs.cz/item/CS_URS_2022_01/171151101</t>
  </si>
  <si>
    <t xml:space="preserve">Poznámka k položce:_x000D_
Hutnění návodního a vzdušného svahu hráze._x000D_
_x000D_
</t>
  </si>
  <si>
    <t>706,1</t>
  </si>
  <si>
    <t>182251101</t>
  </si>
  <si>
    <t>Svahování trvalých svahů do projektovaných profilů strojně s potřebným přemístěním výkopku při svahování násypů v jakékoliv hornině</t>
  </si>
  <si>
    <t>-1446968809</t>
  </si>
  <si>
    <t>https://podminky.urs.cz/item/CS_URS_2022_01/182251101</t>
  </si>
  <si>
    <t xml:space="preserve">Poznámka k položce:_x000D_
Svahování  návodního a vzdušného svahu hráze._x000D_
_x000D_
</t>
  </si>
  <si>
    <t>16</t>
  </si>
  <si>
    <t>181351103</t>
  </si>
  <si>
    <t>Rozprostření a urovnání ornice v rovině nebo ve svahu sklonu do 1:5 strojně při souvislé ploše přes 100 do 500 m2, tl. vrstvy do 200 mm</t>
  </si>
  <si>
    <t>776701182</t>
  </si>
  <si>
    <t>https://podminky.urs.cz/item/CS_URS_2022_01/181351103</t>
  </si>
  <si>
    <t xml:space="preserve">Poznámka k položce:_x000D_
Rozprostření vrstvy ornice tl. 100 mm na korunu hráze._x000D_
_x000D_
</t>
  </si>
  <si>
    <t>240</t>
  </si>
  <si>
    <t>17</t>
  </si>
  <si>
    <t>182351133</t>
  </si>
  <si>
    <t>Rozprostření a urovnání ornice ve svahu sklonu přes 1:5 strojně při souvislé ploše přes 500 m2, tl. vrstvy do 200 mm</t>
  </si>
  <si>
    <t>-985215981</t>
  </si>
  <si>
    <t>https://podminky.urs.cz/item/CS_URS_2022_01/182351133</t>
  </si>
  <si>
    <t xml:space="preserve">Poznámka k položce:_x000D_
Rozprostření vrstvy ornice tl. 100 mm na návodní a vzdušný líc hráze._x000D_
_x000D_
</t>
  </si>
  <si>
    <t>18</t>
  </si>
  <si>
    <t>10364101</t>
  </si>
  <si>
    <t>zemina pro terénní úpravy -  ornice</t>
  </si>
  <si>
    <t>1727463861</t>
  </si>
  <si>
    <t xml:space="preserve">Poznámka k položce:_x000D_
Ornice pro ohumusování koruny a svahů hráze._x000D_
_x000D_
</t>
  </si>
  <si>
    <t>(240+706,1)*0,1*1,3</t>
  </si>
  <si>
    <t>19</t>
  </si>
  <si>
    <t>181951112</t>
  </si>
  <si>
    <t>Úprava pláně vyrovnáním výškových rozdílů strojně v hornině třídy těžitelnosti I, skupiny 1 až 3 se zhutněním</t>
  </si>
  <si>
    <t>1145904713</t>
  </si>
  <si>
    <t>https://podminky.urs.cz/item/CS_URS_2022_01/181951112</t>
  </si>
  <si>
    <t xml:space="preserve">Poznámka k položce:_x000D_
Úprava koruny hráze + úprava dotčených ploch na pravobřežní bermě v místě staveniště + úprava plochy dočasné obchozí trasy._x000D_
_x000D_
</t>
  </si>
  <si>
    <t>koruna hráze + terén na bermě + plocha dočasné obchozí trasy</t>
  </si>
  <si>
    <t>240+460+450</t>
  </si>
  <si>
    <t>20</t>
  </si>
  <si>
    <t>181411121</t>
  </si>
  <si>
    <t>Založení trávníku na půdě předem připravené plochy do 1000 m2 výsevem včetně utažení lučního v rovině nebo na svahu do 1:5</t>
  </si>
  <si>
    <t>1993856524</t>
  </si>
  <si>
    <t>https://podminky.urs.cz/item/CS_URS_2022_01/181411121</t>
  </si>
  <si>
    <t xml:space="preserve">Poznámka k položce:_x000D_
Založení trávníku na koruně hráze + na dotčené ploše pravobřežní bermy v místě staveniště. _x000D_
_x000D_
</t>
  </si>
  <si>
    <t>1150</t>
  </si>
  <si>
    <t>00572472</t>
  </si>
  <si>
    <t>osivo směs travní krajinná-rovinná</t>
  </si>
  <si>
    <t>kg</t>
  </si>
  <si>
    <t>1984629623</t>
  </si>
  <si>
    <t>1150*0,015 'Přepočtené koeficientem množství</t>
  </si>
  <si>
    <t>22</t>
  </si>
  <si>
    <t>181411122</t>
  </si>
  <si>
    <t>Založení trávníku na půdě předem připravené plochy do 1000 m2 výsevem včetně utažení lučního na svahu přes 1:5 do 1:2</t>
  </si>
  <si>
    <t>146539742</t>
  </si>
  <si>
    <t>https://podminky.urs.cz/item/CS_URS_2022_01/181411122</t>
  </si>
  <si>
    <t xml:space="preserve">Poznámka k položce:_x000D_
Založení trávníku na návodním a vzdušném líci hráze._x000D_
_x000D_
</t>
  </si>
  <si>
    <t>706</t>
  </si>
  <si>
    <t>23</t>
  </si>
  <si>
    <t>00572474</t>
  </si>
  <si>
    <t>osivo směs travní krajinná-svahová</t>
  </si>
  <si>
    <t>1083938142</t>
  </si>
  <si>
    <t>706*0,015 'Přepočtené koeficientem množství</t>
  </si>
  <si>
    <t>997</t>
  </si>
  <si>
    <t>Přesun sutě</t>
  </si>
  <si>
    <t>24</t>
  </si>
  <si>
    <t>997321511</t>
  </si>
  <si>
    <t>Vodorovná doprava suti a vybouraných hmot bez naložení, s vyložením a hrubým urovnáním po suchu, na vzdálenost do 1 km</t>
  </si>
  <si>
    <t>-67467787</t>
  </si>
  <si>
    <t>https://podminky.urs.cz/item/CS_URS_2022_01/997321511</t>
  </si>
  <si>
    <t>25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</si>
  <si>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</si>
  <si>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</si>
  <si>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2000408267</t>
  </si>
  <si>
    <t>https://podminky.urs.cz/item/CS_URS_2022_01/997321519</t>
  </si>
  <si>
    <t>do 2,5km</t>
  </si>
  <si>
    <t>223,860*2</t>
  </si>
  <si>
    <t>998</t>
  </si>
  <si>
    <t>Přesun hmot</t>
  </si>
  <si>
    <t>26</t>
  </si>
  <si>
    <t>998321011</t>
  </si>
  <si>
    <t>Přesun hmot pro objekty hráze přehradní zemní a kamenité dopravní vzdálenost do 500 m</t>
  </si>
  <si>
    <t>1806648982</t>
  </si>
  <si>
    <t>https://podminky.urs.cz/item/CS_URS_2022_01/998321011</t>
  </si>
  <si>
    <t>VON - Vedlejší a ostatní náklady</t>
  </si>
  <si>
    <t>Ostrava, Vratimov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</si>
  <si>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</si>
  <si>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</si>
  <si>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</si>
  <si>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</si>
  <si>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</si>
  <si>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</si>
  <si>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02_R_01</t>
  </si>
  <si>
    <t>Aktualizace vyjádření k existenci sítí</t>
  </si>
  <si>
    <t>kpl.</t>
  </si>
  <si>
    <t>662965145</t>
  </si>
  <si>
    <t xml:space="preserve">Poznámka k položce:_x000D_
Aktualizace vyjádření k existenci sítí, jejich vytyčení, označení a ochrana stávajících inženýrských sítí a zařízení v obvodu staveniště a respektování ochranných pásem inženýrských sítí dle příslušných norem a vyhlášek a údajů jejich majetkových správců._x000D_
Vytýčení inženýrských sítí, včetně zaměření, bude před zahájením stavebních prací předáno objednateli v tištěné a digitální formě._x000D_
_x000D_
_x000D_
</t>
  </si>
  <si>
    <t>02_R_02</t>
  </si>
  <si>
    <t>Oznámení zahájení prací dotčeným orgánům</t>
  </si>
  <si>
    <t>-621198016</t>
  </si>
  <si>
    <t xml:space="preserve">Poznámka k položce:_x000D_
Prokazatelné oznámení zahájení prací dotčeným orgánům a organizacím a vlastníkům nemovitostí a dodržování dohodnutých podmínek sjednaných objednatelem v souhlasech, budoucích smlouvách či jiných smlouvách (doklad o oznámení bude předán objednateli nejpozději do 1 týdne od oznámení)._x000D_
_x000D_
_x000D_
</t>
  </si>
  <si>
    <t>02_R_03</t>
  </si>
  <si>
    <t>Schválený havarijní plán stavby</t>
  </si>
  <si>
    <t>-1709966274</t>
  </si>
  <si>
    <t xml:space="preserve">Poznámka k položce:_x000D_
Schválený havarijní plán stavby podle § 39 odst. 2, písm. a) zákona č. 254/2001 Sb., o vodách a o změně některých zákonů (vodní zákon), ve znění pozdějších předpisů, po dobu výstavby s potvrzením příslušného úřadu, je - li příslušným úřadem vyžadován._x000D_
_x000D_
_x000D_
</t>
  </si>
  <si>
    <t>02_R_04</t>
  </si>
  <si>
    <t>Schválený povodňový plán stavby</t>
  </si>
  <si>
    <t>535072488</t>
  </si>
  <si>
    <t xml:space="preserve">Poznámka k položce:_x000D_
Schválený povodňový plán stavby podle § 71 zákona č. 254/2001 Sb., o vodách a o změně některých zákonů (vodní zákon), ve znění pozdějších předpisů._x000D_
_x000D_
_x000D_
</t>
  </si>
  <si>
    <t>02_R_05</t>
  </si>
  <si>
    <t>Funkce odpovědného geodeta po dobu realizace stavby</t>
  </si>
  <si>
    <t>1228490618</t>
  </si>
  <si>
    <t xml:space="preserve">Poznámka k položce:_x000D_
Funkce odpovědného geodeta po dobu realizace stavby._x000D_
- geodetické vytyčení stavby vč. vypracování protokolu o vytýčení stavby před zahájením prací a v průběhu provádění stavby ,_x000D_
- provádění průběžných kontrolních měření stavebních objektů během provádění stavby_x000D_
_x000D_
_x000D_
</t>
  </si>
  <si>
    <t>02_R_06</t>
  </si>
  <si>
    <t>Zajištění vytyčení obvodu staveniště</t>
  </si>
  <si>
    <t>-14715569</t>
  </si>
  <si>
    <t>02_R_07</t>
  </si>
  <si>
    <t>Zařízení staveniště</t>
  </si>
  <si>
    <t>-1540349330</t>
  </si>
  <si>
    <t xml:space="preserve">Poznámka k položce:_x000D_
Zařízení staveniště a zajištění případného stavebního povolení pro zařízení staveniště včetně všech nákladů spojených s jeho zřízením a provozem, zřízení a projednání potřebných ploch pro zařízení staveniště, skládky materiálu, mezideponie._x000D_
_x000D_
_x000D_
</t>
  </si>
  <si>
    <t>02_R_08</t>
  </si>
  <si>
    <t>Zajištění veškerých dočasných záborů</t>
  </si>
  <si>
    <t>-146562892</t>
  </si>
  <si>
    <t xml:space="preserve">Poznámka k položce:_x000D_
Zajištění veškerých dočasných záborů potřebných pro realizaci stavby; zajištění povolení k zásahům do komunikací, veřejných ploch a chodníků, ke zřízení dočasných sjezdů včetně úhrady vyměřených poplatků; zajištění souhlasu (rozhodnutí) ke zvláštnímu užívání veřejného prostranství a komunikací dle platných předpisů; zajištění přístupových komunikací ke staveništi včetně jejich údržby po dobu stavby a oprav po dokončení stavby; zabezpečení dočasného dopravního značení dle platných právních předpisů._x000D_
_x000D_
_x000D_
</t>
  </si>
  <si>
    <t>02_R_09</t>
  </si>
  <si>
    <t>Provedení podrobné pasportizace okolních nemovitostí, komunikací a objektů</t>
  </si>
  <si>
    <t>116638339</t>
  </si>
  <si>
    <t xml:space="preserve">Poznámka k položce:_x000D_
Provedení podrobné pasportizace (včetně fotodokumentace) okolních nemovitostí, komunikací a objektů, které mohou být ovlivněny stavební činností zhotovitele a zajištění takových opatření, které zamezí poškození okolních nemovitostí a objektů během provádění stavebních prací._x000D_
_x000D_
_x000D_
</t>
  </si>
  <si>
    <t>02_R_10</t>
  </si>
  <si>
    <t>Udržování stavbou dotčených veřejných komunikací v čistotě a jejich uvedení do původního stavu</t>
  </si>
  <si>
    <t>811489434</t>
  </si>
  <si>
    <t>02_R_11</t>
  </si>
  <si>
    <t>Monitoring a evidence sledování seismiky, hluku, vibrací a emisí po dobu výstavby</t>
  </si>
  <si>
    <t>1136584787</t>
  </si>
  <si>
    <t xml:space="preserve">Poznámka k položce:_x000D_
Monitoringu a evidence sledování seismiky, hluku, vibrací a emisí po dobu výstavby, opatření ochrany proti šíření prašnosti a nadměrného hluku._x000D_
_x000D_
_x000D_
</t>
  </si>
  <si>
    <t>02_R_12</t>
  </si>
  <si>
    <t>Provedení opatření k dočasné ochraně vzrostlých stromů, které by mohly být činností na stavbě ohroženy</t>
  </si>
  <si>
    <t>874428455</t>
  </si>
  <si>
    <t xml:space="preserve">Poznámka k položce:_x000D_
Zajištění ochrany stávajících dřevin proti poškození dle ČSN 83 9061 Technologie vegetačních úprav v krajině - ochrana stromů, porostů a vegetačních ploch při stavebních pracích. 2ks stromů_x000D_
_x000D_
</t>
  </si>
  <si>
    <t>02_R_13</t>
  </si>
  <si>
    <t>Údržba provedených prací během výstavby</t>
  </si>
  <si>
    <t>-2072894693</t>
  </si>
  <si>
    <t>02_R_14</t>
  </si>
  <si>
    <t>Součinnost při výkonu koordinátora bezpečnosti práce</t>
  </si>
  <si>
    <t>kpl</t>
  </si>
  <si>
    <t>-1727128167</t>
  </si>
  <si>
    <t xml:space="preserve">Poznámka k položce:_x000D_
Součinnost při výkonu koordinátora bezpečnosti práce v rozsahu dle zákona č. 309/2006 Sb., zajištění dalších podmínek bezpečnosti a ochrany zdraví při práci a zajištění dodržování všech platných předpisů v oblasti bezpečnosti práce._x000D_
_x000D_
_x000D_
</t>
  </si>
  <si>
    <t>02_R_15</t>
  </si>
  <si>
    <t>Uvedení dočasně uživaných ploch do původního stavu</t>
  </si>
  <si>
    <t>-1392440702</t>
  </si>
  <si>
    <t xml:space="preserve">Poznámka k položce:_x000D_
Uvedení dočasně užívaných ploch do původního stavu a jejich protokolární předání vlastníkům (potvrzení podpisem vlastníka)._x000D_
_x000D_
_x000D_
</t>
  </si>
  <si>
    <t>02_R_16</t>
  </si>
  <si>
    <t>Splnění dalších pokynů a omezení vyplývajících z rozhodnutí</t>
  </si>
  <si>
    <t>-997299752</t>
  </si>
  <si>
    <t xml:space="preserve">Poznámka k položce:_x000D_
Splnění dalších pokynů a omezení vyplývajících z rozhodnutí, vyjádření a souhlasů vydaných v průběhu přípravy stavby a plnění podmínek a požadavků dotčených orgánů a organizací souvisejících s realizací stavby._x000D_
_x000D_
</t>
  </si>
  <si>
    <t>02_R_17</t>
  </si>
  <si>
    <t>Geodetické zaměření skutečného provedení</t>
  </si>
  <si>
    <t>-1859650706</t>
  </si>
  <si>
    <t xml:space="preserve">Poznámka k položce:_x000D_
Geodetické zaměření skutečného provedení vybudovaného díla zpracované v tištěné a elektronické podobě odpovědným geodetem zhotovitele ve 3 vyhotoveních včetně ověření dle zákona č. 200/1994 Sb., o zeměměřictví (zaměření skutečného provedení díla bude provedeno zejména v příčných  profilech podle PD)._x000D_
_x000D_
_x000D_
</t>
  </si>
  <si>
    <t>02_R_18</t>
  </si>
  <si>
    <t>Vyhotovení dokumentace skutečného provedení stavby</t>
  </si>
  <si>
    <t>-724617370</t>
  </si>
  <si>
    <t xml:space="preserve">Poznámka k položce:_x000D_
3 ks vyhotovení dokumentace skutečného provedení stavby v tištěné podobě včetně dodání 1 ks dokumentace skutečného provedení stavby v elektronické podobě (formát DWG a PDF) vypracované v souladu s přílohou č. 7 část 1. vyhlášky č. 499/2006 Sb., o dokumentaci staveb._x000D_
_x000D_
_x000D_
</t>
  </si>
  <si>
    <t>02_R_19</t>
  </si>
  <si>
    <t>Zajištění dočasného dopravního značení</t>
  </si>
  <si>
    <t>892840083</t>
  </si>
  <si>
    <t xml:space="preserve">Poznámka k položce:_x000D_
Zajištění a zřízení dočasného dopravního značení v místě cyklostezky. (viz. C.4 Situace přechodného dopravního značení)_x000D_
_x000D_
_x000D_
</t>
  </si>
  <si>
    <t>02_R_20</t>
  </si>
  <si>
    <t>Zajištění stožárů veřejného osvětlení proti vyvrácení</t>
  </si>
  <si>
    <t>-1390098230</t>
  </si>
  <si>
    <t xml:space="preserve">Poznámka k položce:_x000D_
V případě potřeby: zajištění stožárů veřejného osvětlení v patě hráze při jejich částečném odkopání._x000D_
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</si>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</sst>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62201412" TargetMode="External"/><Relationship Id="rId13" Type="http://schemas.openxmlformats.org/officeDocument/2006/relationships/hyperlink" Target="https://podminky.urs.cz/item/CS_URS_2022_01/171151101" TargetMode="External"/><Relationship Id="rId18" Type="http://schemas.openxmlformats.org/officeDocument/2006/relationships/hyperlink" Target="https://podminky.urs.cz/item/CS_URS_2022_01/181411121" TargetMode="External"/><Relationship Id="rId3" Type="http://schemas.openxmlformats.org/officeDocument/2006/relationships/hyperlink" Target="https://podminky.urs.cz/item/CS_URS_2022_01/121103112" TargetMode="External"/><Relationship Id="rId21" Type="http://schemas.openxmlformats.org/officeDocument/2006/relationships/hyperlink" Target="https://podminky.urs.cz/item/CS_URS_2022_01/997321519" TargetMode="External"/><Relationship Id="rId7" Type="http://schemas.openxmlformats.org/officeDocument/2006/relationships/hyperlink" Target="https://podminky.urs.cz/item/CS_URS_2022_01/112251103" TargetMode="External"/><Relationship Id="rId12" Type="http://schemas.openxmlformats.org/officeDocument/2006/relationships/hyperlink" Target="https://podminky.urs.cz/item/CS_URS_2022_01/172153101" TargetMode="External"/><Relationship Id="rId17" Type="http://schemas.openxmlformats.org/officeDocument/2006/relationships/hyperlink" Target="https://podminky.urs.cz/item/CS_URS_2022_01/181951112" TargetMode="External"/><Relationship Id="rId2" Type="http://schemas.openxmlformats.org/officeDocument/2006/relationships/hyperlink" Target="https://podminky.urs.cz/item/CS_URS_2022_01/121103111" TargetMode="External"/><Relationship Id="rId16" Type="http://schemas.openxmlformats.org/officeDocument/2006/relationships/hyperlink" Target="https://podminky.urs.cz/item/CS_URS_2022_01/182351133" TargetMode="External"/><Relationship Id="rId20" Type="http://schemas.openxmlformats.org/officeDocument/2006/relationships/hyperlink" Target="https://podminky.urs.cz/item/CS_URS_2022_01/997321511" TargetMode="External"/><Relationship Id="rId1" Type="http://schemas.openxmlformats.org/officeDocument/2006/relationships/hyperlink" Target="https://podminky.urs.cz/item/CS_URS_2022_01/114203104" TargetMode="External"/><Relationship Id="rId6" Type="http://schemas.openxmlformats.org/officeDocument/2006/relationships/hyperlink" Target="https://podminky.urs.cz/item/CS_URS_2022_01/112251102" TargetMode="External"/><Relationship Id="rId11" Type="http://schemas.openxmlformats.org/officeDocument/2006/relationships/hyperlink" Target="https://podminky.urs.cz/item/CS_URS_2022_01/162301973" TargetMode="External"/><Relationship Id="rId5" Type="http://schemas.openxmlformats.org/officeDocument/2006/relationships/hyperlink" Target="https://podminky.urs.cz/item/CS_URS_2022_01/162551107" TargetMode="External"/><Relationship Id="rId15" Type="http://schemas.openxmlformats.org/officeDocument/2006/relationships/hyperlink" Target="https://podminky.urs.cz/item/CS_URS_2022_01/181351103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1/162301972" TargetMode="External"/><Relationship Id="rId19" Type="http://schemas.openxmlformats.org/officeDocument/2006/relationships/hyperlink" Target="https://podminky.urs.cz/item/CS_URS_2022_01/181411122" TargetMode="External"/><Relationship Id="rId4" Type="http://schemas.openxmlformats.org/officeDocument/2006/relationships/hyperlink" Target="https://podminky.urs.cz/item/CS_URS_2022_01/122211401" TargetMode="External"/><Relationship Id="rId9" Type="http://schemas.openxmlformats.org/officeDocument/2006/relationships/hyperlink" Target="https://podminky.urs.cz/item/CS_URS_2022_01/162201413" TargetMode="External"/><Relationship Id="rId14" Type="http://schemas.openxmlformats.org/officeDocument/2006/relationships/hyperlink" Target="https://podminky.urs.cz/item/CS_URS_2022_01/182251101" TargetMode="External"/><Relationship Id="rId22" Type="http://schemas.openxmlformats.org/officeDocument/2006/relationships/hyperlink" Target="https://podminky.urs.cz/item/CS_URS_2022_01/998321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8"/>
  <sheetViews>
    <sheetView showGridLines="0" tabSelected="1" topLeftCell="A19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3"/>
      <c r="AQ5" s="23"/>
      <c r="AR5" s="21"/>
      <c r="BE5" s="321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3"/>
      <c r="AQ6" s="23"/>
      <c r="AR6" s="21"/>
      <c r="BE6" s="32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2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2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2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2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2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22"/>
      <c r="BS13" s="18" t="s">
        <v>6</v>
      </c>
    </row>
    <row r="14" spans="1:74" ht="13.2">
      <c r="B14" s="22"/>
      <c r="C14" s="23"/>
      <c r="D14" s="23"/>
      <c r="E14" s="327" t="s">
        <v>31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22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2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2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2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2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2"/>
      <c r="BS19" s="18" t="s">
        <v>6</v>
      </c>
    </row>
    <row r="20" spans="1:71" s="1" customFormat="1" ht="18.45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2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2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2"/>
    </row>
    <row r="23" spans="1:71" s="1" customFormat="1" ht="47.25" customHeight="1">
      <c r="B23" s="22"/>
      <c r="C23" s="23"/>
      <c r="D23" s="23"/>
      <c r="E23" s="329" t="s">
        <v>37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3"/>
      <c r="AP23" s="23"/>
      <c r="AQ23" s="23"/>
      <c r="AR23" s="21"/>
      <c r="BE23" s="322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2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2"/>
    </row>
    <row r="26" spans="1:71" s="2" customFormat="1" ht="25.95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0">
        <f>ROUND(AG54,2)</f>
        <v>0</v>
      </c>
      <c r="AL26" s="331"/>
      <c r="AM26" s="331"/>
      <c r="AN26" s="331"/>
      <c r="AO26" s="331"/>
      <c r="AP26" s="37"/>
      <c r="AQ26" s="37"/>
      <c r="AR26" s="40"/>
      <c r="BE26" s="322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2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2" t="s">
        <v>39</v>
      </c>
      <c r="M28" s="332"/>
      <c r="N28" s="332"/>
      <c r="O28" s="332"/>
      <c r="P28" s="332"/>
      <c r="Q28" s="37"/>
      <c r="R28" s="37"/>
      <c r="S28" s="37"/>
      <c r="T28" s="37"/>
      <c r="U28" s="37"/>
      <c r="V28" s="37"/>
      <c r="W28" s="332" t="s">
        <v>40</v>
      </c>
      <c r="X28" s="332"/>
      <c r="Y28" s="332"/>
      <c r="Z28" s="332"/>
      <c r="AA28" s="332"/>
      <c r="AB28" s="332"/>
      <c r="AC28" s="332"/>
      <c r="AD28" s="332"/>
      <c r="AE28" s="332"/>
      <c r="AF28" s="37"/>
      <c r="AG28" s="37"/>
      <c r="AH28" s="37"/>
      <c r="AI28" s="37"/>
      <c r="AJ28" s="37"/>
      <c r="AK28" s="332" t="s">
        <v>41</v>
      </c>
      <c r="AL28" s="332"/>
      <c r="AM28" s="332"/>
      <c r="AN28" s="332"/>
      <c r="AO28" s="332"/>
      <c r="AP28" s="37"/>
      <c r="AQ28" s="37"/>
      <c r="AR28" s="40"/>
      <c r="BE28" s="322"/>
    </row>
    <row r="29" spans="1:71" s="3" customFormat="1" ht="14.4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5">
        <v>0.21</v>
      </c>
      <c r="M29" s="334"/>
      <c r="N29" s="334"/>
      <c r="O29" s="334"/>
      <c r="P29" s="334"/>
      <c r="Q29" s="42"/>
      <c r="R29" s="42"/>
      <c r="S29" s="42"/>
      <c r="T29" s="42"/>
      <c r="U29" s="42"/>
      <c r="V29" s="42"/>
      <c r="W29" s="333">
        <f>ROUND(AZ54, 2)</f>
        <v>0</v>
      </c>
      <c r="X29" s="334"/>
      <c r="Y29" s="334"/>
      <c r="Z29" s="334"/>
      <c r="AA29" s="334"/>
      <c r="AB29" s="334"/>
      <c r="AC29" s="334"/>
      <c r="AD29" s="334"/>
      <c r="AE29" s="334"/>
      <c r="AF29" s="42"/>
      <c r="AG29" s="42"/>
      <c r="AH29" s="42"/>
      <c r="AI29" s="42"/>
      <c r="AJ29" s="42"/>
      <c r="AK29" s="333">
        <f>ROUND(AV54, 2)</f>
        <v>0</v>
      </c>
      <c r="AL29" s="334"/>
      <c r="AM29" s="334"/>
      <c r="AN29" s="334"/>
      <c r="AO29" s="334"/>
      <c r="AP29" s="42"/>
      <c r="AQ29" s="42"/>
      <c r="AR29" s="43"/>
      <c r="BE29" s="323"/>
    </row>
    <row r="30" spans="1:71" s="3" customFormat="1" ht="14.4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5">
        <v>0.15</v>
      </c>
      <c r="M30" s="334"/>
      <c r="N30" s="334"/>
      <c r="O30" s="334"/>
      <c r="P30" s="334"/>
      <c r="Q30" s="42"/>
      <c r="R30" s="42"/>
      <c r="S30" s="42"/>
      <c r="T30" s="42"/>
      <c r="U30" s="42"/>
      <c r="V30" s="42"/>
      <c r="W30" s="333">
        <f>ROUND(BA54, 2)</f>
        <v>0</v>
      </c>
      <c r="X30" s="334"/>
      <c r="Y30" s="334"/>
      <c r="Z30" s="334"/>
      <c r="AA30" s="334"/>
      <c r="AB30" s="334"/>
      <c r="AC30" s="334"/>
      <c r="AD30" s="334"/>
      <c r="AE30" s="334"/>
      <c r="AF30" s="42"/>
      <c r="AG30" s="42"/>
      <c r="AH30" s="42"/>
      <c r="AI30" s="42"/>
      <c r="AJ30" s="42"/>
      <c r="AK30" s="333">
        <f>ROUND(AW54, 2)</f>
        <v>0</v>
      </c>
      <c r="AL30" s="334"/>
      <c r="AM30" s="334"/>
      <c r="AN30" s="334"/>
      <c r="AO30" s="334"/>
      <c r="AP30" s="42"/>
      <c r="AQ30" s="42"/>
      <c r="AR30" s="43"/>
      <c r="BE30" s="323"/>
    </row>
    <row r="31" spans="1:71" s="3" customFormat="1" ht="14.4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5">
        <v>0.21</v>
      </c>
      <c r="M31" s="334"/>
      <c r="N31" s="334"/>
      <c r="O31" s="334"/>
      <c r="P31" s="334"/>
      <c r="Q31" s="42"/>
      <c r="R31" s="42"/>
      <c r="S31" s="42"/>
      <c r="T31" s="42"/>
      <c r="U31" s="42"/>
      <c r="V31" s="42"/>
      <c r="W31" s="333">
        <f>ROUND(BB54, 2)</f>
        <v>0</v>
      </c>
      <c r="X31" s="334"/>
      <c r="Y31" s="334"/>
      <c r="Z31" s="334"/>
      <c r="AA31" s="334"/>
      <c r="AB31" s="334"/>
      <c r="AC31" s="334"/>
      <c r="AD31" s="334"/>
      <c r="AE31" s="334"/>
      <c r="AF31" s="42"/>
      <c r="AG31" s="42"/>
      <c r="AH31" s="42"/>
      <c r="AI31" s="42"/>
      <c r="AJ31" s="42"/>
      <c r="AK31" s="333">
        <v>0</v>
      </c>
      <c r="AL31" s="334"/>
      <c r="AM31" s="334"/>
      <c r="AN31" s="334"/>
      <c r="AO31" s="334"/>
      <c r="AP31" s="42"/>
      <c r="AQ31" s="42"/>
      <c r="AR31" s="43"/>
      <c r="BE31" s="323"/>
    </row>
    <row r="32" spans="1:71" s="3" customFormat="1" ht="14.4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5">
        <v>0.15</v>
      </c>
      <c r="M32" s="334"/>
      <c r="N32" s="334"/>
      <c r="O32" s="334"/>
      <c r="P32" s="334"/>
      <c r="Q32" s="42"/>
      <c r="R32" s="42"/>
      <c r="S32" s="42"/>
      <c r="T32" s="42"/>
      <c r="U32" s="42"/>
      <c r="V32" s="42"/>
      <c r="W32" s="333">
        <f>ROUND(BC54, 2)</f>
        <v>0</v>
      </c>
      <c r="X32" s="334"/>
      <c r="Y32" s="334"/>
      <c r="Z32" s="334"/>
      <c r="AA32" s="334"/>
      <c r="AB32" s="334"/>
      <c r="AC32" s="334"/>
      <c r="AD32" s="334"/>
      <c r="AE32" s="334"/>
      <c r="AF32" s="42"/>
      <c r="AG32" s="42"/>
      <c r="AH32" s="42"/>
      <c r="AI32" s="42"/>
      <c r="AJ32" s="42"/>
      <c r="AK32" s="333">
        <v>0</v>
      </c>
      <c r="AL32" s="334"/>
      <c r="AM32" s="334"/>
      <c r="AN32" s="334"/>
      <c r="AO32" s="334"/>
      <c r="AP32" s="42"/>
      <c r="AQ32" s="42"/>
      <c r="AR32" s="43"/>
      <c r="BE32" s="323"/>
    </row>
    <row r="33" spans="1:57" s="3" customFormat="1" ht="14.4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5">
        <v>0</v>
      </c>
      <c r="M33" s="334"/>
      <c r="N33" s="334"/>
      <c r="O33" s="334"/>
      <c r="P33" s="334"/>
      <c r="Q33" s="42"/>
      <c r="R33" s="42"/>
      <c r="S33" s="42"/>
      <c r="T33" s="42"/>
      <c r="U33" s="42"/>
      <c r="V33" s="42"/>
      <c r="W33" s="333">
        <f>ROUND(BD54, 2)</f>
        <v>0</v>
      </c>
      <c r="X33" s="334"/>
      <c r="Y33" s="334"/>
      <c r="Z33" s="334"/>
      <c r="AA33" s="334"/>
      <c r="AB33" s="334"/>
      <c r="AC33" s="334"/>
      <c r="AD33" s="334"/>
      <c r="AE33" s="334"/>
      <c r="AF33" s="42"/>
      <c r="AG33" s="42"/>
      <c r="AH33" s="42"/>
      <c r="AI33" s="42"/>
      <c r="AJ33" s="42"/>
      <c r="AK33" s="333">
        <v>0</v>
      </c>
      <c r="AL33" s="334"/>
      <c r="AM33" s="334"/>
      <c r="AN33" s="334"/>
      <c r="AO33" s="334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6" t="s">
        <v>50</v>
      </c>
      <c r="Y35" s="337"/>
      <c r="Z35" s="337"/>
      <c r="AA35" s="337"/>
      <c r="AB35" s="337"/>
      <c r="AC35" s="46"/>
      <c r="AD35" s="46"/>
      <c r="AE35" s="46"/>
      <c r="AF35" s="46"/>
      <c r="AG35" s="46"/>
      <c r="AH35" s="46"/>
      <c r="AI35" s="46"/>
      <c r="AJ35" s="46"/>
      <c r="AK35" s="338">
        <f>SUM(AK26:AK33)</f>
        <v>0</v>
      </c>
      <c r="AL35" s="337"/>
      <c r="AM35" s="337"/>
      <c r="AN35" s="337"/>
      <c r="AO35" s="339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13/21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0" t="str">
        <f>K6</f>
        <v>VT Morávka ř. km 0,183 - 0,335, k. ú. Staré Město - oprava PB hráze</v>
      </c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Staré Město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2" t="str">
        <f>IF(AN8= "","",AN8)</f>
        <v>5. 1. 2022</v>
      </c>
      <c r="AN47" s="342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Povodí Odry, státní podnik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43" t="str">
        <f>IF(E17="","",E17)</f>
        <v>Ing. Dalibor Rajnoch</v>
      </c>
      <c r="AN49" s="344"/>
      <c r="AO49" s="344"/>
      <c r="AP49" s="344"/>
      <c r="AQ49" s="37"/>
      <c r="AR49" s="40"/>
      <c r="AS49" s="345" t="s">
        <v>52</v>
      </c>
      <c r="AT49" s="34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15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35</v>
      </c>
      <c r="AJ50" s="37"/>
      <c r="AK50" s="37"/>
      <c r="AL50" s="37"/>
      <c r="AM50" s="343" t="str">
        <f>IF(E20="","",E20)</f>
        <v>Ing. Dalibor Rajnoch</v>
      </c>
      <c r="AN50" s="344"/>
      <c r="AO50" s="344"/>
      <c r="AP50" s="344"/>
      <c r="AQ50" s="37"/>
      <c r="AR50" s="40"/>
      <c r="AS50" s="347"/>
      <c r="AT50" s="34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9"/>
      <c r="AT51" s="35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1" t="s">
        <v>53</v>
      </c>
      <c r="D52" s="352"/>
      <c r="E52" s="352"/>
      <c r="F52" s="352"/>
      <c r="G52" s="352"/>
      <c r="H52" s="67"/>
      <c r="I52" s="353" t="s">
        <v>54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4" t="s">
        <v>55</v>
      </c>
      <c r="AH52" s="352"/>
      <c r="AI52" s="352"/>
      <c r="AJ52" s="352"/>
      <c r="AK52" s="352"/>
      <c r="AL52" s="352"/>
      <c r="AM52" s="352"/>
      <c r="AN52" s="353" t="s">
        <v>56</v>
      </c>
      <c r="AO52" s="352"/>
      <c r="AP52" s="352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8">
        <f>ROUND(SUM(AG55:AG56),2)</f>
        <v>0</v>
      </c>
      <c r="AH54" s="358"/>
      <c r="AI54" s="358"/>
      <c r="AJ54" s="358"/>
      <c r="AK54" s="358"/>
      <c r="AL54" s="358"/>
      <c r="AM54" s="358"/>
      <c r="AN54" s="359">
        <f>SUM(AG54,AT54)</f>
        <v>0</v>
      </c>
      <c r="AO54" s="359"/>
      <c r="AP54" s="359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16.5" customHeight="1">
      <c r="A55" s="87" t="s">
        <v>76</v>
      </c>
      <c r="B55" s="88"/>
      <c r="C55" s="89"/>
      <c r="D55" s="357" t="s">
        <v>77</v>
      </c>
      <c r="E55" s="357"/>
      <c r="F55" s="357"/>
      <c r="G55" s="357"/>
      <c r="H55" s="357"/>
      <c r="I55" s="90"/>
      <c r="J55" s="357" t="s">
        <v>78</v>
      </c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5">
        <f>'SO-01 - Oprava PB hráze'!J30</f>
        <v>0</v>
      </c>
      <c r="AH55" s="356"/>
      <c r="AI55" s="356"/>
      <c r="AJ55" s="356"/>
      <c r="AK55" s="356"/>
      <c r="AL55" s="356"/>
      <c r="AM55" s="356"/>
      <c r="AN55" s="355">
        <f>SUM(AG55,AT55)</f>
        <v>0</v>
      </c>
      <c r="AO55" s="356"/>
      <c r="AP55" s="356"/>
      <c r="AQ55" s="91" t="s">
        <v>79</v>
      </c>
      <c r="AR55" s="92"/>
      <c r="AS55" s="93">
        <v>0</v>
      </c>
      <c r="AT55" s="94">
        <f>ROUND(SUM(AV55:AW55),2)</f>
        <v>0</v>
      </c>
      <c r="AU55" s="95">
        <f>'SO-01 - Oprava PB hráze'!P83</f>
        <v>0</v>
      </c>
      <c r="AV55" s="94">
        <f>'SO-01 - Oprava PB hráze'!J33</f>
        <v>0</v>
      </c>
      <c r="AW55" s="94">
        <f>'SO-01 - Oprava PB hráze'!J34</f>
        <v>0</v>
      </c>
      <c r="AX55" s="94">
        <f>'SO-01 - Oprava PB hráze'!J35</f>
        <v>0</v>
      </c>
      <c r="AY55" s="94">
        <f>'SO-01 - Oprava PB hráze'!J36</f>
        <v>0</v>
      </c>
      <c r="AZ55" s="94">
        <f>'SO-01 - Oprava PB hráze'!F33</f>
        <v>0</v>
      </c>
      <c r="BA55" s="94">
        <f>'SO-01 - Oprava PB hráze'!F34</f>
        <v>0</v>
      </c>
      <c r="BB55" s="94">
        <f>'SO-01 - Oprava PB hráze'!F35</f>
        <v>0</v>
      </c>
      <c r="BC55" s="94">
        <f>'SO-01 - Oprava PB hráze'!F36</f>
        <v>0</v>
      </c>
      <c r="BD55" s="96">
        <f>'SO-01 - Oprava PB hráze'!F37</f>
        <v>0</v>
      </c>
      <c r="BT55" s="97" t="s">
        <v>80</v>
      </c>
      <c r="BV55" s="97" t="s">
        <v>74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7" customFormat="1" ht="16.5" customHeight="1">
      <c r="A56" s="87" t="s">
        <v>76</v>
      </c>
      <c r="B56" s="88"/>
      <c r="C56" s="89"/>
      <c r="D56" s="357" t="s">
        <v>83</v>
      </c>
      <c r="E56" s="357"/>
      <c r="F56" s="357"/>
      <c r="G56" s="357"/>
      <c r="H56" s="357"/>
      <c r="I56" s="90"/>
      <c r="J56" s="357" t="s">
        <v>84</v>
      </c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5">
        <f>'VON - Vedlejší a ostatní ...'!J30</f>
        <v>0</v>
      </c>
      <c r="AH56" s="356"/>
      <c r="AI56" s="356"/>
      <c r="AJ56" s="356"/>
      <c r="AK56" s="356"/>
      <c r="AL56" s="356"/>
      <c r="AM56" s="356"/>
      <c r="AN56" s="355">
        <f>SUM(AG56,AT56)</f>
        <v>0</v>
      </c>
      <c r="AO56" s="356"/>
      <c r="AP56" s="356"/>
      <c r="AQ56" s="91" t="s">
        <v>83</v>
      </c>
      <c r="AR56" s="92"/>
      <c r="AS56" s="98">
        <v>0</v>
      </c>
      <c r="AT56" s="99">
        <f>ROUND(SUM(AV56:AW56),2)</f>
        <v>0</v>
      </c>
      <c r="AU56" s="100">
        <f>'VON - Vedlejší a ostatní ...'!P81</f>
        <v>0</v>
      </c>
      <c r="AV56" s="99">
        <f>'VON - Vedlejší a ostatní ...'!J33</f>
        <v>0</v>
      </c>
      <c r="AW56" s="99">
        <f>'VON - Vedlejší a ostatní ...'!J34</f>
        <v>0</v>
      </c>
      <c r="AX56" s="99">
        <f>'VON - Vedlejší a ostatní ...'!J35</f>
        <v>0</v>
      </c>
      <c r="AY56" s="99">
        <f>'VON - Vedlejší a ostatní ...'!J36</f>
        <v>0</v>
      </c>
      <c r="AZ56" s="99">
        <f>'VON - Vedlejší a ostatní ...'!F33</f>
        <v>0</v>
      </c>
      <c r="BA56" s="99">
        <f>'VON - Vedlejší a ostatní ...'!F34</f>
        <v>0</v>
      </c>
      <c r="BB56" s="99">
        <f>'VON - Vedlejší a ostatní ...'!F35</f>
        <v>0</v>
      </c>
      <c r="BC56" s="99">
        <f>'VON - Vedlejší a ostatní ...'!F36</f>
        <v>0</v>
      </c>
      <c r="BD56" s="101">
        <f>'VON - Vedlejší a ostatní ...'!F37</f>
        <v>0</v>
      </c>
      <c r="BT56" s="97" t="s">
        <v>80</v>
      </c>
      <c r="BV56" s="97" t="s">
        <v>74</v>
      </c>
      <c r="BW56" s="97" t="s">
        <v>85</v>
      </c>
      <c r="BX56" s="97" t="s">
        <v>5</v>
      </c>
      <c r="CL56" s="97" t="s">
        <v>86</v>
      </c>
      <c r="CM56" s="97" t="s">
        <v>82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TJeeiIrmfFmakP5jUR9B7S3YhYK5FSQ8QZFVJI58lLZVR4h3PPf8ri0xgTEtqf3vaC1CqIaTH0JXrl/mNU1T+Q==" saltValue="oRO5JRmgGjXtczcahWo7SrOZpd2hZLp+WmAUiao8MBXYwESgXF+FNsvZmQ4I9tGcSH5j7ZZhj16ryL0MVfP3s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a PB hráze'!C2" display="/"/>
    <hyperlink ref="A56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9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81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" customHeight="1">
      <c r="B4" s="21"/>
      <c r="D4" s="104" t="s">
        <v>87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1" t="str">
        <f>'Rekapitulace stavby'!K6</f>
        <v>VT Morávka ř. km 0,183 - 0,335, k. ú. Staré Město - oprava PB hráze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88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89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5. 1. 2022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42</v>
      </c>
      <c r="E33" s="106" t="s">
        <v>43</v>
      </c>
      <c r="F33" s="118">
        <f>ROUND((SUM(BE83:BE190)),  2)</f>
        <v>0</v>
      </c>
      <c r="G33" s="35"/>
      <c r="H33" s="35"/>
      <c r="I33" s="119">
        <v>0.21</v>
      </c>
      <c r="J33" s="118">
        <f>ROUND(((SUM(BE83:BE190))*I33),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44</v>
      </c>
      <c r="F34" s="118">
        <f>ROUND((SUM(BF83:BF190)),  2)</f>
        <v>0</v>
      </c>
      <c r="G34" s="35"/>
      <c r="H34" s="35"/>
      <c r="I34" s="119">
        <v>0.15</v>
      </c>
      <c r="J34" s="118">
        <f>ROUND(((SUM(BF83:BF190))*I34),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45</v>
      </c>
      <c r="F35" s="118">
        <f>ROUND((SUM(BG83:BG190)),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46</v>
      </c>
      <c r="F36" s="118">
        <f>ROUND((SUM(BH83:BH190)),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47</v>
      </c>
      <c r="F37" s="118">
        <f>ROUND((SUM(BI83:BI190)),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68" t="str">
        <f>E7</f>
        <v>VT Morávka ř. km 0,183 - 0,335, k. ú. Staré Město - oprava PB hráze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0" t="str">
        <f>E9</f>
        <v>SO-01 - Oprava PB hráze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Staré Město</v>
      </c>
      <c r="G52" s="37"/>
      <c r="H52" s="37"/>
      <c r="I52" s="30" t="s">
        <v>23</v>
      </c>
      <c r="J52" s="60" t="str">
        <f>IF(J12="","",J12)</f>
        <v>5. 1. 2022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Povodí Odry, státní podnik</v>
      </c>
      <c r="G54" s="37"/>
      <c r="H54" s="37"/>
      <c r="I54" s="30" t="s">
        <v>32</v>
      </c>
      <c r="J54" s="33" t="str">
        <f>E21</f>
        <v>Ing. Dalibor Rajnoch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Dalibor Rajnoch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" customHeight="1">
      <c r="B60" s="135"/>
      <c r="C60" s="136"/>
      <c r="D60" s="137" t="s">
        <v>94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95" customHeight="1">
      <c r="B61" s="141"/>
      <c r="C61" s="142"/>
      <c r="D61" s="143" t="s">
        <v>95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95" customHeight="1">
      <c r="B62" s="141"/>
      <c r="C62" s="142"/>
      <c r="D62" s="143" t="s">
        <v>96</v>
      </c>
      <c r="E62" s="144"/>
      <c r="F62" s="144"/>
      <c r="G62" s="144"/>
      <c r="H62" s="144"/>
      <c r="I62" s="144"/>
      <c r="J62" s="145">
        <f>J181</f>
        <v>0</v>
      </c>
      <c r="K62" s="142"/>
      <c r="L62" s="146"/>
    </row>
    <row r="63" spans="1:47" s="10" customFormat="1" ht="19.95" customHeight="1">
      <c r="B63" s="141"/>
      <c r="C63" s="142"/>
      <c r="D63" s="143" t="s">
        <v>97</v>
      </c>
      <c r="E63" s="144"/>
      <c r="F63" s="144"/>
      <c r="G63" s="144"/>
      <c r="H63" s="144"/>
      <c r="I63" s="144"/>
      <c r="J63" s="145">
        <f>J188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" customHeight="1">
      <c r="A70" s="35"/>
      <c r="B70" s="36"/>
      <c r="C70" s="24" t="s">
        <v>98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6.25" customHeight="1">
      <c r="A73" s="35"/>
      <c r="B73" s="36"/>
      <c r="C73" s="37"/>
      <c r="D73" s="37"/>
      <c r="E73" s="368" t="str">
        <f>E7</f>
        <v>VT Morávka ř. km 0,183 - 0,335, k. ú. Staré Město - oprava PB hráze</v>
      </c>
      <c r="F73" s="369"/>
      <c r="G73" s="369"/>
      <c r="H73" s="369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88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0" t="str">
        <f>E9</f>
        <v>SO-01 - Oprava PB hráze</v>
      </c>
      <c r="F75" s="370"/>
      <c r="G75" s="370"/>
      <c r="H75" s="370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Staré Město</v>
      </c>
      <c r="G77" s="37"/>
      <c r="H77" s="37"/>
      <c r="I77" s="30" t="s">
        <v>23</v>
      </c>
      <c r="J77" s="60" t="str">
        <f>IF(J12="","",J12)</f>
        <v>5. 1. 2022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15" customHeight="1">
      <c r="A79" s="35"/>
      <c r="B79" s="36"/>
      <c r="C79" s="30" t="s">
        <v>25</v>
      </c>
      <c r="D79" s="37"/>
      <c r="E79" s="37"/>
      <c r="F79" s="28" t="str">
        <f>E15</f>
        <v>Povodí Odry, státní podnik</v>
      </c>
      <c r="G79" s="37"/>
      <c r="H79" s="37"/>
      <c r="I79" s="30" t="s">
        <v>32</v>
      </c>
      <c r="J79" s="33" t="str">
        <f>E21</f>
        <v>Ing. Dalibor Rajnoch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15" customHeight="1">
      <c r="A80" s="35"/>
      <c r="B80" s="36"/>
      <c r="C80" s="30" t="s">
        <v>30</v>
      </c>
      <c r="D80" s="37"/>
      <c r="E80" s="37"/>
      <c r="F80" s="28" t="str">
        <f>IF(E18="","",E18)</f>
        <v>Vyplň údaj</v>
      </c>
      <c r="G80" s="37"/>
      <c r="H80" s="37"/>
      <c r="I80" s="30" t="s">
        <v>35</v>
      </c>
      <c r="J80" s="33" t="str">
        <f>E24</f>
        <v>Ing. Dalibor Rajnoch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99</v>
      </c>
      <c r="D82" s="150" t="s">
        <v>57</v>
      </c>
      <c r="E82" s="150" t="s">
        <v>53</v>
      </c>
      <c r="F82" s="150" t="s">
        <v>54</v>
      </c>
      <c r="G82" s="150" t="s">
        <v>100</v>
      </c>
      <c r="H82" s="150" t="s">
        <v>101</v>
      </c>
      <c r="I82" s="150" t="s">
        <v>102</v>
      </c>
      <c r="J82" s="150" t="s">
        <v>92</v>
      </c>
      <c r="K82" s="151" t="s">
        <v>103</v>
      </c>
      <c r="L82" s="152"/>
      <c r="M82" s="69" t="s">
        <v>19</v>
      </c>
      <c r="N82" s="70" t="s">
        <v>42</v>
      </c>
      <c r="O82" s="70" t="s">
        <v>104</v>
      </c>
      <c r="P82" s="70" t="s">
        <v>105</v>
      </c>
      <c r="Q82" s="70" t="s">
        <v>106</v>
      </c>
      <c r="R82" s="70" t="s">
        <v>107</v>
      </c>
      <c r="S82" s="70" t="s">
        <v>108</v>
      </c>
      <c r="T82" s="71" t="s">
        <v>109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8" customHeight="1">
      <c r="A83" s="35"/>
      <c r="B83" s="36"/>
      <c r="C83" s="76" t="s">
        <v>110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524.85083999999995</v>
      </c>
      <c r="S83" s="73"/>
      <c r="T83" s="156">
        <f>T84</f>
        <v>223.86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93</v>
      </c>
      <c r="BK83" s="157">
        <f>BK84</f>
        <v>0</v>
      </c>
    </row>
    <row r="84" spans="1:65" s="12" customFormat="1" ht="25.95" customHeight="1">
      <c r="B84" s="158"/>
      <c r="C84" s="159"/>
      <c r="D84" s="160" t="s">
        <v>71</v>
      </c>
      <c r="E84" s="161" t="s">
        <v>111</v>
      </c>
      <c r="F84" s="161" t="s">
        <v>112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P85+P181+P188</f>
        <v>0</v>
      </c>
      <c r="Q84" s="166"/>
      <c r="R84" s="167">
        <f>R85+R181+R188</f>
        <v>524.85083999999995</v>
      </c>
      <c r="S84" s="166"/>
      <c r="T84" s="168">
        <f>T85+T181+T188</f>
        <v>223.86</v>
      </c>
      <c r="AR84" s="169" t="s">
        <v>80</v>
      </c>
      <c r="AT84" s="170" t="s">
        <v>71</v>
      </c>
      <c r="AU84" s="170" t="s">
        <v>72</v>
      </c>
      <c r="AY84" s="169" t="s">
        <v>113</v>
      </c>
      <c r="BK84" s="171">
        <f>BK85+BK181+BK188</f>
        <v>0</v>
      </c>
    </row>
    <row r="85" spans="1:65" s="12" customFormat="1" ht="22.8" customHeight="1">
      <c r="B85" s="158"/>
      <c r="C85" s="159"/>
      <c r="D85" s="160" t="s">
        <v>71</v>
      </c>
      <c r="E85" s="172" t="s">
        <v>80</v>
      </c>
      <c r="F85" s="172" t="s">
        <v>114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SUM(P86:P180)</f>
        <v>0</v>
      </c>
      <c r="Q85" s="166"/>
      <c r="R85" s="167">
        <f>SUM(R86:R180)</f>
        <v>524.85083999999995</v>
      </c>
      <c r="S85" s="166"/>
      <c r="T85" s="168">
        <f>SUM(T86:T180)</f>
        <v>223.86</v>
      </c>
      <c r="AR85" s="169" t="s">
        <v>80</v>
      </c>
      <c r="AT85" s="170" t="s">
        <v>71</v>
      </c>
      <c r="AU85" s="170" t="s">
        <v>80</v>
      </c>
      <c r="AY85" s="169" t="s">
        <v>113</v>
      </c>
      <c r="BK85" s="171">
        <f>SUM(BK86:BK180)</f>
        <v>0</v>
      </c>
    </row>
    <row r="86" spans="1:65" s="2" customFormat="1" ht="37.799999999999997" customHeight="1">
      <c r="A86" s="35"/>
      <c r="B86" s="36"/>
      <c r="C86" s="174" t="s">
        <v>80</v>
      </c>
      <c r="D86" s="174" t="s">
        <v>115</v>
      </c>
      <c r="E86" s="175" t="s">
        <v>116</v>
      </c>
      <c r="F86" s="176" t="s">
        <v>117</v>
      </c>
      <c r="G86" s="177" t="s">
        <v>118</v>
      </c>
      <c r="H86" s="178">
        <v>123</v>
      </c>
      <c r="I86" s="179"/>
      <c r="J86" s="180">
        <f>ROUND(I86*H86,2)</f>
        <v>0</v>
      </c>
      <c r="K86" s="176" t="s">
        <v>119</v>
      </c>
      <c r="L86" s="40"/>
      <c r="M86" s="181" t="s">
        <v>19</v>
      </c>
      <c r="N86" s="182" t="s">
        <v>43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1.82</v>
      </c>
      <c r="T86" s="184">
        <f>S86*H86</f>
        <v>223.86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120</v>
      </c>
      <c r="AT86" s="185" t="s">
        <v>115</v>
      </c>
      <c r="AU86" s="185" t="s">
        <v>82</v>
      </c>
      <c r="AY86" s="18" t="s">
        <v>113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80</v>
      </c>
      <c r="BK86" s="186">
        <f>ROUND(I86*H86,2)</f>
        <v>0</v>
      </c>
      <c r="BL86" s="18" t="s">
        <v>120</v>
      </c>
      <c r="BM86" s="185" t="s">
        <v>121</v>
      </c>
    </row>
    <row r="87" spans="1:65" s="2" customFormat="1" ht="10.199999999999999">
      <c r="A87" s="35"/>
      <c r="B87" s="36"/>
      <c r="C87" s="37"/>
      <c r="D87" s="187" t="s">
        <v>122</v>
      </c>
      <c r="E87" s="37"/>
      <c r="F87" s="188" t="s">
        <v>123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122</v>
      </c>
      <c r="AU87" s="18" t="s">
        <v>82</v>
      </c>
    </row>
    <row r="88" spans="1:65" s="2" customFormat="1" ht="48">
      <c r="A88" s="35"/>
      <c r="B88" s="36"/>
      <c r="C88" s="37"/>
      <c r="D88" s="192" t="s">
        <v>124</v>
      </c>
      <c r="E88" s="37"/>
      <c r="F88" s="193" t="s">
        <v>125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124</v>
      </c>
      <c r="AU88" s="18" t="s">
        <v>82</v>
      </c>
    </row>
    <row r="89" spans="1:65" s="13" customFormat="1" ht="10.199999999999999">
      <c r="B89" s="194"/>
      <c r="C89" s="195"/>
      <c r="D89" s="192" t="s">
        <v>126</v>
      </c>
      <c r="E89" s="196" t="s">
        <v>19</v>
      </c>
      <c r="F89" s="197" t="s">
        <v>127</v>
      </c>
      <c r="G89" s="195"/>
      <c r="H89" s="196" t="s">
        <v>19</v>
      </c>
      <c r="I89" s="198"/>
      <c r="J89" s="195"/>
      <c r="K89" s="195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126</v>
      </c>
      <c r="AU89" s="203" t="s">
        <v>82</v>
      </c>
      <c r="AV89" s="13" t="s">
        <v>80</v>
      </c>
      <c r="AW89" s="13" t="s">
        <v>34</v>
      </c>
      <c r="AX89" s="13" t="s">
        <v>72</v>
      </c>
      <c r="AY89" s="203" t="s">
        <v>113</v>
      </c>
    </row>
    <row r="90" spans="1:65" s="14" customFormat="1" ht="10.199999999999999">
      <c r="B90" s="204"/>
      <c r="C90" s="205"/>
      <c r="D90" s="192" t="s">
        <v>126</v>
      </c>
      <c r="E90" s="206" t="s">
        <v>19</v>
      </c>
      <c r="F90" s="207" t="s">
        <v>128</v>
      </c>
      <c r="G90" s="205"/>
      <c r="H90" s="208">
        <v>123</v>
      </c>
      <c r="I90" s="209"/>
      <c r="J90" s="205"/>
      <c r="K90" s="205"/>
      <c r="L90" s="210"/>
      <c r="M90" s="211"/>
      <c r="N90" s="212"/>
      <c r="O90" s="212"/>
      <c r="P90" s="212"/>
      <c r="Q90" s="212"/>
      <c r="R90" s="212"/>
      <c r="S90" s="212"/>
      <c r="T90" s="213"/>
      <c r="AT90" s="214" t="s">
        <v>126</v>
      </c>
      <c r="AU90" s="214" t="s">
        <v>82</v>
      </c>
      <c r="AV90" s="14" t="s">
        <v>82</v>
      </c>
      <c r="AW90" s="14" t="s">
        <v>34</v>
      </c>
      <c r="AX90" s="14" t="s">
        <v>80</v>
      </c>
      <c r="AY90" s="214" t="s">
        <v>113</v>
      </c>
    </row>
    <row r="91" spans="1:65" s="2" customFormat="1" ht="24.15" customHeight="1">
      <c r="A91" s="35"/>
      <c r="B91" s="36"/>
      <c r="C91" s="174" t="s">
        <v>82</v>
      </c>
      <c r="D91" s="174" t="s">
        <v>115</v>
      </c>
      <c r="E91" s="175" t="s">
        <v>129</v>
      </c>
      <c r="F91" s="176" t="s">
        <v>130</v>
      </c>
      <c r="G91" s="177" t="s">
        <v>118</v>
      </c>
      <c r="H91" s="178">
        <v>81.099999999999994</v>
      </c>
      <c r="I91" s="179"/>
      <c r="J91" s="180">
        <f>ROUND(I91*H91,2)</f>
        <v>0</v>
      </c>
      <c r="K91" s="176" t="s">
        <v>119</v>
      </c>
      <c r="L91" s="40"/>
      <c r="M91" s="181" t="s">
        <v>19</v>
      </c>
      <c r="N91" s="182" t="s">
        <v>43</v>
      </c>
      <c r="O91" s="65"/>
      <c r="P91" s="183">
        <f>O91*H91</f>
        <v>0</v>
      </c>
      <c r="Q91" s="183">
        <v>0</v>
      </c>
      <c r="R91" s="183">
        <f>Q91*H91</f>
        <v>0</v>
      </c>
      <c r="S91" s="183">
        <v>0</v>
      </c>
      <c r="T91" s="184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85" t="s">
        <v>120</v>
      </c>
      <c r="AT91" s="185" t="s">
        <v>115</v>
      </c>
      <c r="AU91" s="185" t="s">
        <v>82</v>
      </c>
      <c r="AY91" s="18" t="s">
        <v>113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8" t="s">
        <v>80</v>
      </c>
      <c r="BK91" s="186">
        <f>ROUND(I91*H91,2)</f>
        <v>0</v>
      </c>
      <c r="BL91" s="18" t="s">
        <v>120</v>
      </c>
      <c r="BM91" s="185" t="s">
        <v>131</v>
      </c>
    </row>
    <row r="92" spans="1:65" s="2" customFormat="1" ht="10.199999999999999">
      <c r="A92" s="35"/>
      <c r="B92" s="36"/>
      <c r="C92" s="37"/>
      <c r="D92" s="187" t="s">
        <v>122</v>
      </c>
      <c r="E92" s="37"/>
      <c r="F92" s="188" t="s">
        <v>132</v>
      </c>
      <c r="G92" s="37"/>
      <c r="H92" s="37"/>
      <c r="I92" s="189"/>
      <c r="J92" s="37"/>
      <c r="K92" s="37"/>
      <c r="L92" s="40"/>
      <c r="M92" s="190"/>
      <c r="N92" s="191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122</v>
      </c>
      <c r="AU92" s="18" t="s">
        <v>82</v>
      </c>
    </row>
    <row r="93" spans="1:65" s="2" customFormat="1" ht="38.4">
      <c r="A93" s="35"/>
      <c r="B93" s="36"/>
      <c r="C93" s="37"/>
      <c r="D93" s="192" t="s">
        <v>124</v>
      </c>
      <c r="E93" s="37"/>
      <c r="F93" s="193" t="s">
        <v>133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124</v>
      </c>
      <c r="AU93" s="18" t="s">
        <v>82</v>
      </c>
    </row>
    <row r="94" spans="1:65" s="14" customFormat="1" ht="10.199999999999999">
      <c r="B94" s="204"/>
      <c r="C94" s="205"/>
      <c r="D94" s="192" t="s">
        <v>126</v>
      </c>
      <c r="E94" s="206" t="s">
        <v>19</v>
      </c>
      <c r="F94" s="207" t="s">
        <v>134</v>
      </c>
      <c r="G94" s="205"/>
      <c r="H94" s="208">
        <v>81.099999999999994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126</v>
      </c>
      <c r="AU94" s="214" t="s">
        <v>82</v>
      </c>
      <c r="AV94" s="14" t="s">
        <v>82</v>
      </c>
      <c r="AW94" s="14" t="s">
        <v>34</v>
      </c>
      <c r="AX94" s="14" t="s">
        <v>80</v>
      </c>
      <c r="AY94" s="214" t="s">
        <v>113</v>
      </c>
    </row>
    <row r="95" spans="1:65" s="2" customFormat="1" ht="24.15" customHeight="1">
      <c r="A95" s="35"/>
      <c r="B95" s="36"/>
      <c r="C95" s="174" t="s">
        <v>135</v>
      </c>
      <c r="D95" s="174" t="s">
        <v>115</v>
      </c>
      <c r="E95" s="175" t="s">
        <v>136</v>
      </c>
      <c r="F95" s="176" t="s">
        <v>137</v>
      </c>
      <c r="G95" s="177" t="s">
        <v>118</v>
      </c>
      <c r="H95" s="178">
        <v>116.7</v>
      </c>
      <c r="I95" s="179"/>
      <c r="J95" s="180">
        <f>ROUND(I95*H95,2)</f>
        <v>0</v>
      </c>
      <c r="K95" s="176" t="s">
        <v>119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120</v>
      </c>
      <c r="AT95" s="185" t="s">
        <v>115</v>
      </c>
      <c r="AU95" s="185" t="s">
        <v>82</v>
      </c>
      <c r="AY95" s="18" t="s">
        <v>113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120</v>
      </c>
      <c r="BM95" s="185" t="s">
        <v>138</v>
      </c>
    </row>
    <row r="96" spans="1:65" s="2" customFormat="1" ht="10.199999999999999">
      <c r="A96" s="35"/>
      <c r="B96" s="36"/>
      <c r="C96" s="37"/>
      <c r="D96" s="187" t="s">
        <v>122</v>
      </c>
      <c r="E96" s="37"/>
      <c r="F96" s="188" t="s">
        <v>139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122</v>
      </c>
      <c r="AU96" s="18" t="s">
        <v>82</v>
      </c>
    </row>
    <row r="97" spans="1:65" s="2" customFormat="1" ht="48">
      <c r="A97" s="35"/>
      <c r="B97" s="36"/>
      <c r="C97" s="37"/>
      <c r="D97" s="192" t="s">
        <v>124</v>
      </c>
      <c r="E97" s="37"/>
      <c r="F97" s="193" t="s">
        <v>140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124</v>
      </c>
      <c r="AU97" s="18" t="s">
        <v>82</v>
      </c>
    </row>
    <row r="98" spans="1:65" s="14" customFormat="1" ht="10.199999999999999">
      <c r="B98" s="204"/>
      <c r="C98" s="205"/>
      <c r="D98" s="192" t="s">
        <v>126</v>
      </c>
      <c r="E98" s="206" t="s">
        <v>19</v>
      </c>
      <c r="F98" s="207" t="s">
        <v>141</v>
      </c>
      <c r="G98" s="205"/>
      <c r="H98" s="208">
        <v>116.7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126</v>
      </c>
      <c r="AU98" s="214" t="s">
        <v>82</v>
      </c>
      <c r="AV98" s="14" t="s">
        <v>82</v>
      </c>
      <c r="AW98" s="14" t="s">
        <v>34</v>
      </c>
      <c r="AX98" s="14" t="s">
        <v>80</v>
      </c>
      <c r="AY98" s="214" t="s">
        <v>113</v>
      </c>
    </row>
    <row r="99" spans="1:65" s="2" customFormat="1" ht="33" customHeight="1">
      <c r="A99" s="35"/>
      <c r="B99" s="36"/>
      <c r="C99" s="174" t="s">
        <v>120</v>
      </c>
      <c r="D99" s="174" t="s">
        <v>115</v>
      </c>
      <c r="E99" s="175" t="s">
        <v>142</v>
      </c>
      <c r="F99" s="176" t="s">
        <v>143</v>
      </c>
      <c r="G99" s="177" t="s">
        <v>118</v>
      </c>
      <c r="H99" s="178">
        <v>13.66</v>
      </c>
      <c r="I99" s="179"/>
      <c r="J99" s="180">
        <f>ROUND(I99*H99,2)</f>
        <v>0</v>
      </c>
      <c r="K99" s="176" t="s">
        <v>119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120</v>
      </c>
      <c r="AT99" s="185" t="s">
        <v>115</v>
      </c>
      <c r="AU99" s="185" t="s">
        <v>82</v>
      </c>
      <c r="AY99" s="18" t="s">
        <v>113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120</v>
      </c>
      <c r="BM99" s="185" t="s">
        <v>144</v>
      </c>
    </row>
    <row r="100" spans="1:65" s="2" customFormat="1" ht="10.199999999999999">
      <c r="A100" s="35"/>
      <c r="B100" s="36"/>
      <c r="C100" s="37"/>
      <c r="D100" s="187" t="s">
        <v>122</v>
      </c>
      <c r="E100" s="37"/>
      <c r="F100" s="188" t="s">
        <v>145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122</v>
      </c>
      <c r="AU100" s="18" t="s">
        <v>82</v>
      </c>
    </row>
    <row r="101" spans="1:65" s="2" customFormat="1" ht="67.2">
      <c r="A101" s="35"/>
      <c r="B101" s="36"/>
      <c r="C101" s="37"/>
      <c r="D101" s="192" t="s">
        <v>124</v>
      </c>
      <c r="E101" s="37"/>
      <c r="F101" s="193" t="s">
        <v>146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124</v>
      </c>
      <c r="AU101" s="18" t="s">
        <v>82</v>
      </c>
    </row>
    <row r="102" spans="1:65" s="14" customFormat="1" ht="10.199999999999999">
      <c r="B102" s="204"/>
      <c r="C102" s="205"/>
      <c r="D102" s="192" t="s">
        <v>126</v>
      </c>
      <c r="E102" s="206" t="s">
        <v>19</v>
      </c>
      <c r="F102" s="207" t="s">
        <v>147</v>
      </c>
      <c r="G102" s="205"/>
      <c r="H102" s="208">
        <v>0.36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126</v>
      </c>
      <c r="AU102" s="214" t="s">
        <v>82</v>
      </c>
      <c r="AV102" s="14" t="s">
        <v>82</v>
      </c>
      <c r="AW102" s="14" t="s">
        <v>34</v>
      </c>
      <c r="AX102" s="14" t="s">
        <v>72</v>
      </c>
      <c r="AY102" s="214" t="s">
        <v>113</v>
      </c>
    </row>
    <row r="103" spans="1:65" s="13" customFormat="1" ht="10.199999999999999">
      <c r="B103" s="194"/>
      <c r="C103" s="195"/>
      <c r="D103" s="192" t="s">
        <v>126</v>
      </c>
      <c r="E103" s="196" t="s">
        <v>19</v>
      </c>
      <c r="F103" s="197" t="s">
        <v>148</v>
      </c>
      <c r="G103" s="195"/>
      <c r="H103" s="196" t="s">
        <v>19</v>
      </c>
      <c r="I103" s="198"/>
      <c r="J103" s="195"/>
      <c r="K103" s="195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126</v>
      </c>
      <c r="AU103" s="203" t="s">
        <v>82</v>
      </c>
      <c r="AV103" s="13" t="s">
        <v>80</v>
      </c>
      <c r="AW103" s="13" t="s">
        <v>34</v>
      </c>
      <c r="AX103" s="13" t="s">
        <v>72</v>
      </c>
      <c r="AY103" s="203" t="s">
        <v>113</v>
      </c>
    </row>
    <row r="104" spans="1:65" s="14" customFormat="1" ht="10.199999999999999">
      <c r="B104" s="204"/>
      <c r="C104" s="205"/>
      <c r="D104" s="192" t="s">
        <v>126</v>
      </c>
      <c r="E104" s="206" t="s">
        <v>19</v>
      </c>
      <c r="F104" s="207" t="s">
        <v>149</v>
      </c>
      <c r="G104" s="205"/>
      <c r="H104" s="208">
        <v>13.3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126</v>
      </c>
      <c r="AU104" s="214" t="s">
        <v>82</v>
      </c>
      <c r="AV104" s="14" t="s">
        <v>82</v>
      </c>
      <c r="AW104" s="14" t="s">
        <v>34</v>
      </c>
      <c r="AX104" s="14" t="s">
        <v>72</v>
      </c>
      <c r="AY104" s="214" t="s">
        <v>113</v>
      </c>
    </row>
    <row r="105" spans="1:65" s="13" customFormat="1" ht="20.399999999999999">
      <c r="B105" s="194"/>
      <c r="C105" s="195"/>
      <c r="D105" s="192" t="s">
        <v>126</v>
      </c>
      <c r="E105" s="196" t="s">
        <v>19</v>
      </c>
      <c r="F105" s="197" t="s">
        <v>150</v>
      </c>
      <c r="G105" s="195"/>
      <c r="H105" s="196" t="s">
        <v>19</v>
      </c>
      <c r="I105" s="198"/>
      <c r="J105" s="195"/>
      <c r="K105" s="195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126</v>
      </c>
      <c r="AU105" s="203" t="s">
        <v>82</v>
      </c>
      <c r="AV105" s="13" t="s">
        <v>80</v>
      </c>
      <c r="AW105" s="13" t="s">
        <v>34</v>
      </c>
      <c r="AX105" s="13" t="s">
        <v>72</v>
      </c>
      <c r="AY105" s="203" t="s">
        <v>113</v>
      </c>
    </row>
    <row r="106" spans="1:65" s="15" customFormat="1" ht="10.199999999999999">
      <c r="B106" s="215"/>
      <c r="C106" s="216"/>
      <c r="D106" s="192" t="s">
        <v>126</v>
      </c>
      <c r="E106" s="217" t="s">
        <v>19</v>
      </c>
      <c r="F106" s="218" t="s">
        <v>151</v>
      </c>
      <c r="G106" s="216"/>
      <c r="H106" s="219">
        <v>13.66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126</v>
      </c>
      <c r="AU106" s="225" t="s">
        <v>82</v>
      </c>
      <c r="AV106" s="15" t="s">
        <v>120</v>
      </c>
      <c r="AW106" s="15" t="s">
        <v>34</v>
      </c>
      <c r="AX106" s="15" t="s">
        <v>80</v>
      </c>
      <c r="AY106" s="225" t="s">
        <v>113</v>
      </c>
    </row>
    <row r="107" spans="1:65" s="2" customFormat="1" ht="62.7" customHeight="1">
      <c r="A107" s="35"/>
      <c r="B107" s="36"/>
      <c r="C107" s="174" t="s">
        <v>152</v>
      </c>
      <c r="D107" s="174" t="s">
        <v>115</v>
      </c>
      <c r="E107" s="175" t="s">
        <v>153</v>
      </c>
      <c r="F107" s="176" t="s">
        <v>154</v>
      </c>
      <c r="G107" s="177" t="s">
        <v>118</v>
      </c>
      <c r="H107" s="178">
        <v>238.54300000000001</v>
      </c>
      <c r="I107" s="179"/>
      <c r="J107" s="180">
        <f>ROUND(I107*H107,2)</f>
        <v>0</v>
      </c>
      <c r="K107" s="176" t="s">
        <v>119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120</v>
      </c>
      <c r="AT107" s="185" t="s">
        <v>115</v>
      </c>
      <c r="AU107" s="185" t="s">
        <v>82</v>
      </c>
      <c r="AY107" s="18" t="s">
        <v>113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120</v>
      </c>
      <c r="BM107" s="185" t="s">
        <v>155</v>
      </c>
    </row>
    <row r="108" spans="1:65" s="2" customFormat="1" ht="10.199999999999999">
      <c r="A108" s="35"/>
      <c r="B108" s="36"/>
      <c r="C108" s="37"/>
      <c r="D108" s="187" t="s">
        <v>122</v>
      </c>
      <c r="E108" s="37"/>
      <c r="F108" s="188" t="s">
        <v>156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122</v>
      </c>
      <c r="AU108" s="18" t="s">
        <v>82</v>
      </c>
    </row>
    <row r="109" spans="1:65" s="2" customFormat="1" ht="38.4">
      <c r="A109" s="35"/>
      <c r="B109" s="36"/>
      <c r="C109" s="37"/>
      <c r="D109" s="192" t="s">
        <v>124</v>
      </c>
      <c r="E109" s="37"/>
      <c r="F109" s="193" t="s">
        <v>157</v>
      </c>
      <c r="G109" s="37"/>
      <c r="H109" s="37"/>
      <c r="I109" s="189"/>
      <c r="J109" s="37"/>
      <c r="K109" s="37"/>
      <c r="L109" s="40"/>
      <c r="M109" s="190"/>
      <c r="N109" s="191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124</v>
      </c>
      <c r="AU109" s="18" t="s">
        <v>82</v>
      </c>
    </row>
    <row r="110" spans="1:65" s="13" customFormat="1" ht="10.199999999999999">
      <c r="B110" s="194"/>
      <c r="C110" s="195"/>
      <c r="D110" s="192" t="s">
        <v>126</v>
      </c>
      <c r="E110" s="196" t="s">
        <v>19</v>
      </c>
      <c r="F110" s="197" t="s">
        <v>158</v>
      </c>
      <c r="G110" s="195"/>
      <c r="H110" s="196" t="s">
        <v>19</v>
      </c>
      <c r="I110" s="198"/>
      <c r="J110" s="195"/>
      <c r="K110" s="195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126</v>
      </c>
      <c r="AU110" s="203" t="s">
        <v>82</v>
      </c>
      <c r="AV110" s="13" t="s">
        <v>80</v>
      </c>
      <c r="AW110" s="13" t="s">
        <v>34</v>
      </c>
      <c r="AX110" s="13" t="s">
        <v>72</v>
      </c>
      <c r="AY110" s="203" t="s">
        <v>113</v>
      </c>
    </row>
    <row r="111" spans="1:65" s="14" customFormat="1" ht="10.199999999999999">
      <c r="B111" s="204"/>
      <c r="C111" s="205"/>
      <c r="D111" s="192" t="s">
        <v>126</v>
      </c>
      <c r="E111" s="206" t="s">
        <v>19</v>
      </c>
      <c r="F111" s="207" t="s">
        <v>159</v>
      </c>
      <c r="G111" s="205"/>
      <c r="H111" s="208">
        <v>238.54300000000001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126</v>
      </c>
      <c r="AU111" s="214" t="s">
        <v>82</v>
      </c>
      <c r="AV111" s="14" t="s">
        <v>82</v>
      </c>
      <c r="AW111" s="14" t="s">
        <v>34</v>
      </c>
      <c r="AX111" s="14" t="s">
        <v>80</v>
      </c>
      <c r="AY111" s="214" t="s">
        <v>113</v>
      </c>
    </row>
    <row r="112" spans="1:65" s="2" customFormat="1" ht="37.799999999999997" customHeight="1">
      <c r="A112" s="35"/>
      <c r="B112" s="36"/>
      <c r="C112" s="174" t="s">
        <v>160</v>
      </c>
      <c r="D112" s="174" t="s">
        <v>115</v>
      </c>
      <c r="E112" s="175" t="s">
        <v>161</v>
      </c>
      <c r="F112" s="176" t="s">
        <v>162</v>
      </c>
      <c r="G112" s="177" t="s">
        <v>163</v>
      </c>
      <c r="H112" s="178">
        <v>2</v>
      </c>
      <c r="I112" s="179"/>
      <c r="J112" s="180">
        <f>ROUND(I112*H112,2)</f>
        <v>0</v>
      </c>
      <c r="K112" s="176" t="s">
        <v>119</v>
      </c>
      <c r="L112" s="40"/>
      <c r="M112" s="181" t="s">
        <v>19</v>
      </c>
      <c r="N112" s="182" t="s">
        <v>43</v>
      </c>
      <c r="O112" s="65"/>
      <c r="P112" s="183">
        <f>O112*H112</f>
        <v>0</v>
      </c>
      <c r="Q112" s="183">
        <v>0</v>
      </c>
      <c r="R112" s="183">
        <f>Q112*H112</f>
        <v>0</v>
      </c>
      <c r="S112" s="183">
        <v>0</v>
      </c>
      <c r="T112" s="18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5" t="s">
        <v>120</v>
      </c>
      <c r="AT112" s="185" t="s">
        <v>115</v>
      </c>
      <c r="AU112" s="185" t="s">
        <v>82</v>
      </c>
      <c r="AY112" s="18" t="s">
        <v>113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8" t="s">
        <v>80</v>
      </c>
      <c r="BK112" s="186">
        <f>ROUND(I112*H112,2)</f>
        <v>0</v>
      </c>
      <c r="BL112" s="18" t="s">
        <v>120</v>
      </c>
      <c r="BM112" s="185" t="s">
        <v>164</v>
      </c>
    </row>
    <row r="113" spans="1:65" s="2" customFormat="1" ht="10.199999999999999">
      <c r="A113" s="35"/>
      <c r="B113" s="36"/>
      <c r="C113" s="37"/>
      <c r="D113" s="187" t="s">
        <v>122</v>
      </c>
      <c r="E113" s="37"/>
      <c r="F113" s="188" t="s">
        <v>165</v>
      </c>
      <c r="G113" s="37"/>
      <c r="H113" s="37"/>
      <c r="I113" s="189"/>
      <c r="J113" s="37"/>
      <c r="K113" s="37"/>
      <c r="L113" s="40"/>
      <c r="M113" s="190"/>
      <c r="N113" s="191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122</v>
      </c>
      <c r="AU113" s="18" t="s">
        <v>82</v>
      </c>
    </row>
    <row r="114" spans="1:65" s="2" customFormat="1" ht="38.4">
      <c r="A114" s="35"/>
      <c r="B114" s="36"/>
      <c r="C114" s="37"/>
      <c r="D114" s="192" t="s">
        <v>124</v>
      </c>
      <c r="E114" s="37"/>
      <c r="F114" s="193" t="s">
        <v>166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124</v>
      </c>
      <c r="AU114" s="18" t="s">
        <v>82</v>
      </c>
    </row>
    <row r="115" spans="1:65" s="14" customFormat="1" ht="10.199999999999999">
      <c r="B115" s="204"/>
      <c r="C115" s="205"/>
      <c r="D115" s="192" t="s">
        <v>126</v>
      </c>
      <c r="E115" s="206" t="s">
        <v>19</v>
      </c>
      <c r="F115" s="207" t="s">
        <v>82</v>
      </c>
      <c r="G115" s="205"/>
      <c r="H115" s="208">
        <v>2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126</v>
      </c>
      <c r="AU115" s="214" t="s">
        <v>82</v>
      </c>
      <c r="AV115" s="14" t="s">
        <v>82</v>
      </c>
      <c r="AW115" s="14" t="s">
        <v>34</v>
      </c>
      <c r="AX115" s="14" t="s">
        <v>80</v>
      </c>
      <c r="AY115" s="214" t="s">
        <v>113</v>
      </c>
    </row>
    <row r="116" spans="1:65" s="2" customFormat="1" ht="37.799999999999997" customHeight="1">
      <c r="A116" s="35"/>
      <c r="B116" s="36"/>
      <c r="C116" s="174" t="s">
        <v>167</v>
      </c>
      <c r="D116" s="174" t="s">
        <v>115</v>
      </c>
      <c r="E116" s="175" t="s">
        <v>168</v>
      </c>
      <c r="F116" s="176" t="s">
        <v>169</v>
      </c>
      <c r="G116" s="177" t="s">
        <v>163</v>
      </c>
      <c r="H116" s="178">
        <v>2</v>
      </c>
      <c r="I116" s="179"/>
      <c r="J116" s="180">
        <f>ROUND(I116*H116,2)</f>
        <v>0</v>
      </c>
      <c r="K116" s="176" t="s">
        <v>119</v>
      </c>
      <c r="L116" s="40"/>
      <c r="M116" s="181" t="s">
        <v>19</v>
      </c>
      <c r="N116" s="182" t="s">
        <v>43</v>
      </c>
      <c r="O116" s="65"/>
      <c r="P116" s="183">
        <f>O116*H116</f>
        <v>0</v>
      </c>
      <c r="Q116" s="183">
        <v>0</v>
      </c>
      <c r="R116" s="183">
        <f>Q116*H116</f>
        <v>0</v>
      </c>
      <c r="S116" s="183">
        <v>0</v>
      </c>
      <c r="T116" s="184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5" t="s">
        <v>120</v>
      </c>
      <c r="AT116" s="185" t="s">
        <v>115</v>
      </c>
      <c r="AU116" s="185" t="s">
        <v>82</v>
      </c>
      <c r="AY116" s="18" t="s">
        <v>113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8" t="s">
        <v>80</v>
      </c>
      <c r="BK116" s="186">
        <f>ROUND(I116*H116,2)</f>
        <v>0</v>
      </c>
      <c r="BL116" s="18" t="s">
        <v>120</v>
      </c>
      <c r="BM116" s="185" t="s">
        <v>170</v>
      </c>
    </row>
    <row r="117" spans="1:65" s="2" customFormat="1" ht="10.199999999999999">
      <c r="A117" s="35"/>
      <c r="B117" s="36"/>
      <c r="C117" s="37"/>
      <c r="D117" s="187" t="s">
        <v>122</v>
      </c>
      <c r="E117" s="37"/>
      <c r="F117" s="188" t="s">
        <v>171</v>
      </c>
      <c r="G117" s="37"/>
      <c r="H117" s="37"/>
      <c r="I117" s="189"/>
      <c r="J117" s="37"/>
      <c r="K117" s="37"/>
      <c r="L117" s="40"/>
      <c r="M117" s="190"/>
      <c r="N117" s="191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122</v>
      </c>
      <c r="AU117" s="18" t="s">
        <v>82</v>
      </c>
    </row>
    <row r="118" spans="1:65" s="2" customFormat="1" ht="38.4">
      <c r="A118" s="35"/>
      <c r="B118" s="36"/>
      <c r="C118" s="37"/>
      <c r="D118" s="192" t="s">
        <v>124</v>
      </c>
      <c r="E118" s="37"/>
      <c r="F118" s="193" t="s">
        <v>166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124</v>
      </c>
      <c r="AU118" s="18" t="s">
        <v>82</v>
      </c>
    </row>
    <row r="119" spans="1:65" s="14" customFormat="1" ht="10.199999999999999">
      <c r="B119" s="204"/>
      <c r="C119" s="205"/>
      <c r="D119" s="192" t="s">
        <v>126</v>
      </c>
      <c r="E119" s="206" t="s">
        <v>19</v>
      </c>
      <c r="F119" s="207" t="s">
        <v>82</v>
      </c>
      <c r="G119" s="205"/>
      <c r="H119" s="208">
        <v>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126</v>
      </c>
      <c r="AU119" s="214" t="s">
        <v>82</v>
      </c>
      <c r="AV119" s="14" t="s">
        <v>82</v>
      </c>
      <c r="AW119" s="14" t="s">
        <v>34</v>
      </c>
      <c r="AX119" s="14" t="s">
        <v>80</v>
      </c>
      <c r="AY119" s="214" t="s">
        <v>113</v>
      </c>
    </row>
    <row r="120" spans="1:65" s="2" customFormat="1" ht="44.25" customHeight="1">
      <c r="A120" s="35"/>
      <c r="B120" s="36"/>
      <c r="C120" s="174" t="s">
        <v>172</v>
      </c>
      <c r="D120" s="174" t="s">
        <v>115</v>
      </c>
      <c r="E120" s="175" t="s">
        <v>173</v>
      </c>
      <c r="F120" s="176" t="s">
        <v>174</v>
      </c>
      <c r="G120" s="177" t="s">
        <v>163</v>
      </c>
      <c r="H120" s="178">
        <v>2</v>
      </c>
      <c r="I120" s="179"/>
      <c r="J120" s="180">
        <f>ROUND(I120*H120,2)</f>
        <v>0</v>
      </c>
      <c r="K120" s="176" t="s">
        <v>119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120</v>
      </c>
      <c r="AT120" s="185" t="s">
        <v>115</v>
      </c>
      <c r="AU120" s="185" t="s">
        <v>82</v>
      </c>
      <c r="AY120" s="18" t="s">
        <v>113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80</v>
      </c>
      <c r="BK120" s="186">
        <f>ROUND(I120*H120,2)</f>
        <v>0</v>
      </c>
      <c r="BL120" s="18" t="s">
        <v>120</v>
      </c>
      <c r="BM120" s="185" t="s">
        <v>175</v>
      </c>
    </row>
    <row r="121" spans="1:65" s="2" customFormat="1" ht="10.199999999999999">
      <c r="A121" s="35"/>
      <c r="B121" s="36"/>
      <c r="C121" s="37"/>
      <c r="D121" s="187" t="s">
        <v>122</v>
      </c>
      <c r="E121" s="37"/>
      <c r="F121" s="188" t="s">
        <v>176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122</v>
      </c>
      <c r="AU121" s="18" t="s">
        <v>82</v>
      </c>
    </row>
    <row r="122" spans="1:65" s="2" customFormat="1" ht="38.4">
      <c r="A122" s="35"/>
      <c r="B122" s="36"/>
      <c r="C122" s="37"/>
      <c r="D122" s="192" t="s">
        <v>124</v>
      </c>
      <c r="E122" s="37"/>
      <c r="F122" s="193" t="s">
        <v>177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124</v>
      </c>
      <c r="AU122" s="18" t="s">
        <v>82</v>
      </c>
    </row>
    <row r="123" spans="1:65" s="14" customFormat="1" ht="10.199999999999999">
      <c r="B123" s="204"/>
      <c r="C123" s="205"/>
      <c r="D123" s="192" t="s">
        <v>126</v>
      </c>
      <c r="E123" s="206" t="s">
        <v>19</v>
      </c>
      <c r="F123" s="207" t="s">
        <v>82</v>
      </c>
      <c r="G123" s="205"/>
      <c r="H123" s="208">
        <v>2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126</v>
      </c>
      <c r="AU123" s="214" t="s">
        <v>82</v>
      </c>
      <c r="AV123" s="14" t="s">
        <v>82</v>
      </c>
      <c r="AW123" s="14" t="s">
        <v>34</v>
      </c>
      <c r="AX123" s="14" t="s">
        <v>80</v>
      </c>
      <c r="AY123" s="214" t="s">
        <v>113</v>
      </c>
    </row>
    <row r="124" spans="1:65" s="2" customFormat="1" ht="44.25" customHeight="1">
      <c r="A124" s="35"/>
      <c r="B124" s="36"/>
      <c r="C124" s="174" t="s">
        <v>178</v>
      </c>
      <c r="D124" s="174" t="s">
        <v>115</v>
      </c>
      <c r="E124" s="175" t="s">
        <v>179</v>
      </c>
      <c r="F124" s="176" t="s">
        <v>180</v>
      </c>
      <c r="G124" s="177" t="s">
        <v>163</v>
      </c>
      <c r="H124" s="178">
        <v>2</v>
      </c>
      <c r="I124" s="179"/>
      <c r="J124" s="180">
        <f>ROUND(I124*H124,2)</f>
        <v>0</v>
      </c>
      <c r="K124" s="176" t="s">
        <v>119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120</v>
      </c>
      <c r="AT124" s="185" t="s">
        <v>115</v>
      </c>
      <c r="AU124" s="185" t="s">
        <v>82</v>
      </c>
      <c r="AY124" s="18" t="s">
        <v>113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80</v>
      </c>
      <c r="BK124" s="186">
        <f>ROUND(I124*H124,2)</f>
        <v>0</v>
      </c>
      <c r="BL124" s="18" t="s">
        <v>120</v>
      </c>
      <c r="BM124" s="185" t="s">
        <v>181</v>
      </c>
    </row>
    <row r="125" spans="1:65" s="2" customFormat="1" ht="10.199999999999999">
      <c r="A125" s="35"/>
      <c r="B125" s="36"/>
      <c r="C125" s="37"/>
      <c r="D125" s="187" t="s">
        <v>122</v>
      </c>
      <c r="E125" s="37"/>
      <c r="F125" s="188" t="s">
        <v>182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122</v>
      </c>
      <c r="AU125" s="18" t="s">
        <v>82</v>
      </c>
    </row>
    <row r="126" spans="1:65" s="2" customFormat="1" ht="38.4">
      <c r="A126" s="35"/>
      <c r="B126" s="36"/>
      <c r="C126" s="37"/>
      <c r="D126" s="192" t="s">
        <v>124</v>
      </c>
      <c r="E126" s="37"/>
      <c r="F126" s="193" t="s">
        <v>177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124</v>
      </c>
      <c r="AU126" s="18" t="s">
        <v>82</v>
      </c>
    </row>
    <row r="127" spans="1:65" s="14" customFormat="1" ht="10.199999999999999">
      <c r="B127" s="204"/>
      <c r="C127" s="205"/>
      <c r="D127" s="192" t="s">
        <v>126</v>
      </c>
      <c r="E127" s="206" t="s">
        <v>19</v>
      </c>
      <c r="F127" s="207" t="s">
        <v>82</v>
      </c>
      <c r="G127" s="205"/>
      <c r="H127" s="208">
        <v>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126</v>
      </c>
      <c r="AU127" s="214" t="s">
        <v>82</v>
      </c>
      <c r="AV127" s="14" t="s">
        <v>82</v>
      </c>
      <c r="AW127" s="14" t="s">
        <v>34</v>
      </c>
      <c r="AX127" s="14" t="s">
        <v>80</v>
      </c>
      <c r="AY127" s="214" t="s">
        <v>113</v>
      </c>
    </row>
    <row r="128" spans="1:65" s="2" customFormat="1" ht="55.5" customHeight="1">
      <c r="A128" s="35"/>
      <c r="B128" s="36"/>
      <c r="C128" s="174" t="s">
        <v>183</v>
      </c>
      <c r="D128" s="174" t="s">
        <v>115</v>
      </c>
      <c r="E128" s="175" t="s">
        <v>184</v>
      </c>
      <c r="F128" s="176" t="s">
        <v>185</v>
      </c>
      <c r="G128" s="177" t="s">
        <v>163</v>
      </c>
      <c r="H128" s="178">
        <v>4</v>
      </c>
      <c r="I128" s="179"/>
      <c r="J128" s="180">
        <f>ROUND(I128*H128,2)</f>
        <v>0</v>
      </c>
      <c r="K128" s="176" t="s">
        <v>119</v>
      </c>
      <c r="L128" s="40"/>
      <c r="M128" s="181" t="s">
        <v>19</v>
      </c>
      <c r="N128" s="182" t="s">
        <v>43</v>
      </c>
      <c r="O128" s="65"/>
      <c r="P128" s="183">
        <f>O128*H128</f>
        <v>0</v>
      </c>
      <c r="Q128" s="183">
        <v>0</v>
      </c>
      <c r="R128" s="183">
        <f>Q128*H128</f>
        <v>0</v>
      </c>
      <c r="S128" s="183">
        <v>0</v>
      </c>
      <c r="T128" s="18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5" t="s">
        <v>120</v>
      </c>
      <c r="AT128" s="185" t="s">
        <v>115</v>
      </c>
      <c r="AU128" s="185" t="s">
        <v>82</v>
      </c>
      <c r="AY128" s="18" t="s">
        <v>113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8" t="s">
        <v>80</v>
      </c>
      <c r="BK128" s="186">
        <f>ROUND(I128*H128,2)</f>
        <v>0</v>
      </c>
      <c r="BL128" s="18" t="s">
        <v>120</v>
      </c>
      <c r="BM128" s="185" t="s">
        <v>186</v>
      </c>
    </row>
    <row r="129" spans="1:65" s="2" customFormat="1" ht="10.199999999999999">
      <c r="A129" s="35"/>
      <c r="B129" s="36"/>
      <c r="C129" s="37"/>
      <c r="D129" s="187" t="s">
        <v>122</v>
      </c>
      <c r="E129" s="37"/>
      <c r="F129" s="188" t="s">
        <v>187</v>
      </c>
      <c r="G129" s="37"/>
      <c r="H129" s="37"/>
      <c r="I129" s="189"/>
      <c r="J129" s="37"/>
      <c r="K129" s="37"/>
      <c r="L129" s="40"/>
      <c r="M129" s="190"/>
      <c r="N129" s="19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122</v>
      </c>
      <c r="AU129" s="18" t="s">
        <v>82</v>
      </c>
    </row>
    <row r="130" spans="1:65" s="2" customFormat="1" ht="38.4">
      <c r="A130" s="35"/>
      <c r="B130" s="36"/>
      <c r="C130" s="37"/>
      <c r="D130" s="192" t="s">
        <v>124</v>
      </c>
      <c r="E130" s="37"/>
      <c r="F130" s="193" t="s">
        <v>177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124</v>
      </c>
      <c r="AU130" s="18" t="s">
        <v>82</v>
      </c>
    </row>
    <row r="131" spans="1:65" s="14" customFormat="1" ht="10.199999999999999">
      <c r="B131" s="204"/>
      <c r="C131" s="205"/>
      <c r="D131" s="192" t="s">
        <v>126</v>
      </c>
      <c r="E131" s="206" t="s">
        <v>19</v>
      </c>
      <c r="F131" s="207" t="s">
        <v>188</v>
      </c>
      <c r="G131" s="205"/>
      <c r="H131" s="208">
        <v>4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126</v>
      </c>
      <c r="AU131" s="214" t="s">
        <v>82</v>
      </c>
      <c r="AV131" s="14" t="s">
        <v>82</v>
      </c>
      <c r="AW131" s="14" t="s">
        <v>34</v>
      </c>
      <c r="AX131" s="14" t="s">
        <v>80</v>
      </c>
      <c r="AY131" s="214" t="s">
        <v>113</v>
      </c>
    </row>
    <row r="132" spans="1:65" s="2" customFormat="1" ht="55.5" customHeight="1">
      <c r="A132" s="35"/>
      <c r="B132" s="36"/>
      <c r="C132" s="174" t="s">
        <v>189</v>
      </c>
      <c r="D132" s="174" t="s">
        <v>115</v>
      </c>
      <c r="E132" s="175" t="s">
        <v>190</v>
      </c>
      <c r="F132" s="176" t="s">
        <v>191</v>
      </c>
      <c r="G132" s="177" t="s">
        <v>163</v>
      </c>
      <c r="H132" s="178">
        <v>4</v>
      </c>
      <c r="I132" s="179"/>
      <c r="J132" s="180">
        <f>ROUND(I132*H132,2)</f>
        <v>0</v>
      </c>
      <c r="K132" s="176" t="s">
        <v>119</v>
      </c>
      <c r="L132" s="40"/>
      <c r="M132" s="181" t="s">
        <v>19</v>
      </c>
      <c r="N132" s="182" t="s">
        <v>43</v>
      </c>
      <c r="O132" s="65"/>
      <c r="P132" s="183">
        <f>O132*H132</f>
        <v>0</v>
      </c>
      <c r="Q132" s="183">
        <v>0</v>
      </c>
      <c r="R132" s="183">
        <f>Q132*H132</f>
        <v>0</v>
      </c>
      <c r="S132" s="183">
        <v>0</v>
      </c>
      <c r="T132" s="18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5" t="s">
        <v>120</v>
      </c>
      <c r="AT132" s="185" t="s">
        <v>115</v>
      </c>
      <c r="AU132" s="185" t="s">
        <v>82</v>
      </c>
      <c r="AY132" s="18" t="s">
        <v>113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8" t="s">
        <v>80</v>
      </c>
      <c r="BK132" s="186">
        <f>ROUND(I132*H132,2)</f>
        <v>0</v>
      </c>
      <c r="BL132" s="18" t="s">
        <v>120</v>
      </c>
      <c r="BM132" s="185" t="s">
        <v>192</v>
      </c>
    </row>
    <row r="133" spans="1:65" s="2" customFormat="1" ht="10.199999999999999">
      <c r="A133" s="35"/>
      <c r="B133" s="36"/>
      <c r="C133" s="37"/>
      <c r="D133" s="187" t="s">
        <v>122</v>
      </c>
      <c r="E133" s="37"/>
      <c r="F133" s="188" t="s">
        <v>193</v>
      </c>
      <c r="G133" s="37"/>
      <c r="H133" s="37"/>
      <c r="I133" s="189"/>
      <c r="J133" s="37"/>
      <c r="K133" s="37"/>
      <c r="L133" s="40"/>
      <c r="M133" s="190"/>
      <c r="N133" s="191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122</v>
      </c>
      <c r="AU133" s="18" t="s">
        <v>82</v>
      </c>
    </row>
    <row r="134" spans="1:65" s="2" customFormat="1" ht="38.4">
      <c r="A134" s="35"/>
      <c r="B134" s="36"/>
      <c r="C134" s="37"/>
      <c r="D134" s="192" t="s">
        <v>124</v>
      </c>
      <c r="E134" s="37"/>
      <c r="F134" s="193" t="s">
        <v>177</v>
      </c>
      <c r="G134" s="37"/>
      <c r="H134" s="37"/>
      <c r="I134" s="189"/>
      <c r="J134" s="37"/>
      <c r="K134" s="37"/>
      <c r="L134" s="40"/>
      <c r="M134" s="190"/>
      <c r="N134" s="191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124</v>
      </c>
      <c r="AU134" s="18" t="s">
        <v>82</v>
      </c>
    </row>
    <row r="135" spans="1:65" s="14" customFormat="1" ht="10.199999999999999">
      <c r="B135" s="204"/>
      <c r="C135" s="205"/>
      <c r="D135" s="192" t="s">
        <v>126</v>
      </c>
      <c r="E135" s="206" t="s">
        <v>19</v>
      </c>
      <c r="F135" s="207" t="s">
        <v>188</v>
      </c>
      <c r="G135" s="205"/>
      <c r="H135" s="208">
        <v>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126</v>
      </c>
      <c r="AU135" s="214" t="s">
        <v>82</v>
      </c>
      <c r="AV135" s="14" t="s">
        <v>82</v>
      </c>
      <c r="AW135" s="14" t="s">
        <v>34</v>
      </c>
      <c r="AX135" s="14" t="s">
        <v>80</v>
      </c>
      <c r="AY135" s="214" t="s">
        <v>113</v>
      </c>
    </row>
    <row r="136" spans="1:65" s="2" customFormat="1" ht="62.7" customHeight="1">
      <c r="A136" s="35"/>
      <c r="B136" s="36"/>
      <c r="C136" s="174" t="s">
        <v>194</v>
      </c>
      <c r="D136" s="174" t="s">
        <v>115</v>
      </c>
      <c r="E136" s="175" t="s">
        <v>195</v>
      </c>
      <c r="F136" s="176" t="s">
        <v>196</v>
      </c>
      <c r="G136" s="177" t="s">
        <v>118</v>
      </c>
      <c r="H136" s="178">
        <v>309.10000000000002</v>
      </c>
      <c r="I136" s="179"/>
      <c r="J136" s="180">
        <f>ROUND(I136*H136,2)</f>
        <v>0</v>
      </c>
      <c r="K136" s="176" t="s">
        <v>119</v>
      </c>
      <c r="L136" s="40"/>
      <c r="M136" s="181" t="s">
        <v>19</v>
      </c>
      <c r="N136" s="182" t="s">
        <v>43</v>
      </c>
      <c r="O136" s="65"/>
      <c r="P136" s="183">
        <f>O136*H136</f>
        <v>0</v>
      </c>
      <c r="Q136" s="183">
        <v>0</v>
      </c>
      <c r="R136" s="183">
        <f>Q136*H136</f>
        <v>0</v>
      </c>
      <c r="S136" s="183">
        <v>0</v>
      </c>
      <c r="T136" s="18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5" t="s">
        <v>120</v>
      </c>
      <c r="AT136" s="185" t="s">
        <v>115</v>
      </c>
      <c r="AU136" s="185" t="s">
        <v>82</v>
      </c>
      <c r="AY136" s="18" t="s">
        <v>113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8" t="s">
        <v>80</v>
      </c>
      <c r="BK136" s="186">
        <f>ROUND(I136*H136,2)</f>
        <v>0</v>
      </c>
      <c r="BL136" s="18" t="s">
        <v>120</v>
      </c>
      <c r="BM136" s="185" t="s">
        <v>197</v>
      </c>
    </row>
    <row r="137" spans="1:65" s="2" customFormat="1" ht="10.199999999999999">
      <c r="A137" s="35"/>
      <c r="B137" s="36"/>
      <c r="C137" s="37"/>
      <c r="D137" s="187" t="s">
        <v>122</v>
      </c>
      <c r="E137" s="37"/>
      <c r="F137" s="188" t="s">
        <v>198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122</v>
      </c>
      <c r="AU137" s="18" t="s">
        <v>82</v>
      </c>
    </row>
    <row r="138" spans="1:65" s="2" customFormat="1" ht="48">
      <c r="A138" s="35"/>
      <c r="B138" s="36"/>
      <c r="C138" s="37"/>
      <c r="D138" s="192" t="s">
        <v>124</v>
      </c>
      <c r="E138" s="37"/>
      <c r="F138" s="193" t="s">
        <v>199</v>
      </c>
      <c r="G138" s="37"/>
      <c r="H138" s="37"/>
      <c r="I138" s="189"/>
      <c r="J138" s="37"/>
      <c r="K138" s="37"/>
      <c r="L138" s="40"/>
      <c r="M138" s="190"/>
      <c r="N138" s="191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124</v>
      </c>
      <c r="AU138" s="18" t="s">
        <v>82</v>
      </c>
    </row>
    <row r="139" spans="1:65" s="14" customFormat="1" ht="10.199999999999999">
      <c r="B139" s="204"/>
      <c r="C139" s="205"/>
      <c r="D139" s="192" t="s">
        <v>126</v>
      </c>
      <c r="E139" s="206" t="s">
        <v>19</v>
      </c>
      <c r="F139" s="207" t="s">
        <v>200</v>
      </c>
      <c r="G139" s="205"/>
      <c r="H139" s="208">
        <v>309.10000000000002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126</v>
      </c>
      <c r="AU139" s="214" t="s">
        <v>82</v>
      </c>
      <c r="AV139" s="14" t="s">
        <v>82</v>
      </c>
      <c r="AW139" s="14" t="s">
        <v>34</v>
      </c>
      <c r="AX139" s="14" t="s">
        <v>80</v>
      </c>
      <c r="AY139" s="214" t="s">
        <v>113</v>
      </c>
    </row>
    <row r="140" spans="1:65" s="2" customFormat="1" ht="16.5" customHeight="1">
      <c r="A140" s="35"/>
      <c r="B140" s="36"/>
      <c r="C140" s="226" t="s">
        <v>201</v>
      </c>
      <c r="D140" s="226" t="s">
        <v>202</v>
      </c>
      <c r="E140" s="227" t="s">
        <v>203</v>
      </c>
      <c r="F140" s="228" t="s">
        <v>204</v>
      </c>
      <c r="G140" s="229" t="s">
        <v>205</v>
      </c>
      <c r="H140" s="230">
        <v>401.83</v>
      </c>
      <c r="I140" s="231"/>
      <c r="J140" s="232">
        <f>ROUND(I140*H140,2)</f>
        <v>0</v>
      </c>
      <c r="K140" s="228" t="s">
        <v>119</v>
      </c>
      <c r="L140" s="233"/>
      <c r="M140" s="234" t="s">
        <v>19</v>
      </c>
      <c r="N140" s="235" t="s">
        <v>43</v>
      </c>
      <c r="O140" s="65"/>
      <c r="P140" s="183">
        <f>O140*H140</f>
        <v>0</v>
      </c>
      <c r="Q140" s="183">
        <v>1</v>
      </c>
      <c r="R140" s="183">
        <f>Q140*H140</f>
        <v>401.83</v>
      </c>
      <c r="S140" s="183">
        <v>0</v>
      </c>
      <c r="T140" s="18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5" t="s">
        <v>172</v>
      </c>
      <c r="AT140" s="185" t="s">
        <v>202</v>
      </c>
      <c r="AU140" s="185" t="s">
        <v>82</v>
      </c>
      <c r="AY140" s="18" t="s">
        <v>113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8" t="s">
        <v>80</v>
      </c>
      <c r="BK140" s="186">
        <f>ROUND(I140*H140,2)</f>
        <v>0</v>
      </c>
      <c r="BL140" s="18" t="s">
        <v>120</v>
      </c>
      <c r="BM140" s="185" t="s">
        <v>206</v>
      </c>
    </row>
    <row r="141" spans="1:65" s="2" customFormat="1" ht="38.4">
      <c r="A141" s="35"/>
      <c r="B141" s="36"/>
      <c r="C141" s="37"/>
      <c r="D141" s="192" t="s">
        <v>124</v>
      </c>
      <c r="E141" s="37"/>
      <c r="F141" s="193" t="s">
        <v>207</v>
      </c>
      <c r="G141" s="37"/>
      <c r="H141" s="37"/>
      <c r="I141" s="189"/>
      <c r="J141" s="37"/>
      <c r="K141" s="37"/>
      <c r="L141" s="40"/>
      <c r="M141" s="190"/>
      <c r="N141" s="191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124</v>
      </c>
      <c r="AU141" s="18" t="s">
        <v>82</v>
      </c>
    </row>
    <row r="142" spans="1:65" s="14" customFormat="1" ht="10.199999999999999">
      <c r="B142" s="204"/>
      <c r="C142" s="205"/>
      <c r="D142" s="192" t="s">
        <v>126</v>
      </c>
      <c r="E142" s="206" t="s">
        <v>19</v>
      </c>
      <c r="F142" s="207" t="s">
        <v>208</v>
      </c>
      <c r="G142" s="205"/>
      <c r="H142" s="208">
        <v>401.83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126</v>
      </c>
      <c r="AU142" s="214" t="s">
        <v>82</v>
      </c>
      <c r="AV142" s="14" t="s">
        <v>82</v>
      </c>
      <c r="AW142" s="14" t="s">
        <v>34</v>
      </c>
      <c r="AX142" s="14" t="s">
        <v>80</v>
      </c>
      <c r="AY142" s="214" t="s">
        <v>113</v>
      </c>
    </row>
    <row r="143" spans="1:65" s="2" customFormat="1" ht="33" customHeight="1">
      <c r="A143" s="35"/>
      <c r="B143" s="36"/>
      <c r="C143" s="174" t="s">
        <v>209</v>
      </c>
      <c r="D143" s="174" t="s">
        <v>115</v>
      </c>
      <c r="E143" s="175" t="s">
        <v>210</v>
      </c>
      <c r="F143" s="176" t="s">
        <v>211</v>
      </c>
      <c r="G143" s="177" t="s">
        <v>212</v>
      </c>
      <c r="H143" s="178">
        <v>706.1</v>
      </c>
      <c r="I143" s="179"/>
      <c r="J143" s="180">
        <f>ROUND(I143*H143,2)</f>
        <v>0</v>
      </c>
      <c r="K143" s="176" t="s">
        <v>119</v>
      </c>
      <c r="L143" s="40"/>
      <c r="M143" s="181" t="s">
        <v>19</v>
      </c>
      <c r="N143" s="182" t="s">
        <v>43</v>
      </c>
      <c r="O143" s="65"/>
      <c r="P143" s="183">
        <f>O143*H143</f>
        <v>0</v>
      </c>
      <c r="Q143" s="183">
        <v>0</v>
      </c>
      <c r="R143" s="183">
        <f>Q143*H143</f>
        <v>0</v>
      </c>
      <c r="S143" s="183">
        <v>0</v>
      </c>
      <c r="T143" s="18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5" t="s">
        <v>120</v>
      </c>
      <c r="AT143" s="185" t="s">
        <v>115</v>
      </c>
      <c r="AU143" s="185" t="s">
        <v>82</v>
      </c>
      <c r="AY143" s="18" t="s">
        <v>113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8" t="s">
        <v>80</v>
      </c>
      <c r="BK143" s="186">
        <f>ROUND(I143*H143,2)</f>
        <v>0</v>
      </c>
      <c r="BL143" s="18" t="s">
        <v>120</v>
      </c>
      <c r="BM143" s="185" t="s">
        <v>213</v>
      </c>
    </row>
    <row r="144" spans="1:65" s="2" customFormat="1" ht="10.199999999999999">
      <c r="A144" s="35"/>
      <c r="B144" s="36"/>
      <c r="C144" s="37"/>
      <c r="D144" s="187" t="s">
        <v>122</v>
      </c>
      <c r="E144" s="37"/>
      <c r="F144" s="188" t="s">
        <v>214</v>
      </c>
      <c r="G144" s="37"/>
      <c r="H144" s="37"/>
      <c r="I144" s="189"/>
      <c r="J144" s="37"/>
      <c r="K144" s="37"/>
      <c r="L144" s="40"/>
      <c r="M144" s="190"/>
      <c r="N144" s="191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122</v>
      </c>
      <c r="AU144" s="18" t="s">
        <v>82</v>
      </c>
    </row>
    <row r="145" spans="1:65" s="2" customFormat="1" ht="38.4">
      <c r="A145" s="35"/>
      <c r="B145" s="36"/>
      <c r="C145" s="37"/>
      <c r="D145" s="192" t="s">
        <v>124</v>
      </c>
      <c r="E145" s="37"/>
      <c r="F145" s="193" t="s">
        <v>215</v>
      </c>
      <c r="G145" s="37"/>
      <c r="H145" s="37"/>
      <c r="I145" s="189"/>
      <c r="J145" s="37"/>
      <c r="K145" s="37"/>
      <c r="L145" s="40"/>
      <c r="M145" s="190"/>
      <c r="N145" s="19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124</v>
      </c>
      <c r="AU145" s="18" t="s">
        <v>82</v>
      </c>
    </row>
    <row r="146" spans="1:65" s="14" customFormat="1" ht="10.199999999999999">
      <c r="B146" s="204"/>
      <c r="C146" s="205"/>
      <c r="D146" s="192" t="s">
        <v>126</v>
      </c>
      <c r="E146" s="206" t="s">
        <v>19</v>
      </c>
      <c r="F146" s="207" t="s">
        <v>216</v>
      </c>
      <c r="G146" s="205"/>
      <c r="H146" s="208">
        <v>706.1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126</v>
      </c>
      <c r="AU146" s="214" t="s">
        <v>82</v>
      </c>
      <c r="AV146" s="14" t="s">
        <v>82</v>
      </c>
      <c r="AW146" s="14" t="s">
        <v>34</v>
      </c>
      <c r="AX146" s="14" t="s">
        <v>80</v>
      </c>
      <c r="AY146" s="214" t="s">
        <v>113</v>
      </c>
    </row>
    <row r="147" spans="1:65" s="2" customFormat="1" ht="37.799999999999997" customHeight="1">
      <c r="A147" s="35"/>
      <c r="B147" s="36"/>
      <c r="C147" s="174" t="s">
        <v>8</v>
      </c>
      <c r="D147" s="174" t="s">
        <v>115</v>
      </c>
      <c r="E147" s="175" t="s">
        <v>217</v>
      </c>
      <c r="F147" s="176" t="s">
        <v>218</v>
      </c>
      <c r="G147" s="177" t="s">
        <v>212</v>
      </c>
      <c r="H147" s="178">
        <v>706.1</v>
      </c>
      <c r="I147" s="179"/>
      <c r="J147" s="180">
        <f>ROUND(I147*H147,2)</f>
        <v>0</v>
      </c>
      <c r="K147" s="176" t="s">
        <v>119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120</v>
      </c>
      <c r="AT147" s="185" t="s">
        <v>115</v>
      </c>
      <c r="AU147" s="185" t="s">
        <v>82</v>
      </c>
      <c r="AY147" s="18" t="s">
        <v>113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80</v>
      </c>
      <c r="BK147" s="186">
        <f>ROUND(I147*H147,2)</f>
        <v>0</v>
      </c>
      <c r="BL147" s="18" t="s">
        <v>120</v>
      </c>
      <c r="BM147" s="185" t="s">
        <v>219</v>
      </c>
    </row>
    <row r="148" spans="1:65" s="2" customFormat="1" ht="10.199999999999999">
      <c r="A148" s="35"/>
      <c r="B148" s="36"/>
      <c r="C148" s="37"/>
      <c r="D148" s="187" t="s">
        <v>122</v>
      </c>
      <c r="E148" s="37"/>
      <c r="F148" s="188" t="s">
        <v>220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122</v>
      </c>
      <c r="AU148" s="18" t="s">
        <v>82</v>
      </c>
    </row>
    <row r="149" spans="1:65" s="2" customFormat="1" ht="38.4">
      <c r="A149" s="35"/>
      <c r="B149" s="36"/>
      <c r="C149" s="37"/>
      <c r="D149" s="192" t="s">
        <v>124</v>
      </c>
      <c r="E149" s="37"/>
      <c r="F149" s="193" t="s">
        <v>221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124</v>
      </c>
      <c r="AU149" s="18" t="s">
        <v>82</v>
      </c>
    </row>
    <row r="150" spans="1:65" s="14" customFormat="1" ht="10.199999999999999">
      <c r="B150" s="204"/>
      <c r="C150" s="205"/>
      <c r="D150" s="192" t="s">
        <v>126</v>
      </c>
      <c r="E150" s="206" t="s">
        <v>19</v>
      </c>
      <c r="F150" s="207" t="s">
        <v>216</v>
      </c>
      <c r="G150" s="205"/>
      <c r="H150" s="208">
        <v>706.1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126</v>
      </c>
      <c r="AU150" s="214" t="s">
        <v>82</v>
      </c>
      <c r="AV150" s="14" t="s">
        <v>82</v>
      </c>
      <c r="AW150" s="14" t="s">
        <v>34</v>
      </c>
      <c r="AX150" s="14" t="s">
        <v>80</v>
      </c>
      <c r="AY150" s="214" t="s">
        <v>113</v>
      </c>
    </row>
    <row r="151" spans="1:65" s="2" customFormat="1" ht="37.799999999999997" customHeight="1">
      <c r="A151" s="35"/>
      <c r="B151" s="36"/>
      <c r="C151" s="174" t="s">
        <v>222</v>
      </c>
      <c r="D151" s="174" t="s">
        <v>115</v>
      </c>
      <c r="E151" s="175" t="s">
        <v>223</v>
      </c>
      <c r="F151" s="176" t="s">
        <v>224</v>
      </c>
      <c r="G151" s="177" t="s">
        <v>212</v>
      </c>
      <c r="H151" s="178">
        <v>240</v>
      </c>
      <c r="I151" s="179"/>
      <c r="J151" s="180">
        <f>ROUND(I151*H151,2)</f>
        <v>0</v>
      </c>
      <c r="K151" s="176" t="s">
        <v>119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0</v>
      </c>
      <c r="T151" s="18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120</v>
      </c>
      <c r="AT151" s="185" t="s">
        <v>115</v>
      </c>
      <c r="AU151" s="185" t="s">
        <v>82</v>
      </c>
      <c r="AY151" s="18" t="s">
        <v>113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80</v>
      </c>
      <c r="BK151" s="186">
        <f>ROUND(I151*H151,2)</f>
        <v>0</v>
      </c>
      <c r="BL151" s="18" t="s">
        <v>120</v>
      </c>
      <c r="BM151" s="185" t="s">
        <v>225</v>
      </c>
    </row>
    <row r="152" spans="1:65" s="2" customFormat="1" ht="10.199999999999999">
      <c r="A152" s="35"/>
      <c r="B152" s="36"/>
      <c r="C152" s="37"/>
      <c r="D152" s="187" t="s">
        <v>122</v>
      </c>
      <c r="E152" s="37"/>
      <c r="F152" s="188" t="s">
        <v>226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122</v>
      </c>
      <c r="AU152" s="18" t="s">
        <v>82</v>
      </c>
    </row>
    <row r="153" spans="1:65" s="2" customFormat="1" ht="38.4">
      <c r="A153" s="35"/>
      <c r="B153" s="36"/>
      <c r="C153" s="37"/>
      <c r="D153" s="192" t="s">
        <v>124</v>
      </c>
      <c r="E153" s="37"/>
      <c r="F153" s="193" t="s">
        <v>227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124</v>
      </c>
      <c r="AU153" s="18" t="s">
        <v>82</v>
      </c>
    </row>
    <row r="154" spans="1:65" s="14" customFormat="1" ht="10.199999999999999">
      <c r="B154" s="204"/>
      <c r="C154" s="205"/>
      <c r="D154" s="192" t="s">
        <v>126</v>
      </c>
      <c r="E154" s="206" t="s">
        <v>19</v>
      </c>
      <c r="F154" s="207" t="s">
        <v>228</v>
      </c>
      <c r="G154" s="205"/>
      <c r="H154" s="208">
        <v>240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126</v>
      </c>
      <c r="AU154" s="214" t="s">
        <v>82</v>
      </c>
      <c r="AV154" s="14" t="s">
        <v>82</v>
      </c>
      <c r="AW154" s="14" t="s">
        <v>34</v>
      </c>
      <c r="AX154" s="14" t="s">
        <v>80</v>
      </c>
      <c r="AY154" s="214" t="s">
        <v>113</v>
      </c>
    </row>
    <row r="155" spans="1:65" s="2" customFormat="1" ht="37.799999999999997" customHeight="1">
      <c r="A155" s="35"/>
      <c r="B155" s="36"/>
      <c r="C155" s="174" t="s">
        <v>229</v>
      </c>
      <c r="D155" s="174" t="s">
        <v>115</v>
      </c>
      <c r="E155" s="175" t="s">
        <v>230</v>
      </c>
      <c r="F155" s="176" t="s">
        <v>231</v>
      </c>
      <c r="G155" s="177" t="s">
        <v>212</v>
      </c>
      <c r="H155" s="178">
        <v>706.1</v>
      </c>
      <c r="I155" s="179"/>
      <c r="J155" s="180">
        <f>ROUND(I155*H155,2)</f>
        <v>0</v>
      </c>
      <c r="K155" s="176" t="s">
        <v>119</v>
      </c>
      <c r="L155" s="40"/>
      <c r="M155" s="181" t="s">
        <v>19</v>
      </c>
      <c r="N155" s="182" t="s">
        <v>43</v>
      </c>
      <c r="O155" s="65"/>
      <c r="P155" s="183">
        <f>O155*H155</f>
        <v>0</v>
      </c>
      <c r="Q155" s="183">
        <v>0</v>
      </c>
      <c r="R155" s="183">
        <f>Q155*H155</f>
        <v>0</v>
      </c>
      <c r="S155" s="183">
        <v>0</v>
      </c>
      <c r="T155" s="18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5" t="s">
        <v>120</v>
      </c>
      <c r="AT155" s="185" t="s">
        <v>115</v>
      </c>
      <c r="AU155" s="185" t="s">
        <v>82</v>
      </c>
      <c r="AY155" s="18" t="s">
        <v>113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18" t="s">
        <v>80</v>
      </c>
      <c r="BK155" s="186">
        <f>ROUND(I155*H155,2)</f>
        <v>0</v>
      </c>
      <c r="BL155" s="18" t="s">
        <v>120</v>
      </c>
      <c r="BM155" s="185" t="s">
        <v>232</v>
      </c>
    </row>
    <row r="156" spans="1:65" s="2" customFormat="1" ht="10.199999999999999">
      <c r="A156" s="35"/>
      <c r="B156" s="36"/>
      <c r="C156" s="37"/>
      <c r="D156" s="187" t="s">
        <v>122</v>
      </c>
      <c r="E156" s="37"/>
      <c r="F156" s="188" t="s">
        <v>233</v>
      </c>
      <c r="G156" s="37"/>
      <c r="H156" s="37"/>
      <c r="I156" s="189"/>
      <c r="J156" s="37"/>
      <c r="K156" s="37"/>
      <c r="L156" s="40"/>
      <c r="M156" s="190"/>
      <c r="N156" s="19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122</v>
      </c>
      <c r="AU156" s="18" t="s">
        <v>82</v>
      </c>
    </row>
    <row r="157" spans="1:65" s="2" customFormat="1" ht="48">
      <c r="A157" s="35"/>
      <c r="B157" s="36"/>
      <c r="C157" s="37"/>
      <c r="D157" s="192" t="s">
        <v>124</v>
      </c>
      <c r="E157" s="37"/>
      <c r="F157" s="193" t="s">
        <v>234</v>
      </c>
      <c r="G157" s="37"/>
      <c r="H157" s="37"/>
      <c r="I157" s="189"/>
      <c r="J157" s="37"/>
      <c r="K157" s="37"/>
      <c r="L157" s="40"/>
      <c r="M157" s="190"/>
      <c r="N157" s="191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124</v>
      </c>
      <c r="AU157" s="18" t="s">
        <v>82</v>
      </c>
    </row>
    <row r="158" spans="1:65" s="14" customFormat="1" ht="10.199999999999999">
      <c r="B158" s="204"/>
      <c r="C158" s="205"/>
      <c r="D158" s="192" t="s">
        <v>126</v>
      </c>
      <c r="E158" s="206" t="s">
        <v>19</v>
      </c>
      <c r="F158" s="207" t="s">
        <v>216</v>
      </c>
      <c r="G158" s="205"/>
      <c r="H158" s="208">
        <v>706.1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126</v>
      </c>
      <c r="AU158" s="214" t="s">
        <v>82</v>
      </c>
      <c r="AV158" s="14" t="s">
        <v>82</v>
      </c>
      <c r="AW158" s="14" t="s">
        <v>34</v>
      </c>
      <c r="AX158" s="14" t="s">
        <v>80</v>
      </c>
      <c r="AY158" s="214" t="s">
        <v>113</v>
      </c>
    </row>
    <row r="159" spans="1:65" s="2" customFormat="1" ht="16.5" customHeight="1">
      <c r="A159" s="35"/>
      <c r="B159" s="36"/>
      <c r="C159" s="226" t="s">
        <v>235</v>
      </c>
      <c r="D159" s="226" t="s">
        <v>202</v>
      </c>
      <c r="E159" s="227" t="s">
        <v>236</v>
      </c>
      <c r="F159" s="228" t="s">
        <v>237</v>
      </c>
      <c r="G159" s="229" t="s">
        <v>205</v>
      </c>
      <c r="H159" s="230">
        <v>122.99299999999999</v>
      </c>
      <c r="I159" s="231"/>
      <c r="J159" s="232">
        <f>ROUND(I159*H159,2)</f>
        <v>0</v>
      </c>
      <c r="K159" s="228" t="s">
        <v>119</v>
      </c>
      <c r="L159" s="233"/>
      <c r="M159" s="234" t="s">
        <v>19</v>
      </c>
      <c r="N159" s="235" t="s">
        <v>43</v>
      </c>
      <c r="O159" s="65"/>
      <c r="P159" s="183">
        <f>O159*H159</f>
        <v>0</v>
      </c>
      <c r="Q159" s="183">
        <v>1</v>
      </c>
      <c r="R159" s="183">
        <f>Q159*H159</f>
        <v>122.99299999999999</v>
      </c>
      <c r="S159" s="183">
        <v>0</v>
      </c>
      <c r="T159" s="18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172</v>
      </c>
      <c r="AT159" s="185" t="s">
        <v>202</v>
      </c>
      <c r="AU159" s="185" t="s">
        <v>82</v>
      </c>
      <c r="AY159" s="18" t="s">
        <v>113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80</v>
      </c>
      <c r="BK159" s="186">
        <f>ROUND(I159*H159,2)</f>
        <v>0</v>
      </c>
      <c r="BL159" s="18" t="s">
        <v>120</v>
      </c>
      <c r="BM159" s="185" t="s">
        <v>238</v>
      </c>
    </row>
    <row r="160" spans="1:65" s="2" customFormat="1" ht="38.4">
      <c r="A160" s="35"/>
      <c r="B160" s="36"/>
      <c r="C160" s="37"/>
      <c r="D160" s="192" t="s">
        <v>124</v>
      </c>
      <c r="E160" s="37"/>
      <c r="F160" s="193" t="s">
        <v>239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124</v>
      </c>
      <c r="AU160" s="18" t="s">
        <v>82</v>
      </c>
    </row>
    <row r="161" spans="1:65" s="14" customFormat="1" ht="10.199999999999999">
      <c r="B161" s="204"/>
      <c r="C161" s="205"/>
      <c r="D161" s="192" t="s">
        <v>126</v>
      </c>
      <c r="E161" s="206" t="s">
        <v>19</v>
      </c>
      <c r="F161" s="207" t="s">
        <v>240</v>
      </c>
      <c r="G161" s="205"/>
      <c r="H161" s="208">
        <v>122.99299999999999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126</v>
      </c>
      <c r="AU161" s="214" t="s">
        <v>82</v>
      </c>
      <c r="AV161" s="14" t="s">
        <v>82</v>
      </c>
      <c r="AW161" s="14" t="s">
        <v>34</v>
      </c>
      <c r="AX161" s="14" t="s">
        <v>80</v>
      </c>
      <c r="AY161" s="214" t="s">
        <v>113</v>
      </c>
    </row>
    <row r="162" spans="1:65" s="2" customFormat="1" ht="33" customHeight="1">
      <c r="A162" s="35"/>
      <c r="B162" s="36"/>
      <c r="C162" s="174" t="s">
        <v>241</v>
      </c>
      <c r="D162" s="174" t="s">
        <v>115</v>
      </c>
      <c r="E162" s="175" t="s">
        <v>242</v>
      </c>
      <c r="F162" s="176" t="s">
        <v>243</v>
      </c>
      <c r="G162" s="177" t="s">
        <v>212</v>
      </c>
      <c r="H162" s="178">
        <v>1150</v>
      </c>
      <c r="I162" s="179"/>
      <c r="J162" s="180">
        <f>ROUND(I162*H162,2)</f>
        <v>0</v>
      </c>
      <c r="K162" s="176" t="s">
        <v>119</v>
      </c>
      <c r="L162" s="40"/>
      <c r="M162" s="181" t="s">
        <v>19</v>
      </c>
      <c r="N162" s="182" t="s">
        <v>43</v>
      </c>
      <c r="O162" s="6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5" t="s">
        <v>120</v>
      </c>
      <c r="AT162" s="185" t="s">
        <v>115</v>
      </c>
      <c r="AU162" s="185" t="s">
        <v>82</v>
      </c>
      <c r="AY162" s="18" t="s">
        <v>113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8" t="s">
        <v>80</v>
      </c>
      <c r="BK162" s="186">
        <f>ROUND(I162*H162,2)</f>
        <v>0</v>
      </c>
      <c r="BL162" s="18" t="s">
        <v>120</v>
      </c>
      <c r="BM162" s="185" t="s">
        <v>244</v>
      </c>
    </row>
    <row r="163" spans="1:65" s="2" customFormat="1" ht="10.199999999999999">
      <c r="A163" s="35"/>
      <c r="B163" s="36"/>
      <c r="C163" s="37"/>
      <c r="D163" s="187" t="s">
        <v>122</v>
      </c>
      <c r="E163" s="37"/>
      <c r="F163" s="188" t="s">
        <v>245</v>
      </c>
      <c r="G163" s="37"/>
      <c r="H163" s="37"/>
      <c r="I163" s="189"/>
      <c r="J163" s="37"/>
      <c r="K163" s="37"/>
      <c r="L163" s="40"/>
      <c r="M163" s="190"/>
      <c r="N163" s="191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122</v>
      </c>
      <c r="AU163" s="18" t="s">
        <v>82</v>
      </c>
    </row>
    <row r="164" spans="1:65" s="2" customFormat="1" ht="57.6">
      <c r="A164" s="35"/>
      <c r="B164" s="36"/>
      <c r="C164" s="37"/>
      <c r="D164" s="192" t="s">
        <v>124</v>
      </c>
      <c r="E164" s="37"/>
      <c r="F164" s="193" t="s">
        <v>246</v>
      </c>
      <c r="G164" s="37"/>
      <c r="H164" s="37"/>
      <c r="I164" s="189"/>
      <c r="J164" s="37"/>
      <c r="K164" s="37"/>
      <c r="L164" s="40"/>
      <c r="M164" s="190"/>
      <c r="N164" s="19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124</v>
      </c>
      <c r="AU164" s="18" t="s">
        <v>82</v>
      </c>
    </row>
    <row r="165" spans="1:65" s="13" customFormat="1" ht="20.399999999999999">
      <c r="B165" s="194"/>
      <c r="C165" s="195"/>
      <c r="D165" s="192" t="s">
        <v>126</v>
      </c>
      <c r="E165" s="196" t="s">
        <v>19</v>
      </c>
      <c r="F165" s="197" t="s">
        <v>247</v>
      </c>
      <c r="G165" s="195"/>
      <c r="H165" s="196" t="s">
        <v>19</v>
      </c>
      <c r="I165" s="198"/>
      <c r="J165" s="195"/>
      <c r="K165" s="195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126</v>
      </c>
      <c r="AU165" s="203" t="s">
        <v>82</v>
      </c>
      <c r="AV165" s="13" t="s">
        <v>80</v>
      </c>
      <c r="AW165" s="13" t="s">
        <v>34</v>
      </c>
      <c r="AX165" s="13" t="s">
        <v>72</v>
      </c>
      <c r="AY165" s="203" t="s">
        <v>113</v>
      </c>
    </row>
    <row r="166" spans="1:65" s="14" customFormat="1" ht="10.199999999999999">
      <c r="B166" s="204"/>
      <c r="C166" s="205"/>
      <c r="D166" s="192" t="s">
        <v>126</v>
      </c>
      <c r="E166" s="206" t="s">
        <v>19</v>
      </c>
      <c r="F166" s="207" t="s">
        <v>248</v>
      </c>
      <c r="G166" s="205"/>
      <c r="H166" s="208">
        <v>1150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126</v>
      </c>
      <c r="AU166" s="214" t="s">
        <v>82</v>
      </c>
      <c r="AV166" s="14" t="s">
        <v>82</v>
      </c>
      <c r="AW166" s="14" t="s">
        <v>34</v>
      </c>
      <c r="AX166" s="14" t="s">
        <v>80</v>
      </c>
      <c r="AY166" s="214" t="s">
        <v>113</v>
      </c>
    </row>
    <row r="167" spans="1:65" s="2" customFormat="1" ht="37.799999999999997" customHeight="1">
      <c r="A167" s="35"/>
      <c r="B167" s="36"/>
      <c r="C167" s="174" t="s">
        <v>249</v>
      </c>
      <c r="D167" s="174" t="s">
        <v>115</v>
      </c>
      <c r="E167" s="175" t="s">
        <v>250</v>
      </c>
      <c r="F167" s="176" t="s">
        <v>251</v>
      </c>
      <c r="G167" s="177" t="s">
        <v>212</v>
      </c>
      <c r="H167" s="178">
        <v>1150</v>
      </c>
      <c r="I167" s="179"/>
      <c r="J167" s="180">
        <f>ROUND(I167*H167,2)</f>
        <v>0</v>
      </c>
      <c r="K167" s="176" t="s">
        <v>119</v>
      </c>
      <c r="L167" s="40"/>
      <c r="M167" s="181" t="s">
        <v>19</v>
      </c>
      <c r="N167" s="182" t="s">
        <v>43</v>
      </c>
      <c r="O167" s="6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85" t="s">
        <v>120</v>
      </c>
      <c r="AT167" s="185" t="s">
        <v>115</v>
      </c>
      <c r="AU167" s="185" t="s">
        <v>82</v>
      </c>
      <c r="AY167" s="18" t="s">
        <v>113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8" t="s">
        <v>80</v>
      </c>
      <c r="BK167" s="186">
        <f>ROUND(I167*H167,2)</f>
        <v>0</v>
      </c>
      <c r="BL167" s="18" t="s">
        <v>120</v>
      </c>
      <c r="BM167" s="185" t="s">
        <v>252</v>
      </c>
    </row>
    <row r="168" spans="1:65" s="2" customFormat="1" ht="10.199999999999999">
      <c r="A168" s="35"/>
      <c r="B168" s="36"/>
      <c r="C168" s="37"/>
      <c r="D168" s="187" t="s">
        <v>122</v>
      </c>
      <c r="E168" s="37"/>
      <c r="F168" s="188" t="s">
        <v>253</v>
      </c>
      <c r="G168" s="37"/>
      <c r="H168" s="37"/>
      <c r="I168" s="189"/>
      <c r="J168" s="37"/>
      <c r="K168" s="37"/>
      <c r="L168" s="40"/>
      <c r="M168" s="190"/>
      <c r="N168" s="191"/>
      <c r="O168" s="65"/>
      <c r="P168" s="65"/>
      <c r="Q168" s="65"/>
      <c r="R168" s="65"/>
      <c r="S168" s="65"/>
      <c r="T168" s="66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122</v>
      </c>
      <c r="AU168" s="18" t="s">
        <v>82</v>
      </c>
    </row>
    <row r="169" spans="1:65" s="2" customFormat="1" ht="48">
      <c r="A169" s="35"/>
      <c r="B169" s="36"/>
      <c r="C169" s="37"/>
      <c r="D169" s="192" t="s">
        <v>124</v>
      </c>
      <c r="E169" s="37"/>
      <c r="F169" s="193" t="s">
        <v>254</v>
      </c>
      <c r="G169" s="37"/>
      <c r="H169" s="37"/>
      <c r="I169" s="189"/>
      <c r="J169" s="37"/>
      <c r="K169" s="37"/>
      <c r="L169" s="40"/>
      <c r="M169" s="190"/>
      <c r="N169" s="191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124</v>
      </c>
      <c r="AU169" s="18" t="s">
        <v>82</v>
      </c>
    </row>
    <row r="170" spans="1:65" s="14" customFormat="1" ht="10.199999999999999">
      <c r="B170" s="204"/>
      <c r="C170" s="205"/>
      <c r="D170" s="192" t="s">
        <v>126</v>
      </c>
      <c r="E170" s="206" t="s">
        <v>19</v>
      </c>
      <c r="F170" s="207" t="s">
        <v>255</v>
      </c>
      <c r="G170" s="205"/>
      <c r="H170" s="208">
        <v>1150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126</v>
      </c>
      <c r="AU170" s="214" t="s">
        <v>82</v>
      </c>
      <c r="AV170" s="14" t="s">
        <v>82</v>
      </c>
      <c r="AW170" s="14" t="s">
        <v>34</v>
      </c>
      <c r="AX170" s="14" t="s">
        <v>80</v>
      </c>
      <c r="AY170" s="214" t="s">
        <v>113</v>
      </c>
    </row>
    <row r="171" spans="1:65" s="2" customFormat="1" ht="16.5" customHeight="1">
      <c r="A171" s="35"/>
      <c r="B171" s="36"/>
      <c r="C171" s="226" t="s">
        <v>7</v>
      </c>
      <c r="D171" s="226" t="s">
        <v>202</v>
      </c>
      <c r="E171" s="227" t="s">
        <v>256</v>
      </c>
      <c r="F171" s="228" t="s">
        <v>257</v>
      </c>
      <c r="G171" s="229" t="s">
        <v>258</v>
      </c>
      <c r="H171" s="230">
        <v>17.25</v>
      </c>
      <c r="I171" s="231"/>
      <c r="J171" s="232">
        <f>ROUND(I171*H171,2)</f>
        <v>0</v>
      </c>
      <c r="K171" s="228" t="s">
        <v>119</v>
      </c>
      <c r="L171" s="233"/>
      <c r="M171" s="234" t="s">
        <v>19</v>
      </c>
      <c r="N171" s="235" t="s">
        <v>43</v>
      </c>
      <c r="O171" s="65"/>
      <c r="P171" s="183">
        <f>O171*H171</f>
        <v>0</v>
      </c>
      <c r="Q171" s="183">
        <v>1E-3</v>
      </c>
      <c r="R171" s="183">
        <f>Q171*H171</f>
        <v>1.7250000000000001E-2</v>
      </c>
      <c r="S171" s="183">
        <v>0</v>
      </c>
      <c r="T171" s="18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85" t="s">
        <v>172</v>
      </c>
      <c r="AT171" s="185" t="s">
        <v>202</v>
      </c>
      <c r="AU171" s="185" t="s">
        <v>82</v>
      </c>
      <c r="AY171" s="18" t="s">
        <v>113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8" t="s">
        <v>80</v>
      </c>
      <c r="BK171" s="186">
        <f>ROUND(I171*H171,2)</f>
        <v>0</v>
      </c>
      <c r="BL171" s="18" t="s">
        <v>120</v>
      </c>
      <c r="BM171" s="185" t="s">
        <v>259</v>
      </c>
    </row>
    <row r="172" spans="1:65" s="14" customFormat="1" ht="10.199999999999999">
      <c r="B172" s="204"/>
      <c r="C172" s="205"/>
      <c r="D172" s="192" t="s">
        <v>126</v>
      </c>
      <c r="E172" s="206" t="s">
        <v>19</v>
      </c>
      <c r="F172" s="207" t="s">
        <v>255</v>
      </c>
      <c r="G172" s="205"/>
      <c r="H172" s="208">
        <v>1150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126</v>
      </c>
      <c r="AU172" s="214" t="s">
        <v>82</v>
      </c>
      <c r="AV172" s="14" t="s">
        <v>82</v>
      </c>
      <c r="AW172" s="14" t="s">
        <v>34</v>
      </c>
      <c r="AX172" s="14" t="s">
        <v>80</v>
      </c>
      <c r="AY172" s="214" t="s">
        <v>113</v>
      </c>
    </row>
    <row r="173" spans="1:65" s="14" customFormat="1" ht="10.199999999999999">
      <c r="B173" s="204"/>
      <c r="C173" s="205"/>
      <c r="D173" s="192" t="s">
        <v>126</v>
      </c>
      <c r="E173" s="205"/>
      <c r="F173" s="207" t="s">
        <v>260</v>
      </c>
      <c r="G173" s="205"/>
      <c r="H173" s="208">
        <v>17.25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126</v>
      </c>
      <c r="AU173" s="214" t="s">
        <v>82</v>
      </c>
      <c r="AV173" s="14" t="s">
        <v>82</v>
      </c>
      <c r="AW173" s="14" t="s">
        <v>4</v>
      </c>
      <c r="AX173" s="14" t="s">
        <v>80</v>
      </c>
      <c r="AY173" s="214" t="s">
        <v>113</v>
      </c>
    </row>
    <row r="174" spans="1:65" s="2" customFormat="1" ht="37.799999999999997" customHeight="1">
      <c r="A174" s="35"/>
      <c r="B174" s="36"/>
      <c r="C174" s="174" t="s">
        <v>261</v>
      </c>
      <c r="D174" s="174" t="s">
        <v>115</v>
      </c>
      <c r="E174" s="175" t="s">
        <v>262</v>
      </c>
      <c r="F174" s="176" t="s">
        <v>263</v>
      </c>
      <c r="G174" s="177" t="s">
        <v>212</v>
      </c>
      <c r="H174" s="178">
        <v>706</v>
      </c>
      <c r="I174" s="179"/>
      <c r="J174" s="180">
        <f>ROUND(I174*H174,2)</f>
        <v>0</v>
      </c>
      <c r="K174" s="176" t="s">
        <v>119</v>
      </c>
      <c r="L174" s="40"/>
      <c r="M174" s="181" t="s">
        <v>19</v>
      </c>
      <c r="N174" s="182" t="s">
        <v>43</v>
      </c>
      <c r="O174" s="65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85" t="s">
        <v>120</v>
      </c>
      <c r="AT174" s="185" t="s">
        <v>115</v>
      </c>
      <c r="AU174" s="185" t="s">
        <v>82</v>
      </c>
      <c r="AY174" s="18" t="s">
        <v>113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8" t="s">
        <v>80</v>
      </c>
      <c r="BK174" s="186">
        <f>ROUND(I174*H174,2)</f>
        <v>0</v>
      </c>
      <c r="BL174" s="18" t="s">
        <v>120</v>
      </c>
      <c r="BM174" s="185" t="s">
        <v>264</v>
      </c>
    </row>
    <row r="175" spans="1:65" s="2" customFormat="1" ht="10.199999999999999">
      <c r="A175" s="35"/>
      <c r="B175" s="36"/>
      <c r="C175" s="37"/>
      <c r="D175" s="187" t="s">
        <v>122</v>
      </c>
      <c r="E175" s="37"/>
      <c r="F175" s="188" t="s">
        <v>265</v>
      </c>
      <c r="G175" s="37"/>
      <c r="H175" s="37"/>
      <c r="I175" s="189"/>
      <c r="J175" s="37"/>
      <c r="K175" s="37"/>
      <c r="L175" s="40"/>
      <c r="M175" s="190"/>
      <c r="N175" s="191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122</v>
      </c>
      <c r="AU175" s="18" t="s">
        <v>82</v>
      </c>
    </row>
    <row r="176" spans="1:65" s="2" customFormat="1" ht="38.4">
      <c r="A176" s="35"/>
      <c r="B176" s="36"/>
      <c r="C176" s="37"/>
      <c r="D176" s="192" t="s">
        <v>124</v>
      </c>
      <c r="E176" s="37"/>
      <c r="F176" s="193" t="s">
        <v>266</v>
      </c>
      <c r="G176" s="37"/>
      <c r="H176" s="37"/>
      <c r="I176" s="189"/>
      <c r="J176" s="37"/>
      <c r="K176" s="37"/>
      <c r="L176" s="40"/>
      <c r="M176" s="190"/>
      <c r="N176" s="191"/>
      <c r="O176" s="65"/>
      <c r="P176" s="65"/>
      <c r="Q176" s="65"/>
      <c r="R176" s="65"/>
      <c r="S176" s="65"/>
      <c r="T176" s="66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124</v>
      </c>
      <c r="AU176" s="18" t="s">
        <v>82</v>
      </c>
    </row>
    <row r="177" spans="1:65" s="14" customFormat="1" ht="10.199999999999999">
      <c r="B177" s="204"/>
      <c r="C177" s="205"/>
      <c r="D177" s="192" t="s">
        <v>126</v>
      </c>
      <c r="E177" s="206" t="s">
        <v>19</v>
      </c>
      <c r="F177" s="207" t="s">
        <v>267</v>
      </c>
      <c r="G177" s="205"/>
      <c r="H177" s="208">
        <v>706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126</v>
      </c>
      <c r="AU177" s="214" t="s">
        <v>82</v>
      </c>
      <c r="AV177" s="14" t="s">
        <v>82</v>
      </c>
      <c r="AW177" s="14" t="s">
        <v>34</v>
      </c>
      <c r="AX177" s="14" t="s">
        <v>80</v>
      </c>
      <c r="AY177" s="214" t="s">
        <v>113</v>
      </c>
    </row>
    <row r="178" spans="1:65" s="2" customFormat="1" ht="16.5" customHeight="1">
      <c r="A178" s="35"/>
      <c r="B178" s="36"/>
      <c r="C178" s="226" t="s">
        <v>268</v>
      </c>
      <c r="D178" s="226" t="s">
        <v>202</v>
      </c>
      <c r="E178" s="227" t="s">
        <v>269</v>
      </c>
      <c r="F178" s="228" t="s">
        <v>270</v>
      </c>
      <c r="G178" s="229" t="s">
        <v>258</v>
      </c>
      <c r="H178" s="230">
        <v>10.59</v>
      </c>
      <c r="I178" s="231"/>
      <c r="J178" s="232">
        <f>ROUND(I178*H178,2)</f>
        <v>0</v>
      </c>
      <c r="K178" s="228" t="s">
        <v>119</v>
      </c>
      <c r="L178" s="233"/>
      <c r="M178" s="234" t="s">
        <v>19</v>
      </c>
      <c r="N178" s="235" t="s">
        <v>43</v>
      </c>
      <c r="O178" s="65"/>
      <c r="P178" s="183">
        <f>O178*H178</f>
        <v>0</v>
      </c>
      <c r="Q178" s="183">
        <v>1E-3</v>
      </c>
      <c r="R178" s="183">
        <f>Q178*H178</f>
        <v>1.059E-2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172</v>
      </c>
      <c r="AT178" s="185" t="s">
        <v>202</v>
      </c>
      <c r="AU178" s="185" t="s">
        <v>82</v>
      </c>
      <c r="AY178" s="18" t="s">
        <v>113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80</v>
      </c>
      <c r="BK178" s="186">
        <f>ROUND(I178*H178,2)</f>
        <v>0</v>
      </c>
      <c r="BL178" s="18" t="s">
        <v>120</v>
      </c>
      <c r="BM178" s="185" t="s">
        <v>271</v>
      </c>
    </row>
    <row r="179" spans="1:65" s="14" customFormat="1" ht="10.199999999999999">
      <c r="B179" s="204"/>
      <c r="C179" s="205"/>
      <c r="D179" s="192" t="s">
        <v>126</v>
      </c>
      <c r="E179" s="206" t="s">
        <v>19</v>
      </c>
      <c r="F179" s="207" t="s">
        <v>267</v>
      </c>
      <c r="G179" s="205"/>
      <c r="H179" s="208">
        <v>706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126</v>
      </c>
      <c r="AU179" s="214" t="s">
        <v>82</v>
      </c>
      <c r="AV179" s="14" t="s">
        <v>82</v>
      </c>
      <c r="AW179" s="14" t="s">
        <v>34</v>
      </c>
      <c r="AX179" s="14" t="s">
        <v>80</v>
      </c>
      <c r="AY179" s="214" t="s">
        <v>113</v>
      </c>
    </row>
    <row r="180" spans="1:65" s="14" customFormat="1" ht="10.199999999999999">
      <c r="B180" s="204"/>
      <c r="C180" s="205"/>
      <c r="D180" s="192" t="s">
        <v>126</v>
      </c>
      <c r="E180" s="205"/>
      <c r="F180" s="207" t="s">
        <v>272</v>
      </c>
      <c r="G180" s="205"/>
      <c r="H180" s="208">
        <v>10.59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126</v>
      </c>
      <c r="AU180" s="214" t="s">
        <v>82</v>
      </c>
      <c r="AV180" s="14" t="s">
        <v>82</v>
      </c>
      <c r="AW180" s="14" t="s">
        <v>4</v>
      </c>
      <c r="AX180" s="14" t="s">
        <v>80</v>
      </c>
      <c r="AY180" s="214" t="s">
        <v>113</v>
      </c>
    </row>
    <row r="181" spans="1:65" s="12" customFormat="1" ht="22.8" customHeight="1">
      <c r="B181" s="158"/>
      <c r="C181" s="159"/>
      <c r="D181" s="160" t="s">
        <v>71</v>
      </c>
      <c r="E181" s="172" t="s">
        <v>273</v>
      </c>
      <c r="F181" s="172" t="s">
        <v>274</v>
      </c>
      <c r="G181" s="159"/>
      <c r="H181" s="159"/>
      <c r="I181" s="162"/>
      <c r="J181" s="173">
        <f>BK181</f>
        <v>0</v>
      </c>
      <c r="K181" s="159"/>
      <c r="L181" s="164"/>
      <c r="M181" s="165"/>
      <c r="N181" s="166"/>
      <c r="O181" s="166"/>
      <c r="P181" s="167">
        <f>SUM(P182:P187)</f>
        <v>0</v>
      </c>
      <c r="Q181" s="166"/>
      <c r="R181" s="167">
        <f>SUM(R182:R187)</f>
        <v>0</v>
      </c>
      <c r="S181" s="166"/>
      <c r="T181" s="168">
        <f>SUM(T182:T187)</f>
        <v>0</v>
      </c>
      <c r="AR181" s="169" t="s">
        <v>80</v>
      </c>
      <c r="AT181" s="170" t="s">
        <v>71</v>
      </c>
      <c r="AU181" s="170" t="s">
        <v>80</v>
      </c>
      <c r="AY181" s="169" t="s">
        <v>113</v>
      </c>
      <c r="BK181" s="171">
        <f>SUM(BK182:BK187)</f>
        <v>0</v>
      </c>
    </row>
    <row r="182" spans="1:65" s="2" customFormat="1" ht="37.799999999999997" customHeight="1">
      <c r="A182" s="35"/>
      <c r="B182" s="36"/>
      <c r="C182" s="174" t="s">
        <v>275</v>
      </c>
      <c r="D182" s="174" t="s">
        <v>115</v>
      </c>
      <c r="E182" s="175" t="s">
        <v>276</v>
      </c>
      <c r="F182" s="176" t="s">
        <v>277</v>
      </c>
      <c r="G182" s="177" t="s">
        <v>205</v>
      </c>
      <c r="H182" s="178">
        <v>223.86</v>
      </c>
      <c r="I182" s="179"/>
      <c r="J182" s="180">
        <f>ROUND(I182*H182,2)</f>
        <v>0</v>
      </c>
      <c r="K182" s="176" t="s">
        <v>119</v>
      </c>
      <c r="L182" s="40"/>
      <c r="M182" s="181" t="s">
        <v>19</v>
      </c>
      <c r="N182" s="182" t="s">
        <v>43</v>
      </c>
      <c r="O182" s="6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85" t="s">
        <v>120</v>
      </c>
      <c r="AT182" s="185" t="s">
        <v>115</v>
      </c>
      <c r="AU182" s="185" t="s">
        <v>82</v>
      </c>
      <c r="AY182" s="18" t="s">
        <v>113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8" t="s">
        <v>80</v>
      </c>
      <c r="BK182" s="186">
        <f>ROUND(I182*H182,2)</f>
        <v>0</v>
      </c>
      <c r="BL182" s="18" t="s">
        <v>120</v>
      </c>
      <c r="BM182" s="185" t="s">
        <v>278</v>
      </c>
    </row>
    <row r="183" spans="1:65" s="2" customFormat="1" ht="10.199999999999999">
      <c r="A183" s="35"/>
      <c r="B183" s="36"/>
      <c r="C183" s="37"/>
      <c r="D183" s="187" t="s">
        <v>122</v>
      </c>
      <c r="E183" s="37"/>
      <c r="F183" s="188" t="s">
        <v>279</v>
      </c>
      <c r="G183" s="37"/>
      <c r="H183" s="37"/>
      <c r="I183" s="189"/>
      <c r="J183" s="37"/>
      <c r="K183" s="37"/>
      <c r="L183" s="40"/>
      <c r="M183" s="190"/>
      <c r="N183" s="191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122</v>
      </c>
      <c r="AU183" s="18" t="s">
        <v>82</v>
      </c>
    </row>
    <row r="184" spans="1:65" s="2" customFormat="1" ht="49.05" customHeight="1">
      <c r="A184" s="35"/>
      <c r="B184" s="36"/>
      <c r="C184" s="174" t="s">
        <v>280</v>
      </c>
      <c r="D184" s="174" t="s">
        <v>115</v>
      </c>
      <c r="E184" s="175" t="s">
        <v>281</v>
      </c>
      <c r="F184" s="176" t="s">
        <v>282</v>
      </c>
      <c r="G184" s="177" t="s">
        <v>205</v>
      </c>
      <c r="H184" s="178">
        <v>447.72</v>
      </c>
      <c r="I184" s="179"/>
      <c r="J184" s="180">
        <f>ROUND(I184*H184,2)</f>
        <v>0</v>
      </c>
      <c r="K184" s="176" t="s">
        <v>119</v>
      </c>
      <c r="L184" s="40"/>
      <c r="M184" s="181" t="s">
        <v>19</v>
      </c>
      <c r="N184" s="182" t="s">
        <v>43</v>
      </c>
      <c r="O184" s="6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85" t="s">
        <v>120</v>
      </c>
      <c r="AT184" s="185" t="s">
        <v>115</v>
      </c>
      <c r="AU184" s="185" t="s">
        <v>82</v>
      </c>
      <c r="AY184" s="18" t="s">
        <v>113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8" t="s">
        <v>80</v>
      </c>
      <c r="BK184" s="186">
        <f>ROUND(I184*H184,2)</f>
        <v>0</v>
      </c>
      <c r="BL184" s="18" t="s">
        <v>120</v>
      </c>
      <c r="BM184" s="185" t="s">
        <v>283</v>
      </c>
    </row>
    <row r="185" spans="1:65" s="2" customFormat="1" ht="10.199999999999999">
      <c r="A185" s="35"/>
      <c r="B185" s="36"/>
      <c r="C185" s="37"/>
      <c r="D185" s="187" t="s">
        <v>122</v>
      </c>
      <c r="E185" s="37"/>
      <c r="F185" s="188" t="s">
        <v>284</v>
      </c>
      <c r="G185" s="37"/>
      <c r="H185" s="37"/>
      <c r="I185" s="189"/>
      <c r="J185" s="37"/>
      <c r="K185" s="37"/>
      <c r="L185" s="40"/>
      <c r="M185" s="190"/>
      <c r="N185" s="191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122</v>
      </c>
      <c r="AU185" s="18" t="s">
        <v>82</v>
      </c>
    </row>
    <row r="186" spans="1:65" s="13" customFormat="1" ht="10.199999999999999">
      <c r="B186" s="194"/>
      <c r="C186" s="195"/>
      <c r="D186" s="192" t="s">
        <v>126</v>
      </c>
      <c r="E186" s="196" t="s">
        <v>19</v>
      </c>
      <c r="F186" s="197" t="s">
        <v>285</v>
      </c>
      <c r="G186" s="195"/>
      <c r="H186" s="196" t="s">
        <v>19</v>
      </c>
      <c r="I186" s="198"/>
      <c r="J186" s="195"/>
      <c r="K186" s="195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126</v>
      </c>
      <c r="AU186" s="203" t="s">
        <v>82</v>
      </c>
      <c r="AV186" s="13" t="s">
        <v>80</v>
      </c>
      <c r="AW186" s="13" t="s">
        <v>34</v>
      </c>
      <c r="AX186" s="13" t="s">
        <v>72</v>
      </c>
      <c r="AY186" s="203" t="s">
        <v>113</v>
      </c>
    </row>
    <row r="187" spans="1:65" s="14" customFormat="1" ht="10.199999999999999">
      <c r="B187" s="204"/>
      <c r="C187" s="205"/>
      <c r="D187" s="192" t="s">
        <v>126</v>
      </c>
      <c r="E187" s="206" t="s">
        <v>19</v>
      </c>
      <c r="F187" s="207" t="s">
        <v>286</v>
      </c>
      <c r="G187" s="205"/>
      <c r="H187" s="208">
        <v>447.72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126</v>
      </c>
      <c r="AU187" s="214" t="s">
        <v>82</v>
      </c>
      <c r="AV187" s="14" t="s">
        <v>82</v>
      </c>
      <c r="AW187" s="14" t="s">
        <v>34</v>
      </c>
      <c r="AX187" s="14" t="s">
        <v>80</v>
      </c>
      <c r="AY187" s="214" t="s">
        <v>113</v>
      </c>
    </row>
    <row r="188" spans="1:65" s="12" customFormat="1" ht="22.8" customHeight="1">
      <c r="B188" s="158"/>
      <c r="C188" s="159"/>
      <c r="D188" s="160" t="s">
        <v>71</v>
      </c>
      <c r="E188" s="172" t="s">
        <v>287</v>
      </c>
      <c r="F188" s="172" t="s">
        <v>288</v>
      </c>
      <c r="G188" s="159"/>
      <c r="H188" s="159"/>
      <c r="I188" s="162"/>
      <c r="J188" s="173">
        <f>BK188</f>
        <v>0</v>
      </c>
      <c r="K188" s="159"/>
      <c r="L188" s="164"/>
      <c r="M188" s="165"/>
      <c r="N188" s="166"/>
      <c r="O188" s="166"/>
      <c r="P188" s="167">
        <f>SUM(P189:P190)</f>
        <v>0</v>
      </c>
      <c r="Q188" s="166"/>
      <c r="R188" s="167">
        <f>SUM(R189:R190)</f>
        <v>0</v>
      </c>
      <c r="S188" s="166"/>
      <c r="T188" s="168">
        <f>SUM(T189:T190)</f>
        <v>0</v>
      </c>
      <c r="AR188" s="169" t="s">
        <v>80</v>
      </c>
      <c r="AT188" s="170" t="s">
        <v>71</v>
      </c>
      <c r="AU188" s="170" t="s">
        <v>80</v>
      </c>
      <c r="AY188" s="169" t="s">
        <v>113</v>
      </c>
      <c r="BK188" s="171">
        <f>SUM(BK189:BK190)</f>
        <v>0</v>
      </c>
    </row>
    <row r="189" spans="1:65" s="2" customFormat="1" ht="24.15" customHeight="1">
      <c r="A189" s="35"/>
      <c r="B189" s="36"/>
      <c r="C189" s="174" t="s">
        <v>289</v>
      </c>
      <c r="D189" s="174" t="s">
        <v>115</v>
      </c>
      <c r="E189" s="175" t="s">
        <v>290</v>
      </c>
      <c r="F189" s="176" t="s">
        <v>291</v>
      </c>
      <c r="G189" s="177" t="s">
        <v>205</v>
      </c>
      <c r="H189" s="178">
        <v>524.851</v>
      </c>
      <c r="I189" s="179"/>
      <c r="J189" s="180">
        <f>ROUND(I189*H189,2)</f>
        <v>0</v>
      </c>
      <c r="K189" s="176" t="s">
        <v>119</v>
      </c>
      <c r="L189" s="40"/>
      <c r="M189" s="181" t="s">
        <v>19</v>
      </c>
      <c r="N189" s="182" t="s">
        <v>43</v>
      </c>
      <c r="O189" s="65"/>
      <c r="P189" s="183">
        <f>O189*H189</f>
        <v>0</v>
      </c>
      <c r="Q189" s="183">
        <v>0</v>
      </c>
      <c r="R189" s="183">
        <f>Q189*H189</f>
        <v>0</v>
      </c>
      <c r="S189" s="183">
        <v>0</v>
      </c>
      <c r="T189" s="18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5" t="s">
        <v>120</v>
      </c>
      <c r="AT189" s="185" t="s">
        <v>115</v>
      </c>
      <c r="AU189" s="185" t="s">
        <v>82</v>
      </c>
      <c r="AY189" s="18" t="s">
        <v>113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8" t="s">
        <v>80</v>
      </c>
      <c r="BK189" s="186">
        <f>ROUND(I189*H189,2)</f>
        <v>0</v>
      </c>
      <c r="BL189" s="18" t="s">
        <v>120</v>
      </c>
      <c r="BM189" s="185" t="s">
        <v>292</v>
      </c>
    </row>
    <row r="190" spans="1:65" s="2" customFormat="1" ht="10.199999999999999">
      <c r="A190" s="35"/>
      <c r="B190" s="36"/>
      <c r="C190" s="37"/>
      <c r="D190" s="187" t="s">
        <v>122</v>
      </c>
      <c r="E190" s="37"/>
      <c r="F190" s="188" t="s">
        <v>293</v>
      </c>
      <c r="G190" s="37"/>
      <c r="H190" s="37"/>
      <c r="I190" s="189"/>
      <c r="J190" s="37"/>
      <c r="K190" s="37"/>
      <c r="L190" s="40"/>
      <c r="M190" s="236"/>
      <c r="N190" s="237"/>
      <c r="O190" s="238"/>
      <c r="P190" s="238"/>
      <c r="Q190" s="238"/>
      <c r="R190" s="238"/>
      <c r="S190" s="238"/>
      <c r="T190" s="23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122</v>
      </c>
      <c r="AU190" s="18" t="s">
        <v>82</v>
      </c>
    </row>
    <row r="191" spans="1:65" s="2" customFormat="1" ht="6.9" customHeight="1">
      <c r="A191" s="35"/>
      <c r="B191" s="48"/>
      <c r="C191" s="49"/>
      <c r="D191" s="49"/>
      <c r="E191" s="49"/>
      <c r="F191" s="49"/>
      <c r="G191" s="49"/>
      <c r="H191" s="49"/>
      <c r="I191" s="49"/>
      <c r="J191" s="49"/>
      <c r="K191" s="49"/>
      <c r="L191" s="40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sheetProtection algorithmName="SHA-512" hashValue="60G6U0ktEwxKR7v9y8iPBXEQcxwY+DTZaamuwJrlSiCZV04JaDviODChOawNM4gEEupmtvkfQxTtmHf0PfERjA==" saltValue="icGz+hlmQ15mmEXTRVkUUpboE+FeKL5R5MyOb82BFSQU4/PZ7aTubk4DUwlUIVuYYWtPsrVCHH9dQPvSozj+hg==" spinCount="100000" sheet="1" objects="1" scenarios="1" formatColumns="0" formatRows="0" autoFilter="0"/>
  <autoFilter ref="C82:K19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/>
    <hyperlink ref="F92" r:id="rId2"/>
    <hyperlink ref="F96" r:id="rId3"/>
    <hyperlink ref="F100" r:id="rId4"/>
    <hyperlink ref="F108" r:id="rId5"/>
    <hyperlink ref="F113" r:id="rId6"/>
    <hyperlink ref="F117" r:id="rId7"/>
    <hyperlink ref="F121" r:id="rId8"/>
    <hyperlink ref="F125" r:id="rId9"/>
    <hyperlink ref="F129" r:id="rId10"/>
    <hyperlink ref="F133" r:id="rId11"/>
    <hyperlink ref="F137" r:id="rId12"/>
    <hyperlink ref="F144" r:id="rId13"/>
    <hyperlink ref="F148" r:id="rId14"/>
    <hyperlink ref="F152" r:id="rId15"/>
    <hyperlink ref="F156" r:id="rId16"/>
    <hyperlink ref="F163" r:id="rId17"/>
    <hyperlink ref="F168" r:id="rId18"/>
    <hyperlink ref="F175" r:id="rId19"/>
    <hyperlink ref="F183" r:id="rId20"/>
    <hyperlink ref="F185" r:id="rId21"/>
    <hyperlink ref="F190" r:id="rId2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8" t="s">
        <v>85</v>
      </c>
    </row>
    <row r="3" spans="1:46" s="1" customFormat="1" ht="6.9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82</v>
      </c>
    </row>
    <row r="4" spans="1:46" s="1" customFormat="1" ht="24.9" customHeight="1">
      <c r="B4" s="21"/>
      <c r="D4" s="104" t="s">
        <v>87</v>
      </c>
      <c r="L4" s="21"/>
      <c r="M4" s="105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26.25" customHeight="1">
      <c r="B7" s="21"/>
      <c r="E7" s="361" t="str">
        <f>'Rekapitulace stavby'!K6</f>
        <v>VT Morávka ř. km 0,183 - 0,335, k. ú. Staré Město - oprava PB hráze</v>
      </c>
      <c r="F7" s="362"/>
      <c r="G7" s="362"/>
      <c r="H7" s="362"/>
      <c r="L7" s="21"/>
    </row>
    <row r="8" spans="1:46" s="2" customFormat="1" ht="12" customHeight="1">
      <c r="A8" s="35"/>
      <c r="B8" s="40"/>
      <c r="C8" s="35"/>
      <c r="D8" s="106" t="s">
        <v>88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3" t="s">
        <v>294</v>
      </c>
      <c r="F9" s="364"/>
      <c r="G9" s="364"/>
      <c r="H9" s="364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.199999999999999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86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295</v>
      </c>
      <c r="G12" s="35"/>
      <c r="H12" s="35"/>
      <c r="I12" s="106" t="s">
        <v>23</v>
      </c>
      <c r="J12" s="109" t="str">
        <f>'Rekapitulace stavby'!AN8</f>
        <v>5. 1. 2022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8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27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28</v>
      </c>
      <c r="F15" s="35"/>
      <c r="G15" s="35"/>
      <c r="H15" s="35"/>
      <c r="I15" s="106" t="s">
        <v>29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30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5" t="str">
        <f>'Rekapitulace stavby'!E14</f>
        <v>Vyplň údaj</v>
      </c>
      <c r="F18" s="366"/>
      <c r="G18" s="366"/>
      <c r="H18" s="366"/>
      <c r="I18" s="106" t="s">
        <v>29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32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33</v>
      </c>
      <c r="F21" s="35"/>
      <c r="G21" s="35"/>
      <c r="H21" s="35"/>
      <c r="I21" s="106" t="s">
        <v>29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35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33</v>
      </c>
      <c r="F24" s="35"/>
      <c r="G24" s="35"/>
      <c r="H24" s="35"/>
      <c r="I24" s="106" t="s">
        <v>29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0"/>
      <c r="B27" s="111"/>
      <c r="C27" s="110"/>
      <c r="D27" s="110"/>
      <c r="E27" s="367" t="s">
        <v>19</v>
      </c>
      <c r="F27" s="367"/>
      <c r="G27" s="367"/>
      <c r="H27" s="367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ROUND(J81,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17" t="s">
        <v>42</v>
      </c>
      <c r="E33" s="106" t="s">
        <v>43</v>
      </c>
      <c r="F33" s="118">
        <f>ROUND((SUM(BE81:BE120)),  2)</f>
        <v>0</v>
      </c>
      <c r="G33" s="35"/>
      <c r="H33" s="35"/>
      <c r="I33" s="119">
        <v>0.21</v>
      </c>
      <c r="J33" s="118">
        <f>ROUND(((SUM(BE81:BE120))*I33),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06" t="s">
        <v>44</v>
      </c>
      <c r="F34" s="118">
        <f>ROUND((SUM(BF81:BF120)),  2)</f>
        <v>0</v>
      </c>
      <c r="G34" s="35"/>
      <c r="H34" s="35"/>
      <c r="I34" s="119">
        <v>0.15</v>
      </c>
      <c r="J34" s="118">
        <f>ROUND(((SUM(BF81:BF120))*I34),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06" t="s">
        <v>45</v>
      </c>
      <c r="F35" s="118">
        <f>ROUND((SUM(BG81:BG120)),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06" t="s">
        <v>46</v>
      </c>
      <c r="F36" s="118">
        <f>ROUND((SUM(BH81:BH120)),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06" t="s">
        <v>47</v>
      </c>
      <c r="F37" s="118">
        <f>ROUND((SUM(BI81:BI120)),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" customHeight="1">
      <c r="A45" s="35"/>
      <c r="B45" s="36"/>
      <c r="C45" s="24" t="s">
        <v>90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26.25" customHeight="1">
      <c r="A48" s="35"/>
      <c r="B48" s="36"/>
      <c r="C48" s="37"/>
      <c r="D48" s="37"/>
      <c r="E48" s="368" t="str">
        <f>E7</f>
        <v>VT Morávka ř. km 0,183 - 0,335, k. ú. Staré Město - oprava PB hráze</v>
      </c>
      <c r="F48" s="369"/>
      <c r="G48" s="369"/>
      <c r="H48" s="369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88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0" t="str">
        <f>E9</f>
        <v>VON - Vedlejší a ostatní náklady</v>
      </c>
      <c r="F50" s="370"/>
      <c r="G50" s="370"/>
      <c r="H50" s="370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Ostrava, Vratimov</v>
      </c>
      <c r="G52" s="37"/>
      <c r="H52" s="37"/>
      <c r="I52" s="30" t="s">
        <v>23</v>
      </c>
      <c r="J52" s="60" t="str">
        <f>IF(J12="","",J12)</f>
        <v>5. 1. 2022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15" customHeight="1">
      <c r="A54" s="35"/>
      <c r="B54" s="36"/>
      <c r="C54" s="30" t="s">
        <v>25</v>
      </c>
      <c r="D54" s="37"/>
      <c r="E54" s="37"/>
      <c r="F54" s="28" t="str">
        <f>E15</f>
        <v>Povodí Odry, státní podnik</v>
      </c>
      <c r="G54" s="37"/>
      <c r="H54" s="37"/>
      <c r="I54" s="30" t="s">
        <v>32</v>
      </c>
      <c r="J54" s="33" t="str">
        <f>E21</f>
        <v>Ing. Dalibor Rajnoch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15" customHeight="1">
      <c r="A55" s="35"/>
      <c r="B55" s="36"/>
      <c r="C55" s="30" t="s">
        <v>30</v>
      </c>
      <c r="D55" s="37"/>
      <c r="E55" s="37"/>
      <c r="F55" s="28" t="str">
        <f>IF(E18="","",E18)</f>
        <v>Vyplň údaj</v>
      </c>
      <c r="G55" s="37"/>
      <c r="H55" s="37"/>
      <c r="I55" s="30" t="s">
        <v>35</v>
      </c>
      <c r="J55" s="33" t="str">
        <f>E24</f>
        <v>Ing. Dalibor Rajnoch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91</v>
      </c>
      <c r="D57" s="132"/>
      <c r="E57" s="132"/>
      <c r="F57" s="132"/>
      <c r="G57" s="132"/>
      <c r="H57" s="132"/>
      <c r="I57" s="132"/>
      <c r="J57" s="133" t="s">
        <v>92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8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J81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93</v>
      </c>
    </row>
    <row r="60" spans="1:47" s="9" customFormat="1" ht="24.9" customHeight="1">
      <c r="B60" s="135"/>
      <c r="C60" s="136"/>
      <c r="D60" s="137" t="s">
        <v>296</v>
      </c>
      <c r="E60" s="138"/>
      <c r="F60" s="138"/>
      <c r="G60" s="138"/>
      <c r="H60" s="138"/>
      <c r="I60" s="138"/>
      <c r="J60" s="139">
        <f>J82</f>
        <v>0</v>
      </c>
      <c r="K60" s="136"/>
      <c r="L60" s="140"/>
    </row>
    <row r="61" spans="1:47" s="10" customFormat="1" ht="19.95" customHeight="1">
      <c r="B61" s="141"/>
      <c r="C61" s="142"/>
      <c r="D61" s="143" t="s">
        <v>297</v>
      </c>
      <c r="E61" s="144"/>
      <c r="F61" s="144"/>
      <c r="G61" s="144"/>
      <c r="H61" s="144"/>
      <c r="I61" s="144"/>
      <c r="J61" s="145">
        <f>J83</f>
        <v>0</v>
      </c>
      <c r="K61" s="142"/>
      <c r="L61" s="146"/>
    </row>
    <row r="62" spans="1:47" s="2" customFormat="1" ht="21.75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0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6.9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10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7" spans="1:31" s="2" customFormat="1" ht="6.9" customHeight="1">
      <c r="A67" s="35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24.9" customHeight="1">
      <c r="A68" s="35"/>
      <c r="B68" s="36"/>
      <c r="C68" s="24" t="s">
        <v>98</v>
      </c>
      <c r="D68" s="37"/>
      <c r="E68" s="37"/>
      <c r="F68" s="37"/>
      <c r="G68" s="37"/>
      <c r="H68" s="37"/>
      <c r="I68" s="37"/>
      <c r="J68" s="37"/>
      <c r="K68" s="37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" customHeight="1">
      <c r="A69" s="35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12" customHeight="1">
      <c r="A70" s="35"/>
      <c r="B70" s="36"/>
      <c r="C70" s="30" t="s">
        <v>16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6.25" customHeight="1">
      <c r="A71" s="35"/>
      <c r="B71" s="36"/>
      <c r="C71" s="37"/>
      <c r="D71" s="37"/>
      <c r="E71" s="368" t="str">
        <f>E7</f>
        <v>VT Morávka ř. km 0,183 - 0,335, k. ú. Staré Město - oprava PB hráze</v>
      </c>
      <c r="F71" s="369"/>
      <c r="G71" s="369"/>
      <c r="H71" s="369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88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40" t="str">
        <f>E9</f>
        <v>VON - Vedlejší a ostatní náklady</v>
      </c>
      <c r="F73" s="370"/>
      <c r="G73" s="370"/>
      <c r="H73" s="37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21</v>
      </c>
      <c r="D75" s="37"/>
      <c r="E75" s="37"/>
      <c r="F75" s="28" t="str">
        <f>F12</f>
        <v>Ostrava, Vratimov</v>
      </c>
      <c r="G75" s="37"/>
      <c r="H75" s="37"/>
      <c r="I75" s="30" t="s">
        <v>23</v>
      </c>
      <c r="J75" s="60" t="str">
        <f>IF(J12="","",J12)</f>
        <v>5. 1. 2022</v>
      </c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5.15" customHeight="1">
      <c r="A77" s="35"/>
      <c r="B77" s="36"/>
      <c r="C77" s="30" t="s">
        <v>25</v>
      </c>
      <c r="D77" s="37"/>
      <c r="E77" s="37"/>
      <c r="F77" s="28" t="str">
        <f>E15</f>
        <v>Povodí Odry, státní podnik</v>
      </c>
      <c r="G77" s="37"/>
      <c r="H77" s="37"/>
      <c r="I77" s="30" t="s">
        <v>32</v>
      </c>
      <c r="J77" s="33" t="str">
        <f>E21</f>
        <v>Ing. Dalibor Rajnoch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5.15" customHeight="1">
      <c r="A78" s="35"/>
      <c r="B78" s="36"/>
      <c r="C78" s="30" t="s">
        <v>30</v>
      </c>
      <c r="D78" s="37"/>
      <c r="E78" s="37"/>
      <c r="F78" s="28" t="str">
        <f>IF(E18="","",E18)</f>
        <v>Vyplň údaj</v>
      </c>
      <c r="G78" s="37"/>
      <c r="H78" s="37"/>
      <c r="I78" s="30" t="s">
        <v>35</v>
      </c>
      <c r="J78" s="33" t="str">
        <f>E24</f>
        <v>Ing. Dalibor Rajnoch</v>
      </c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0.3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1" customFormat="1" ht="29.25" customHeight="1">
      <c r="A80" s="147"/>
      <c r="B80" s="148"/>
      <c r="C80" s="149" t="s">
        <v>99</v>
      </c>
      <c r="D80" s="150" t="s">
        <v>57</v>
      </c>
      <c r="E80" s="150" t="s">
        <v>53</v>
      </c>
      <c r="F80" s="150" t="s">
        <v>54</v>
      </c>
      <c r="G80" s="150" t="s">
        <v>100</v>
      </c>
      <c r="H80" s="150" t="s">
        <v>101</v>
      </c>
      <c r="I80" s="150" t="s">
        <v>102</v>
      </c>
      <c r="J80" s="150" t="s">
        <v>92</v>
      </c>
      <c r="K80" s="151" t="s">
        <v>103</v>
      </c>
      <c r="L80" s="152"/>
      <c r="M80" s="69" t="s">
        <v>19</v>
      </c>
      <c r="N80" s="70" t="s">
        <v>42</v>
      </c>
      <c r="O80" s="70" t="s">
        <v>104</v>
      </c>
      <c r="P80" s="70" t="s">
        <v>105</v>
      </c>
      <c r="Q80" s="70" t="s">
        <v>106</v>
      </c>
      <c r="R80" s="70" t="s">
        <v>107</v>
      </c>
      <c r="S80" s="70" t="s">
        <v>108</v>
      </c>
      <c r="T80" s="71" t="s">
        <v>109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pans="1:65" s="2" customFormat="1" ht="22.8" customHeight="1">
      <c r="A81" s="35"/>
      <c r="B81" s="36"/>
      <c r="C81" s="76" t="s">
        <v>110</v>
      </c>
      <c r="D81" s="37"/>
      <c r="E81" s="37"/>
      <c r="F81" s="37"/>
      <c r="G81" s="37"/>
      <c r="H81" s="37"/>
      <c r="I81" s="37"/>
      <c r="J81" s="153">
        <f>BK81</f>
        <v>0</v>
      </c>
      <c r="K81" s="37"/>
      <c r="L81" s="40"/>
      <c r="M81" s="72"/>
      <c r="N81" s="154"/>
      <c r="O81" s="73"/>
      <c r="P81" s="155">
        <f>P82</f>
        <v>0</v>
      </c>
      <c r="Q81" s="73"/>
      <c r="R81" s="155">
        <f>R82</f>
        <v>0</v>
      </c>
      <c r="S81" s="73"/>
      <c r="T81" s="156">
        <f>T82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71</v>
      </c>
      <c r="AU81" s="18" t="s">
        <v>93</v>
      </c>
      <c r="BK81" s="157">
        <f>BK82</f>
        <v>0</v>
      </c>
    </row>
    <row r="82" spans="1:65" s="12" customFormat="1" ht="25.95" customHeight="1">
      <c r="B82" s="158"/>
      <c r="C82" s="159"/>
      <c r="D82" s="160" t="s">
        <v>71</v>
      </c>
      <c r="E82" s="161" t="s">
        <v>298</v>
      </c>
      <c r="F82" s="161" t="s">
        <v>299</v>
      </c>
      <c r="G82" s="159"/>
      <c r="H82" s="159"/>
      <c r="I82" s="162"/>
      <c r="J82" s="163">
        <f>BK82</f>
        <v>0</v>
      </c>
      <c r="K82" s="159"/>
      <c r="L82" s="164"/>
      <c r="M82" s="165"/>
      <c r="N82" s="166"/>
      <c r="O82" s="166"/>
      <c r="P82" s="167">
        <f>P83</f>
        <v>0</v>
      </c>
      <c r="Q82" s="166"/>
      <c r="R82" s="167">
        <f>R83</f>
        <v>0</v>
      </c>
      <c r="S82" s="166"/>
      <c r="T82" s="168">
        <f>T83</f>
        <v>0</v>
      </c>
      <c r="AR82" s="169" t="s">
        <v>152</v>
      </c>
      <c r="AT82" s="170" t="s">
        <v>71</v>
      </c>
      <c r="AU82" s="170" t="s">
        <v>72</v>
      </c>
      <c r="AY82" s="169" t="s">
        <v>113</v>
      </c>
      <c r="BK82" s="171">
        <f>BK83</f>
        <v>0</v>
      </c>
    </row>
    <row r="83" spans="1:65" s="12" customFormat="1" ht="22.8" customHeight="1">
      <c r="B83" s="158"/>
      <c r="C83" s="159"/>
      <c r="D83" s="160" t="s">
        <v>71</v>
      </c>
      <c r="E83" s="172" t="s">
        <v>300</v>
      </c>
      <c r="F83" s="172" t="s">
        <v>301</v>
      </c>
      <c r="G83" s="159"/>
      <c r="H83" s="159"/>
      <c r="I83" s="162"/>
      <c r="J83" s="173">
        <f>BK83</f>
        <v>0</v>
      </c>
      <c r="K83" s="159"/>
      <c r="L83" s="164"/>
      <c r="M83" s="165"/>
      <c r="N83" s="166"/>
      <c r="O83" s="166"/>
      <c r="P83" s="167">
        <f>SUM(P84:P120)</f>
        <v>0</v>
      </c>
      <c r="Q83" s="166"/>
      <c r="R83" s="167">
        <f>SUM(R84:R120)</f>
        <v>0</v>
      </c>
      <c r="S83" s="166"/>
      <c r="T83" s="168">
        <f>SUM(T84:T120)</f>
        <v>0</v>
      </c>
      <c r="AR83" s="169" t="s">
        <v>152</v>
      </c>
      <c r="AT83" s="170" t="s">
        <v>71</v>
      </c>
      <c r="AU83" s="170" t="s">
        <v>80</v>
      </c>
      <c r="AY83" s="169" t="s">
        <v>113</v>
      </c>
      <c r="BK83" s="171">
        <f>SUM(BK84:BK120)</f>
        <v>0</v>
      </c>
    </row>
    <row r="84" spans="1:65" s="2" customFormat="1" ht="16.5" customHeight="1">
      <c r="A84" s="35"/>
      <c r="B84" s="36"/>
      <c r="C84" s="174" t="s">
        <v>80</v>
      </c>
      <c r="D84" s="174" t="s">
        <v>115</v>
      </c>
      <c r="E84" s="175" t="s">
        <v>302</v>
      </c>
      <c r="F84" s="176" t="s">
        <v>303</v>
      </c>
      <c r="G84" s="177" t="s">
        <v>304</v>
      </c>
      <c r="H84" s="178">
        <v>1</v>
      </c>
      <c r="I84" s="179"/>
      <c r="J84" s="180">
        <f>ROUND(I84*H84,2)</f>
        <v>0</v>
      </c>
      <c r="K84" s="176" t="s">
        <v>19</v>
      </c>
      <c r="L84" s="40"/>
      <c r="M84" s="181" t="s">
        <v>19</v>
      </c>
      <c r="N84" s="182" t="s">
        <v>43</v>
      </c>
      <c r="O84" s="65"/>
      <c r="P84" s="183">
        <f>O84*H84</f>
        <v>0</v>
      </c>
      <c r="Q84" s="183">
        <v>0</v>
      </c>
      <c r="R84" s="183">
        <f>Q84*H84</f>
        <v>0</v>
      </c>
      <c r="S84" s="183">
        <v>0</v>
      </c>
      <c r="T84" s="184">
        <f>S84*H84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85" t="s">
        <v>120</v>
      </c>
      <c r="AT84" s="185" t="s">
        <v>115</v>
      </c>
      <c r="AU84" s="185" t="s">
        <v>82</v>
      </c>
      <c r="AY84" s="18" t="s">
        <v>113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18" t="s">
        <v>80</v>
      </c>
      <c r="BK84" s="186">
        <f>ROUND(I84*H84,2)</f>
        <v>0</v>
      </c>
      <c r="BL84" s="18" t="s">
        <v>120</v>
      </c>
      <c r="BM84" s="185" t="s">
        <v>305</v>
      </c>
    </row>
    <row r="85" spans="1:65" s="2" customFormat="1" ht="115.2">
      <c r="A85" s="35"/>
      <c r="B85" s="36"/>
      <c r="C85" s="37"/>
      <c r="D85" s="192" t="s">
        <v>124</v>
      </c>
      <c r="E85" s="37"/>
      <c r="F85" s="193" t="s">
        <v>306</v>
      </c>
      <c r="G85" s="37"/>
      <c r="H85" s="37"/>
      <c r="I85" s="189"/>
      <c r="J85" s="37"/>
      <c r="K85" s="37"/>
      <c r="L85" s="40"/>
      <c r="M85" s="190"/>
      <c r="N85" s="191"/>
      <c r="O85" s="65"/>
      <c r="P85" s="65"/>
      <c r="Q85" s="65"/>
      <c r="R85" s="65"/>
      <c r="S85" s="65"/>
      <c r="T85" s="66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124</v>
      </c>
      <c r="AU85" s="18" t="s">
        <v>82</v>
      </c>
    </row>
    <row r="86" spans="1:65" s="2" customFormat="1" ht="16.5" customHeight="1">
      <c r="A86" s="35"/>
      <c r="B86" s="36"/>
      <c r="C86" s="174" t="s">
        <v>82</v>
      </c>
      <c r="D86" s="174" t="s">
        <v>115</v>
      </c>
      <c r="E86" s="175" t="s">
        <v>307</v>
      </c>
      <c r="F86" s="176" t="s">
        <v>308</v>
      </c>
      <c r="G86" s="177" t="s">
        <v>304</v>
      </c>
      <c r="H86" s="178">
        <v>1</v>
      </c>
      <c r="I86" s="179"/>
      <c r="J86" s="180">
        <f>ROUND(I86*H86,2)</f>
        <v>0</v>
      </c>
      <c r="K86" s="176" t="s">
        <v>19</v>
      </c>
      <c r="L86" s="40"/>
      <c r="M86" s="181" t="s">
        <v>19</v>
      </c>
      <c r="N86" s="182" t="s">
        <v>43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120</v>
      </c>
      <c r="AT86" s="185" t="s">
        <v>115</v>
      </c>
      <c r="AU86" s="185" t="s">
        <v>82</v>
      </c>
      <c r="AY86" s="18" t="s">
        <v>113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80</v>
      </c>
      <c r="BK86" s="186">
        <f>ROUND(I86*H86,2)</f>
        <v>0</v>
      </c>
      <c r="BL86" s="18" t="s">
        <v>120</v>
      </c>
      <c r="BM86" s="185" t="s">
        <v>309</v>
      </c>
    </row>
    <row r="87" spans="1:65" s="2" customFormat="1" ht="96">
      <c r="A87" s="35"/>
      <c r="B87" s="36"/>
      <c r="C87" s="37"/>
      <c r="D87" s="192" t="s">
        <v>124</v>
      </c>
      <c r="E87" s="37"/>
      <c r="F87" s="193" t="s">
        <v>310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124</v>
      </c>
      <c r="AU87" s="18" t="s">
        <v>82</v>
      </c>
    </row>
    <row r="88" spans="1:65" s="2" customFormat="1" ht="16.5" customHeight="1">
      <c r="A88" s="35"/>
      <c r="B88" s="36"/>
      <c r="C88" s="174" t="s">
        <v>135</v>
      </c>
      <c r="D88" s="174" t="s">
        <v>115</v>
      </c>
      <c r="E88" s="175" t="s">
        <v>311</v>
      </c>
      <c r="F88" s="176" t="s">
        <v>312</v>
      </c>
      <c r="G88" s="177" t="s">
        <v>304</v>
      </c>
      <c r="H88" s="178">
        <v>1</v>
      </c>
      <c r="I88" s="179"/>
      <c r="J88" s="180">
        <f>ROUND(I88*H88,2)</f>
        <v>0</v>
      </c>
      <c r="K88" s="176" t="s">
        <v>19</v>
      </c>
      <c r="L88" s="40"/>
      <c r="M88" s="181" t="s">
        <v>19</v>
      </c>
      <c r="N88" s="182" t="s">
        <v>43</v>
      </c>
      <c r="O88" s="65"/>
      <c r="P88" s="183">
        <f>O88*H88</f>
        <v>0</v>
      </c>
      <c r="Q88" s="183">
        <v>0</v>
      </c>
      <c r="R88" s="183">
        <f>Q88*H88</f>
        <v>0</v>
      </c>
      <c r="S88" s="183">
        <v>0</v>
      </c>
      <c r="T88" s="184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85" t="s">
        <v>120</v>
      </c>
      <c r="AT88" s="185" t="s">
        <v>115</v>
      </c>
      <c r="AU88" s="185" t="s">
        <v>82</v>
      </c>
      <c r="AY88" s="18" t="s">
        <v>113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18" t="s">
        <v>80</v>
      </c>
      <c r="BK88" s="186">
        <f>ROUND(I88*H88,2)</f>
        <v>0</v>
      </c>
      <c r="BL88" s="18" t="s">
        <v>120</v>
      </c>
      <c r="BM88" s="185" t="s">
        <v>313</v>
      </c>
    </row>
    <row r="89" spans="1:65" s="2" customFormat="1" ht="86.4">
      <c r="A89" s="35"/>
      <c r="B89" s="36"/>
      <c r="C89" s="37"/>
      <c r="D89" s="192" t="s">
        <v>124</v>
      </c>
      <c r="E89" s="37"/>
      <c r="F89" s="193" t="s">
        <v>314</v>
      </c>
      <c r="G89" s="37"/>
      <c r="H89" s="37"/>
      <c r="I89" s="189"/>
      <c r="J89" s="37"/>
      <c r="K89" s="37"/>
      <c r="L89" s="40"/>
      <c r="M89" s="190"/>
      <c r="N89" s="191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124</v>
      </c>
      <c r="AU89" s="18" t="s">
        <v>82</v>
      </c>
    </row>
    <row r="90" spans="1:65" s="2" customFormat="1" ht="16.5" customHeight="1">
      <c r="A90" s="35"/>
      <c r="B90" s="36"/>
      <c r="C90" s="174" t="s">
        <v>120</v>
      </c>
      <c r="D90" s="174" t="s">
        <v>115</v>
      </c>
      <c r="E90" s="175" t="s">
        <v>315</v>
      </c>
      <c r="F90" s="176" t="s">
        <v>316</v>
      </c>
      <c r="G90" s="177" t="s">
        <v>304</v>
      </c>
      <c r="H90" s="178">
        <v>1</v>
      </c>
      <c r="I90" s="179"/>
      <c r="J90" s="180">
        <f>ROUND(I90*H90,2)</f>
        <v>0</v>
      </c>
      <c r="K90" s="176" t="s">
        <v>19</v>
      </c>
      <c r="L90" s="40"/>
      <c r="M90" s="181" t="s">
        <v>19</v>
      </c>
      <c r="N90" s="182" t="s">
        <v>43</v>
      </c>
      <c r="O90" s="65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5" t="s">
        <v>120</v>
      </c>
      <c r="AT90" s="185" t="s">
        <v>115</v>
      </c>
      <c r="AU90" s="185" t="s">
        <v>82</v>
      </c>
      <c r="AY90" s="18" t="s">
        <v>113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8" t="s">
        <v>80</v>
      </c>
      <c r="BK90" s="186">
        <f>ROUND(I90*H90,2)</f>
        <v>0</v>
      </c>
      <c r="BL90" s="18" t="s">
        <v>120</v>
      </c>
      <c r="BM90" s="185" t="s">
        <v>317</v>
      </c>
    </row>
    <row r="91" spans="1:65" s="2" customFormat="1" ht="67.2">
      <c r="A91" s="35"/>
      <c r="B91" s="36"/>
      <c r="C91" s="37"/>
      <c r="D91" s="192" t="s">
        <v>124</v>
      </c>
      <c r="E91" s="37"/>
      <c r="F91" s="193" t="s">
        <v>318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124</v>
      </c>
      <c r="AU91" s="18" t="s">
        <v>82</v>
      </c>
    </row>
    <row r="92" spans="1:65" s="2" customFormat="1" ht="24.15" customHeight="1">
      <c r="A92" s="35"/>
      <c r="B92" s="36"/>
      <c r="C92" s="174" t="s">
        <v>152</v>
      </c>
      <c r="D92" s="174" t="s">
        <v>115</v>
      </c>
      <c r="E92" s="175" t="s">
        <v>319</v>
      </c>
      <c r="F92" s="176" t="s">
        <v>320</v>
      </c>
      <c r="G92" s="177" t="s">
        <v>304</v>
      </c>
      <c r="H92" s="178">
        <v>1</v>
      </c>
      <c r="I92" s="179"/>
      <c r="J92" s="180">
        <f>ROUND(I92*H92,2)</f>
        <v>0</v>
      </c>
      <c r="K92" s="176" t="s">
        <v>19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120</v>
      </c>
      <c r="AT92" s="185" t="s">
        <v>115</v>
      </c>
      <c r="AU92" s="185" t="s">
        <v>82</v>
      </c>
      <c r="AY92" s="18" t="s">
        <v>113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80</v>
      </c>
      <c r="BK92" s="186">
        <f>ROUND(I92*H92,2)</f>
        <v>0</v>
      </c>
      <c r="BL92" s="18" t="s">
        <v>120</v>
      </c>
      <c r="BM92" s="185" t="s">
        <v>321</v>
      </c>
    </row>
    <row r="93" spans="1:65" s="2" customFormat="1" ht="96">
      <c r="A93" s="35"/>
      <c r="B93" s="36"/>
      <c r="C93" s="37"/>
      <c r="D93" s="192" t="s">
        <v>124</v>
      </c>
      <c r="E93" s="37"/>
      <c r="F93" s="193" t="s">
        <v>322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124</v>
      </c>
      <c r="AU93" s="18" t="s">
        <v>82</v>
      </c>
    </row>
    <row r="94" spans="1:65" s="2" customFormat="1" ht="16.5" customHeight="1">
      <c r="A94" s="35"/>
      <c r="B94" s="36"/>
      <c r="C94" s="174" t="s">
        <v>160</v>
      </c>
      <c r="D94" s="174" t="s">
        <v>115</v>
      </c>
      <c r="E94" s="175" t="s">
        <v>323</v>
      </c>
      <c r="F94" s="176" t="s">
        <v>324</v>
      </c>
      <c r="G94" s="177" t="s">
        <v>304</v>
      </c>
      <c r="H94" s="178">
        <v>1</v>
      </c>
      <c r="I94" s="179"/>
      <c r="J94" s="180">
        <f>ROUND(I94*H94,2)</f>
        <v>0</v>
      </c>
      <c r="K94" s="176" t="s">
        <v>19</v>
      </c>
      <c r="L94" s="40"/>
      <c r="M94" s="181" t="s">
        <v>19</v>
      </c>
      <c r="N94" s="182" t="s">
        <v>43</v>
      </c>
      <c r="O94" s="65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85" t="s">
        <v>120</v>
      </c>
      <c r="AT94" s="185" t="s">
        <v>115</v>
      </c>
      <c r="AU94" s="185" t="s">
        <v>82</v>
      </c>
      <c r="AY94" s="18" t="s">
        <v>113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8" t="s">
        <v>80</v>
      </c>
      <c r="BK94" s="186">
        <f>ROUND(I94*H94,2)</f>
        <v>0</v>
      </c>
      <c r="BL94" s="18" t="s">
        <v>120</v>
      </c>
      <c r="BM94" s="185" t="s">
        <v>325</v>
      </c>
    </row>
    <row r="95" spans="1:65" s="2" customFormat="1" ht="16.5" customHeight="1">
      <c r="A95" s="35"/>
      <c r="B95" s="36"/>
      <c r="C95" s="174" t="s">
        <v>167</v>
      </c>
      <c r="D95" s="174" t="s">
        <v>115</v>
      </c>
      <c r="E95" s="175" t="s">
        <v>326</v>
      </c>
      <c r="F95" s="176" t="s">
        <v>327</v>
      </c>
      <c r="G95" s="177" t="s">
        <v>304</v>
      </c>
      <c r="H95" s="178">
        <v>1</v>
      </c>
      <c r="I95" s="179"/>
      <c r="J95" s="180">
        <f>ROUND(I95*H95,2)</f>
        <v>0</v>
      </c>
      <c r="K95" s="176" t="s">
        <v>19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120</v>
      </c>
      <c r="AT95" s="185" t="s">
        <v>115</v>
      </c>
      <c r="AU95" s="185" t="s">
        <v>82</v>
      </c>
      <c r="AY95" s="18" t="s">
        <v>113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80</v>
      </c>
      <c r="BK95" s="186">
        <f>ROUND(I95*H95,2)</f>
        <v>0</v>
      </c>
      <c r="BL95" s="18" t="s">
        <v>120</v>
      </c>
      <c r="BM95" s="185" t="s">
        <v>328</v>
      </c>
    </row>
    <row r="96" spans="1:65" s="2" customFormat="1" ht="86.4">
      <c r="A96" s="35"/>
      <c r="B96" s="36"/>
      <c r="C96" s="37"/>
      <c r="D96" s="192" t="s">
        <v>124</v>
      </c>
      <c r="E96" s="37"/>
      <c r="F96" s="193" t="s">
        <v>329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124</v>
      </c>
      <c r="AU96" s="18" t="s">
        <v>82</v>
      </c>
    </row>
    <row r="97" spans="1:65" s="2" customFormat="1" ht="16.5" customHeight="1">
      <c r="A97" s="35"/>
      <c r="B97" s="36"/>
      <c r="C97" s="174" t="s">
        <v>172</v>
      </c>
      <c r="D97" s="174" t="s">
        <v>115</v>
      </c>
      <c r="E97" s="175" t="s">
        <v>330</v>
      </c>
      <c r="F97" s="176" t="s">
        <v>331</v>
      </c>
      <c r="G97" s="177" t="s">
        <v>304</v>
      </c>
      <c r="H97" s="178">
        <v>1</v>
      </c>
      <c r="I97" s="179"/>
      <c r="J97" s="180">
        <f>ROUND(I97*H97,2)</f>
        <v>0</v>
      </c>
      <c r="K97" s="176" t="s">
        <v>19</v>
      </c>
      <c r="L97" s="40"/>
      <c r="M97" s="181" t="s">
        <v>19</v>
      </c>
      <c r="N97" s="182" t="s">
        <v>43</v>
      </c>
      <c r="O97" s="65"/>
      <c r="P97" s="183">
        <f>O97*H97</f>
        <v>0</v>
      </c>
      <c r="Q97" s="183">
        <v>0</v>
      </c>
      <c r="R97" s="183">
        <f>Q97*H97</f>
        <v>0</v>
      </c>
      <c r="S97" s="183">
        <v>0</v>
      </c>
      <c r="T97" s="184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5" t="s">
        <v>120</v>
      </c>
      <c r="AT97" s="185" t="s">
        <v>115</v>
      </c>
      <c r="AU97" s="185" t="s">
        <v>82</v>
      </c>
      <c r="AY97" s="18" t="s">
        <v>113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8" t="s">
        <v>80</v>
      </c>
      <c r="BK97" s="186">
        <f>ROUND(I97*H97,2)</f>
        <v>0</v>
      </c>
      <c r="BL97" s="18" t="s">
        <v>120</v>
      </c>
      <c r="BM97" s="185" t="s">
        <v>332</v>
      </c>
    </row>
    <row r="98" spans="1:65" s="2" customFormat="1" ht="134.4">
      <c r="A98" s="35"/>
      <c r="B98" s="36"/>
      <c r="C98" s="37"/>
      <c r="D98" s="192" t="s">
        <v>124</v>
      </c>
      <c r="E98" s="37"/>
      <c r="F98" s="193" t="s">
        <v>333</v>
      </c>
      <c r="G98" s="37"/>
      <c r="H98" s="37"/>
      <c r="I98" s="189"/>
      <c r="J98" s="37"/>
      <c r="K98" s="37"/>
      <c r="L98" s="40"/>
      <c r="M98" s="190"/>
      <c r="N98" s="191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124</v>
      </c>
      <c r="AU98" s="18" t="s">
        <v>82</v>
      </c>
    </row>
    <row r="99" spans="1:65" s="2" customFormat="1" ht="24.15" customHeight="1">
      <c r="A99" s="35"/>
      <c r="B99" s="36"/>
      <c r="C99" s="174" t="s">
        <v>178</v>
      </c>
      <c r="D99" s="174" t="s">
        <v>115</v>
      </c>
      <c r="E99" s="175" t="s">
        <v>334</v>
      </c>
      <c r="F99" s="176" t="s">
        <v>335</v>
      </c>
      <c r="G99" s="177" t="s">
        <v>304</v>
      </c>
      <c r="H99" s="178">
        <v>1</v>
      </c>
      <c r="I99" s="179"/>
      <c r="J99" s="180">
        <f>ROUND(I99*H99,2)</f>
        <v>0</v>
      </c>
      <c r="K99" s="176" t="s">
        <v>19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120</v>
      </c>
      <c r="AT99" s="185" t="s">
        <v>115</v>
      </c>
      <c r="AU99" s="185" t="s">
        <v>82</v>
      </c>
      <c r="AY99" s="18" t="s">
        <v>113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80</v>
      </c>
      <c r="BK99" s="186">
        <f>ROUND(I99*H99,2)</f>
        <v>0</v>
      </c>
      <c r="BL99" s="18" t="s">
        <v>120</v>
      </c>
      <c r="BM99" s="185" t="s">
        <v>336</v>
      </c>
    </row>
    <row r="100" spans="1:65" s="2" customFormat="1" ht="86.4">
      <c r="A100" s="35"/>
      <c r="B100" s="36"/>
      <c r="C100" s="37"/>
      <c r="D100" s="192" t="s">
        <v>124</v>
      </c>
      <c r="E100" s="37"/>
      <c r="F100" s="193" t="s">
        <v>337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124</v>
      </c>
      <c r="AU100" s="18" t="s">
        <v>82</v>
      </c>
    </row>
    <row r="101" spans="1:65" s="2" customFormat="1" ht="33" customHeight="1">
      <c r="A101" s="35"/>
      <c r="B101" s="36"/>
      <c r="C101" s="174" t="s">
        <v>183</v>
      </c>
      <c r="D101" s="174" t="s">
        <v>115</v>
      </c>
      <c r="E101" s="175" t="s">
        <v>338</v>
      </c>
      <c r="F101" s="176" t="s">
        <v>339</v>
      </c>
      <c r="G101" s="177" t="s">
        <v>304</v>
      </c>
      <c r="H101" s="178">
        <v>1</v>
      </c>
      <c r="I101" s="179"/>
      <c r="J101" s="180">
        <f>ROUND(I101*H101,2)</f>
        <v>0</v>
      </c>
      <c r="K101" s="176" t="s">
        <v>19</v>
      </c>
      <c r="L101" s="40"/>
      <c r="M101" s="181" t="s">
        <v>19</v>
      </c>
      <c r="N101" s="182" t="s">
        <v>43</v>
      </c>
      <c r="O101" s="65"/>
      <c r="P101" s="183">
        <f>O101*H101</f>
        <v>0</v>
      </c>
      <c r="Q101" s="183">
        <v>0</v>
      </c>
      <c r="R101" s="183">
        <f>Q101*H101</f>
        <v>0</v>
      </c>
      <c r="S101" s="183">
        <v>0</v>
      </c>
      <c r="T101" s="184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85" t="s">
        <v>120</v>
      </c>
      <c r="AT101" s="185" t="s">
        <v>115</v>
      </c>
      <c r="AU101" s="185" t="s">
        <v>82</v>
      </c>
      <c r="AY101" s="18" t="s">
        <v>113</v>
      </c>
      <c r="BE101" s="186">
        <f>IF(N101="základní",J101,0)</f>
        <v>0</v>
      </c>
      <c r="BF101" s="186">
        <f>IF(N101="snížená",J101,0)</f>
        <v>0</v>
      </c>
      <c r="BG101" s="186">
        <f>IF(N101="zákl. přenesená",J101,0)</f>
        <v>0</v>
      </c>
      <c r="BH101" s="186">
        <f>IF(N101="sníž. přenesená",J101,0)</f>
        <v>0</v>
      </c>
      <c r="BI101" s="186">
        <f>IF(N101="nulová",J101,0)</f>
        <v>0</v>
      </c>
      <c r="BJ101" s="18" t="s">
        <v>80</v>
      </c>
      <c r="BK101" s="186">
        <f>ROUND(I101*H101,2)</f>
        <v>0</v>
      </c>
      <c r="BL101" s="18" t="s">
        <v>120</v>
      </c>
      <c r="BM101" s="185" t="s">
        <v>340</v>
      </c>
    </row>
    <row r="102" spans="1:65" s="2" customFormat="1" ht="24.15" customHeight="1">
      <c r="A102" s="35"/>
      <c r="B102" s="36"/>
      <c r="C102" s="174" t="s">
        <v>189</v>
      </c>
      <c r="D102" s="174" t="s">
        <v>115</v>
      </c>
      <c r="E102" s="175" t="s">
        <v>341</v>
      </c>
      <c r="F102" s="176" t="s">
        <v>342</v>
      </c>
      <c r="G102" s="177" t="s">
        <v>304</v>
      </c>
      <c r="H102" s="178">
        <v>1</v>
      </c>
      <c r="I102" s="179"/>
      <c r="J102" s="180">
        <f>ROUND(I102*H102,2)</f>
        <v>0</v>
      </c>
      <c r="K102" s="176" t="s">
        <v>19</v>
      </c>
      <c r="L102" s="40"/>
      <c r="M102" s="181" t="s">
        <v>19</v>
      </c>
      <c r="N102" s="182" t="s">
        <v>43</v>
      </c>
      <c r="O102" s="65"/>
      <c r="P102" s="183">
        <f>O102*H102</f>
        <v>0</v>
      </c>
      <c r="Q102" s="183">
        <v>0</v>
      </c>
      <c r="R102" s="183">
        <f>Q102*H102</f>
        <v>0</v>
      </c>
      <c r="S102" s="183">
        <v>0</v>
      </c>
      <c r="T102" s="18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85" t="s">
        <v>120</v>
      </c>
      <c r="AT102" s="185" t="s">
        <v>115</v>
      </c>
      <c r="AU102" s="185" t="s">
        <v>82</v>
      </c>
      <c r="AY102" s="18" t="s">
        <v>113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8" t="s">
        <v>80</v>
      </c>
      <c r="BK102" s="186">
        <f>ROUND(I102*H102,2)</f>
        <v>0</v>
      </c>
      <c r="BL102" s="18" t="s">
        <v>120</v>
      </c>
      <c r="BM102" s="185" t="s">
        <v>343</v>
      </c>
    </row>
    <row r="103" spans="1:65" s="2" customFormat="1" ht="67.2">
      <c r="A103" s="35"/>
      <c r="B103" s="36"/>
      <c r="C103" s="37"/>
      <c r="D103" s="192" t="s">
        <v>124</v>
      </c>
      <c r="E103" s="37"/>
      <c r="F103" s="193" t="s">
        <v>344</v>
      </c>
      <c r="G103" s="37"/>
      <c r="H103" s="37"/>
      <c r="I103" s="189"/>
      <c r="J103" s="37"/>
      <c r="K103" s="37"/>
      <c r="L103" s="40"/>
      <c r="M103" s="190"/>
      <c r="N103" s="19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124</v>
      </c>
      <c r="AU103" s="18" t="s">
        <v>82</v>
      </c>
    </row>
    <row r="104" spans="1:65" s="2" customFormat="1" ht="33" customHeight="1">
      <c r="A104" s="35"/>
      <c r="B104" s="36"/>
      <c r="C104" s="174" t="s">
        <v>194</v>
      </c>
      <c r="D104" s="174" t="s">
        <v>115</v>
      </c>
      <c r="E104" s="175" t="s">
        <v>345</v>
      </c>
      <c r="F104" s="176" t="s">
        <v>346</v>
      </c>
      <c r="G104" s="177" t="s">
        <v>304</v>
      </c>
      <c r="H104" s="178">
        <v>1</v>
      </c>
      <c r="I104" s="179"/>
      <c r="J104" s="180">
        <f>ROUND(I104*H104,2)</f>
        <v>0</v>
      </c>
      <c r="K104" s="176" t="s">
        <v>19</v>
      </c>
      <c r="L104" s="40"/>
      <c r="M104" s="181" t="s">
        <v>19</v>
      </c>
      <c r="N104" s="182" t="s">
        <v>43</v>
      </c>
      <c r="O104" s="65"/>
      <c r="P104" s="183">
        <f>O104*H104</f>
        <v>0</v>
      </c>
      <c r="Q104" s="183">
        <v>0</v>
      </c>
      <c r="R104" s="183">
        <f>Q104*H104</f>
        <v>0</v>
      </c>
      <c r="S104" s="183">
        <v>0</v>
      </c>
      <c r="T104" s="184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5" t="s">
        <v>120</v>
      </c>
      <c r="AT104" s="185" t="s">
        <v>115</v>
      </c>
      <c r="AU104" s="185" t="s">
        <v>82</v>
      </c>
      <c r="AY104" s="18" t="s">
        <v>113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8" t="s">
        <v>80</v>
      </c>
      <c r="BK104" s="186">
        <f>ROUND(I104*H104,2)</f>
        <v>0</v>
      </c>
      <c r="BL104" s="18" t="s">
        <v>120</v>
      </c>
      <c r="BM104" s="185" t="s">
        <v>347</v>
      </c>
    </row>
    <row r="105" spans="1:65" s="2" customFormat="1" ht="67.2">
      <c r="A105" s="35"/>
      <c r="B105" s="36"/>
      <c r="C105" s="37"/>
      <c r="D105" s="192" t="s">
        <v>124</v>
      </c>
      <c r="E105" s="37"/>
      <c r="F105" s="193" t="s">
        <v>348</v>
      </c>
      <c r="G105" s="37"/>
      <c r="H105" s="37"/>
      <c r="I105" s="189"/>
      <c r="J105" s="37"/>
      <c r="K105" s="37"/>
      <c r="L105" s="40"/>
      <c r="M105" s="190"/>
      <c r="N105" s="19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124</v>
      </c>
      <c r="AU105" s="18" t="s">
        <v>82</v>
      </c>
    </row>
    <row r="106" spans="1:65" s="2" customFormat="1" ht="16.5" customHeight="1">
      <c r="A106" s="35"/>
      <c r="B106" s="36"/>
      <c r="C106" s="174" t="s">
        <v>201</v>
      </c>
      <c r="D106" s="174" t="s">
        <v>115</v>
      </c>
      <c r="E106" s="175" t="s">
        <v>349</v>
      </c>
      <c r="F106" s="176" t="s">
        <v>350</v>
      </c>
      <c r="G106" s="177" t="s">
        <v>304</v>
      </c>
      <c r="H106" s="178">
        <v>1</v>
      </c>
      <c r="I106" s="179"/>
      <c r="J106" s="180">
        <f>ROUND(I106*H106,2)</f>
        <v>0</v>
      </c>
      <c r="K106" s="176" t="s">
        <v>19</v>
      </c>
      <c r="L106" s="40"/>
      <c r="M106" s="181" t="s">
        <v>19</v>
      </c>
      <c r="N106" s="182" t="s">
        <v>43</v>
      </c>
      <c r="O106" s="65"/>
      <c r="P106" s="183">
        <f>O106*H106</f>
        <v>0</v>
      </c>
      <c r="Q106" s="183">
        <v>0</v>
      </c>
      <c r="R106" s="183">
        <f>Q106*H106</f>
        <v>0</v>
      </c>
      <c r="S106" s="183">
        <v>0</v>
      </c>
      <c r="T106" s="18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5" t="s">
        <v>120</v>
      </c>
      <c r="AT106" s="185" t="s">
        <v>115</v>
      </c>
      <c r="AU106" s="185" t="s">
        <v>82</v>
      </c>
      <c r="AY106" s="18" t="s">
        <v>113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8" t="s">
        <v>80</v>
      </c>
      <c r="BK106" s="186">
        <f>ROUND(I106*H106,2)</f>
        <v>0</v>
      </c>
      <c r="BL106" s="18" t="s">
        <v>120</v>
      </c>
      <c r="BM106" s="185" t="s">
        <v>351</v>
      </c>
    </row>
    <row r="107" spans="1:65" s="2" customFormat="1" ht="21.75" customHeight="1">
      <c r="A107" s="35"/>
      <c r="B107" s="36"/>
      <c r="C107" s="174" t="s">
        <v>209</v>
      </c>
      <c r="D107" s="174" t="s">
        <v>115</v>
      </c>
      <c r="E107" s="175" t="s">
        <v>352</v>
      </c>
      <c r="F107" s="176" t="s">
        <v>353</v>
      </c>
      <c r="G107" s="177" t="s">
        <v>354</v>
      </c>
      <c r="H107" s="178">
        <v>1</v>
      </c>
      <c r="I107" s="179"/>
      <c r="J107" s="180">
        <f>ROUND(I107*H107,2)</f>
        <v>0</v>
      </c>
      <c r="K107" s="176" t="s">
        <v>19</v>
      </c>
      <c r="L107" s="40"/>
      <c r="M107" s="181" t="s">
        <v>19</v>
      </c>
      <c r="N107" s="182" t="s">
        <v>43</v>
      </c>
      <c r="O107" s="65"/>
      <c r="P107" s="183">
        <f>O107*H107</f>
        <v>0</v>
      </c>
      <c r="Q107" s="183">
        <v>0</v>
      </c>
      <c r="R107" s="183">
        <f>Q107*H107</f>
        <v>0</v>
      </c>
      <c r="S107" s="183">
        <v>0</v>
      </c>
      <c r="T107" s="184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5" t="s">
        <v>120</v>
      </c>
      <c r="AT107" s="185" t="s">
        <v>115</v>
      </c>
      <c r="AU107" s="185" t="s">
        <v>82</v>
      </c>
      <c r="AY107" s="18" t="s">
        <v>113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18" t="s">
        <v>80</v>
      </c>
      <c r="BK107" s="186">
        <f>ROUND(I107*H107,2)</f>
        <v>0</v>
      </c>
      <c r="BL107" s="18" t="s">
        <v>120</v>
      </c>
      <c r="BM107" s="185" t="s">
        <v>355</v>
      </c>
    </row>
    <row r="108" spans="1:65" s="2" customFormat="1" ht="86.4">
      <c r="A108" s="35"/>
      <c r="B108" s="36"/>
      <c r="C108" s="37"/>
      <c r="D108" s="192" t="s">
        <v>124</v>
      </c>
      <c r="E108" s="37"/>
      <c r="F108" s="193" t="s">
        <v>356</v>
      </c>
      <c r="G108" s="37"/>
      <c r="H108" s="37"/>
      <c r="I108" s="189"/>
      <c r="J108" s="37"/>
      <c r="K108" s="37"/>
      <c r="L108" s="40"/>
      <c r="M108" s="190"/>
      <c r="N108" s="191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124</v>
      </c>
      <c r="AU108" s="18" t="s">
        <v>82</v>
      </c>
    </row>
    <row r="109" spans="1:65" s="2" customFormat="1" ht="21.75" customHeight="1">
      <c r="A109" s="35"/>
      <c r="B109" s="36"/>
      <c r="C109" s="174" t="s">
        <v>8</v>
      </c>
      <c r="D109" s="174" t="s">
        <v>115</v>
      </c>
      <c r="E109" s="175" t="s">
        <v>357</v>
      </c>
      <c r="F109" s="176" t="s">
        <v>358</v>
      </c>
      <c r="G109" s="177" t="s">
        <v>304</v>
      </c>
      <c r="H109" s="178">
        <v>1</v>
      </c>
      <c r="I109" s="179"/>
      <c r="J109" s="180">
        <f>ROUND(I109*H109,2)</f>
        <v>0</v>
      </c>
      <c r="K109" s="176" t="s">
        <v>19</v>
      </c>
      <c r="L109" s="40"/>
      <c r="M109" s="181" t="s">
        <v>19</v>
      </c>
      <c r="N109" s="182" t="s">
        <v>43</v>
      </c>
      <c r="O109" s="65"/>
      <c r="P109" s="183">
        <f>O109*H109</f>
        <v>0</v>
      </c>
      <c r="Q109" s="183">
        <v>0</v>
      </c>
      <c r="R109" s="183">
        <f>Q109*H109</f>
        <v>0</v>
      </c>
      <c r="S109" s="183">
        <v>0</v>
      </c>
      <c r="T109" s="184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5" t="s">
        <v>120</v>
      </c>
      <c r="AT109" s="185" t="s">
        <v>115</v>
      </c>
      <c r="AU109" s="185" t="s">
        <v>82</v>
      </c>
      <c r="AY109" s="18" t="s">
        <v>113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8" t="s">
        <v>80</v>
      </c>
      <c r="BK109" s="186">
        <f>ROUND(I109*H109,2)</f>
        <v>0</v>
      </c>
      <c r="BL109" s="18" t="s">
        <v>120</v>
      </c>
      <c r="BM109" s="185" t="s">
        <v>359</v>
      </c>
    </row>
    <row r="110" spans="1:65" s="2" customFormat="1" ht="67.2">
      <c r="A110" s="35"/>
      <c r="B110" s="36"/>
      <c r="C110" s="37"/>
      <c r="D110" s="192" t="s">
        <v>124</v>
      </c>
      <c r="E110" s="37"/>
      <c r="F110" s="193" t="s">
        <v>360</v>
      </c>
      <c r="G110" s="37"/>
      <c r="H110" s="37"/>
      <c r="I110" s="189"/>
      <c r="J110" s="37"/>
      <c r="K110" s="37"/>
      <c r="L110" s="40"/>
      <c r="M110" s="190"/>
      <c r="N110" s="191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124</v>
      </c>
      <c r="AU110" s="18" t="s">
        <v>82</v>
      </c>
    </row>
    <row r="111" spans="1:65" s="2" customFormat="1" ht="24.15" customHeight="1">
      <c r="A111" s="35"/>
      <c r="B111" s="36"/>
      <c r="C111" s="174" t="s">
        <v>222</v>
      </c>
      <c r="D111" s="174" t="s">
        <v>115</v>
      </c>
      <c r="E111" s="175" t="s">
        <v>361</v>
      </c>
      <c r="F111" s="176" t="s">
        <v>362</v>
      </c>
      <c r="G111" s="177" t="s">
        <v>304</v>
      </c>
      <c r="H111" s="178">
        <v>1</v>
      </c>
      <c r="I111" s="179"/>
      <c r="J111" s="180">
        <f>ROUND(I111*H111,2)</f>
        <v>0</v>
      </c>
      <c r="K111" s="176" t="s">
        <v>19</v>
      </c>
      <c r="L111" s="40"/>
      <c r="M111" s="181" t="s">
        <v>19</v>
      </c>
      <c r="N111" s="182" t="s">
        <v>43</v>
      </c>
      <c r="O111" s="65"/>
      <c r="P111" s="183">
        <f>O111*H111</f>
        <v>0</v>
      </c>
      <c r="Q111" s="183">
        <v>0</v>
      </c>
      <c r="R111" s="183">
        <f>Q111*H111</f>
        <v>0</v>
      </c>
      <c r="S111" s="183">
        <v>0</v>
      </c>
      <c r="T111" s="184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5" t="s">
        <v>120</v>
      </c>
      <c r="AT111" s="185" t="s">
        <v>115</v>
      </c>
      <c r="AU111" s="185" t="s">
        <v>82</v>
      </c>
      <c r="AY111" s="18" t="s">
        <v>113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8" t="s">
        <v>80</v>
      </c>
      <c r="BK111" s="186">
        <f>ROUND(I111*H111,2)</f>
        <v>0</v>
      </c>
      <c r="BL111" s="18" t="s">
        <v>120</v>
      </c>
      <c r="BM111" s="185" t="s">
        <v>363</v>
      </c>
    </row>
    <row r="112" spans="1:65" s="2" customFormat="1" ht="67.2">
      <c r="A112" s="35"/>
      <c r="B112" s="36"/>
      <c r="C112" s="37"/>
      <c r="D112" s="192" t="s">
        <v>124</v>
      </c>
      <c r="E112" s="37"/>
      <c r="F112" s="193" t="s">
        <v>364</v>
      </c>
      <c r="G112" s="37"/>
      <c r="H112" s="37"/>
      <c r="I112" s="189"/>
      <c r="J112" s="37"/>
      <c r="K112" s="37"/>
      <c r="L112" s="40"/>
      <c r="M112" s="190"/>
      <c r="N112" s="191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124</v>
      </c>
      <c r="AU112" s="18" t="s">
        <v>82</v>
      </c>
    </row>
    <row r="113" spans="1:65" s="2" customFormat="1" ht="16.5" customHeight="1">
      <c r="A113" s="35"/>
      <c r="B113" s="36"/>
      <c r="C113" s="174" t="s">
        <v>229</v>
      </c>
      <c r="D113" s="174" t="s">
        <v>115</v>
      </c>
      <c r="E113" s="175" t="s">
        <v>365</v>
      </c>
      <c r="F113" s="176" t="s">
        <v>366</v>
      </c>
      <c r="G113" s="177" t="s">
        <v>304</v>
      </c>
      <c r="H113" s="178">
        <v>1</v>
      </c>
      <c r="I113" s="179"/>
      <c r="J113" s="180">
        <f>ROUND(I113*H113,2)</f>
        <v>0</v>
      </c>
      <c r="K113" s="176" t="s">
        <v>19</v>
      </c>
      <c r="L113" s="40"/>
      <c r="M113" s="181" t="s">
        <v>19</v>
      </c>
      <c r="N113" s="182" t="s">
        <v>43</v>
      </c>
      <c r="O113" s="65"/>
      <c r="P113" s="183">
        <f>O113*H113</f>
        <v>0</v>
      </c>
      <c r="Q113" s="183">
        <v>0</v>
      </c>
      <c r="R113" s="183">
        <f>Q113*H113</f>
        <v>0</v>
      </c>
      <c r="S113" s="183">
        <v>0</v>
      </c>
      <c r="T113" s="184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5" t="s">
        <v>120</v>
      </c>
      <c r="AT113" s="185" t="s">
        <v>115</v>
      </c>
      <c r="AU113" s="185" t="s">
        <v>82</v>
      </c>
      <c r="AY113" s="18" t="s">
        <v>113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18" t="s">
        <v>80</v>
      </c>
      <c r="BK113" s="186">
        <f>ROUND(I113*H113,2)</f>
        <v>0</v>
      </c>
      <c r="BL113" s="18" t="s">
        <v>120</v>
      </c>
      <c r="BM113" s="185" t="s">
        <v>367</v>
      </c>
    </row>
    <row r="114" spans="1:65" s="2" customFormat="1" ht="96">
      <c r="A114" s="35"/>
      <c r="B114" s="36"/>
      <c r="C114" s="37"/>
      <c r="D114" s="192" t="s">
        <v>124</v>
      </c>
      <c r="E114" s="37"/>
      <c r="F114" s="193" t="s">
        <v>368</v>
      </c>
      <c r="G114" s="37"/>
      <c r="H114" s="37"/>
      <c r="I114" s="189"/>
      <c r="J114" s="37"/>
      <c r="K114" s="37"/>
      <c r="L114" s="40"/>
      <c r="M114" s="190"/>
      <c r="N114" s="19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124</v>
      </c>
      <c r="AU114" s="18" t="s">
        <v>82</v>
      </c>
    </row>
    <row r="115" spans="1:65" s="2" customFormat="1" ht="21.75" customHeight="1">
      <c r="A115" s="35"/>
      <c r="B115" s="36"/>
      <c r="C115" s="174" t="s">
        <v>235</v>
      </c>
      <c r="D115" s="174" t="s">
        <v>115</v>
      </c>
      <c r="E115" s="175" t="s">
        <v>369</v>
      </c>
      <c r="F115" s="176" t="s">
        <v>370</v>
      </c>
      <c r="G115" s="177" t="s">
        <v>304</v>
      </c>
      <c r="H115" s="178">
        <v>1</v>
      </c>
      <c r="I115" s="179"/>
      <c r="J115" s="180">
        <f>ROUND(I115*H115,2)</f>
        <v>0</v>
      </c>
      <c r="K115" s="176" t="s">
        <v>19</v>
      </c>
      <c r="L115" s="40"/>
      <c r="M115" s="181" t="s">
        <v>19</v>
      </c>
      <c r="N115" s="182" t="s">
        <v>43</v>
      </c>
      <c r="O115" s="65"/>
      <c r="P115" s="183">
        <f>O115*H115</f>
        <v>0</v>
      </c>
      <c r="Q115" s="183">
        <v>0</v>
      </c>
      <c r="R115" s="183">
        <f>Q115*H115</f>
        <v>0</v>
      </c>
      <c r="S115" s="183">
        <v>0</v>
      </c>
      <c r="T115" s="18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5" t="s">
        <v>120</v>
      </c>
      <c r="AT115" s="185" t="s">
        <v>115</v>
      </c>
      <c r="AU115" s="185" t="s">
        <v>82</v>
      </c>
      <c r="AY115" s="18" t="s">
        <v>113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8" t="s">
        <v>80</v>
      </c>
      <c r="BK115" s="186">
        <f>ROUND(I115*H115,2)</f>
        <v>0</v>
      </c>
      <c r="BL115" s="18" t="s">
        <v>120</v>
      </c>
      <c r="BM115" s="185" t="s">
        <v>371</v>
      </c>
    </row>
    <row r="116" spans="1:65" s="2" customFormat="1" ht="86.4">
      <c r="A116" s="35"/>
      <c r="B116" s="36"/>
      <c r="C116" s="37"/>
      <c r="D116" s="192" t="s">
        <v>124</v>
      </c>
      <c r="E116" s="37"/>
      <c r="F116" s="193" t="s">
        <v>372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124</v>
      </c>
      <c r="AU116" s="18" t="s">
        <v>82</v>
      </c>
    </row>
    <row r="117" spans="1:65" s="2" customFormat="1" ht="16.5" customHeight="1">
      <c r="A117" s="35"/>
      <c r="B117" s="36"/>
      <c r="C117" s="174" t="s">
        <v>241</v>
      </c>
      <c r="D117" s="174" t="s">
        <v>115</v>
      </c>
      <c r="E117" s="175" t="s">
        <v>373</v>
      </c>
      <c r="F117" s="176" t="s">
        <v>374</v>
      </c>
      <c r="G117" s="177" t="s">
        <v>304</v>
      </c>
      <c r="H117" s="178">
        <v>1</v>
      </c>
      <c r="I117" s="179"/>
      <c r="J117" s="180">
        <f>ROUND(I117*H117,2)</f>
        <v>0</v>
      </c>
      <c r="K117" s="176" t="s">
        <v>19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120</v>
      </c>
      <c r="AT117" s="185" t="s">
        <v>115</v>
      </c>
      <c r="AU117" s="185" t="s">
        <v>82</v>
      </c>
      <c r="AY117" s="18" t="s">
        <v>113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80</v>
      </c>
      <c r="BK117" s="186">
        <f>ROUND(I117*H117,2)</f>
        <v>0</v>
      </c>
      <c r="BL117" s="18" t="s">
        <v>120</v>
      </c>
      <c r="BM117" s="185" t="s">
        <v>375</v>
      </c>
    </row>
    <row r="118" spans="1:65" s="2" customFormat="1" ht="67.2">
      <c r="A118" s="35"/>
      <c r="B118" s="36"/>
      <c r="C118" s="37"/>
      <c r="D118" s="192" t="s">
        <v>124</v>
      </c>
      <c r="E118" s="37"/>
      <c r="F118" s="193" t="s">
        <v>376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124</v>
      </c>
      <c r="AU118" s="18" t="s">
        <v>82</v>
      </c>
    </row>
    <row r="119" spans="1:65" s="2" customFormat="1" ht="21.75" customHeight="1">
      <c r="A119" s="35"/>
      <c r="B119" s="36"/>
      <c r="C119" s="174" t="s">
        <v>249</v>
      </c>
      <c r="D119" s="174" t="s">
        <v>115</v>
      </c>
      <c r="E119" s="175" t="s">
        <v>377</v>
      </c>
      <c r="F119" s="176" t="s">
        <v>378</v>
      </c>
      <c r="G119" s="177" t="s">
        <v>304</v>
      </c>
      <c r="H119" s="178">
        <v>1</v>
      </c>
      <c r="I119" s="179"/>
      <c r="J119" s="180">
        <f>ROUND(I119*H119,2)</f>
        <v>0</v>
      </c>
      <c r="K119" s="176" t="s">
        <v>19</v>
      </c>
      <c r="L119" s="40"/>
      <c r="M119" s="181" t="s">
        <v>19</v>
      </c>
      <c r="N119" s="182" t="s">
        <v>43</v>
      </c>
      <c r="O119" s="65"/>
      <c r="P119" s="183">
        <f>O119*H119</f>
        <v>0</v>
      </c>
      <c r="Q119" s="183">
        <v>0</v>
      </c>
      <c r="R119" s="183">
        <f>Q119*H119</f>
        <v>0</v>
      </c>
      <c r="S119" s="183">
        <v>0</v>
      </c>
      <c r="T119" s="184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5" t="s">
        <v>120</v>
      </c>
      <c r="AT119" s="185" t="s">
        <v>115</v>
      </c>
      <c r="AU119" s="185" t="s">
        <v>82</v>
      </c>
      <c r="AY119" s="18" t="s">
        <v>113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8" t="s">
        <v>80</v>
      </c>
      <c r="BK119" s="186">
        <f>ROUND(I119*H119,2)</f>
        <v>0</v>
      </c>
      <c r="BL119" s="18" t="s">
        <v>120</v>
      </c>
      <c r="BM119" s="185" t="s">
        <v>379</v>
      </c>
    </row>
    <row r="120" spans="1:65" s="2" customFormat="1" ht="48">
      <c r="A120" s="35"/>
      <c r="B120" s="36"/>
      <c r="C120" s="37"/>
      <c r="D120" s="192" t="s">
        <v>124</v>
      </c>
      <c r="E120" s="37"/>
      <c r="F120" s="193" t="s">
        <v>380</v>
      </c>
      <c r="G120" s="37"/>
      <c r="H120" s="37"/>
      <c r="I120" s="189"/>
      <c r="J120" s="37"/>
      <c r="K120" s="37"/>
      <c r="L120" s="40"/>
      <c r="M120" s="236"/>
      <c r="N120" s="237"/>
      <c r="O120" s="238"/>
      <c r="P120" s="238"/>
      <c r="Q120" s="238"/>
      <c r="R120" s="238"/>
      <c r="S120" s="238"/>
      <c r="T120" s="239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124</v>
      </c>
      <c r="AU120" s="18" t="s">
        <v>82</v>
      </c>
    </row>
    <row r="121" spans="1:65" s="2" customFormat="1" ht="6.9" customHeight="1">
      <c r="A121" s="35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0"/>
      <c r="M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</sheetData>
  <sheetProtection algorithmName="SHA-512" hashValue="CFYQrkLAgXpkp4o4w1/b2AkUV922I75xZKUJ2FPvp2dwtpgHRmsXxMIhpP03m4IK4GgR1KJkUdqg8cPIEdt61Q==" saltValue="/1m1Kcc3K61P3Tz7KgFkBGXAtHaGuAeVmXUL4/T91SNixjMlYndZi8FS1zylPEC9PqL9iwETwaVHqE4sBz/+aQ==" spinCount="100000" sheet="1" objects="1" scenarios="1" formatColumns="0" formatRows="0" autoFilter="0"/>
  <autoFilter ref="C80:K120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40" customWidth="1"/>
    <col min="2" max="2" width="1.7109375" style="240" customWidth="1"/>
    <col min="3" max="4" width="5" style="240" customWidth="1"/>
    <col min="5" max="5" width="11.7109375" style="240" customWidth="1"/>
    <col min="6" max="6" width="9.140625" style="240" customWidth="1"/>
    <col min="7" max="7" width="5" style="240" customWidth="1"/>
    <col min="8" max="8" width="77.85546875" style="240" customWidth="1"/>
    <col min="9" max="10" width="20" style="240" customWidth="1"/>
    <col min="11" max="11" width="1.7109375" style="240" customWidth="1"/>
  </cols>
  <sheetData>
    <row r="1" spans="2:11" s="1" customFormat="1" ht="37.5" customHeight="1"/>
    <row r="2" spans="2:11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6" customFormat="1" ht="45" customHeight="1">
      <c r="B3" s="244"/>
      <c r="C3" s="372" t="s">
        <v>381</v>
      </c>
      <c r="D3" s="372"/>
      <c r="E3" s="372"/>
      <c r="F3" s="372"/>
      <c r="G3" s="372"/>
      <c r="H3" s="372"/>
      <c r="I3" s="372"/>
      <c r="J3" s="372"/>
      <c r="K3" s="245"/>
    </row>
    <row r="4" spans="2:11" s="1" customFormat="1" ht="25.5" customHeight="1">
      <c r="B4" s="246"/>
      <c r="C4" s="377" t="s">
        <v>382</v>
      </c>
      <c r="D4" s="377"/>
      <c r="E4" s="377"/>
      <c r="F4" s="377"/>
      <c r="G4" s="377"/>
      <c r="H4" s="377"/>
      <c r="I4" s="377"/>
      <c r="J4" s="377"/>
      <c r="K4" s="247"/>
    </row>
    <row r="5" spans="2:11" s="1" customFormat="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s="1" customFormat="1" ht="15" customHeight="1">
      <c r="B6" s="246"/>
      <c r="C6" s="376" t="s">
        <v>383</v>
      </c>
      <c r="D6" s="376"/>
      <c r="E6" s="376"/>
      <c r="F6" s="376"/>
      <c r="G6" s="376"/>
      <c r="H6" s="376"/>
      <c r="I6" s="376"/>
      <c r="J6" s="376"/>
      <c r="K6" s="247"/>
    </row>
    <row r="7" spans="2:11" s="1" customFormat="1" ht="15" customHeight="1">
      <c r="B7" s="250"/>
      <c r="C7" s="376" t="s">
        <v>384</v>
      </c>
      <c r="D7" s="376"/>
      <c r="E7" s="376"/>
      <c r="F7" s="376"/>
      <c r="G7" s="376"/>
      <c r="H7" s="376"/>
      <c r="I7" s="376"/>
      <c r="J7" s="376"/>
      <c r="K7" s="247"/>
    </row>
    <row r="8" spans="2:11" s="1" customFormat="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s="1" customFormat="1" ht="15" customHeight="1">
      <c r="B9" s="250"/>
      <c r="C9" s="376" t="s">
        <v>385</v>
      </c>
      <c r="D9" s="376"/>
      <c r="E9" s="376"/>
      <c r="F9" s="376"/>
      <c r="G9" s="376"/>
      <c r="H9" s="376"/>
      <c r="I9" s="376"/>
      <c r="J9" s="376"/>
      <c r="K9" s="247"/>
    </row>
    <row r="10" spans="2:11" s="1" customFormat="1" ht="15" customHeight="1">
      <c r="B10" s="250"/>
      <c r="C10" s="249"/>
      <c r="D10" s="376" t="s">
        <v>386</v>
      </c>
      <c r="E10" s="376"/>
      <c r="F10" s="376"/>
      <c r="G10" s="376"/>
      <c r="H10" s="376"/>
      <c r="I10" s="376"/>
      <c r="J10" s="376"/>
      <c r="K10" s="247"/>
    </row>
    <row r="11" spans="2:11" s="1" customFormat="1" ht="15" customHeight="1">
      <c r="B11" s="250"/>
      <c r="C11" s="251"/>
      <c r="D11" s="376" t="s">
        <v>387</v>
      </c>
      <c r="E11" s="376"/>
      <c r="F11" s="376"/>
      <c r="G11" s="376"/>
      <c r="H11" s="376"/>
      <c r="I11" s="376"/>
      <c r="J11" s="376"/>
      <c r="K11" s="247"/>
    </row>
    <row r="12" spans="2:11" s="1" customFormat="1" ht="15" customHeight="1">
      <c r="B12" s="250"/>
      <c r="C12" s="251"/>
      <c r="D12" s="249"/>
      <c r="E12" s="249"/>
      <c r="F12" s="249"/>
      <c r="G12" s="249"/>
      <c r="H12" s="249"/>
      <c r="I12" s="249"/>
      <c r="J12" s="249"/>
      <c r="K12" s="247"/>
    </row>
    <row r="13" spans="2:11" s="1" customFormat="1" ht="15" customHeight="1">
      <c r="B13" s="250"/>
      <c r="C13" s="251"/>
      <c r="D13" s="252" t="s">
        <v>388</v>
      </c>
      <c r="E13" s="249"/>
      <c r="F13" s="249"/>
      <c r="G13" s="249"/>
      <c r="H13" s="249"/>
      <c r="I13" s="249"/>
      <c r="J13" s="249"/>
      <c r="K13" s="247"/>
    </row>
    <row r="14" spans="2:11" s="1" customFormat="1" ht="12.75" customHeight="1">
      <c r="B14" s="250"/>
      <c r="C14" s="251"/>
      <c r="D14" s="251"/>
      <c r="E14" s="251"/>
      <c r="F14" s="251"/>
      <c r="G14" s="251"/>
      <c r="H14" s="251"/>
      <c r="I14" s="251"/>
      <c r="J14" s="251"/>
      <c r="K14" s="247"/>
    </row>
    <row r="15" spans="2:11" s="1" customFormat="1" ht="15" customHeight="1">
      <c r="B15" s="250"/>
      <c r="C15" s="251"/>
      <c r="D15" s="376" t="s">
        <v>389</v>
      </c>
      <c r="E15" s="376"/>
      <c r="F15" s="376"/>
      <c r="G15" s="376"/>
      <c r="H15" s="376"/>
      <c r="I15" s="376"/>
      <c r="J15" s="376"/>
      <c r="K15" s="247"/>
    </row>
    <row r="16" spans="2:11" s="1" customFormat="1" ht="15" customHeight="1">
      <c r="B16" s="250"/>
      <c r="C16" s="251"/>
      <c r="D16" s="376" t="s">
        <v>390</v>
      </c>
      <c r="E16" s="376"/>
      <c r="F16" s="376"/>
      <c r="G16" s="376"/>
      <c r="H16" s="376"/>
      <c r="I16" s="376"/>
      <c r="J16" s="376"/>
      <c r="K16" s="247"/>
    </row>
    <row r="17" spans="2:11" s="1" customFormat="1" ht="15" customHeight="1">
      <c r="B17" s="250"/>
      <c r="C17" s="251"/>
      <c r="D17" s="376" t="s">
        <v>391</v>
      </c>
      <c r="E17" s="376"/>
      <c r="F17" s="376"/>
      <c r="G17" s="376"/>
      <c r="H17" s="376"/>
      <c r="I17" s="376"/>
      <c r="J17" s="376"/>
      <c r="K17" s="247"/>
    </row>
    <row r="18" spans="2:11" s="1" customFormat="1" ht="15" customHeight="1">
      <c r="B18" s="250"/>
      <c r="C18" s="251"/>
      <c r="D18" s="251"/>
      <c r="E18" s="253" t="s">
        <v>79</v>
      </c>
      <c r="F18" s="376" t="s">
        <v>392</v>
      </c>
      <c r="G18" s="376"/>
      <c r="H18" s="376"/>
      <c r="I18" s="376"/>
      <c r="J18" s="376"/>
      <c r="K18" s="247"/>
    </row>
    <row r="19" spans="2:11" s="1" customFormat="1" ht="15" customHeight="1">
      <c r="B19" s="250"/>
      <c r="C19" s="251"/>
      <c r="D19" s="251"/>
      <c r="E19" s="253" t="s">
        <v>393</v>
      </c>
      <c r="F19" s="376" t="s">
        <v>394</v>
      </c>
      <c r="G19" s="376"/>
      <c r="H19" s="376"/>
      <c r="I19" s="376"/>
      <c r="J19" s="376"/>
      <c r="K19" s="247"/>
    </row>
    <row r="20" spans="2:11" s="1" customFormat="1" ht="15" customHeight="1">
      <c r="B20" s="250"/>
      <c r="C20" s="251"/>
      <c r="D20" s="251"/>
      <c r="E20" s="253" t="s">
        <v>395</v>
      </c>
      <c r="F20" s="376" t="s">
        <v>396</v>
      </c>
      <c r="G20" s="376"/>
      <c r="H20" s="376"/>
      <c r="I20" s="376"/>
      <c r="J20" s="376"/>
      <c r="K20" s="247"/>
    </row>
    <row r="21" spans="2:11" s="1" customFormat="1" ht="15" customHeight="1">
      <c r="B21" s="250"/>
      <c r="C21" s="251"/>
      <c r="D21" s="251"/>
      <c r="E21" s="253" t="s">
        <v>83</v>
      </c>
      <c r="F21" s="376" t="s">
        <v>84</v>
      </c>
      <c r="G21" s="376"/>
      <c r="H21" s="376"/>
      <c r="I21" s="376"/>
      <c r="J21" s="376"/>
      <c r="K21" s="247"/>
    </row>
    <row r="22" spans="2:11" s="1" customFormat="1" ht="15" customHeight="1">
      <c r="B22" s="250"/>
      <c r="C22" s="251"/>
      <c r="D22" s="251"/>
      <c r="E22" s="253" t="s">
        <v>397</v>
      </c>
      <c r="F22" s="376" t="s">
        <v>398</v>
      </c>
      <c r="G22" s="376"/>
      <c r="H22" s="376"/>
      <c r="I22" s="376"/>
      <c r="J22" s="376"/>
      <c r="K22" s="247"/>
    </row>
    <row r="23" spans="2:11" s="1" customFormat="1" ht="15" customHeight="1">
      <c r="B23" s="250"/>
      <c r="C23" s="251"/>
      <c r="D23" s="251"/>
      <c r="E23" s="253" t="s">
        <v>399</v>
      </c>
      <c r="F23" s="376" t="s">
        <v>400</v>
      </c>
      <c r="G23" s="376"/>
      <c r="H23" s="376"/>
      <c r="I23" s="376"/>
      <c r="J23" s="376"/>
      <c r="K23" s="247"/>
    </row>
    <row r="24" spans="2:11" s="1" customFormat="1" ht="12.75" customHeight="1">
      <c r="B24" s="250"/>
      <c r="C24" s="251"/>
      <c r="D24" s="251"/>
      <c r="E24" s="251"/>
      <c r="F24" s="251"/>
      <c r="G24" s="251"/>
      <c r="H24" s="251"/>
      <c r="I24" s="251"/>
      <c r="J24" s="251"/>
      <c r="K24" s="247"/>
    </row>
    <row r="25" spans="2:11" s="1" customFormat="1" ht="15" customHeight="1">
      <c r="B25" s="250"/>
      <c r="C25" s="376" t="s">
        <v>401</v>
      </c>
      <c r="D25" s="376"/>
      <c r="E25" s="376"/>
      <c r="F25" s="376"/>
      <c r="G25" s="376"/>
      <c r="H25" s="376"/>
      <c r="I25" s="376"/>
      <c r="J25" s="376"/>
      <c r="K25" s="247"/>
    </row>
    <row r="26" spans="2:11" s="1" customFormat="1" ht="15" customHeight="1">
      <c r="B26" s="250"/>
      <c r="C26" s="376" t="s">
        <v>402</v>
      </c>
      <c r="D26" s="376"/>
      <c r="E26" s="376"/>
      <c r="F26" s="376"/>
      <c r="G26" s="376"/>
      <c r="H26" s="376"/>
      <c r="I26" s="376"/>
      <c r="J26" s="376"/>
      <c r="K26" s="247"/>
    </row>
    <row r="27" spans="2:11" s="1" customFormat="1" ht="15" customHeight="1">
      <c r="B27" s="250"/>
      <c r="C27" s="249"/>
      <c r="D27" s="376" t="s">
        <v>403</v>
      </c>
      <c r="E27" s="376"/>
      <c r="F27" s="376"/>
      <c r="G27" s="376"/>
      <c r="H27" s="376"/>
      <c r="I27" s="376"/>
      <c r="J27" s="376"/>
      <c r="K27" s="247"/>
    </row>
    <row r="28" spans="2:11" s="1" customFormat="1" ht="15" customHeight="1">
      <c r="B28" s="250"/>
      <c r="C28" s="251"/>
      <c r="D28" s="376" t="s">
        <v>404</v>
      </c>
      <c r="E28" s="376"/>
      <c r="F28" s="376"/>
      <c r="G28" s="376"/>
      <c r="H28" s="376"/>
      <c r="I28" s="376"/>
      <c r="J28" s="376"/>
      <c r="K28" s="247"/>
    </row>
    <row r="29" spans="2:11" s="1" customFormat="1" ht="12.75" customHeight="1">
      <c r="B29" s="250"/>
      <c r="C29" s="251"/>
      <c r="D29" s="251"/>
      <c r="E29" s="251"/>
      <c r="F29" s="251"/>
      <c r="G29" s="251"/>
      <c r="H29" s="251"/>
      <c r="I29" s="251"/>
      <c r="J29" s="251"/>
      <c r="K29" s="247"/>
    </row>
    <row r="30" spans="2:11" s="1" customFormat="1" ht="15" customHeight="1">
      <c r="B30" s="250"/>
      <c r="C30" s="251"/>
      <c r="D30" s="376" t="s">
        <v>405</v>
      </c>
      <c r="E30" s="376"/>
      <c r="F30" s="376"/>
      <c r="G30" s="376"/>
      <c r="H30" s="376"/>
      <c r="I30" s="376"/>
      <c r="J30" s="376"/>
      <c r="K30" s="247"/>
    </row>
    <row r="31" spans="2:11" s="1" customFormat="1" ht="15" customHeight="1">
      <c r="B31" s="250"/>
      <c r="C31" s="251"/>
      <c r="D31" s="376" t="s">
        <v>406</v>
      </c>
      <c r="E31" s="376"/>
      <c r="F31" s="376"/>
      <c r="G31" s="376"/>
      <c r="H31" s="376"/>
      <c r="I31" s="376"/>
      <c r="J31" s="376"/>
      <c r="K31" s="247"/>
    </row>
    <row r="32" spans="2:11" s="1" customFormat="1" ht="12.75" customHeight="1">
      <c r="B32" s="250"/>
      <c r="C32" s="251"/>
      <c r="D32" s="251"/>
      <c r="E32" s="251"/>
      <c r="F32" s="251"/>
      <c r="G32" s="251"/>
      <c r="H32" s="251"/>
      <c r="I32" s="251"/>
      <c r="J32" s="251"/>
      <c r="K32" s="247"/>
    </row>
    <row r="33" spans="2:11" s="1" customFormat="1" ht="15" customHeight="1">
      <c r="B33" s="250"/>
      <c r="C33" s="251"/>
      <c r="D33" s="376" t="s">
        <v>407</v>
      </c>
      <c r="E33" s="376"/>
      <c r="F33" s="376"/>
      <c r="G33" s="376"/>
      <c r="H33" s="376"/>
      <c r="I33" s="376"/>
      <c r="J33" s="376"/>
      <c r="K33" s="247"/>
    </row>
    <row r="34" spans="2:11" s="1" customFormat="1" ht="15" customHeight="1">
      <c r="B34" s="250"/>
      <c r="C34" s="251"/>
      <c r="D34" s="376" t="s">
        <v>408</v>
      </c>
      <c r="E34" s="376"/>
      <c r="F34" s="376"/>
      <c r="G34" s="376"/>
      <c r="H34" s="376"/>
      <c r="I34" s="376"/>
      <c r="J34" s="376"/>
      <c r="K34" s="247"/>
    </row>
    <row r="35" spans="2:11" s="1" customFormat="1" ht="15" customHeight="1">
      <c r="B35" s="250"/>
      <c r="C35" s="251"/>
      <c r="D35" s="376" t="s">
        <v>409</v>
      </c>
      <c r="E35" s="376"/>
      <c r="F35" s="376"/>
      <c r="G35" s="376"/>
      <c r="H35" s="376"/>
      <c r="I35" s="376"/>
      <c r="J35" s="376"/>
      <c r="K35" s="247"/>
    </row>
    <row r="36" spans="2:11" s="1" customFormat="1" ht="15" customHeight="1">
      <c r="B36" s="250"/>
      <c r="C36" s="251"/>
      <c r="D36" s="249"/>
      <c r="E36" s="252" t="s">
        <v>99</v>
      </c>
      <c r="F36" s="249"/>
      <c r="G36" s="376" t="s">
        <v>410</v>
      </c>
      <c r="H36" s="376"/>
      <c r="I36" s="376"/>
      <c r="J36" s="376"/>
      <c r="K36" s="247"/>
    </row>
    <row r="37" spans="2:11" s="1" customFormat="1" ht="30.75" customHeight="1">
      <c r="B37" s="250"/>
      <c r="C37" s="251"/>
      <c r="D37" s="249"/>
      <c r="E37" s="252" t="s">
        <v>411</v>
      </c>
      <c r="F37" s="249"/>
      <c r="G37" s="376" t="s">
        <v>412</v>
      </c>
      <c r="H37" s="376"/>
      <c r="I37" s="376"/>
      <c r="J37" s="376"/>
      <c r="K37" s="247"/>
    </row>
    <row r="38" spans="2:11" s="1" customFormat="1" ht="15" customHeight="1">
      <c r="B38" s="250"/>
      <c r="C38" s="251"/>
      <c r="D38" s="249"/>
      <c r="E38" s="252" t="s">
        <v>53</v>
      </c>
      <c r="F38" s="249"/>
      <c r="G38" s="376" t="s">
        <v>413</v>
      </c>
      <c r="H38" s="376"/>
      <c r="I38" s="376"/>
      <c r="J38" s="376"/>
      <c r="K38" s="247"/>
    </row>
    <row r="39" spans="2:11" s="1" customFormat="1" ht="15" customHeight="1">
      <c r="B39" s="250"/>
      <c r="C39" s="251"/>
      <c r="D39" s="249"/>
      <c r="E39" s="252" t="s">
        <v>54</v>
      </c>
      <c r="F39" s="249"/>
      <c r="G39" s="376" t="s">
        <v>414</v>
      </c>
      <c r="H39" s="376"/>
      <c r="I39" s="376"/>
      <c r="J39" s="376"/>
      <c r="K39" s="247"/>
    </row>
    <row r="40" spans="2:11" s="1" customFormat="1" ht="15" customHeight="1">
      <c r="B40" s="250"/>
      <c r="C40" s="251"/>
      <c r="D40" s="249"/>
      <c r="E40" s="252" t="s">
        <v>100</v>
      </c>
      <c r="F40" s="249"/>
      <c r="G40" s="376" t="s">
        <v>415</v>
      </c>
      <c r="H40" s="376"/>
      <c r="I40" s="376"/>
      <c r="J40" s="376"/>
      <c r="K40" s="247"/>
    </row>
    <row r="41" spans="2:11" s="1" customFormat="1" ht="15" customHeight="1">
      <c r="B41" s="250"/>
      <c r="C41" s="251"/>
      <c r="D41" s="249"/>
      <c r="E41" s="252" t="s">
        <v>101</v>
      </c>
      <c r="F41" s="249"/>
      <c r="G41" s="376" t="s">
        <v>416</v>
      </c>
      <c r="H41" s="376"/>
      <c r="I41" s="376"/>
      <c r="J41" s="376"/>
      <c r="K41" s="247"/>
    </row>
    <row r="42" spans="2:11" s="1" customFormat="1" ht="15" customHeight="1">
      <c r="B42" s="250"/>
      <c r="C42" s="251"/>
      <c r="D42" s="249"/>
      <c r="E42" s="252" t="s">
        <v>417</v>
      </c>
      <c r="F42" s="249"/>
      <c r="G42" s="376" t="s">
        <v>418</v>
      </c>
      <c r="H42" s="376"/>
      <c r="I42" s="376"/>
      <c r="J42" s="376"/>
      <c r="K42" s="247"/>
    </row>
    <row r="43" spans="2:11" s="1" customFormat="1" ht="15" customHeight="1">
      <c r="B43" s="250"/>
      <c r="C43" s="251"/>
      <c r="D43" s="249"/>
      <c r="E43" s="252"/>
      <c r="F43" s="249"/>
      <c r="G43" s="376" t="s">
        <v>419</v>
      </c>
      <c r="H43" s="376"/>
      <c r="I43" s="376"/>
      <c r="J43" s="376"/>
      <c r="K43" s="247"/>
    </row>
    <row r="44" spans="2:11" s="1" customFormat="1" ht="15" customHeight="1">
      <c r="B44" s="250"/>
      <c r="C44" s="251"/>
      <c r="D44" s="249"/>
      <c r="E44" s="252" t="s">
        <v>420</v>
      </c>
      <c r="F44" s="249"/>
      <c r="G44" s="376" t="s">
        <v>421</v>
      </c>
      <c r="H44" s="376"/>
      <c r="I44" s="376"/>
      <c r="J44" s="376"/>
      <c r="K44" s="247"/>
    </row>
    <row r="45" spans="2:11" s="1" customFormat="1" ht="15" customHeight="1">
      <c r="B45" s="250"/>
      <c r="C45" s="251"/>
      <c r="D45" s="249"/>
      <c r="E45" s="252" t="s">
        <v>103</v>
      </c>
      <c r="F45" s="249"/>
      <c r="G45" s="376" t="s">
        <v>422</v>
      </c>
      <c r="H45" s="376"/>
      <c r="I45" s="376"/>
      <c r="J45" s="376"/>
      <c r="K45" s="247"/>
    </row>
    <row r="46" spans="2:11" s="1" customFormat="1" ht="12.75" customHeight="1">
      <c r="B46" s="250"/>
      <c r="C46" s="251"/>
      <c r="D46" s="249"/>
      <c r="E46" s="249"/>
      <c r="F46" s="249"/>
      <c r="G46" s="249"/>
      <c r="H46" s="249"/>
      <c r="I46" s="249"/>
      <c r="J46" s="249"/>
      <c r="K46" s="247"/>
    </row>
    <row r="47" spans="2:11" s="1" customFormat="1" ht="15" customHeight="1">
      <c r="B47" s="250"/>
      <c r="C47" s="251"/>
      <c r="D47" s="376" t="s">
        <v>423</v>
      </c>
      <c r="E47" s="376"/>
      <c r="F47" s="376"/>
      <c r="G47" s="376"/>
      <c r="H47" s="376"/>
      <c r="I47" s="376"/>
      <c r="J47" s="376"/>
      <c r="K47" s="247"/>
    </row>
    <row r="48" spans="2:11" s="1" customFormat="1" ht="15" customHeight="1">
      <c r="B48" s="250"/>
      <c r="C48" s="251"/>
      <c r="D48" s="251"/>
      <c r="E48" s="376" t="s">
        <v>424</v>
      </c>
      <c r="F48" s="376"/>
      <c r="G48" s="376"/>
      <c r="H48" s="376"/>
      <c r="I48" s="376"/>
      <c r="J48" s="376"/>
      <c r="K48" s="247"/>
    </row>
    <row r="49" spans="2:11" s="1" customFormat="1" ht="15" customHeight="1">
      <c r="B49" s="250"/>
      <c r="C49" s="251"/>
      <c r="D49" s="251"/>
      <c r="E49" s="376" t="s">
        <v>425</v>
      </c>
      <c r="F49" s="376"/>
      <c r="G49" s="376"/>
      <c r="H49" s="376"/>
      <c r="I49" s="376"/>
      <c r="J49" s="376"/>
      <c r="K49" s="247"/>
    </row>
    <row r="50" spans="2:11" s="1" customFormat="1" ht="15" customHeight="1">
      <c r="B50" s="250"/>
      <c r="C50" s="251"/>
      <c r="D50" s="251"/>
      <c r="E50" s="376" t="s">
        <v>426</v>
      </c>
      <c r="F50" s="376"/>
      <c r="G50" s="376"/>
      <c r="H50" s="376"/>
      <c r="I50" s="376"/>
      <c r="J50" s="376"/>
      <c r="K50" s="247"/>
    </row>
    <row r="51" spans="2:11" s="1" customFormat="1" ht="15" customHeight="1">
      <c r="B51" s="250"/>
      <c r="C51" s="251"/>
      <c r="D51" s="376" t="s">
        <v>427</v>
      </c>
      <c r="E51" s="376"/>
      <c r="F51" s="376"/>
      <c r="G51" s="376"/>
      <c r="H51" s="376"/>
      <c r="I51" s="376"/>
      <c r="J51" s="376"/>
      <c r="K51" s="247"/>
    </row>
    <row r="52" spans="2:11" s="1" customFormat="1" ht="25.5" customHeight="1">
      <c r="B52" s="246"/>
      <c r="C52" s="377" t="s">
        <v>428</v>
      </c>
      <c r="D52" s="377"/>
      <c r="E52" s="377"/>
      <c r="F52" s="377"/>
      <c r="G52" s="377"/>
      <c r="H52" s="377"/>
      <c r="I52" s="377"/>
      <c r="J52" s="377"/>
      <c r="K52" s="247"/>
    </row>
    <row r="53" spans="2:11" s="1" customFormat="1" ht="5.25" customHeight="1">
      <c r="B53" s="246"/>
      <c r="C53" s="248"/>
      <c r="D53" s="248"/>
      <c r="E53" s="248"/>
      <c r="F53" s="248"/>
      <c r="G53" s="248"/>
      <c r="H53" s="248"/>
      <c r="I53" s="248"/>
      <c r="J53" s="248"/>
      <c r="K53" s="247"/>
    </row>
    <row r="54" spans="2:11" s="1" customFormat="1" ht="15" customHeight="1">
      <c r="B54" s="246"/>
      <c r="C54" s="376" t="s">
        <v>429</v>
      </c>
      <c r="D54" s="376"/>
      <c r="E54" s="376"/>
      <c r="F54" s="376"/>
      <c r="G54" s="376"/>
      <c r="H54" s="376"/>
      <c r="I54" s="376"/>
      <c r="J54" s="376"/>
      <c r="K54" s="247"/>
    </row>
    <row r="55" spans="2:11" s="1" customFormat="1" ht="15" customHeight="1">
      <c r="B55" s="246"/>
      <c r="C55" s="376" t="s">
        <v>430</v>
      </c>
      <c r="D55" s="376"/>
      <c r="E55" s="376"/>
      <c r="F55" s="376"/>
      <c r="G55" s="376"/>
      <c r="H55" s="376"/>
      <c r="I55" s="376"/>
      <c r="J55" s="376"/>
      <c r="K55" s="247"/>
    </row>
    <row r="56" spans="2:11" s="1" customFormat="1" ht="12.75" customHeight="1">
      <c r="B56" s="246"/>
      <c r="C56" s="249"/>
      <c r="D56" s="249"/>
      <c r="E56" s="249"/>
      <c r="F56" s="249"/>
      <c r="G56" s="249"/>
      <c r="H56" s="249"/>
      <c r="I56" s="249"/>
      <c r="J56" s="249"/>
      <c r="K56" s="247"/>
    </row>
    <row r="57" spans="2:11" s="1" customFormat="1" ht="15" customHeight="1">
      <c r="B57" s="246"/>
      <c r="C57" s="376" t="s">
        <v>431</v>
      </c>
      <c r="D57" s="376"/>
      <c r="E57" s="376"/>
      <c r="F57" s="376"/>
      <c r="G57" s="376"/>
      <c r="H57" s="376"/>
      <c r="I57" s="376"/>
      <c r="J57" s="376"/>
      <c r="K57" s="247"/>
    </row>
    <row r="58" spans="2:11" s="1" customFormat="1" ht="15" customHeight="1">
      <c r="B58" s="246"/>
      <c r="C58" s="251"/>
      <c r="D58" s="376" t="s">
        <v>432</v>
      </c>
      <c r="E58" s="376"/>
      <c r="F58" s="376"/>
      <c r="G58" s="376"/>
      <c r="H58" s="376"/>
      <c r="I58" s="376"/>
      <c r="J58" s="376"/>
      <c r="K58" s="247"/>
    </row>
    <row r="59" spans="2:11" s="1" customFormat="1" ht="15" customHeight="1">
      <c r="B59" s="246"/>
      <c r="C59" s="251"/>
      <c r="D59" s="376" t="s">
        <v>433</v>
      </c>
      <c r="E59" s="376"/>
      <c r="F59" s="376"/>
      <c r="G59" s="376"/>
      <c r="H59" s="376"/>
      <c r="I59" s="376"/>
      <c r="J59" s="376"/>
      <c r="K59" s="247"/>
    </row>
    <row r="60" spans="2:11" s="1" customFormat="1" ht="15" customHeight="1">
      <c r="B60" s="246"/>
      <c r="C60" s="251"/>
      <c r="D60" s="376" t="s">
        <v>434</v>
      </c>
      <c r="E60" s="376"/>
      <c r="F60" s="376"/>
      <c r="G60" s="376"/>
      <c r="H60" s="376"/>
      <c r="I60" s="376"/>
      <c r="J60" s="376"/>
      <c r="K60" s="247"/>
    </row>
    <row r="61" spans="2:11" s="1" customFormat="1" ht="15" customHeight="1">
      <c r="B61" s="246"/>
      <c r="C61" s="251"/>
      <c r="D61" s="376" t="s">
        <v>435</v>
      </c>
      <c r="E61" s="376"/>
      <c r="F61" s="376"/>
      <c r="G61" s="376"/>
      <c r="H61" s="376"/>
      <c r="I61" s="376"/>
      <c r="J61" s="376"/>
      <c r="K61" s="247"/>
    </row>
    <row r="62" spans="2:11" s="1" customFormat="1" ht="15" customHeight="1">
      <c r="B62" s="246"/>
      <c r="C62" s="251"/>
      <c r="D62" s="378" t="s">
        <v>436</v>
      </c>
      <c r="E62" s="378"/>
      <c r="F62" s="378"/>
      <c r="G62" s="378"/>
      <c r="H62" s="378"/>
      <c r="I62" s="378"/>
      <c r="J62" s="378"/>
      <c r="K62" s="247"/>
    </row>
    <row r="63" spans="2:11" s="1" customFormat="1" ht="15" customHeight="1">
      <c r="B63" s="246"/>
      <c r="C63" s="251"/>
      <c r="D63" s="376" t="s">
        <v>437</v>
      </c>
      <c r="E63" s="376"/>
      <c r="F63" s="376"/>
      <c r="G63" s="376"/>
      <c r="H63" s="376"/>
      <c r="I63" s="376"/>
      <c r="J63" s="376"/>
      <c r="K63" s="247"/>
    </row>
    <row r="64" spans="2:11" s="1" customFormat="1" ht="12.75" customHeight="1">
      <c r="B64" s="246"/>
      <c r="C64" s="251"/>
      <c r="D64" s="251"/>
      <c r="E64" s="254"/>
      <c r="F64" s="251"/>
      <c r="G64" s="251"/>
      <c r="H64" s="251"/>
      <c r="I64" s="251"/>
      <c r="J64" s="251"/>
      <c r="K64" s="247"/>
    </row>
    <row r="65" spans="2:11" s="1" customFormat="1" ht="15" customHeight="1">
      <c r="B65" s="246"/>
      <c r="C65" s="251"/>
      <c r="D65" s="376" t="s">
        <v>438</v>
      </c>
      <c r="E65" s="376"/>
      <c r="F65" s="376"/>
      <c r="G65" s="376"/>
      <c r="H65" s="376"/>
      <c r="I65" s="376"/>
      <c r="J65" s="376"/>
      <c r="K65" s="247"/>
    </row>
    <row r="66" spans="2:11" s="1" customFormat="1" ht="15" customHeight="1">
      <c r="B66" s="246"/>
      <c r="C66" s="251"/>
      <c r="D66" s="378" t="s">
        <v>439</v>
      </c>
      <c r="E66" s="378"/>
      <c r="F66" s="378"/>
      <c r="G66" s="378"/>
      <c r="H66" s="378"/>
      <c r="I66" s="378"/>
      <c r="J66" s="378"/>
      <c r="K66" s="247"/>
    </row>
    <row r="67" spans="2:11" s="1" customFormat="1" ht="15" customHeight="1">
      <c r="B67" s="246"/>
      <c r="C67" s="251"/>
      <c r="D67" s="376" t="s">
        <v>440</v>
      </c>
      <c r="E67" s="376"/>
      <c r="F67" s="376"/>
      <c r="G67" s="376"/>
      <c r="H67" s="376"/>
      <c r="I67" s="376"/>
      <c r="J67" s="376"/>
      <c r="K67" s="247"/>
    </row>
    <row r="68" spans="2:11" s="1" customFormat="1" ht="15" customHeight="1">
      <c r="B68" s="246"/>
      <c r="C68" s="251"/>
      <c r="D68" s="376" t="s">
        <v>441</v>
      </c>
      <c r="E68" s="376"/>
      <c r="F68" s="376"/>
      <c r="G68" s="376"/>
      <c r="H68" s="376"/>
      <c r="I68" s="376"/>
      <c r="J68" s="376"/>
      <c r="K68" s="247"/>
    </row>
    <row r="69" spans="2:11" s="1" customFormat="1" ht="15" customHeight="1">
      <c r="B69" s="246"/>
      <c r="C69" s="251"/>
      <c r="D69" s="376" t="s">
        <v>442</v>
      </c>
      <c r="E69" s="376"/>
      <c r="F69" s="376"/>
      <c r="G69" s="376"/>
      <c r="H69" s="376"/>
      <c r="I69" s="376"/>
      <c r="J69" s="376"/>
      <c r="K69" s="247"/>
    </row>
    <row r="70" spans="2:11" s="1" customFormat="1" ht="15" customHeight="1">
      <c r="B70" s="246"/>
      <c r="C70" s="251"/>
      <c r="D70" s="376" t="s">
        <v>443</v>
      </c>
      <c r="E70" s="376"/>
      <c r="F70" s="376"/>
      <c r="G70" s="376"/>
      <c r="H70" s="376"/>
      <c r="I70" s="376"/>
      <c r="J70" s="376"/>
      <c r="K70" s="247"/>
    </row>
    <row r="71" spans="2:1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pans="2:11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pans="2:11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pans="2:11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pans="2:11" s="1" customFormat="1" ht="45" customHeight="1">
      <c r="B75" s="263"/>
      <c r="C75" s="371" t="s">
        <v>444</v>
      </c>
      <c r="D75" s="371"/>
      <c r="E75" s="371"/>
      <c r="F75" s="371"/>
      <c r="G75" s="371"/>
      <c r="H75" s="371"/>
      <c r="I75" s="371"/>
      <c r="J75" s="371"/>
      <c r="K75" s="264"/>
    </row>
    <row r="76" spans="2:11" s="1" customFormat="1" ht="17.25" customHeight="1">
      <c r="B76" s="263"/>
      <c r="C76" s="265" t="s">
        <v>445</v>
      </c>
      <c r="D76" s="265"/>
      <c r="E76" s="265"/>
      <c r="F76" s="265" t="s">
        <v>446</v>
      </c>
      <c r="G76" s="266"/>
      <c r="H76" s="265" t="s">
        <v>54</v>
      </c>
      <c r="I76" s="265" t="s">
        <v>57</v>
      </c>
      <c r="J76" s="265" t="s">
        <v>447</v>
      </c>
      <c r="K76" s="264"/>
    </row>
    <row r="77" spans="2:11" s="1" customFormat="1" ht="17.25" customHeight="1">
      <c r="B77" s="263"/>
      <c r="C77" s="267" t="s">
        <v>448</v>
      </c>
      <c r="D77" s="267"/>
      <c r="E77" s="267"/>
      <c r="F77" s="268" t="s">
        <v>449</v>
      </c>
      <c r="G77" s="269"/>
      <c r="H77" s="267"/>
      <c r="I77" s="267"/>
      <c r="J77" s="267" t="s">
        <v>450</v>
      </c>
      <c r="K77" s="264"/>
    </row>
    <row r="78" spans="2:11" s="1" customFormat="1" ht="5.25" customHeight="1">
      <c r="B78" s="263"/>
      <c r="C78" s="270"/>
      <c r="D78" s="270"/>
      <c r="E78" s="270"/>
      <c r="F78" s="270"/>
      <c r="G78" s="271"/>
      <c r="H78" s="270"/>
      <c r="I78" s="270"/>
      <c r="J78" s="270"/>
      <c r="K78" s="264"/>
    </row>
    <row r="79" spans="2:11" s="1" customFormat="1" ht="15" customHeight="1">
      <c r="B79" s="263"/>
      <c r="C79" s="252" t="s">
        <v>53</v>
      </c>
      <c r="D79" s="272"/>
      <c r="E79" s="272"/>
      <c r="F79" s="273" t="s">
        <v>451</v>
      </c>
      <c r="G79" s="274"/>
      <c r="H79" s="252" t="s">
        <v>452</v>
      </c>
      <c r="I79" s="252" t="s">
        <v>453</v>
      </c>
      <c r="J79" s="252">
        <v>20</v>
      </c>
      <c r="K79" s="264"/>
    </row>
    <row r="80" spans="2:11" s="1" customFormat="1" ht="15" customHeight="1">
      <c r="B80" s="263"/>
      <c r="C80" s="252" t="s">
        <v>454</v>
      </c>
      <c r="D80" s="252"/>
      <c r="E80" s="252"/>
      <c r="F80" s="273" t="s">
        <v>451</v>
      </c>
      <c r="G80" s="274"/>
      <c r="H80" s="252" t="s">
        <v>455</v>
      </c>
      <c r="I80" s="252" t="s">
        <v>453</v>
      </c>
      <c r="J80" s="252">
        <v>120</v>
      </c>
      <c r="K80" s="264"/>
    </row>
    <row r="81" spans="2:11" s="1" customFormat="1" ht="15" customHeight="1">
      <c r="B81" s="275"/>
      <c r="C81" s="252" t="s">
        <v>456</v>
      </c>
      <c r="D81" s="252"/>
      <c r="E81" s="252"/>
      <c r="F81" s="273" t="s">
        <v>457</v>
      </c>
      <c r="G81" s="274"/>
      <c r="H81" s="252" t="s">
        <v>458</v>
      </c>
      <c r="I81" s="252" t="s">
        <v>453</v>
      </c>
      <c r="J81" s="252">
        <v>50</v>
      </c>
      <c r="K81" s="264"/>
    </row>
    <row r="82" spans="2:11" s="1" customFormat="1" ht="15" customHeight="1">
      <c r="B82" s="275"/>
      <c r="C82" s="252" t="s">
        <v>459</v>
      </c>
      <c r="D82" s="252"/>
      <c r="E82" s="252"/>
      <c r="F82" s="273" t="s">
        <v>451</v>
      </c>
      <c r="G82" s="274"/>
      <c r="H82" s="252" t="s">
        <v>460</v>
      </c>
      <c r="I82" s="252" t="s">
        <v>461</v>
      </c>
      <c r="J82" s="252"/>
      <c r="K82" s="264"/>
    </row>
    <row r="83" spans="2:11" s="1" customFormat="1" ht="15" customHeight="1">
      <c r="B83" s="275"/>
      <c r="C83" s="276" t="s">
        <v>462</v>
      </c>
      <c r="D83" s="276"/>
      <c r="E83" s="276"/>
      <c r="F83" s="277" t="s">
        <v>457</v>
      </c>
      <c r="G83" s="276"/>
      <c r="H83" s="276" t="s">
        <v>463</v>
      </c>
      <c r="I83" s="276" t="s">
        <v>453</v>
      </c>
      <c r="J83" s="276">
        <v>15</v>
      </c>
      <c r="K83" s="264"/>
    </row>
    <row r="84" spans="2:11" s="1" customFormat="1" ht="15" customHeight="1">
      <c r="B84" s="275"/>
      <c r="C84" s="276" t="s">
        <v>464</v>
      </c>
      <c r="D84" s="276"/>
      <c r="E84" s="276"/>
      <c r="F84" s="277" t="s">
        <v>457</v>
      </c>
      <c r="G84" s="276"/>
      <c r="H84" s="276" t="s">
        <v>465</v>
      </c>
      <c r="I84" s="276" t="s">
        <v>453</v>
      </c>
      <c r="J84" s="276">
        <v>15</v>
      </c>
      <c r="K84" s="264"/>
    </row>
    <row r="85" spans="2:11" s="1" customFormat="1" ht="15" customHeight="1">
      <c r="B85" s="275"/>
      <c r="C85" s="276" t="s">
        <v>466</v>
      </c>
      <c r="D85" s="276"/>
      <c r="E85" s="276"/>
      <c r="F85" s="277" t="s">
        <v>457</v>
      </c>
      <c r="G85" s="276"/>
      <c r="H85" s="276" t="s">
        <v>467</v>
      </c>
      <c r="I85" s="276" t="s">
        <v>453</v>
      </c>
      <c r="J85" s="276">
        <v>20</v>
      </c>
      <c r="K85" s="264"/>
    </row>
    <row r="86" spans="2:11" s="1" customFormat="1" ht="15" customHeight="1">
      <c r="B86" s="275"/>
      <c r="C86" s="276" t="s">
        <v>468</v>
      </c>
      <c r="D86" s="276"/>
      <c r="E86" s="276"/>
      <c r="F86" s="277" t="s">
        <v>457</v>
      </c>
      <c r="G86" s="276"/>
      <c r="H86" s="276" t="s">
        <v>469</v>
      </c>
      <c r="I86" s="276" t="s">
        <v>453</v>
      </c>
      <c r="J86" s="276">
        <v>20</v>
      </c>
      <c r="K86" s="264"/>
    </row>
    <row r="87" spans="2:11" s="1" customFormat="1" ht="15" customHeight="1">
      <c r="B87" s="275"/>
      <c r="C87" s="252" t="s">
        <v>470</v>
      </c>
      <c r="D87" s="252"/>
      <c r="E87" s="252"/>
      <c r="F87" s="273" t="s">
        <v>457</v>
      </c>
      <c r="G87" s="274"/>
      <c r="H87" s="252" t="s">
        <v>471</v>
      </c>
      <c r="I87" s="252" t="s">
        <v>453</v>
      </c>
      <c r="J87" s="252">
        <v>50</v>
      </c>
      <c r="K87" s="264"/>
    </row>
    <row r="88" spans="2:11" s="1" customFormat="1" ht="15" customHeight="1">
      <c r="B88" s="275"/>
      <c r="C88" s="252" t="s">
        <v>472</v>
      </c>
      <c r="D88" s="252"/>
      <c r="E88" s="252"/>
      <c r="F88" s="273" t="s">
        <v>457</v>
      </c>
      <c r="G88" s="274"/>
      <c r="H88" s="252" t="s">
        <v>473</v>
      </c>
      <c r="I88" s="252" t="s">
        <v>453</v>
      </c>
      <c r="J88" s="252">
        <v>20</v>
      </c>
      <c r="K88" s="264"/>
    </row>
    <row r="89" spans="2:11" s="1" customFormat="1" ht="15" customHeight="1">
      <c r="B89" s="275"/>
      <c r="C89" s="252" t="s">
        <v>474</v>
      </c>
      <c r="D89" s="252"/>
      <c r="E89" s="252"/>
      <c r="F89" s="273" t="s">
        <v>457</v>
      </c>
      <c r="G89" s="274"/>
      <c r="H89" s="252" t="s">
        <v>475</v>
      </c>
      <c r="I89" s="252" t="s">
        <v>453</v>
      </c>
      <c r="J89" s="252">
        <v>20</v>
      </c>
      <c r="K89" s="264"/>
    </row>
    <row r="90" spans="2:11" s="1" customFormat="1" ht="15" customHeight="1">
      <c r="B90" s="275"/>
      <c r="C90" s="252" t="s">
        <v>476</v>
      </c>
      <c r="D90" s="252"/>
      <c r="E90" s="252"/>
      <c r="F90" s="273" t="s">
        <v>457</v>
      </c>
      <c r="G90" s="274"/>
      <c r="H90" s="252" t="s">
        <v>477</v>
      </c>
      <c r="I90" s="252" t="s">
        <v>453</v>
      </c>
      <c r="J90" s="252">
        <v>50</v>
      </c>
      <c r="K90" s="264"/>
    </row>
    <row r="91" spans="2:11" s="1" customFormat="1" ht="15" customHeight="1">
      <c r="B91" s="275"/>
      <c r="C91" s="252" t="s">
        <v>478</v>
      </c>
      <c r="D91" s="252"/>
      <c r="E91" s="252"/>
      <c r="F91" s="273" t="s">
        <v>457</v>
      </c>
      <c r="G91" s="274"/>
      <c r="H91" s="252" t="s">
        <v>478</v>
      </c>
      <c r="I91" s="252" t="s">
        <v>453</v>
      </c>
      <c r="J91" s="252">
        <v>50</v>
      </c>
      <c r="K91" s="264"/>
    </row>
    <row r="92" spans="2:11" s="1" customFormat="1" ht="15" customHeight="1">
      <c r="B92" s="275"/>
      <c r="C92" s="252" t="s">
        <v>479</v>
      </c>
      <c r="D92" s="252"/>
      <c r="E92" s="252"/>
      <c r="F92" s="273" t="s">
        <v>457</v>
      </c>
      <c r="G92" s="274"/>
      <c r="H92" s="252" t="s">
        <v>480</v>
      </c>
      <c r="I92" s="252" t="s">
        <v>453</v>
      </c>
      <c r="J92" s="252">
        <v>255</v>
      </c>
      <c r="K92" s="264"/>
    </row>
    <row r="93" spans="2:11" s="1" customFormat="1" ht="15" customHeight="1">
      <c r="B93" s="275"/>
      <c r="C93" s="252" t="s">
        <v>481</v>
      </c>
      <c r="D93" s="252"/>
      <c r="E93" s="252"/>
      <c r="F93" s="273" t="s">
        <v>451</v>
      </c>
      <c r="G93" s="274"/>
      <c r="H93" s="252" t="s">
        <v>482</v>
      </c>
      <c r="I93" s="252" t="s">
        <v>483</v>
      </c>
      <c r="J93" s="252"/>
      <c r="K93" s="264"/>
    </row>
    <row r="94" spans="2:11" s="1" customFormat="1" ht="15" customHeight="1">
      <c r="B94" s="275"/>
      <c r="C94" s="252" t="s">
        <v>484</v>
      </c>
      <c r="D94" s="252"/>
      <c r="E94" s="252"/>
      <c r="F94" s="273" t="s">
        <v>451</v>
      </c>
      <c r="G94" s="274"/>
      <c r="H94" s="252" t="s">
        <v>485</v>
      </c>
      <c r="I94" s="252" t="s">
        <v>486</v>
      </c>
      <c r="J94" s="252"/>
      <c r="K94" s="264"/>
    </row>
    <row r="95" spans="2:11" s="1" customFormat="1" ht="15" customHeight="1">
      <c r="B95" s="275"/>
      <c r="C95" s="252" t="s">
        <v>487</v>
      </c>
      <c r="D95" s="252"/>
      <c r="E95" s="252"/>
      <c r="F95" s="273" t="s">
        <v>451</v>
      </c>
      <c r="G95" s="274"/>
      <c r="H95" s="252" t="s">
        <v>487</v>
      </c>
      <c r="I95" s="252" t="s">
        <v>486</v>
      </c>
      <c r="J95" s="252"/>
      <c r="K95" s="264"/>
    </row>
    <row r="96" spans="2:11" s="1" customFormat="1" ht="15" customHeight="1">
      <c r="B96" s="275"/>
      <c r="C96" s="252" t="s">
        <v>38</v>
      </c>
      <c r="D96" s="252"/>
      <c r="E96" s="252"/>
      <c r="F96" s="273" t="s">
        <v>451</v>
      </c>
      <c r="G96" s="274"/>
      <c r="H96" s="252" t="s">
        <v>488</v>
      </c>
      <c r="I96" s="252" t="s">
        <v>486</v>
      </c>
      <c r="J96" s="252"/>
      <c r="K96" s="264"/>
    </row>
    <row r="97" spans="2:11" s="1" customFormat="1" ht="15" customHeight="1">
      <c r="B97" s="275"/>
      <c r="C97" s="252" t="s">
        <v>48</v>
      </c>
      <c r="D97" s="252"/>
      <c r="E97" s="252"/>
      <c r="F97" s="273" t="s">
        <v>451</v>
      </c>
      <c r="G97" s="274"/>
      <c r="H97" s="252" t="s">
        <v>489</v>
      </c>
      <c r="I97" s="252" t="s">
        <v>486</v>
      </c>
      <c r="J97" s="252"/>
      <c r="K97" s="264"/>
    </row>
    <row r="98" spans="2:11" s="1" customFormat="1" ht="15" customHeight="1">
      <c r="B98" s="278"/>
      <c r="C98" s="279"/>
      <c r="D98" s="279"/>
      <c r="E98" s="279"/>
      <c r="F98" s="279"/>
      <c r="G98" s="279"/>
      <c r="H98" s="279"/>
      <c r="I98" s="279"/>
      <c r="J98" s="279"/>
      <c r="K98" s="280"/>
    </row>
    <row r="99" spans="2:11" s="1" customFormat="1" ht="18.7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1"/>
    </row>
    <row r="100" spans="2:11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pans="2:1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pans="2:11" s="1" customFormat="1" ht="45" customHeight="1">
      <c r="B102" s="263"/>
      <c r="C102" s="371" t="s">
        <v>490</v>
      </c>
      <c r="D102" s="371"/>
      <c r="E102" s="371"/>
      <c r="F102" s="371"/>
      <c r="G102" s="371"/>
      <c r="H102" s="371"/>
      <c r="I102" s="371"/>
      <c r="J102" s="371"/>
      <c r="K102" s="264"/>
    </row>
    <row r="103" spans="2:11" s="1" customFormat="1" ht="17.25" customHeight="1">
      <c r="B103" s="263"/>
      <c r="C103" s="265" t="s">
        <v>445</v>
      </c>
      <c r="D103" s="265"/>
      <c r="E103" s="265"/>
      <c r="F103" s="265" t="s">
        <v>446</v>
      </c>
      <c r="G103" s="266"/>
      <c r="H103" s="265" t="s">
        <v>54</v>
      </c>
      <c r="I103" s="265" t="s">
        <v>57</v>
      </c>
      <c r="J103" s="265" t="s">
        <v>447</v>
      </c>
      <c r="K103" s="264"/>
    </row>
    <row r="104" spans="2:11" s="1" customFormat="1" ht="17.25" customHeight="1">
      <c r="B104" s="263"/>
      <c r="C104" s="267" t="s">
        <v>448</v>
      </c>
      <c r="D104" s="267"/>
      <c r="E104" s="267"/>
      <c r="F104" s="268" t="s">
        <v>449</v>
      </c>
      <c r="G104" s="269"/>
      <c r="H104" s="267"/>
      <c r="I104" s="267"/>
      <c r="J104" s="267" t="s">
        <v>450</v>
      </c>
      <c r="K104" s="264"/>
    </row>
    <row r="105" spans="2:11" s="1" customFormat="1" ht="5.25" customHeight="1">
      <c r="B105" s="263"/>
      <c r="C105" s="265"/>
      <c r="D105" s="265"/>
      <c r="E105" s="265"/>
      <c r="F105" s="265"/>
      <c r="G105" s="283"/>
      <c r="H105" s="265"/>
      <c r="I105" s="265"/>
      <c r="J105" s="265"/>
      <c r="K105" s="264"/>
    </row>
    <row r="106" spans="2:11" s="1" customFormat="1" ht="15" customHeight="1">
      <c r="B106" s="263"/>
      <c r="C106" s="252" t="s">
        <v>53</v>
      </c>
      <c r="D106" s="272"/>
      <c r="E106" s="272"/>
      <c r="F106" s="273" t="s">
        <v>451</v>
      </c>
      <c r="G106" s="252"/>
      <c r="H106" s="252" t="s">
        <v>491</v>
      </c>
      <c r="I106" s="252" t="s">
        <v>453</v>
      </c>
      <c r="J106" s="252">
        <v>20</v>
      </c>
      <c r="K106" s="264"/>
    </row>
    <row r="107" spans="2:11" s="1" customFormat="1" ht="15" customHeight="1">
      <c r="B107" s="263"/>
      <c r="C107" s="252" t="s">
        <v>454</v>
      </c>
      <c r="D107" s="252"/>
      <c r="E107" s="252"/>
      <c r="F107" s="273" t="s">
        <v>451</v>
      </c>
      <c r="G107" s="252"/>
      <c r="H107" s="252" t="s">
        <v>491</v>
      </c>
      <c r="I107" s="252" t="s">
        <v>453</v>
      </c>
      <c r="J107" s="252">
        <v>120</v>
      </c>
      <c r="K107" s="264"/>
    </row>
    <row r="108" spans="2:11" s="1" customFormat="1" ht="15" customHeight="1">
      <c r="B108" s="275"/>
      <c r="C108" s="252" t="s">
        <v>456</v>
      </c>
      <c r="D108" s="252"/>
      <c r="E108" s="252"/>
      <c r="F108" s="273" t="s">
        <v>457</v>
      </c>
      <c r="G108" s="252"/>
      <c r="H108" s="252" t="s">
        <v>491</v>
      </c>
      <c r="I108" s="252" t="s">
        <v>453</v>
      </c>
      <c r="J108" s="252">
        <v>50</v>
      </c>
      <c r="K108" s="264"/>
    </row>
    <row r="109" spans="2:11" s="1" customFormat="1" ht="15" customHeight="1">
      <c r="B109" s="275"/>
      <c r="C109" s="252" t="s">
        <v>459</v>
      </c>
      <c r="D109" s="252"/>
      <c r="E109" s="252"/>
      <c r="F109" s="273" t="s">
        <v>451</v>
      </c>
      <c r="G109" s="252"/>
      <c r="H109" s="252" t="s">
        <v>491</v>
      </c>
      <c r="I109" s="252" t="s">
        <v>461</v>
      </c>
      <c r="J109" s="252"/>
      <c r="K109" s="264"/>
    </row>
    <row r="110" spans="2:11" s="1" customFormat="1" ht="15" customHeight="1">
      <c r="B110" s="275"/>
      <c r="C110" s="252" t="s">
        <v>470</v>
      </c>
      <c r="D110" s="252"/>
      <c r="E110" s="252"/>
      <c r="F110" s="273" t="s">
        <v>457</v>
      </c>
      <c r="G110" s="252"/>
      <c r="H110" s="252" t="s">
        <v>491</v>
      </c>
      <c r="I110" s="252" t="s">
        <v>453</v>
      </c>
      <c r="J110" s="252">
        <v>50</v>
      </c>
      <c r="K110" s="264"/>
    </row>
    <row r="111" spans="2:11" s="1" customFormat="1" ht="15" customHeight="1">
      <c r="B111" s="275"/>
      <c r="C111" s="252" t="s">
        <v>478</v>
      </c>
      <c r="D111" s="252"/>
      <c r="E111" s="252"/>
      <c r="F111" s="273" t="s">
        <v>457</v>
      </c>
      <c r="G111" s="252"/>
      <c r="H111" s="252" t="s">
        <v>491</v>
      </c>
      <c r="I111" s="252" t="s">
        <v>453</v>
      </c>
      <c r="J111" s="252">
        <v>50</v>
      </c>
      <c r="K111" s="264"/>
    </row>
    <row r="112" spans="2:11" s="1" customFormat="1" ht="15" customHeight="1">
      <c r="B112" s="275"/>
      <c r="C112" s="252" t="s">
        <v>476</v>
      </c>
      <c r="D112" s="252"/>
      <c r="E112" s="252"/>
      <c r="F112" s="273" t="s">
        <v>457</v>
      </c>
      <c r="G112" s="252"/>
      <c r="H112" s="252" t="s">
        <v>491</v>
      </c>
      <c r="I112" s="252" t="s">
        <v>453</v>
      </c>
      <c r="J112" s="252">
        <v>50</v>
      </c>
      <c r="K112" s="264"/>
    </row>
    <row r="113" spans="2:11" s="1" customFormat="1" ht="15" customHeight="1">
      <c r="B113" s="275"/>
      <c r="C113" s="252" t="s">
        <v>53</v>
      </c>
      <c r="D113" s="252"/>
      <c r="E113" s="252"/>
      <c r="F113" s="273" t="s">
        <v>451</v>
      </c>
      <c r="G113" s="252"/>
      <c r="H113" s="252" t="s">
        <v>492</v>
      </c>
      <c r="I113" s="252" t="s">
        <v>453</v>
      </c>
      <c r="J113" s="252">
        <v>20</v>
      </c>
      <c r="K113" s="264"/>
    </row>
    <row r="114" spans="2:11" s="1" customFormat="1" ht="15" customHeight="1">
      <c r="B114" s="275"/>
      <c r="C114" s="252" t="s">
        <v>493</v>
      </c>
      <c r="D114" s="252"/>
      <c r="E114" s="252"/>
      <c r="F114" s="273" t="s">
        <v>451</v>
      </c>
      <c r="G114" s="252"/>
      <c r="H114" s="252" t="s">
        <v>494</v>
      </c>
      <c r="I114" s="252" t="s">
        <v>453</v>
      </c>
      <c r="J114" s="252">
        <v>120</v>
      </c>
      <c r="K114" s="264"/>
    </row>
    <row r="115" spans="2:11" s="1" customFormat="1" ht="15" customHeight="1">
      <c r="B115" s="275"/>
      <c r="C115" s="252" t="s">
        <v>38</v>
      </c>
      <c r="D115" s="252"/>
      <c r="E115" s="252"/>
      <c r="F115" s="273" t="s">
        <v>451</v>
      </c>
      <c r="G115" s="252"/>
      <c r="H115" s="252" t="s">
        <v>495</v>
      </c>
      <c r="I115" s="252" t="s">
        <v>486</v>
      </c>
      <c r="J115" s="252"/>
      <c r="K115" s="264"/>
    </row>
    <row r="116" spans="2:11" s="1" customFormat="1" ht="15" customHeight="1">
      <c r="B116" s="275"/>
      <c r="C116" s="252" t="s">
        <v>48</v>
      </c>
      <c r="D116" s="252"/>
      <c r="E116" s="252"/>
      <c r="F116" s="273" t="s">
        <v>451</v>
      </c>
      <c r="G116" s="252"/>
      <c r="H116" s="252" t="s">
        <v>496</v>
      </c>
      <c r="I116" s="252" t="s">
        <v>486</v>
      </c>
      <c r="J116" s="252"/>
      <c r="K116" s="264"/>
    </row>
    <row r="117" spans="2:11" s="1" customFormat="1" ht="15" customHeight="1">
      <c r="B117" s="275"/>
      <c r="C117" s="252" t="s">
        <v>57</v>
      </c>
      <c r="D117" s="252"/>
      <c r="E117" s="252"/>
      <c r="F117" s="273" t="s">
        <v>451</v>
      </c>
      <c r="G117" s="252"/>
      <c r="H117" s="252" t="s">
        <v>497</v>
      </c>
      <c r="I117" s="252" t="s">
        <v>498</v>
      </c>
      <c r="J117" s="252"/>
      <c r="K117" s="264"/>
    </row>
    <row r="118" spans="2:11" s="1" customFormat="1" ht="15" customHeight="1">
      <c r="B118" s="278"/>
      <c r="C118" s="284"/>
      <c r="D118" s="284"/>
      <c r="E118" s="284"/>
      <c r="F118" s="284"/>
      <c r="G118" s="284"/>
      <c r="H118" s="284"/>
      <c r="I118" s="284"/>
      <c r="J118" s="284"/>
      <c r="K118" s="280"/>
    </row>
    <row r="119" spans="2:11" s="1" customFormat="1" ht="18.75" customHeight="1">
      <c r="B119" s="285"/>
      <c r="C119" s="286"/>
      <c r="D119" s="286"/>
      <c r="E119" s="286"/>
      <c r="F119" s="287"/>
      <c r="G119" s="286"/>
      <c r="H119" s="286"/>
      <c r="I119" s="286"/>
      <c r="J119" s="286"/>
      <c r="K119" s="285"/>
    </row>
    <row r="120" spans="2:11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pans="2:11" s="1" customFormat="1" ht="7.5" customHeight="1">
      <c r="B121" s="288"/>
      <c r="C121" s="289"/>
      <c r="D121" s="289"/>
      <c r="E121" s="289"/>
      <c r="F121" s="289"/>
      <c r="G121" s="289"/>
      <c r="H121" s="289"/>
      <c r="I121" s="289"/>
      <c r="J121" s="289"/>
      <c r="K121" s="290"/>
    </row>
    <row r="122" spans="2:11" s="1" customFormat="1" ht="45" customHeight="1">
      <c r="B122" s="291"/>
      <c r="C122" s="372" t="s">
        <v>499</v>
      </c>
      <c r="D122" s="372"/>
      <c r="E122" s="372"/>
      <c r="F122" s="372"/>
      <c r="G122" s="372"/>
      <c r="H122" s="372"/>
      <c r="I122" s="372"/>
      <c r="J122" s="372"/>
      <c r="K122" s="292"/>
    </row>
    <row r="123" spans="2:11" s="1" customFormat="1" ht="17.25" customHeight="1">
      <c r="B123" s="293"/>
      <c r="C123" s="265" t="s">
        <v>445</v>
      </c>
      <c r="D123" s="265"/>
      <c r="E123" s="265"/>
      <c r="F123" s="265" t="s">
        <v>446</v>
      </c>
      <c r="G123" s="266"/>
      <c r="H123" s="265" t="s">
        <v>54</v>
      </c>
      <c r="I123" s="265" t="s">
        <v>57</v>
      </c>
      <c r="J123" s="265" t="s">
        <v>447</v>
      </c>
      <c r="K123" s="294"/>
    </row>
    <row r="124" spans="2:11" s="1" customFormat="1" ht="17.25" customHeight="1">
      <c r="B124" s="293"/>
      <c r="C124" s="267" t="s">
        <v>448</v>
      </c>
      <c r="D124" s="267"/>
      <c r="E124" s="267"/>
      <c r="F124" s="268" t="s">
        <v>449</v>
      </c>
      <c r="G124" s="269"/>
      <c r="H124" s="267"/>
      <c r="I124" s="267"/>
      <c r="J124" s="267" t="s">
        <v>450</v>
      </c>
      <c r="K124" s="294"/>
    </row>
    <row r="125" spans="2:11" s="1" customFormat="1" ht="5.25" customHeight="1">
      <c r="B125" s="295"/>
      <c r="C125" s="270"/>
      <c r="D125" s="270"/>
      <c r="E125" s="270"/>
      <c r="F125" s="270"/>
      <c r="G125" s="296"/>
      <c r="H125" s="270"/>
      <c r="I125" s="270"/>
      <c r="J125" s="270"/>
      <c r="K125" s="297"/>
    </row>
    <row r="126" spans="2:11" s="1" customFormat="1" ht="15" customHeight="1">
      <c r="B126" s="295"/>
      <c r="C126" s="252" t="s">
        <v>454</v>
      </c>
      <c r="D126" s="272"/>
      <c r="E126" s="272"/>
      <c r="F126" s="273" t="s">
        <v>451</v>
      </c>
      <c r="G126" s="252"/>
      <c r="H126" s="252" t="s">
        <v>491</v>
      </c>
      <c r="I126" s="252" t="s">
        <v>453</v>
      </c>
      <c r="J126" s="252">
        <v>120</v>
      </c>
      <c r="K126" s="298"/>
    </row>
    <row r="127" spans="2:11" s="1" customFormat="1" ht="15" customHeight="1">
      <c r="B127" s="295"/>
      <c r="C127" s="252" t="s">
        <v>500</v>
      </c>
      <c r="D127" s="252"/>
      <c r="E127" s="252"/>
      <c r="F127" s="273" t="s">
        <v>451</v>
      </c>
      <c r="G127" s="252"/>
      <c r="H127" s="252" t="s">
        <v>501</v>
      </c>
      <c r="I127" s="252" t="s">
        <v>453</v>
      </c>
      <c r="J127" s="252" t="s">
        <v>502</v>
      </c>
      <c r="K127" s="298"/>
    </row>
    <row r="128" spans="2:11" s="1" customFormat="1" ht="15" customHeight="1">
      <c r="B128" s="295"/>
      <c r="C128" s="252" t="s">
        <v>399</v>
      </c>
      <c r="D128" s="252"/>
      <c r="E128" s="252"/>
      <c r="F128" s="273" t="s">
        <v>451</v>
      </c>
      <c r="G128" s="252"/>
      <c r="H128" s="252" t="s">
        <v>503</v>
      </c>
      <c r="I128" s="252" t="s">
        <v>453</v>
      </c>
      <c r="J128" s="252" t="s">
        <v>502</v>
      </c>
      <c r="K128" s="298"/>
    </row>
    <row r="129" spans="2:11" s="1" customFormat="1" ht="15" customHeight="1">
      <c r="B129" s="295"/>
      <c r="C129" s="252" t="s">
        <v>462</v>
      </c>
      <c r="D129" s="252"/>
      <c r="E129" s="252"/>
      <c r="F129" s="273" t="s">
        <v>457</v>
      </c>
      <c r="G129" s="252"/>
      <c r="H129" s="252" t="s">
        <v>463</v>
      </c>
      <c r="I129" s="252" t="s">
        <v>453</v>
      </c>
      <c r="J129" s="252">
        <v>15</v>
      </c>
      <c r="K129" s="298"/>
    </row>
    <row r="130" spans="2:11" s="1" customFormat="1" ht="15" customHeight="1">
      <c r="B130" s="295"/>
      <c r="C130" s="276" t="s">
        <v>464</v>
      </c>
      <c r="D130" s="276"/>
      <c r="E130" s="276"/>
      <c r="F130" s="277" t="s">
        <v>457</v>
      </c>
      <c r="G130" s="276"/>
      <c r="H130" s="276" t="s">
        <v>465</v>
      </c>
      <c r="I130" s="276" t="s">
        <v>453</v>
      </c>
      <c r="J130" s="276">
        <v>15</v>
      </c>
      <c r="K130" s="298"/>
    </row>
    <row r="131" spans="2:11" s="1" customFormat="1" ht="15" customHeight="1">
      <c r="B131" s="295"/>
      <c r="C131" s="276" t="s">
        <v>466</v>
      </c>
      <c r="D131" s="276"/>
      <c r="E131" s="276"/>
      <c r="F131" s="277" t="s">
        <v>457</v>
      </c>
      <c r="G131" s="276"/>
      <c r="H131" s="276" t="s">
        <v>467</v>
      </c>
      <c r="I131" s="276" t="s">
        <v>453</v>
      </c>
      <c r="J131" s="276">
        <v>20</v>
      </c>
      <c r="K131" s="298"/>
    </row>
    <row r="132" spans="2:11" s="1" customFormat="1" ht="15" customHeight="1">
      <c r="B132" s="295"/>
      <c r="C132" s="276" t="s">
        <v>468</v>
      </c>
      <c r="D132" s="276"/>
      <c r="E132" s="276"/>
      <c r="F132" s="277" t="s">
        <v>457</v>
      </c>
      <c r="G132" s="276"/>
      <c r="H132" s="276" t="s">
        <v>469</v>
      </c>
      <c r="I132" s="276" t="s">
        <v>453</v>
      </c>
      <c r="J132" s="276">
        <v>20</v>
      </c>
      <c r="K132" s="298"/>
    </row>
    <row r="133" spans="2:11" s="1" customFormat="1" ht="15" customHeight="1">
      <c r="B133" s="295"/>
      <c r="C133" s="252" t="s">
        <v>456</v>
      </c>
      <c r="D133" s="252"/>
      <c r="E133" s="252"/>
      <c r="F133" s="273" t="s">
        <v>457</v>
      </c>
      <c r="G133" s="252"/>
      <c r="H133" s="252" t="s">
        <v>491</v>
      </c>
      <c r="I133" s="252" t="s">
        <v>453</v>
      </c>
      <c r="J133" s="252">
        <v>50</v>
      </c>
      <c r="K133" s="298"/>
    </row>
    <row r="134" spans="2:11" s="1" customFormat="1" ht="15" customHeight="1">
      <c r="B134" s="295"/>
      <c r="C134" s="252" t="s">
        <v>470</v>
      </c>
      <c r="D134" s="252"/>
      <c r="E134" s="252"/>
      <c r="F134" s="273" t="s">
        <v>457</v>
      </c>
      <c r="G134" s="252"/>
      <c r="H134" s="252" t="s">
        <v>491</v>
      </c>
      <c r="I134" s="252" t="s">
        <v>453</v>
      </c>
      <c r="J134" s="252">
        <v>50</v>
      </c>
      <c r="K134" s="298"/>
    </row>
    <row r="135" spans="2:11" s="1" customFormat="1" ht="15" customHeight="1">
      <c r="B135" s="295"/>
      <c r="C135" s="252" t="s">
        <v>476</v>
      </c>
      <c r="D135" s="252"/>
      <c r="E135" s="252"/>
      <c r="F135" s="273" t="s">
        <v>457</v>
      </c>
      <c r="G135" s="252"/>
      <c r="H135" s="252" t="s">
        <v>491</v>
      </c>
      <c r="I135" s="252" t="s">
        <v>453</v>
      </c>
      <c r="J135" s="252">
        <v>50</v>
      </c>
      <c r="K135" s="298"/>
    </row>
    <row r="136" spans="2:11" s="1" customFormat="1" ht="15" customHeight="1">
      <c r="B136" s="295"/>
      <c r="C136" s="252" t="s">
        <v>478</v>
      </c>
      <c r="D136" s="252"/>
      <c r="E136" s="252"/>
      <c r="F136" s="273" t="s">
        <v>457</v>
      </c>
      <c r="G136" s="252"/>
      <c r="H136" s="252" t="s">
        <v>491</v>
      </c>
      <c r="I136" s="252" t="s">
        <v>453</v>
      </c>
      <c r="J136" s="252">
        <v>50</v>
      </c>
      <c r="K136" s="298"/>
    </row>
    <row r="137" spans="2:11" s="1" customFormat="1" ht="15" customHeight="1">
      <c r="B137" s="295"/>
      <c r="C137" s="252" t="s">
        <v>479</v>
      </c>
      <c r="D137" s="252"/>
      <c r="E137" s="252"/>
      <c r="F137" s="273" t="s">
        <v>457</v>
      </c>
      <c r="G137" s="252"/>
      <c r="H137" s="252" t="s">
        <v>504</v>
      </c>
      <c r="I137" s="252" t="s">
        <v>453</v>
      </c>
      <c r="J137" s="252">
        <v>255</v>
      </c>
      <c r="K137" s="298"/>
    </row>
    <row r="138" spans="2:11" s="1" customFormat="1" ht="15" customHeight="1">
      <c r="B138" s="295"/>
      <c r="C138" s="252" t="s">
        <v>481</v>
      </c>
      <c r="D138" s="252"/>
      <c r="E138" s="252"/>
      <c r="F138" s="273" t="s">
        <v>451</v>
      </c>
      <c r="G138" s="252"/>
      <c r="H138" s="252" t="s">
        <v>505</v>
      </c>
      <c r="I138" s="252" t="s">
        <v>483</v>
      </c>
      <c r="J138" s="252"/>
      <c r="K138" s="298"/>
    </row>
    <row r="139" spans="2:11" s="1" customFormat="1" ht="15" customHeight="1">
      <c r="B139" s="295"/>
      <c r="C139" s="252" t="s">
        <v>484</v>
      </c>
      <c r="D139" s="252"/>
      <c r="E139" s="252"/>
      <c r="F139" s="273" t="s">
        <v>451</v>
      </c>
      <c r="G139" s="252"/>
      <c r="H139" s="252" t="s">
        <v>506</v>
      </c>
      <c r="I139" s="252" t="s">
        <v>486</v>
      </c>
      <c r="J139" s="252"/>
      <c r="K139" s="298"/>
    </row>
    <row r="140" spans="2:11" s="1" customFormat="1" ht="15" customHeight="1">
      <c r="B140" s="295"/>
      <c r="C140" s="252" t="s">
        <v>487</v>
      </c>
      <c r="D140" s="252"/>
      <c r="E140" s="252"/>
      <c r="F140" s="273" t="s">
        <v>451</v>
      </c>
      <c r="G140" s="252"/>
      <c r="H140" s="252" t="s">
        <v>487</v>
      </c>
      <c r="I140" s="252" t="s">
        <v>486</v>
      </c>
      <c r="J140" s="252"/>
      <c r="K140" s="298"/>
    </row>
    <row r="141" spans="2:11" s="1" customFormat="1" ht="15" customHeight="1">
      <c r="B141" s="295"/>
      <c r="C141" s="252" t="s">
        <v>38</v>
      </c>
      <c r="D141" s="252"/>
      <c r="E141" s="252"/>
      <c r="F141" s="273" t="s">
        <v>451</v>
      </c>
      <c r="G141" s="252"/>
      <c r="H141" s="252" t="s">
        <v>507</v>
      </c>
      <c r="I141" s="252" t="s">
        <v>486</v>
      </c>
      <c r="J141" s="252"/>
      <c r="K141" s="298"/>
    </row>
    <row r="142" spans="2:11" s="1" customFormat="1" ht="15" customHeight="1">
      <c r="B142" s="295"/>
      <c r="C142" s="252" t="s">
        <v>508</v>
      </c>
      <c r="D142" s="252"/>
      <c r="E142" s="252"/>
      <c r="F142" s="273" t="s">
        <v>451</v>
      </c>
      <c r="G142" s="252"/>
      <c r="H142" s="252" t="s">
        <v>509</v>
      </c>
      <c r="I142" s="252" t="s">
        <v>486</v>
      </c>
      <c r="J142" s="252"/>
      <c r="K142" s="298"/>
    </row>
    <row r="143" spans="2:11" s="1" customFormat="1" ht="15" customHeight="1">
      <c r="B143" s="299"/>
      <c r="C143" s="300"/>
      <c r="D143" s="300"/>
      <c r="E143" s="300"/>
      <c r="F143" s="300"/>
      <c r="G143" s="300"/>
      <c r="H143" s="300"/>
      <c r="I143" s="300"/>
      <c r="J143" s="300"/>
      <c r="K143" s="301"/>
    </row>
    <row r="144" spans="2:11" s="1" customFormat="1" ht="18.75" customHeight="1">
      <c r="B144" s="286"/>
      <c r="C144" s="286"/>
      <c r="D144" s="286"/>
      <c r="E144" s="286"/>
      <c r="F144" s="287"/>
      <c r="G144" s="286"/>
      <c r="H144" s="286"/>
      <c r="I144" s="286"/>
      <c r="J144" s="286"/>
      <c r="K144" s="286"/>
    </row>
    <row r="145" spans="2:11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pans="2:11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pans="2:11" s="1" customFormat="1" ht="45" customHeight="1">
      <c r="B147" s="263"/>
      <c r="C147" s="371" t="s">
        <v>510</v>
      </c>
      <c r="D147" s="371"/>
      <c r="E147" s="371"/>
      <c r="F147" s="371"/>
      <c r="G147" s="371"/>
      <c r="H147" s="371"/>
      <c r="I147" s="371"/>
      <c r="J147" s="371"/>
      <c r="K147" s="264"/>
    </row>
    <row r="148" spans="2:11" s="1" customFormat="1" ht="17.25" customHeight="1">
      <c r="B148" s="263"/>
      <c r="C148" s="265" t="s">
        <v>445</v>
      </c>
      <c r="D148" s="265"/>
      <c r="E148" s="265"/>
      <c r="F148" s="265" t="s">
        <v>446</v>
      </c>
      <c r="G148" s="266"/>
      <c r="H148" s="265" t="s">
        <v>54</v>
      </c>
      <c r="I148" s="265" t="s">
        <v>57</v>
      </c>
      <c r="J148" s="265" t="s">
        <v>447</v>
      </c>
      <c r="K148" s="264"/>
    </row>
    <row r="149" spans="2:11" s="1" customFormat="1" ht="17.25" customHeight="1">
      <c r="B149" s="263"/>
      <c r="C149" s="267" t="s">
        <v>448</v>
      </c>
      <c r="D149" s="267"/>
      <c r="E149" s="267"/>
      <c r="F149" s="268" t="s">
        <v>449</v>
      </c>
      <c r="G149" s="269"/>
      <c r="H149" s="267"/>
      <c r="I149" s="267"/>
      <c r="J149" s="267" t="s">
        <v>450</v>
      </c>
      <c r="K149" s="264"/>
    </row>
    <row r="150" spans="2:11" s="1" customFormat="1" ht="5.25" customHeight="1">
      <c r="B150" s="275"/>
      <c r="C150" s="270"/>
      <c r="D150" s="270"/>
      <c r="E150" s="270"/>
      <c r="F150" s="270"/>
      <c r="G150" s="271"/>
      <c r="H150" s="270"/>
      <c r="I150" s="270"/>
      <c r="J150" s="270"/>
      <c r="K150" s="298"/>
    </row>
    <row r="151" spans="2:11" s="1" customFormat="1" ht="15" customHeight="1">
      <c r="B151" s="275"/>
      <c r="C151" s="302" t="s">
        <v>454</v>
      </c>
      <c r="D151" s="252"/>
      <c r="E151" s="252"/>
      <c r="F151" s="303" t="s">
        <v>451</v>
      </c>
      <c r="G151" s="252"/>
      <c r="H151" s="302" t="s">
        <v>491</v>
      </c>
      <c r="I151" s="302" t="s">
        <v>453</v>
      </c>
      <c r="J151" s="302">
        <v>120</v>
      </c>
      <c r="K151" s="298"/>
    </row>
    <row r="152" spans="2:11" s="1" customFormat="1" ht="15" customHeight="1">
      <c r="B152" s="275"/>
      <c r="C152" s="302" t="s">
        <v>500</v>
      </c>
      <c r="D152" s="252"/>
      <c r="E152" s="252"/>
      <c r="F152" s="303" t="s">
        <v>451</v>
      </c>
      <c r="G152" s="252"/>
      <c r="H152" s="302" t="s">
        <v>511</v>
      </c>
      <c r="I152" s="302" t="s">
        <v>453</v>
      </c>
      <c r="J152" s="302" t="s">
        <v>502</v>
      </c>
      <c r="K152" s="298"/>
    </row>
    <row r="153" spans="2:11" s="1" customFormat="1" ht="15" customHeight="1">
      <c r="B153" s="275"/>
      <c r="C153" s="302" t="s">
        <v>399</v>
      </c>
      <c r="D153" s="252"/>
      <c r="E153" s="252"/>
      <c r="F153" s="303" t="s">
        <v>451</v>
      </c>
      <c r="G153" s="252"/>
      <c r="H153" s="302" t="s">
        <v>512</v>
      </c>
      <c r="I153" s="302" t="s">
        <v>453</v>
      </c>
      <c r="J153" s="302" t="s">
        <v>502</v>
      </c>
      <c r="K153" s="298"/>
    </row>
    <row r="154" spans="2:11" s="1" customFormat="1" ht="15" customHeight="1">
      <c r="B154" s="275"/>
      <c r="C154" s="302" t="s">
        <v>456</v>
      </c>
      <c r="D154" s="252"/>
      <c r="E154" s="252"/>
      <c r="F154" s="303" t="s">
        <v>457</v>
      </c>
      <c r="G154" s="252"/>
      <c r="H154" s="302" t="s">
        <v>491</v>
      </c>
      <c r="I154" s="302" t="s">
        <v>453</v>
      </c>
      <c r="J154" s="302">
        <v>50</v>
      </c>
      <c r="K154" s="298"/>
    </row>
    <row r="155" spans="2:11" s="1" customFormat="1" ht="15" customHeight="1">
      <c r="B155" s="275"/>
      <c r="C155" s="302" t="s">
        <v>459</v>
      </c>
      <c r="D155" s="252"/>
      <c r="E155" s="252"/>
      <c r="F155" s="303" t="s">
        <v>451</v>
      </c>
      <c r="G155" s="252"/>
      <c r="H155" s="302" t="s">
        <v>491</v>
      </c>
      <c r="I155" s="302" t="s">
        <v>461</v>
      </c>
      <c r="J155" s="302"/>
      <c r="K155" s="298"/>
    </row>
    <row r="156" spans="2:11" s="1" customFormat="1" ht="15" customHeight="1">
      <c r="B156" s="275"/>
      <c r="C156" s="302" t="s">
        <v>470</v>
      </c>
      <c r="D156" s="252"/>
      <c r="E156" s="252"/>
      <c r="F156" s="303" t="s">
        <v>457</v>
      </c>
      <c r="G156" s="252"/>
      <c r="H156" s="302" t="s">
        <v>491</v>
      </c>
      <c r="I156" s="302" t="s">
        <v>453</v>
      </c>
      <c r="J156" s="302">
        <v>50</v>
      </c>
      <c r="K156" s="298"/>
    </row>
    <row r="157" spans="2:11" s="1" customFormat="1" ht="15" customHeight="1">
      <c r="B157" s="275"/>
      <c r="C157" s="302" t="s">
        <v>478</v>
      </c>
      <c r="D157" s="252"/>
      <c r="E157" s="252"/>
      <c r="F157" s="303" t="s">
        <v>457</v>
      </c>
      <c r="G157" s="252"/>
      <c r="H157" s="302" t="s">
        <v>491</v>
      </c>
      <c r="I157" s="302" t="s">
        <v>453</v>
      </c>
      <c r="J157" s="302">
        <v>50</v>
      </c>
      <c r="K157" s="298"/>
    </row>
    <row r="158" spans="2:11" s="1" customFormat="1" ht="15" customHeight="1">
      <c r="B158" s="275"/>
      <c r="C158" s="302" t="s">
        <v>476</v>
      </c>
      <c r="D158" s="252"/>
      <c r="E158" s="252"/>
      <c r="F158" s="303" t="s">
        <v>457</v>
      </c>
      <c r="G158" s="252"/>
      <c r="H158" s="302" t="s">
        <v>491</v>
      </c>
      <c r="I158" s="302" t="s">
        <v>453</v>
      </c>
      <c r="J158" s="302">
        <v>50</v>
      </c>
      <c r="K158" s="298"/>
    </row>
    <row r="159" spans="2:11" s="1" customFormat="1" ht="15" customHeight="1">
      <c r="B159" s="275"/>
      <c r="C159" s="302" t="s">
        <v>91</v>
      </c>
      <c r="D159" s="252"/>
      <c r="E159" s="252"/>
      <c r="F159" s="303" t="s">
        <v>451</v>
      </c>
      <c r="G159" s="252"/>
      <c r="H159" s="302" t="s">
        <v>513</v>
      </c>
      <c r="I159" s="302" t="s">
        <v>453</v>
      </c>
      <c r="J159" s="302" t="s">
        <v>514</v>
      </c>
      <c r="K159" s="298"/>
    </row>
    <row r="160" spans="2:11" s="1" customFormat="1" ht="15" customHeight="1">
      <c r="B160" s="275"/>
      <c r="C160" s="302" t="s">
        <v>515</v>
      </c>
      <c r="D160" s="252"/>
      <c r="E160" s="252"/>
      <c r="F160" s="303" t="s">
        <v>451</v>
      </c>
      <c r="G160" s="252"/>
      <c r="H160" s="302" t="s">
        <v>516</v>
      </c>
      <c r="I160" s="302" t="s">
        <v>486</v>
      </c>
      <c r="J160" s="302"/>
      <c r="K160" s="298"/>
    </row>
    <row r="161" spans="2:11" s="1" customFormat="1" ht="15" customHeight="1">
      <c r="B161" s="304"/>
      <c r="C161" s="284"/>
      <c r="D161" s="284"/>
      <c r="E161" s="284"/>
      <c r="F161" s="284"/>
      <c r="G161" s="284"/>
      <c r="H161" s="284"/>
      <c r="I161" s="284"/>
      <c r="J161" s="284"/>
      <c r="K161" s="305"/>
    </row>
    <row r="162" spans="2:11" s="1" customFormat="1" ht="18.75" customHeight="1">
      <c r="B162" s="286"/>
      <c r="C162" s="296"/>
      <c r="D162" s="296"/>
      <c r="E162" s="296"/>
      <c r="F162" s="306"/>
      <c r="G162" s="296"/>
      <c r="H162" s="296"/>
      <c r="I162" s="296"/>
      <c r="J162" s="296"/>
      <c r="K162" s="286"/>
    </row>
    <row r="163" spans="2:11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pans="2:11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pans="2:11" s="1" customFormat="1" ht="45" customHeight="1">
      <c r="B165" s="244"/>
      <c r="C165" s="372" t="s">
        <v>517</v>
      </c>
      <c r="D165" s="372"/>
      <c r="E165" s="372"/>
      <c r="F165" s="372"/>
      <c r="G165" s="372"/>
      <c r="H165" s="372"/>
      <c r="I165" s="372"/>
      <c r="J165" s="372"/>
      <c r="K165" s="245"/>
    </row>
    <row r="166" spans="2:11" s="1" customFormat="1" ht="17.25" customHeight="1">
      <c r="B166" s="244"/>
      <c r="C166" s="265" t="s">
        <v>445</v>
      </c>
      <c r="D166" s="265"/>
      <c r="E166" s="265"/>
      <c r="F166" s="265" t="s">
        <v>446</v>
      </c>
      <c r="G166" s="307"/>
      <c r="H166" s="308" t="s">
        <v>54</v>
      </c>
      <c r="I166" s="308" t="s">
        <v>57</v>
      </c>
      <c r="J166" s="265" t="s">
        <v>447</v>
      </c>
      <c r="K166" s="245"/>
    </row>
    <row r="167" spans="2:11" s="1" customFormat="1" ht="17.25" customHeight="1">
      <c r="B167" s="246"/>
      <c r="C167" s="267" t="s">
        <v>448</v>
      </c>
      <c r="D167" s="267"/>
      <c r="E167" s="267"/>
      <c r="F167" s="268" t="s">
        <v>449</v>
      </c>
      <c r="G167" s="309"/>
      <c r="H167" s="310"/>
      <c r="I167" s="310"/>
      <c r="J167" s="267" t="s">
        <v>450</v>
      </c>
      <c r="K167" s="247"/>
    </row>
    <row r="168" spans="2:11" s="1" customFormat="1" ht="5.25" customHeight="1">
      <c r="B168" s="275"/>
      <c r="C168" s="270"/>
      <c r="D168" s="270"/>
      <c r="E168" s="270"/>
      <c r="F168" s="270"/>
      <c r="G168" s="271"/>
      <c r="H168" s="270"/>
      <c r="I168" s="270"/>
      <c r="J168" s="270"/>
      <c r="K168" s="298"/>
    </row>
    <row r="169" spans="2:11" s="1" customFormat="1" ht="15" customHeight="1">
      <c r="B169" s="275"/>
      <c r="C169" s="252" t="s">
        <v>454</v>
      </c>
      <c r="D169" s="252"/>
      <c r="E169" s="252"/>
      <c r="F169" s="273" t="s">
        <v>451</v>
      </c>
      <c r="G169" s="252"/>
      <c r="H169" s="252" t="s">
        <v>491</v>
      </c>
      <c r="I169" s="252" t="s">
        <v>453</v>
      </c>
      <c r="J169" s="252">
        <v>120</v>
      </c>
      <c r="K169" s="298"/>
    </row>
    <row r="170" spans="2:11" s="1" customFormat="1" ht="15" customHeight="1">
      <c r="B170" s="275"/>
      <c r="C170" s="252" t="s">
        <v>500</v>
      </c>
      <c r="D170" s="252"/>
      <c r="E170" s="252"/>
      <c r="F170" s="273" t="s">
        <v>451</v>
      </c>
      <c r="G170" s="252"/>
      <c r="H170" s="252" t="s">
        <v>501</v>
      </c>
      <c r="I170" s="252" t="s">
        <v>453</v>
      </c>
      <c r="J170" s="252" t="s">
        <v>502</v>
      </c>
      <c r="K170" s="298"/>
    </row>
    <row r="171" spans="2:11" s="1" customFormat="1" ht="15" customHeight="1">
      <c r="B171" s="275"/>
      <c r="C171" s="252" t="s">
        <v>399</v>
      </c>
      <c r="D171" s="252"/>
      <c r="E171" s="252"/>
      <c r="F171" s="273" t="s">
        <v>451</v>
      </c>
      <c r="G171" s="252"/>
      <c r="H171" s="252" t="s">
        <v>518</v>
      </c>
      <c r="I171" s="252" t="s">
        <v>453</v>
      </c>
      <c r="J171" s="252" t="s">
        <v>502</v>
      </c>
      <c r="K171" s="298"/>
    </row>
    <row r="172" spans="2:11" s="1" customFormat="1" ht="15" customHeight="1">
      <c r="B172" s="275"/>
      <c r="C172" s="252" t="s">
        <v>456</v>
      </c>
      <c r="D172" s="252"/>
      <c r="E172" s="252"/>
      <c r="F172" s="273" t="s">
        <v>457</v>
      </c>
      <c r="G172" s="252"/>
      <c r="H172" s="252" t="s">
        <v>518</v>
      </c>
      <c r="I172" s="252" t="s">
        <v>453</v>
      </c>
      <c r="J172" s="252">
        <v>50</v>
      </c>
      <c r="K172" s="298"/>
    </row>
    <row r="173" spans="2:11" s="1" customFormat="1" ht="15" customHeight="1">
      <c r="B173" s="275"/>
      <c r="C173" s="252" t="s">
        <v>459</v>
      </c>
      <c r="D173" s="252"/>
      <c r="E173" s="252"/>
      <c r="F173" s="273" t="s">
        <v>451</v>
      </c>
      <c r="G173" s="252"/>
      <c r="H173" s="252" t="s">
        <v>518</v>
      </c>
      <c r="I173" s="252" t="s">
        <v>461</v>
      </c>
      <c r="J173" s="252"/>
      <c r="K173" s="298"/>
    </row>
    <row r="174" spans="2:11" s="1" customFormat="1" ht="15" customHeight="1">
      <c r="B174" s="275"/>
      <c r="C174" s="252" t="s">
        <v>470</v>
      </c>
      <c r="D174" s="252"/>
      <c r="E174" s="252"/>
      <c r="F174" s="273" t="s">
        <v>457</v>
      </c>
      <c r="G174" s="252"/>
      <c r="H174" s="252" t="s">
        <v>518</v>
      </c>
      <c r="I174" s="252" t="s">
        <v>453</v>
      </c>
      <c r="J174" s="252">
        <v>50</v>
      </c>
      <c r="K174" s="298"/>
    </row>
    <row r="175" spans="2:11" s="1" customFormat="1" ht="15" customHeight="1">
      <c r="B175" s="275"/>
      <c r="C175" s="252" t="s">
        <v>478</v>
      </c>
      <c r="D175" s="252"/>
      <c r="E175" s="252"/>
      <c r="F175" s="273" t="s">
        <v>457</v>
      </c>
      <c r="G175" s="252"/>
      <c r="H175" s="252" t="s">
        <v>518</v>
      </c>
      <c r="I175" s="252" t="s">
        <v>453</v>
      </c>
      <c r="J175" s="252">
        <v>50</v>
      </c>
      <c r="K175" s="298"/>
    </row>
    <row r="176" spans="2:11" s="1" customFormat="1" ht="15" customHeight="1">
      <c r="B176" s="275"/>
      <c r="C176" s="252" t="s">
        <v>476</v>
      </c>
      <c r="D176" s="252"/>
      <c r="E176" s="252"/>
      <c r="F176" s="273" t="s">
        <v>457</v>
      </c>
      <c r="G176" s="252"/>
      <c r="H176" s="252" t="s">
        <v>518</v>
      </c>
      <c r="I176" s="252" t="s">
        <v>453</v>
      </c>
      <c r="J176" s="252">
        <v>50</v>
      </c>
      <c r="K176" s="298"/>
    </row>
    <row r="177" spans="2:11" s="1" customFormat="1" ht="15" customHeight="1">
      <c r="B177" s="275"/>
      <c r="C177" s="252" t="s">
        <v>99</v>
      </c>
      <c r="D177" s="252"/>
      <c r="E177" s="252"/>
      <c r="F177" s="273" t="s">
        <v>451</v>
      </c>
      <c r="G177" s="252"/>
      <c r="H177" s="252" t="s">
        <v>519</v>
      </c>
      <c r="I177" s="252" t="s">
        <v>520</v>
      </c>
      <c r="J177" s="252"/>
      <c r="K177" s="298"/>
    </row>
    <row r="178" spans="2:11" s="1" customFormat="1" ht="15" customHeight="1">
      <c r="B178" s="275"/>
      <c r="C178" s="252" t="s">
        <v>57</v>
      </c>
      <c r="D178" s="252"/>
      <c r="E178" s="252"/>
      <c r="F178" s="273" t="s">
        <v>451</v>
      </c>
      <c r="G178" s="252"/>
      <c r="H178" s="252" t="s">
        <v>521</v>
      </c>
      <c r="I178" s="252" t="s">
        <v>522</v>
      </c>
      <c r="J178" s="252">
        <v>1</v>
      </c>
      <c r="K178" s="298"/>
    </row>
    <row r="179" spans="2:11" s="1" customFormat="1" ht="15" customHeight="1">
      <c r="B179" s="275"/>
      <c r="C179" s="252" t="s">
        <v>53</v>
      </c>
      <c r="D179" s="252"/>
      <c r="E179" s="252"/>
      <c r="F179" s="273" t="s">
        <v>451</v>
      </c>
      <c r="G179" s="252"/>
      <c r="H179" s="252" t="s">
        <v>523</v>
      </c>
      <c r="I179" s="252" t="s">
        <v>453</v>
      </c>
      <c r="J179" s="252">
        <v>20</v>
      </c>
      <c r="K179" s="298"/>
    </row>
    <row r="180" spans="2:11" s="1" customFormat="1" ht="15" customHeight="1">
      <c r="B180" s="275"/>
      <c r="C180" s="252" t="s">
        <v>54</v>
      </c>
      <c r="D180" s="252"/>
      <c r="E180" s="252"/>
      <c r="F180" s="273" t="s">
        <v>451</v>
      </c>
      <c r="G180" s="252"/>
      <c r="H180" s="252" t="s">
        <v>524</v>
      </c>
      <c r="I180" s="252" t="s">
        <v>453</v>
      </c>
      <c r="J180" s="252">
        <v>255</v>
      </c>
      <c r="K180" s="298"/>
    </row>
    <row r="181" spans="2:11" s="1" customFormat="1" ht="15" customHeight="1">
      <c r="B181" s="275"/>
      <c r="C181" s="252" t="s">
        <v>100</v>
      </c>
      <c r="D181" s="252"/>
      <c r="E181" s="252"/>
      <c r="F181" s="273" t="s">
        <v>451</v>
      </c>
      <c r="G181" s="252"/>
      <c r="H181" s="252" t="s">
        <v>415</v>
      </c>
      <c r="I181" s="252" t="s">
        <v>453</v>
      </c>
      <c r="J181" s="252">
        <v>10</v>
      </c>
      <c r="K181" s="298"/>
    </row>
    <row r="182" spans="2:11" s="1" customFormat="1" ht="15" customHeight="1">
      <c r="B182" s="275"/>
      <c r="C182" s="252" t="s">
        <v>101</v>
      </c>
      <c r="D182" s="252"/>
      <c r="E182" s="252"/>
      <c r="F182" s="273" t="s">
        <v>451</v>
      </c>
      <c r="G182" s="252"/>
      <c r="H182" s="252" t="s">
        <v>525</v>
      </c>
      <c r="I182" s="252" t="s">
        <v>486</v>
      </c>
      <c r="J182" s="252"/>
      <c r="K182" s="298"/>
    </row>
    <row r="183" spans="2:11" s="1" customFormat="1" ht="15" customHeight="1">
      <c r="B183" s="275"/>
      <c r="C183" s="252" t="s">
        <v>526</v>
      </c>
      <c r="D183" s="252"/>
      <c r="E183" s="252"/>
      <c r="F183" s="273" t="s">
        <v>451</v>
      </c>
      <c r="G183" s="252"/>
      <c r="H183" s="252" t="s">
        <v>527</v>
      </c>
      <c r="I183" s="252" t="s">
        <v>486</v>
      </c>
      <c r="J183" s="252"/>
      <c r="K183" s="298"/>
    </row>
    <row r="184" spans="2:11" s="1" customFormat="1" ht="15" customHeight="1">
      <c r="B184" s="275"/>
      <c r="C184" s="252" t="s">
        <v>515</v>
      </c>
      <c r="D184" s="252"/>
      <c r="E184" s="252"/>
      <c r="F184" s="273" t="s">
        <v>451</v>
      </c>
      <c r="G184" s="252"/>
      <c r="H184" s="252" t="s">
        <v>528</v>
      </c>
      <c r="I184" s="252" t="s">
        <v>486</v>
      </c>
      <c r="J184" s="252"/>
      <c r="K184" s="298"/>
    </row>
    <row r="185" spans="2:11" s="1" customFormat="1" ht="15" customHeight="1">
      <c r="B185" s="275"/>
      <c r="C185" s="252" t="s">
        <v>103</v>
      </c>
      <c r="D185" s="252"/>
      <c r="E185" s="252"/>
      <c r="F185" s="273" t="s">
        <v>457</v>
      </c>
      <c r="G185" s="252"/>
      <c r="H185" s="252" t="s">
        <v>529</v>
      </c>
      <c r="I185" s="252" t="s">
        <v>453</v>
      </c>
      <c r="J185" s="252">
        <v>50</v>
      </c>
      <c r="K185" s="298"/>
    </row>
    <row r="186" spans="2:11" s="1" customFormat="1" ht="15" customHeight="1">
      <c r="B186" s="275"/>
      <c r="C186" s="252" t="s">
        <v>530</v>
      </c>
      <c r="D186" s="252"/>
      <c r="E186" s="252"/>
      <c r="F186" s="273" t="s">
        <v>457</v>
      </c>
      <c r="G186" s="252"/>
      <c r="H186" s="252" t="s">
        <v>531</v>
      </c>
      <c r="I186" s="252" t="s">
        <v>532</v>
      </c>
      <c r="J186" s="252"/>
      <c r="K186" s="298"/>
    </row>
    <row r="187" spans="2:11" s="1" customFormat="1" ht="15" customHeight="1">
      <c r="B187" s="275"/>
      <c r="C187" s="252" t="s">
        <v>533</v>
      </c>
      <c r="D187" s="252"/>
      <c r="E187" s="252"/>
      <c r="F187" s="273" t="s">
        <v>457</v>
      </c>
      <c r="G187" s="252"/>
      <c r="H187" s="252" t="s">
        <v>534</v>
      </c>
      <c r="I187" s="252" t="s">
        <v>532</v>
      </c>
      <c r="J187" s="252"/>
      <c r="K187" s="298"/>
    </row>
    <row r="188" spans="2:11" s="1" customFormat="1" ht="15" customHeight="1">
      <c r="B188" s="275"/>
      <c r="C188" s="252" t="s">
        <v>535</v>
      </c>
      <c r="D188" s="252"/>
      <c r="E188" s="252"/>
      <c r="F188" s="273" t="s">
        <v>457</v>
      </c>
      <c r="G188" s="252"/>
      <c r="H188" s="252" t="s">
        <v>536</v>
      </c>
      <c r="I188" s="252" t="s">
        <v>532</v>
      </c>
      <c r="J188" s="252"/>
      <c r="K188" s="298"/>
    </row>
    <row r="189" spans="2:11" s="1" customFormat="1" ht="15" customHeight="1">
      <c r="B189" s="275"/>
      <c r="C189" s="311" t="s">
        <v>537</v>
      </c>
      <c r="D189" s="252"/>
      <c r="E189" s="252"/>
      <c r="F189" s="273" t="s">
        <v>457</v>
      </c>
      <c r="G189" s="252"/>
      <c r="H189" s="252" t="s">
        <v>538</v>
      </c>
      <c r="I189" s="252" t="s">
        <v>539</v>
      </c>
      <c r="J189" s="312" t="s">
        <v>540</v>
      </c>
      <c r="K189" s="298"/>
    </row>
    <row r="190" spans="2:11" s="1" customFormat="1" ht="15" customHeight="1">
      <c r="B190" s="275"/>
      <c r="C190" s="311" t="s">
        <v>42</v>
      </c>
      <c r="D190" s="252"/>
      <c r="E190" s="252"/>
      <c r="F190" s="273" t="s">
        <v>451</v>
      </c>
      <c r="G190" s="252"/>
      <c r="H190" s="249" t="s">
        <v>541</v>
      </c>
      <c r="I190" s="252" t="s">
        <v>542</v>
      </c>
      <c r="J190" s="252"/>
      <c r="K190" s="298"/>
    </row>
    <row r="191" spans="2:11" s="1" customFormat="1" ht="15" customHeight="1">
      <c r="B191" s="275"/>
      <c r="C191" s="311" t="s">
        <v>543</v>
      </c>
      <c r="D191" s="252"/>
      <c r="E191" s="252"/>
      <c r="F191" s="273" t="s">
        <v>451</v>
      </c>
      <c r="G191" s="252"/>
      <c r="H191" s="252" t="s">
        <v>544</v>
      </c>
      <c r="I191" s="252" t="s">
        <v>486</v>
      </c>
      <c r="J191" s="252"/>
      <c r="K191" s="298"/>
    </row>
    <row r="192" spans="2:11" s="1" customFormat="1" ht="15" customHeight="1">
      <c r="B192" s="275"/>
      <c r="C192" s="311" t="s">
        <v>545</v>
      </c>
      <c r="D192" s="252"/>
      <c r="E192" s="252"/>
      <c r="F192" s="273" t="s">
        <v>451</v>
      </c>
      <c r="G192" s="252"/>
      <c r="H192" s="252" t="s">
        <v>546</v>
      </c>
      <c r="I192" s="252" t="s">
        <v>486</v>
      </c>
      <c r="J192" s="252"/>
      <c r="K192" s="298"/>
    </row>
    <row r="193" spans="2:11" s="1" customFormat="1" ht="15" customHeight="1">
      <c r="B193" s="275"/>
      <c r="C193" s="311" t="s">
        <v>547</v>
      </c>
      <c r="D193" s="252"/>
      <c r="E193" s="252"/>
      <c r="F193" s="273" t="s">
        <v>457</v>
      </c>
      <c r="G193" s="252"/>
      <c r="H193" s="252" t="s">
        <v>548</v>
      </c>
      <c r="I193" s="252" t="s">
        <v>486</v>
      </c>
      <c r="J193" s="252"/>
      <c r="K193" s="298"/>
    </row>
    <row r="194" spans="2:11" s="1" customFormat="1" ht="15" customHeight="1">
      <c r="B194" s="304"/>
      <c r="C194" s="313"/>
      <c r="D194" s="284"/>
      <c r="E194" s="284"/>
      <c r="F194" s="284"/>
      <c r="G194" s="284"/>
      <c r="H194" s="284"/>
      <c r="I194" s="284"/>
      <c r="J194" s="284"/>
      <c r="K194" s="305"/>
    </row>
    <row r="195" spans="2:11" s="1" customFormat="1" ht="18.75" customHeight="1">
      <c r="B195" s="286"/>
      <c r="C195" s="296"/>
      <c r="D195" s="296"/>
      <c r="E195" s="296"/>
      <c r="F195" s="306"/>
      <c r="G195" s="296"/>
      <c r="H195" s="296"/>
      <c r="I195" s="296"/>
      <c r="J195" s="296"/>
      <c r="K195" s="286"/>
    </row>
    <row r="196" spans="2:11" s="1" customFormat="1" ht="18.75" customHeight="1">
      <c r="B196" s="286"/>
      <c r="C196" s="296"/>
      <c r="D196" s="296"/>
      <c r="E196" s="296"/>
      <c r="F196" s="306"/>
      <c r="G196" s="296"/>
      <c r="H196" s="296"/>
      <c r="I196" s="296"/>
      <c r="J196" s="296"/>
      <c r="K196" s="286"/>
    </row>
    <row r="197" spans="2:11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pans="2:11" s="1" customFormat="1" ht="12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pans="2:11" s="1" customFormat="1" ht="22.2">
      <c r="B199" s="244"/>
      <c r="C199" s="372" t="s">
        <v>549</v>
      </c>
      <c r="D199" s="372"/>
      <c r="E199" s="372"/>
      <c r="F199" s="372"/>
      <c r="G199" s="372"/>
      <c r="H199" s="372"/>
      <c r="I199" s="372"/>
      <c r="J199" s="372"/>
      <c r="K199" s="245"/>
    </row>
    <row r="200" spans="2:11" s="1" customFormat="1" ht="25.5" customHeight="1">
      <c r="B200" s="244"/>
      <c r="C200" s="314" t="s">
        <v>550</v>
      </c>
      <c r="D200" s="314"/>
      <c r="E200" s="314"/>
      <c r="F200" s="314" t="s">
        <v>551</v>
      </c>
      <c r="G200" s="315"/>
      <c r="H200" s="373" t="s">
        <v>552</v>
      </c>
      <c r="I200" s="373"/>
      <c r="J200" s="373"/>
      <c r="K200" s="245"/>
    </row>
    <row r="201" spans="2:11" s="1" customFormat="1" ht="5.25" customHeight="1">
      <c r="B201" s="275"/>
      <c r="C201" s="270"/>
      <c r="D201" s="270"/>
      <c r="E201" s="270"/>
      <c r="F201" s="270"/>
      <c r="G201" s="296"/>
      <c r="H201" s="270"/>
      <c r="I201" s="270"/>
      <c r="J201" s="270"/>
      <c r="K201" s="298"/>
    </row>
    <row r="202" spans="2:11" s="1" customFormat="1" ht="15" customHeight="1">
      <c r="B202" s="275"/>
      <c r="C202" s="252" t="s">
        <v>542</v>
      </c>
      <c r="D202" s="252"/>
      <c r="E202" s="252"/>
      <c r="F202" s="273" t="s">
        <v>43</v>
      </c>
      <c r="G202" s="252"/>
      <c r="H202" s="374" t="s">
        <v>553</v>
      </c>
      <c r="I202" s="374"/>
      <c r="J202" s="374"/>
      <c r="K202" s="298"/>
    </row>
    <row r="203" spans="2:11" s="1" customFormat="1" ht="15" customHeight="1">
      <c r="B203" s="275"/>
      <c r="C203" s="252"/>
      <c r="D203" s="252"/>
      <c r="E203" s="252"/>
      <c r="F203" s="273" t="s">
        <v>44</v>
      </c>
      <c r="G203" s="252"/>
      <c r="H203" s="374" t="s">
        <v>554</v>
      </c>
      <c r="I203" s="374"/>
      <c r="J203" s="374"/>
      <c r="K203" s="298"/>
    </row>
    <row r="204" spans="2:11" s="1" customFormat="1" ht="15" customHeight="1">
      <c r="B204" s="275"/>
      <c r="C204" s="252"/>
      <c r="D204" s="252"/>
      <c r="E204" s="252"/>
      <c r="F204" s="273" t="s">
        <v>47</v>
      </c>
      <c r="G204" s="252"/>
      <c r="H204" s="374" t="s">
        <v>555</v>
      </c>
      <c r="I204" s="374"/>
      <c r="J204" s="374"/>
      <c r="K204" s="298"/>
    </row>
    <row r="205" spans="2:11" s="1" customFormat="1" ht="15" customHeight="1">
      <c r="B205" s="275"/>
      <c r="C205" s="252"/>
      <c r="D205" s="252"/>
      <c r="E205" s="252"/>
      <c r="F205" s="273" t="s">
        <v>45</v>
      </c>
      <c r="G205" s="252"/>
      <c r="H205" s="374" t="s">
        <v>556</v>
      </c>
      <c r="I205" s="374"/>
      <c r="J205" s="374"/>
      <c r="K205" s="298"/>
    </row>
    <row r="206" spans="2:11" s="1" customFormat="1" ht="15" customHeight="1">
      <c r="B206" s="275"/>
      <c r="C206" s="252"/>
      <c r="D206" s="252"/>
      <c r="E206" s="252"/>
      <c r="F206" s="273" t="s">
        <v>46</v>
      </c>
      <c r="G206" s="252"/>
      <c r="H206" s="374" t="s">
        <v>557</v>
      </c>
      <c r="I206" s="374"/>
      <c r="J206" s="374"/>
      <c r="K206" s="298"/>
    </row>
    <row r="207" spans="2:11" s="1" customFormat="1" ht="15" customHeight="1">
      <c r="B207" s="275"/>
      <c r="C207" s="252"/>
      <c r="D207" s="252"/>
      <c r="E207" s="252"/>
      <c r="F207" s="273"/>
      <c r="G207" s="252"/>
      <c r="H207" s="252"/>
      <c r="I207" s="252"/>
      <c r="J207" s="252"/>
      <c r="K207" s="298"/>
    </row>
    <row r="208" spans="2:11" s="1" customFormat="1" ht="15" customHeight="1">
      <c r="B208" s="275"/>
      <c r="C208" s="252" t="s">
        <v>498</v>
      </c>
      <c r="D208" s="252"/>
      <c r="E208" s="252"/>
      <c r="F208" s="273" t="s">
        <v>79</v>
      </c>
      <c r="G208" s="252"/>
      <c r="H208" s="374" t="s">
        <v>558</v>
      </c>
      <c r="I208" s="374"/>
      <c r="J208" s="374"/>
      <c r="K208" s="298"/>
    </row>
    <row r="209" spans="2:11" s="1" customFormat="1" ht="15" customHeight="1">
      <c r="B209" s="275"/>
      <c r="C209" s="252"/>
      <c r="D209" s="252"/>
      <c r="E209" s="252"/>
      <c r="F209" s="273" t="s">
        <v>395</v>
      </c>
      <c r="G209" s="252"/>
      <c r="H209" s="374" t="s">
        <v>396</v>
      </c>
      <c r="I209" s="374"/>
      <c r="J209" s="374"/>
      <c r="K209" s="298"/>
    </row>
    <row r="210" spans="2:11" s="1" customFormat="1" ht="15" customHeight="1">
      <c r="B210" s="275"/>
      <c r="C210" s="252"/>
      <c r="D210" s="252"/>
      <c r="E210" s="252"/>
      <c r="F210" s="273" t="s">
        <v>393</v>
      </c>
      <c r="G210" s="252"/>
      <c r="H210" s="374" t="s">
        <v>559</v>
      </c>
      <c r="I210" s="374"/>
      <c r="J210" s="374"/>
      <c r="K210" s="298"/>
    </row>
    <row r="211" spans="2:11" s="1" customFormat="1" ht="15" customHeight="1">
      <c r="B211" s="316"/>
      <c r="C211" s="252"/>
      <c r="D211" s="252"/>
      <c r="E211" s="252"/>
      <c r="F211" s="273" t="s">
        <v>83</v>
      </c>
      <c r="G211" s="311"/>
      <c r="H211" s="375" t="s">
        <v>84</v>
      </c>
      <c r="I211" s="375"/>
      <c r="J211" s="375"/>
      <c r="K211" s="317"/>
    </row>
    <row r="212" spans="2:11" s="1" customFormat="1" ht="15" customHeight="1">
      <c r="B212" s="316"/>
      <c r="C212" s="252"/>
      <c r="D212" s="252"/>
      <c r="E212" s="252"/>
      <c r="F212" s="273" t="s">
        <v>397</v>
      </c>
      <c r="G212" s="311"/>
      <c r="H212" s="375" t="s">
        <v>301</v>
      </c>
      <c r="I212" s="375"/>
      <c r="J212" s="375"/>
      <c r="K212" s="317"/>
    </row>
    <row r="213" spans="2:11" s="1" customFormat="1" ht="15" customHeight="1">
      <c r="B213" s="316"/>
      <c r="C213" s="252"/>
      <c r="D213" s="252"/>
      <c r="E213" s="252"/>
      <c r="F213" s="273"/>
      <c r="G213" s="311"/>
      <c r="H213" s="302"/>
      <c r="I213" s="302"/>
      <c r="J213" s="302"/>
      <c r="K213" s="317"/>
    </row>
    <row r="214" spans="2:11" s="1" customFormat="1" ht="15" customHeight="1">
      <c r="B214" s="316"/>
      <c r="C214" s="252" t="s">
        <v>522</v>
      </c>
      <c r="D214" s="252"/>
      <c r="E214" s="252"/>
      <c r="F214" s="273">
        <v>1</v>
      </c>
      <c r="G214" s="311"/>
      <c r="H214" s="375" t="s">
        <v>560</v>
      </c>
      <c r="I214" s="375"/>
      <c r="J214" s="375"/>
      <c r="K214" s="317"/>
    </row>
    <row r="215" spans="2:11" s="1" customFormat="1" ht="15" customHeight="1">
      <c r="B215" s="316"/>
      <c r="C215" s="252"/>
      <c r="D215" s="252"/>
      <c r="E215" s="252"/>
      <c r="F215" s="273">
        <v>2</v>
      </c>
      <c r="G215" s="311"/>
      <c r="H215" s="375" t="s">
        <v>561</v>
      </c>
      <c r="I215" s="375"/>
      <c r="J215" s="375"/>
      <c r="K215" s="317"/>
    </row>
    <row r="216" spans="2:11" s="1" customFormat="1" ht="15" customHeight="1">
      <c r="B216" s="316"/>
      <c r="C216" s="252"/>
      <c r="D216" s="252"/>
      <c r="E216" s="252"/>
      <c r="F216" s="273">
        <v>3</v>
      </c>
      <c r="G216" s="311"/>
      <c r="H216" s="375" t="s">
        <v>562</v>
      </c>
      <c r="I216" s="375"/>
      <c r="J216" s="375"/>
      <c r="K216" s="317"/>
    </row>
    <row r="217" spans="2:11" s="1" customFormat="1" ht="15" customHeight="1">
      <c r="B217" s="316"/>
      <c r="C217" s="252"/>
      <c r="D217" s="252"/>
      <c r="E217" s="252"/>
      <c r="F217" s="273">
        <v>4</v>
      </c>
      <c r="G217" s="311"/>
      <c r="H217" s="375" t="s">
        <v>563</v>
      </c>
      <c r="I217" s="375"/>
      <c r="J217" s="375"/>
      <c r="K217" s="317"/>
    </row>
    <row r="218" spans="2:11" s="1" customFormat="1" ht="12.75" customHeight="1">
      <c r="B218" s="318"/>
      <c r="C218" s="319"/>
      <c r="D218" s="319"/>
      <c r="E218" s="319"/>
      <c r="F218" s="319"/>
      <c r="G218" s="319"/>
      <c r="H218" s="319"/>
      <c r="I218" s="319"/>
      <c r="J218" s="319"/>
      <c r="K218" s="32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SO-01 - Oprava PB hráze</vt:lpstr>
      <vt:lpstr>VON - Vedlejší a ostatní ...</vt:lpstr>
      <vt:lpstr>Pokyny pro vyplnění</vt:lpstr>
      <vt:lpstr>'Rekapitulace stavby'!Názvy_tisku</vt:lpstr>
      <vt:lpstr>'SO-01 - Oprava PB hráze'!Názvy_tisku</vt:lpstr>
      <vt:lpstr>'VON - Vedlejší a ostatní ...'!Názvy_tisku</vt:lpstr>
      <vt:lpstr>'Pokyny pro vyplnění'!Oblast_tisku</vt:lpstr>
      <vt:lpstr>'Rekapitulace stavby'!Oblast_tisku</vt:lpstr>
      <vt:lpstr>'SO-01 - Oprava PB hráze'!Oblast_tisku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Rajnoch</dc:creator>
  <cp:lastModifiedBy>Banot</cp:lastModifiedBy>
  <dcterms:created xsi:type="dcterms:W3CDTF">2022-01-26T07:52:20Z</dcterms:created>
  <dcterms:modified xsi:type="dcterms:W3CDTF">2022-06-14T09:32:44Z</dcterms:modified>
</cp:coreProperties>
</file>