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0722 - Kamenice, Velké H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'70722 - Kamenice, Velké H...'!$C$77:$K$107</definedName>
    <definedName name="_xlnm.Print_Area" localSheetId="1">'70722 - Kamenice, Velké H...'!$C$4:$J$37,'70722 - Kamenice, Velké H...'!$C$43:$J$61,'70722 - Kamenice, Velké H...'!$C$67:$K$107</definedName>
    <definedName name="_xlnm.Print_Titles" localSheetId="1">'70722 - Kamenice, Velké H...'!$77:$77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6"/>
  <c r="BH106"/>
  <c r="BG106"/>
  <c r="BF106"/>
  <c r="T106"/>
  <c r="T105"/>
  <c r="T104"/>
  <c r="R106"/>
  <c r="R105"/>
  <c r="R104"/>
  <c r="P106"/>
  <c r="P105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BI81"/>
  <c r="BH81"/>
  <c r="BG81"/>
  <c r="BF81"/>
  <c r="T81"/>
  <c r="R81"/>
  <c r="P81"/>
  <c r="J75"/>
  <c r="F72"/>
  <c r="E70"/>
  <c r="J51"/>
  <c r="F48"/>
  <c r="E46"/>
  <c r="J19"/>
  <c r="E19"/>
  <c r="J74"/>
  <c r="J18"/>
  <c r="J16"/>
  <c r="E16"/>
  <c r="F75"/>
  <c r="J15"/>
  <c r="J13"/>
  <c r="E13"/>
  <c r="F74"/>
  <c r="J12"/>
  <c r="J10"/>
  <c r="J48"/>
  <c i="1" r="L50"/>
  <c r="AM50"/>
  <c r="AM49"/>
  <c r="L49"/>
  <c r="AM47"/>
  <c r="L47"/>
  <c r="L45"/>
  <c r="L44"/>
  <c i="2" r="BK86"/>
  <c r="J95"/>
  <c r="BK95"/>
  <c r="J99"/>
  <c r="BK89"/>
  <c r="J97"/>
  <c r="J106"/>
  <c r="J86"/>
  <c r="BK106"/>
  <c i="1" r="AS54"/>
  <c i="2" r="BK102"/>
  <c r="BK93"/>
  <c r="J89"/>
  <c r="BK81"/>
  <c r="J102"/>
  <c r="BK97"/>
  <c r="BK99"/>
  <c r="J101"/>
  <c r="J81"/>
  <c r="BK101"/>
  <c r="J93"/>
  <c l="1" r="BK80"/>
  <c r="J80"/>
  <c r="J57"/>
  <c r="T80"/>
  <c r="R88"/>
  <c r="BK88"/>
  <c r="J88"/>
  <c r="J58"/>
  <c r="P80"/>
  <c r="T88"/>
  <c r="P88"/>
  <c r="R80"/>
  <c r="R79"/>
  <c r="R78"/>
  <c r="BK105"/>
  <c r="J105"/>
  <c r="J60"/>
  <c r="J50"/>
  <c r="BE86"/>
  <c r="BE95"/>
  <c r="BE99"/>
  <c r="F50"/>
  <c r="BE89"/>
  <c r="BE97"/>
  <c r="BE102"/>
  <c r="F51"/>
  <c r="J72"/>
  <c r="BE81"/>
  <c r="BE101"/>
  <c r="BE106"/>
  <c r="BE93"/>
  <c r="F33"/>
  <c i="1" r="BB55"/>
  <c r="BB54"/>
  <c r="W31"/>
  <c i="2" r="J32"/>
  <c i="1" r="AW55"/>
  <c i="2" r="F34"/>
  <c i="1" r="BC55"/>
  <c r="BC54"/>
  <c r="AY54"/>
  <c i="2" r="F35"/>
  <c i="1" r="BD55"/>
  <c r="BD54"/>
  <c r="W33"/>
  <c i="2" r="F32"/>
  <c i="1" r="BA55"/>
  <c r="BA54"/>
  <c r="AW54"/>
  <c r="AK30"/>
  <c i="2" l="1" r="P79"/>
  <c r="P78"/>
  <c i="1" r="AU55"/>
  <c i="2" r="T79"/>
  <c r="T78"/>
  <c r="BK104"/>
  <c r="J104"/>
  <c r="J59"/>
  <c r="BK79"/>
  <c r="J79"/>
  <c r="J56"/>
  <c i="1" r="AU54"/>
  <c i="2" r="F31"/>
  <c i="1" r="AZ55"/>
  <c r="AZ54"/>
  <c r="AV54"/>
  <c r="AK29"/>
  <c i="2" r="J31"/>
  <c i="1" r="AV55"/>
  <c r="AT55"/>
  <c r="AX54"/>
  <c r="W30"/>
  <c r="W32"/>
  <c i="2" l="1" r="BK78"/>
  <c r="J78"/>
  <c r="J55"/>
  <c i="1"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<sst xmlns="http://schemas.openxmlformats.org/spreadsheetml/2006/main">
  <si>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</si>
  <si>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</si>
  <si>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</si>
  <si>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</si>
  <si>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</si>
  <si>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{712a6a12-d395-43b5-a74f-7a2dcb704bc2}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</si>
  <si>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</si>
  <si>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</si>
  <si>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</si>
  <si>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</si>
  <si>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</si>
  <si>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</si>
  <si>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</si>
  <si>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70722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</si>
  <si>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</si>
  <si>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</si>
  <si>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Kamenice, Velké Hamry, smýcení náletů, ř.km 13,339 - 14,550</t>
  </si>
  <si>
    <t>KSO:</t>
  </si>
  <si>
    <t>833 2</t>
  </si>
  <si>
    <t>CC-CZ:</t>
  </si>
  <si>
    <t>2</t>
  </si>
  <si>
    <t>Místo:</t>
  </si>
  <si>
    <t xml:space="preserve"> </t>
  </si>
  <si>
    <t>Datum:</t>
  </si>
  <si>
    <t>1. 2. 2022</t>
  </si>
  <si>
    <t>Zadavatel:</t>
  </si>
  <si>
    <t>IČ:</t>
  </si>
  <si>
    <t/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</si>
  <si>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</si>
  <si>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</si>
  <si>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</si>
  <si>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</si>
  <si>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</si>
  <si>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</si>
  <si>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</si>
  <si>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</si>
  <si>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</si>
  <si>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</si>
  <si>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</si>
  <si>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</si>
  <si>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</si>
  <si>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</si>
  <si>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</si>
  <si>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</si>
  <si>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</si>
  <si>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</si>
  <si>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</si>
  <si>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</si>
  <si>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</si>
  <si>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</si>
  <si>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</si>
  <si>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</si>
  <si>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</si>
  <si>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</si>
  <si>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</si>
  <si>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</si>
  <si>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</si>
  <si>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</si>
  <si>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</si>
  <si>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</si>
  <si>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</si>
  <si>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</si>
  <si>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</si>
  <si>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</si>
  <si>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</si>
  <si>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</si>
  <si>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</si>
  <si>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</si>
  <si>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</si>
  <si>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</si>
  <si>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</si>
  <si>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</si>
  <si>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</si>
  <si>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</si>
  <si>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</si>
  <si>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</si>
  <si>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</si>
  <si>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</si>
  <si>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</si>
  <si>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</si>
  <si>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</si>
  <si>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</si>
  <si>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</si>
  <si>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</si>
  <si>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Vedlejší a ostatní náklady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</si>
  <si>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</si>
  <si>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</si>
  <si>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</si>
  <si>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</si>
  <si>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</si>
  <si>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</si>
  <si>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</si>
  <si>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</si>
  <si>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</si>
  <si>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</si>
  <si>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</si>
  <si>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</si>
  <si>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</si>
  <si>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</si>
  <si>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</si>
  <si>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</si>
  <si>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</si>
  <si>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</si>
  <si>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</si>
  <si>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</si>
  <si>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111203202</t>
  </si>
  <si>
    <t>Odstranění křovin a stromů s ponecháním kořenů průměru kmene do 100 mm, při jakémkoliv sklonu terénu mimo LTM, při celkové ploše přes 1 000 do 10 000 m2</t>
  </si>
  <si>
    <t>m2</t>
  </si>
  <si>
    <t>CS ÚRS 2022 01</t>
  </si>
  <si>
    <t>4</t>
  </si>
  <si>
    <t>54628218</t>
  </si>
  <si>
    <t>Online PSC</t>
  </si>
  <si>
    <t>https://podminky.urs.cz/item/CS_URS_2022_01/111203202</t>
  </si>
  <si>
    <t>VV</t>
  </si>
  <si>
    <t>6670 "LB</t>
  </si>
  <si>
    <t>1105 "PB</t>
  </si>
  <si>
    <t>Součet</t>
  </si>
  <si>
    <t>111209111</t>
  </si>
  <si>
    <t>Spálení proutí, klestu z prořezávek a odstraněných křovin pro jakoukoliv dřevinu</t>
  </si>
  <si>
    <t>2084688120</t>
  </si>
  <si>
    <t>https://podminky.urs.cz/item/CS_URS_2022_01/111209111</t>
  </si>
  <si>
    <t>9</t>
  </si>
  <si>
    <t>Vedlejší a ostatní náklady</t>
  </si>
  <si>
    <t>3</t>
  </si>
  <si>
    <t>93812R</t>
  </si>
  <si>
    <t>Ošetření řezných ploch porostů herbicidy průměru do 10 cm</t>
  </si>
  <si>
    <t>1280399820</t>
  </si>
  <si>
    <t>P</t>
  </si>
  <si>
    <t>Poznámka k položce:_x000d_
- aplikace colorovaného herbicidu štetcem pouze na řeznou plochu</t>
  </si>
  <si>
    <t>7775</t>
  </si>
  <si>
    <t>R000000004</t>
  </si>
  <si>
    <t>Příplatek za ztížený přístup do koryta</t>
  </si>
  <si>
    <t>soubor</t>
  </si>
  <si>
    <t>-688350513</t>
  </si>
  <si>
    <t>Poznámka k položce:_x000d_
- nutné použít žebříky, výška zdí do 4m</t>
  </si>
  <si>
    <t>5</t>
  </si>
  <si>
    <t>R000000005</t>
  </si>
  <si>
    <t>Bezpečnostní opatření při práci nad vodní hladinou</t>
  </si>
  <si>
    <t>-1420010767</t>
  </si>
  <si>
    <t>Poznámka k položce:_x000d_
-plovací vesty, bezpečnostní žebříky do vody,...</t>
  </si>
  <si>
    <t>6</t>
  </si>
  <si>
    <t>R000000101</t>
  </si>
  <si>
    <t>Bezpečnostní opatření</t>
  </si>
  <si>
    <t>287055417</t>
  </si>
  <si>
    <t>Poznámka k položce:_x000d_
- další bezpečnostní opatření dle uvážení zhotovitele</t>
  </si>
  <si>
    <t>7</t>
  </si>
  <si>
    <t>R000000102</t>
  </si>
  <si>
    <t>Zajištění fotodokumentace veškerých provedených zásahů</t>
  </si>
  <si>
    <t>58353096</t>
  </si>
  <si>
    <t>Poznámka k položce:_x000d_
- provedení fotodokumentace lokality před započetím a po dokončení zásahu_x000d_
- vypracování a předání závěrečné zprávy o provedeném zásahu s fotodokumentací v příloze ve dvou paré v tištěné formě a digitální formě zástupci investora</t>
  </si>
  <si>
    <t>8</t>
  </si>
  <si>
    <t>R000000104</t>
  </si>
  <si>
    <t xml:space="preserve">Zpracování povodňového plánu stavby dle §71 zákona č. 254/2001 Sb. včetně zajištění schválení příslušnými orgány správy a Povodím Labe, státní podnik_x000d_
</t>
  </si>
  <si>
    <t>2035822435</t>
  </si>
  <si>
    <t>R000000105</t>
  </si>
  <si>
    <t>Manipulování dřevní hmoty ručně</t>
  </si>
  <si>
    <t>1604358441</t>
  </si>
  <si>
    <t>Poznámka k položce:_x000d_
-snesení křovin na hromady</t>
  </si>
  <si>
    <t>VRN</t>
  </si>
  <si>
    <t>Vedlejší rozpočtové náklady</t>
  </si>
  <si>
    <t>VRN6</t>
  </si>
  <si>
    <t>Územní vlivy</t>
  </si>
  <si>
    <t>10</t>
  </si>
  <si>
    <t>063002000</t>
  </si>
  <si>
    <t>Práce na těžce přístupných místech</t>
  </si>
  <si>
    <t>…</t>
  </si>
  <si>
    <t>1024</t>
  </si>
  <si>
    <t>-1581883038</t>
  </si>
  <si>
    <t>https://podminky.urs.cz/item/CS_URS_2022_01/063002000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</si>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</sst>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3202" TargetMode="External" /><Relationship Id="rId2" Type="http://schemas.openxmlformats.org/officeDocument/2006/relationships/hyperlink" Target="https://podminky.urs.cz/item/CS_URS_2022_01/111209111" TargetMode="External" /><Relationship Id="rId3" Type="http://schemas.openxmlformats.org/officeDocument/2006/relationships/hyperlink" Target="https://podminky.urs.cz/item/CS_URS_2022_01/063002000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20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27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27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27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27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27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70722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Kamenice, Velké Hamry, smýcení náletů, ř.km 13,339 - 14,550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1. 2. 2022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27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</v>
      </c>
      <c r="BV54" s="109" t="s">
        <v>71</v>
      </c>
      <c r="BW54" s="109" t="s">
        <v>5</v>
      </c>
      <c r="BX54" s="109" t="s">
        <v>72</v>
      </c>
      <c r="CL54" s="109" t="s">
        <v>18</v>
      </c>
    </row>
    <row r="55" s="7" customFormat="1" ht="24.75" customHeight="1">
      <c r="A55" s="110" t="s">
        <v>73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'70722 - Kamenice, Velké H...'!J28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74</v>
      </c>
      <c r="AR55" s="117"/>
      <c r="AS55" s="118">
        <v>0</v>
      </c>
      <c r="AT55" s="119">
        <f>ROUND(SUM(AV55:AW55),2)</f>
        <v>0</v>
      </c>
      <c r="AU55" s="120">
        <f>'70722 - Kamenice, Velké H...'!P78</f>
        <v>0</v>
      </c>
      <c r="AV55" s="119">
        <f>'70722 - Kamenice, Velké H...'!J31</f>
        <v>0</v>
      </c>
      <c r="AW55" s="119">
        <f>'70722 - Kamenice, Velké H...'!J32</f>
        <v>0</v>
      </c>
      <c r="AX55" s="119">
        <f>'70722 - Kamenice, Velké H...'!J33</f>
        <v>0</v>
      </c>
      <c r="AY55" s="119">
        <f>'70722 - Kamenice, Velké H...'!J34</f>
        <v>0</v>
      </c>
      <c r="AZ55" s="119">
        <f>'70722 - Kamenice, Velké H...'!F31</f>
        <v>0</v>
      </c>
      <c r="BA55" s="119">
        <f>'70722 - Kamenice, Velké H...'!F32</f>
        <v>0</v>
      </c>
      <c r="BB55" s="119">
        <f>'70722 - Kamenice, Velké H...'!F33</f>
        <v>0</v>
      </c>
      <c r="BC55" s="119">
        <f>'70722 - Kamenice, Velké H...'!F34</f>
        <v>0</v>
      </c>
      <c r="BD55" s="121">
        <f>'70722 - Kamenice, Velké H...'!F35</f>
        <v>0</v>
      </c>
      <c r="BE55" s="7"/>
      <c r="BT55" s="122" t="s">
        <v>75</v>
      </c>
      <c r="BU55" s="122" t="s">
        <v>76</v>
      </c>
      <c r="BV55" s="122" t="s">
        <v>71</v>
      </c>
      <c r="BW55" s="122" t="s">
        <v>5</v>
      </c>
      <c r="BX55" s="122" t="s">
        <v>72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r0+lr1b4Ncrcxf5GAavUm76iDH9NdrxYe9H5M2h6dUpL7Mnyouujh4lMYH8Ijval34vqZPCah9N1g2t3/Z2YwA==" hashValue="JuSYJ7ALogtCYqDxELY8Ul7MRwq1NQ3oifbh3kLJi3aOeRwaxiDLt36xaZOC4B5JBFRIAwDcoaFhvUpPWN4SE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0722 - Kamenice, Velké 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20</v>
      </c>
    </row>
    <row r="4" s="1" customFormat="1" ht="24.96" customHeight="1">
      <c r="B4" s="20"/>
      <c r="D4" s="125" t="s">
        <v>77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20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1. 2. 2022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28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">
        <v>27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34</v>
      </c>
      <c r="F22" s="38"/>
      <c r="G22" s="38"/>
      <c r="H22" s="38"/>
      <c r="I22" s="127" t="s">
        <v>28</v>
      </c>
      <c r="J22" s="130" t="s">
        <v>27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35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36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37</v>
      </c>
      <c r="E28" s="38"/>
      <c r="F28" s="38"/>
      <c r="G28" s="38"/>
      <c r="H28" s="38"/>
      <c r="I28" s="38"/>
      <c r="J28" s="138">
        <f>ROUND(J78,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39</v>
      </c>
      <c r="G30" s="38"/>
      <c r="H30" s="38"/>
      <c r="I30" s="139" t="s">
        <v>38</v>
      </c>
      <c r="J30" s="139" t="s">
        <v>40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41</v>
      </c>
      <c r="E31" s="127" t="s">
        <v>42</v>
      </c>
      <c r="F31" s="141">
        <f>ROUND((SUM(BE78:BE107)),  2)</f>
        <v>0</v>
      </c>
      <c r="G31" s="38"/>
      <c r="H31" s="38"/>
      <c r="I31" s="142">
        <v>0</v>
      </c>
      <c r="J31" s="141">
        <f>ROUND(((SUM(BE78:BE107))*I31),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43</v>
      </c>
      <c r="F32" s="141">
        <f>ROUND((SUM(BF78:BF107)),  2)</f>
        <v>0</v>
      </c>
      <c r="G32" s="38"/>
      <c r="H32" s="38"/>
      <c r="I32" s="142">
        <v>0</v>
      </c>
      <c r="J32" s="141">
        <f>ROUND(((SUM(BF78:BF107))*I32),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44</v>
      </c>
      <c r="F33" s="141">
        <f>ROUND((SUM(BG78:BG107)),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45</v>
      </c>
      <c r="F34" s="141">
        <f>ROUND((SUM(BH78:BH107)),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46</v>
      </c>
      <c r="F35" s="141">
        <f>ROUND((SUM(BI78:BI107)),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47</v>
      </c>
      <c r="E37" s="145"/>
      <c r="F37" s="145"/>
      <c r="G37" s="146" t="s">
        <v>48</v>
      </c>
      <c r="H37" s="147" t="s">
        <v>49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78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Kamenice, Velké Hamry, smýcení náletů, ř.km 13,339 - 14,550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 xml:space="preserve"> </v>
      </c>
      <c r="G48" s="40"/>
      <c r="H48" s="40"/>
      <c r="I48" s="32" t="s">
        <v>23</v>
      </c>
      <c r="J48" s="72" t="str">
        <f>IF(J10="","",J10)</f>
        <v>1. 2. 2022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79</v>
      </c>
      <c r="D53" s="155"/>
      <c r="E53" s="155"/>
      <c r="F53" s="155"/>
      <c r="G53" s="155"/>
      <c r="H53" s="155"/>
      <c r="I53" s="155"/>
      <c r="J53" s="156" t="s">
        <v>80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69</v>
      </c>
      <c r="D55" s="40"/>
      <c r="E55" s="40"/>
      <c r="F55" s="40"/>
      <c r="G55" s="40"/>
      <c r="H55" s="40"/>
      <c r="I55" s="40"/>
      <c r="J55" s="102">
        <f>J78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81</v>
      </c>
    </row>
    <row r="56" s="9" customFormat="1" ht="24.96" customHeight="1">
      <c r="A56" s="9"/>
      <c r="B56" s="158"/>
      <c r="C56" s="159"/>
      <c r="D56" s="160" t="s">
        <v>82</v>
      </c>
      <c r="E56" s="161"/>
      <c r="F56" s="161"/>
      <c r="G56" s="161"/>
      <c r="H56" s="161"/>
      <c r="I56" s="161"/>
      <c r="J56" s="162">
        <f>J79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83</v>
      </c>
      <c r="E57" s="167"/>
      <c r="F57" s="167"/>
      <c r="G57" s="167"/>
      <c r="H57" s="167"/>
      <c r="I57" s="167"/>
      <c r="J57" s="168">
        <f>J80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84</v>
      </c>
      <c r="E58" s="167"/>
      <c r="F58" s="167"/>
      <c r="G58" s="167"/>
      <c r="H58" s="167"/>
      <c r="I58" s="167"/>
      <c r="J58" s="168">
        <f>J88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58"/>
      <c r="C59" s="159"/>
      <c r="D59" s="160" t="s">
        <v>85</v>
      </c>
      <c r="E59" s="161"/>
      <c r="F59" s="161"/>
      <c r="G59" s="161"/>
      <c r="H59" s="161"/>
      <c r="I59" s="161"/>
      <c r="J59" s="162">
        <f>J104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4"/>
      <c r="C60" s="165"/>
      <c r="D60" s="166" t="s">
        <v>86</v>
      </c>
      <c r="E60" s="167"/>
      <c r="F60" s="167"/>
      <c r="G60" s="167"/>
      <c r="H60" s="167"/>
      <c r="I60" s="167"/>
      <c r="J60" s="168">
        <f>J105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2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87</v>
      </c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15</v>
      </c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69" t="str">
        <f>E7</f>
        <v>Kamenice, Velké Hamry, smýcení náletů, ř.km 13,339 - 14,550</v>
      </c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21</v>
      </c>
      <c r="D72" s="40"/>
      <c r="E72" s="40"/>
      <c r="F72" s="27" t="str">
        <f>F10</f>
        <v xml:space="preserve"> </v>
      </c>
      <c r="G72" s="40"/>
      <c r="H72" s="40"/>
      <c r="I72" s="32" t="s">
        <v>23</v>
      </c>
      <c r="J72" s="72" t="str">
        <f>IF(J10="","",J10)</f>
        <v>1. 2. 2022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15" customHeight="1">
      <c r="A74" s="38"/>
      <c r="B74" s="39"/>
      <c r="C74" s="32" t="s">
        <v>25</v>
      </c>
      <c r="D74" s="40"/>
      <c r="E74" s="40"/>
      <c r="F74" s="27" t="str">
        <f>E13</f>
        <v xml:space="preserve"> </v>
      </c>
      <c r="G74" s="40"/>
      <c r="H74" s="40"/>
      <c r="I74" s="32" t="s">
        <v>31</v>
      </c>
      <c r="J74" s="36" t="str">
        <f>E19</f>
        <v xml:space="preserve"> 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29</v>
      </c>
      <c r="D75" s="40"/>
      <c r="E75" s="40"/>
      <c r="F75" s="27" t="str">
        <f>IF(E16="","",E16)</f>
        <v>Vyplň údaj</v>
      </c>
      <c r="G75" s="40"/>
      <c r="H75" s="40"/>
      <c r="I75" s="32" t="s">
        <v>33</v>
      </c>
      <c r="J75" s="36" t="str">
        <f>E22</f>
        <v>Hlubuček V.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0.32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1" customFormat="1" ht="29.28" customHeight="1">
      <c r="A77" s="170"/>
      <c r="B77" s="171"/>
      <c r="C77" s="172" t="s">
        <v>88</v>
      </c>
      <c r="D77" s="173" t="s">
        <v>56</v>
      </c>
      <c r="E77" s="173" t="s">
        <v>52</v>
      </c>
      <c r="F77" s="173" t="s">
        <v>53</v>
      </c>
      <c r="G77" s="173" t="s">
        <v>89</v>
      </c>
      <c r="H77" s="173" t="s">
        <v>90</v>
      </c>
      <c r="I77" s="173" t="s">
        <v>91</v>
      </c>
      <c r="J77" s="173" t="s">
        <v>80</v>
      </c>
      <c r="K77" s="174" t="s">
        <v>92</v>
      </c>
      <c r="L77" s="175"/>
      <c r="M77" s="92" t="s">
        <v>27</v>
      </c>
      <c r="N77" s="93" t="s">
        <v>41</v>
      </c>
      <c r="O77" s="93" t="s">
        <v>93</v>
      </c>
      <c r="P77" s="93" t="s">
        <v>94</v>
      </c>
      <c r="Q77" s="93" t="s">
        <v>95</v>
      </c>
      <c r="R77" s="93" t="s">
        <v>96</v>
      </c>
      <c r="S77" s="93" t="s">
        <v>97</v>
      </c>
      <c r="T77" s="94" t="s">
        <v>98</v>
      </c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="2" customFormat="1" ht="22.8" customHeight="1">
      <c r="A78" s="38"/>
      <c r="B78" s="39"/>
      <c r="C78" s="99" t="s">
        <v>99</v>
      </c>
      <c r="D78" s="40"/>
      <c r="E78" s="40"/>
      <c r="F78" s="40"/>
      <c r="G78" s="40"/>
      <c r="H78" s="40"/>
      <c r="I78" s="40"/>
      <c r="J78" s="176">
        <f>BK78</f>
        <v>0</v>
      </c>
      <c r="K78" s="40"/>
      <c r="L78" s="44"/>
      <c r="M78" s="95"/>
      <c r="N78" s="177"/>
      <c r="O78" s="96"/>
      <c r="P78" s="178">
        <f>P79+P104</f>
        <v>0</v>
      </c>
      <c r="Q78" s="96"/>
      <c r="R78" s="178">
        <f>R79+R104</f>
        <v>0.23325000000000001</v>
      </c>
      <c r="S78" s="96"/>
      <c r="T78" s="179">
        <f>T79+T104</f>
        <v>2.1299999999999999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T78" s="17" t="s">
        <v>70</v>
      </c>
      <c r="AU78" s="17" t="s">
        <v>81</v>
      </c>
      <c r="BK78" s="180">
        <f>BK79+BK104</f>
        <v>0</v>
      </c>
    </row>
    <row r="79" s="12" customFormat="1" ht="25.92" customHeight="1">
      <c r="A79" s="12"/>
      <c r="B79" s="181"/>
      <c r="C79" s="182"/>
      <c r="D79" s="183" t="s">
        <v>70</v>
      </c>
      <c r="E79" s="184" t="s">
        <v>100</v>
      </c>
      <c r="F79" s="184" t="s">
        <v>101</v>
      </c>
      <c r="G79" s="182"/>
      <c r="H79" s="182"/>
      <c r="I79" s="185"/>
      <c r="J79" s="186">
        <f>BK79</f>
        <v>0</v>
      </c>
      <c r="K79" s="182"/>
      <c r="L79" s="187"/>
      <c r="M79" s="188"/>
      <c r="N79" s="189"/>
      <c r="O79" s="189"/>
      <c r="P79" s="190">
        <f>P80+P88</f>
        <v>0</v>
      </c>
      <c r="Q79" s="189"/>
      <c r="R79" s="190">
        <f>R80+R88</f>
        <v>0.23325000000000001</v>
      </c>
      <c r="S79" s="189"/>
      <c r="T79" s="191">
        <f>T80+T88</f>
        <v>2.1299999999999999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75</v>
      </c>
      <c r="AT79" s="193" t="s">
        <v>70</v>
      </c>
      <c r="AU79" s="193" t="s">
        <v>7</v>
      </c>
      <c r="AY79" s="192" t="s">
        <v>102</v>
      </c>
      <c r="BK79" s="194">
        <f>BK80+BK88</f>
        <v>0</v>
      </c>
    </row>
    <row r="80" s="12" customFormat="1" ht="22.8" customHeight="1">
      <c r="A80" s="12"/>
      <c r="B80" s="181"/>
      <c r="C80" s="182"/>
      <c r="D80" s="183" t="s">
        <v>70</v>
      </c>
      <c r="E80" s="195" t="s">
        <v>75</v>
      </c>
      <c r="F80" s="195" t="s">
        <v>103</v>
      </c>
      <c r="G80" s="182"/>
      <c r="H80" s="182"/>
      <c r="I80" s="185"/>
      <c r="J80" s="196">
        <f>BK80</f>
        <v>0</v>
      </c>
      <c r="K80" s="182"/>
      <c r="L80" s="187"/>
      <c r="M80" s="188"/>
      <c r="N80" s="189"/>
      <c r="O80" s="189"/>
      <c r="P80" s="190">
        <f>SUM(P81:P87)</f>
        <v>0</v>
      </c>
      <c r="Q80" s="189"/>
      <c r="R80" s="190">
        <f>SUM(R81:R87)</f>
        <v>0.23325000000000001</v>
      </c>
      <c r="S80" s="189"/>
      <c r="T80" s="191">
        <f>SUM(T81:T87)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75</v>
      </c>
      <c r="AT80" s="193" t="s">
        <v>70</v>
      </c>
      <c r="AU80" s="193" t="s">
        <v>75</v>
      </c>
      <c r="AY80" s="192" t="s">
        <v>102</v>
      </c>
      <c r="BK80" s="194">
        <f>SUM(BK81:BK87)</f>
        <v>0</v>
      </c>
    </row>
    <row r="81" s="2" customFormat="1" ht="24.15" customHeight="1">
      <c r="A81" s="38"/>
      <c r="B81" s="39"/>
      <c r="C81" s="197" t="s">
        <v>75</v>
      </c>
      <c r="D81" s="197" t="s">
        <v>104</v>
      </c>
      <c r="E81" s="198" t="s">
        <v>105</v>
      </c>
      <c r="F81" s="199" t="s">
        <v>106</v>
      </c>
      <c r="G81" s="200" t="s">
        <v>107</v>
      </c>
      <c r="H81" s="201">
        <v>7775</v>
      </c>
      <c r="I81" s="202"/>
      <c r="J81" s="203">
        <f>ROUND(I81*H81,2)</f>
        <v>0</v>
      </c>
      <c r="K81" s="199" t="s">
        <v>108</v>
      </c>
      <c r="L81" s="44"/>
      <c r="M81" s="204" t="s">
        <v>27</v>
      </c>
      <c r="N81" s="205" t="s">
        <v>42</v>
      </c>
      <c r="O81" s="84"/>
      <c r="P81" s="206">
        <f>O81*H81</f>
        <v>0</v>
      </c>
      <c r="Q81" s="206">
        <v>0</v>
      </c>
      <c r="R81" s="206">
        <f>Q81*H81</f>
        <v>0</v>
      </c>
      <c r="S81" s="206">
        <v>0</v>
      </c>
      <c r="T81" s="207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8" t="s">
        <v>109</v>
      </c>
      <c r="AT81" s="208" t="s">
        <v>104</v>
      </c>
      <c r="AU81" s="208" t="s">
        <v>20</v>
      </c>
      <c r="AY81" s="17" t="s">
        <v>102</v>
      </c>
      <c r="BE81" s="209">
        <f>IF(N81="základní",J81,0)</f>
        <v>0</v>
      </c>
      <c r="BF81" s="209">
        <f>IF(N81="snížená",J81,0)</f>
        <v>0</v>
      </c>
      <c r="BG81" s="209">
        <f>IF(N81="zákl. přenesená",J81,0)</f>
        <v>0</v>
      </c>
      <c r="BH81" s="209">
        <f>IF(N81="sníž. přenesená",J81,0)</f>
        <v>0</v>
      </c>
      <c r="BI81" s="209">
        <f>IF(N81="nulová",J81,0)</f>
        <v>0</v>
      </c>
      <c r="BJ81" s="17" t="s">
        <v>75</v>
      </c>
      <c r="BK81" s="209">
        <f>ROUND(I81*H81,2)</f>
        <v>0</v>
      </c>
      <c r="BL81" s="17" t="s">
        <v>109</v>
      </c>
      <c r="BM81" s="208" t="s">
        <v>110</v>
      </c>
    </row>
    <row r="82" s="2" customFormat="1">
      <c r="A82" s="38"/>
      <c r="B82" s="39"/>
      <c r="C82" s="40"/>
      <c r="D82" s="210" t="s">
        <v>111</v>
      </c>
      <c r="E82" s="40"/>
      <c r="F82" s="211" t="s">
        <v>112</v>
      </c>
      <c r="G82" s="40"/>
      <c r="H82" s="40"/>
      <c r="I82" s="212"/>
      <c r="J82" s="40"/>
      <c r="K82" s="40"/>
      <c r="L82" s="44"/>
      <c r="M82" s="213"/>
      <c r="N82" s="214"/>
      <c r="O82" s="84"/>
      <c r="P82" s="84"/>
      <c r="Q82" s="84"/>
      <c r="R82" s="84"/>
      <c r="S82" s="84"/>
      <c r="T82" s="85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111</v>
      </c>
      <c r="AU82" s="17" t="s">
        <v>20</v>
      </c>
    </row>
    <row r="83" s="13" customFormat="1">
      <c r="A83" s="13"/>
      <c r="B83" s="215"/>
      <c r="C83" s="216"/>
      <c r="D83" s="217" t="s">
        <v>113</v>
      </c>
      <c r="E83" s="218" t="s">
        <v>27</v>
      </c>
      <c r="F83" s="219" t="s">
        <v>114</v>
      </c>
      <c r="G83" s="216"/>
      <c r="H83" s="220">
        <v>6670</v>
      </c>
      <c r="I83" s="221"/>
      <c r="J83" s="216"/>
      <c r="K83" s="216"/>
      <c r="L83" s="222"/>
      <c r="M83" s="223"/>
      <c r="N83" s="224"/>
      <c r="O83" s="224"/>
      <c r="P83" s="224"/>
      <c r="Q83" s="224"/>
      <c r="R83" s="224"/>
      <c r="S83" s="224"/>
      <c r="T83" s="225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6" t="s">
        <v>113</v>
      </c>
      <c r="AU83" s="226" t="s">
        <v>20</v>
      </c>
      <c r="AV83" s="13" t="s">
        <v>20</v>
      </c>
      <c r="AW83" s="13" t="s">
        <v>32</v>
      </c>
      <c r="AX83" s="13" t="s">
        <v>7</v>
      </c>
      <c r="AY83" s="226" t="s">
        <v>102</v>
      </c>
    </row>
    <row r="84" s="13" customFormat="1">
      <c r="A84" s="13"/>
      <c r="B84" s="215"/>
      <c r="C84" s="216"/>
      <c r="D84" s="217" t="s">
        <v>113</v>
      </c>
      <c r="E84" s="218" t="s">
        <v>27</v>
      </c>
      <c r="F84" s="219" t="s">
        <v>115</v>
      </c>
      <c r="G84" s="216"/>
      <c r="H84" s="220">
        <v>1105</v>
      </c>
      <c r="I84" s="221"/>
      <c r="J84" s="216"/>
      <c r="K84" s="216"/>
      <c r="L84" s="222"/>
      <c r="M84" s="223"/>
      <c r="N84" s="224"/>
      <c r="O84" s="224"/>
      <c r="P84" s="224"/>
      <c r="Q84" s="224"/>
      <c r="R84" s="224"/>
      <c r="S84" s="224"/>
      <c r="T84" s="2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26" t="s">
        <v>113</v>
      </c>
      <c r="AU84" s="226" t="s">
        <v>20</v>
      </c>
      <c r="AV84" s="13" t="s">
        <v>20</v>
      </c>
      <c r="AW84" s="13" t="s">
        <v>32</v>
      </c>
      <c r="AX84" s="13" t="s">
        <v>7</v>
      </c>
      <c r="AY84" s="226" t="s">
        <v>102</v>
      </c>
    </row>
    <row r="85" s="14" customFormat="1">
      <c r="A85" s="14"/>
      <c r="B85" s="227"/>
      <c r="C85" s="228"/>
      <c r="D85" s="217" t="s">
        <v>113</v>
      </c>
      <c r="E85" s="229" t="s">
        <v>27</v>
      </c>
      <c r="F85" s="230" t="s">
        <v>116</v>
      </c>
      <c r="G85" s="228"/>
      <c r="H85" s="231">
        <v>7775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37" t="s">
        <v>113</v>
      </c>
      <c r="AU85" s="237" t="s">
        <v>20</v>
      </c>
      <c r="AV85" s="14" t="s">
        <v>109</v>
      </c>
      <c r="AW85" s="14" t="s">
        <v>32</v>
      </c>
      <c r="AX85" s="14" t="s">
        <v>75</v>
      </c>
      <c r="AY85" s="237" t="s">
        <v>102</v>
      </c>
    </row>
    <row r="86" s="2" customFormat="1" ht="16.5" customHeight="1">
      <c r="A86" s="38"/>
      <c r="B86" s="39"/>
      <c r="C86" s="197" t="s">
        <v>20</v>
      </c>
      <c r="D86" s="197" t="s">
        <v>104</v>
      </c>
      <c r="E86" s="198" t="s">
        <v>117</v>
      </c>
      <c r="F86" s="199" t="s">
        <v>118</v>
      </c>
      <c r="G86" s="200" t="s">
        <v>107</v>
      </c>
      <c r="H86" s="201">
        <v>7775</v>
      </c>
      <c r="I86" s="202"/>
      <c r="J86" s="203">
        <f>ROUND(I86*H86,2)</f>
        <v>0</v>
      </c>
      <c r="K86" s="199" t="s">
        <v>108</v>
      </c>
      <c r="L86" s="44"/>
      <c r="M86" s="204" t="s">
        <v>27</v>
      </c>
      <c r="N86" s="205" t="s">
        <v>42</v>
      </c>
      <c r="O86" s="84"/>
      <c r="P86" s="206">
        <f>O86*H86</f>
        <v>0</v>
      </c>
      <c r="Q86" s="206">
        <v>3.0000000000000001E-05</v>
      </c>
      <c r="R86" s="206">
        <f>Q86*H86</f>
        <v>0.23325000000000001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109</v>
      </c>
      <c r="AT86" s="208" t="s">
        <v>104</v>
      </c>
      <c r="AU86" s="208" t="s">
        <v>20</v>
      </c>
      <c r="AY86" s="17" t="s">
        <v>102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75</v>
      </c>
      <c r="BK86" s="209">
        <f>ROUND(I86*H86,2)</f>
        <v>0</v>
      </c>
      <c r="BL86" s="17" t="s">
        <v>109</v>
      </c>
      <c r="BM86" s="208" t="s">
        <v>119</v>
      </c>
    </row>
    <row r="87" s="2" customFormat="1">
      <c r="A87" s="38"/>
      <c r="B87" s="39"/>
      <c r="C87" s="40"/>
      <c r="D87" s="210" t="s">
        <v>111</v>
      </c>
      <c r="E87" s="40"/>
      <c r="F87" s="211" t="s">
        <v>120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111</v>
      </c>
      <c r="AU87" s="17" t="s">
        <v>20</v>
      </c>
    </row>
    <row r="88" s="12" customFormat="1" ht="22.8" customHeight="1">
      <c r="A88" s="12"/>
      <c r="B88" s="181"/>
      <c r="C88" s="182"/>
      <c r="D88" s="183" t="s">
        <v>70</v>
      </c>
      <c r="E88" s="195" t="s">
        <v>121</v>
      </c>
      <c r="F88" s="195" t="s">
        <v>122</v>
      </c>
      <c r="G88" s="182"/>
      <c r="H88" s="182"/>
      <c r="I88" s="185"/>
      <c r="J88" s="196">
        <f>BK88</f>
        <v>0</v>
      </c>
      <c r="K88" s="182"/>
      <c r="L88" s="187"/>
      <c r="M88" s="188"/>
      <c r="N88" s="189"/>
      <c r="O88" s="189"/>
      <c r="P88" s="190">
        <f>SUM(P89:P103)</f>
        <v>0</v>
      </c>
      <c r="Q88" s="189"/>
      <c r="R88" s="190">
        <f>SUM(R89:R103)</f>
        <v>0</v>
      </c>
      <c r="S88" s="189"/>
      <c r="T88" s="191">
        <f>SUM(T89:T103)</f>
        <v>2.1299999999999999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2" t="s">
        <v>75</v>
      </c>
      <c r="AT88" s="193" t="s">
        <v>70</v>
      </c>
      <c r="AU88" s="193" t="s">
        <v>75</v>
      </c>
      <c r="AY88" s="192" t="s">
        <v>102</v>
      </c>
      <c r="BK88" s="194">
        <f>SUM(BK89:BK103)</f>
        <v>0</v>
      </c>
    </row>
    <row r="89" s="2" customFormat="1" ht="16.5" customHeight="1">
      <c r="A89" s="38"/>
      <c r="B89" s="39"/>
      <c r="C89" s="197" t="s">
        <v>123</v>
      </c>
      <c r="D89" s="197" t="s">
        <v>104</v>
      </c>
      <c r="E89" s="198" t="s">
        <v>124</v>
      </c>
      <c r="F89" s="199" t="s">
        <v>125</v>
      </c>
      <c r="G89" s="200" t="s">
        <v>107</v>
      </c>
      <c r="H89" s="201">
        <v>7775</v>
      </c>
      <c r="I89" s="202"/>
      <c r="J89" s="203">
        <f>ROUND(I89*H89,2)</f>
        <v>0</v>
      </c>
      <c r="K89" s="199" t="s">
        <v>27</v>
      </c>
      <c r="L89" s="44"/>
      <c r="M89" s="204" t="s">
        <v>27</v>
      </c>
      <c r="N89" s="205" t="s">
        <v>42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109</v>
      </c>
      <c r="AT89" s="208" t="s">
        <v>104</v>
      </c>
      <c r="AU89" s="208" t="s">
        <v>20</v>
      </c>
      <c r="AY89" s="17" t="s">
        <v>102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75</v>
      </c>
      <c r="BK89" s="209">
        <f>ROUND(I89*H89,2)</f>
        <v>0</v>
      </c>
      <c r="BL89" s="17" t="s">
        <v>109</v>
      </c>
      <c r="BM89" s="208" t="s">
        <v>126</v>
      </c>
    </row>
    <row r="90" s="2" customFormat="1">
      <c r="A90" s="38"/>
      <c r="B90" s="39"/>
      <c r="C90" s="40"/>
      <c r="D90" s="217" t="s">
        <v>127</v>
      </c>
      <c r="E90" s="40"/>
      <c r="F90" s="238" t="s">
        <v>128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127</v>
      </c>
      <c r="AU90" s="17" t="s">
        <v>20</v>
      </c>
    </row>
    <row r="91" s="13" customFormat="1">
      <c r="A91" s="13"/>
      <c r="B91" s="215"/>
      <c r="C91" s="216"/>
      <c r="D91" s="217" t="s">
        <v>113</v>
      </c>
      <c r="E91" s="218" t="s">
        <v>27</v>
      </c>
      <c r="F91" s="219" t="s">
        <v>129</v>
      </c>
      <c r="G91" s="216"/>
      <c r="H91" s="220">
        <v>7775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113</v>
      </c>
      <c r="AU91" s="226" t="s">
        <v>20</v>
      </c>
      <c r="AV91" s="13" t="s">
        <v>20</v>
      </c>
      <c r="AW91" s="13" t="s">
        <v>32</v>
      </c>
      <c r="AX91" s="13" t="s">
        <v>7</v>
      </c>
      <c r="AY91" s="226" t="s">
        <v>102</v>
      </c>
    </row>
    <row r="92" s="14" customFormat="1">
      <c r="A92" s="14"/>
      <c r="B92" s="227"/>
      <c r="C92" s="228"/>
      <c r="D92" s="217" t="s">
        <v>113</v>
      </c>
      <c r="E92" s="229" t="s">
        <v>27</v>
      </c>
      <c r="F92" s="230" t="s">
        <v>116</v>
      </c>
      <c r="G92" s="228"/>
      <c r="H92" s="231">
        <v>7775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7" t="s">
        <v>113</v>
      </c>
      <c r="AU92" s="237" t="s">
        <v>20</v>
      </c>
      <c r="AV92" s="14" t="s">
        <v>109</v>
      </c>
      <c r="AW92" s="14" t="s">
        <v>32</v>
      </c>
      <c r="AX92" s="14" t="s">
        <v>75</v>
      </c>
      <c r="AY92" s="237" t="s">
        <v>102</v>
      </c>
    </row>
    <row r="93" s="2" customFormat="1" ht="16.5" customHeight="1">
      <c r="A93" s="38"/>
      <c r="B93" s="39"/>
      <c r="C93" s="197" t="s">
        <v>109</v>
      </c>
      <c r="D93" s="197" t="s">
        <v>104</v>
      </c>
      <c r="E93" s="198" t="s">
        <v>130</v>
      </c>
      <c r="F93" s="199" t="s">
        <v>131</v>
      </c>
      <c r="G93" s="200" t="s">
        <v>132</v>
      </c>
      <c r="H93" s="201">
        <v>1</v>
      </c>
      <c r="I93" s="202"/>
      <c r="J93" s="203">
        <f>ROUND(I93*H93,2)</f>
        <v>0</v>
      </c>
      <c r="K93" s="199" t="s">
        <v>27</v>
      </c>
      <c r="L93" s="44"/>
      <c r="M93" s="204" t="s">
        <v>27</v>
      </c>
      <c r="N93" s="205" t="s">
        <v>42</v>
      </c>
      <c r="O93" s="84"/>
      <c r="P93" s="206">
        <f>O93*H93</f>
        <v>0</v>
      </c>
      <c r="Q93" s="206">
        <v>0</v>
      </c>
      <c r="R93" s="206">
        <f>Q93*H93</f>
        <v>0</v>
      </c>
      <c r="S93" s="206">
        <v>0.35499999999999998</v>
      </c>
      <c r="T93" s="207">
        <f>S93*H93</f>
        <v>0.35499999999999998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8" t="s">
        <v>109</v>
      </c>
      <c r="AT93" s="208" t="s">
        <v>104</v>
      </c>
      <c r="AU93" s="208" t="s">
        <v>20</v>
      </c>
      <c r="AY93" s="17" t="s">
        <v>102</v>
      </c>
      <c r="BE93" s="209">
        <f>IF(N93="základní",J93,0)</f>
        <v>0</v>
      </c>
      <c r="BF93" s="209">
        <f>IF(N93="snížená",J93,0)</f>
        <v>0</v>
      </c>
      <c r="BG93" s="209">
        <f>IF(N93="zákl. přenesená",J93,0)</f>
        <v>0</v>
      </c>
      <c r="BH93" s="209">
        <f>IF(N93="sníž. přenesená",J93,0)</f>
        <v>0</v>
      </c>
      <c r="BI93" s="209">
        <f>IF(N93="nulová",J93,0)</f>
        <v>0</v>
      </c>
      <c r="BJ93" s="17" t="s">
        <v>75</v>
      </c>
      <c r="BK93" s="209">
        <f>ROUND(I93*H93,2)</f>
        <v>0</v>
      </c>
      <c r="BL93" s="17" t="s">
        <v>109</v>
      </c>
      <c r="BM93" s="208" t="s">
        <v>133</v>
      </c>
    </row>
    <row r="94" s="2" customFormat="1">
      <c r="A94" s="38"/>
      <c r="B94" s="39"/>
      <c r="C94" s="40"/>
      <c r="D94" s="217" t="s">
        <v>127</v>
      </c>
      <c r="E94" s="40"/>
      <c r="F94" s="238" t="s">
        <v>134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127</v>
      </c>
      <c r="AU94" s="17" t="s">
        <v>20</v>
      </c>
    </row>
    <row r="95" s="2" customFormat="1" ht="16.5" customHeight="1">
      <c r="A95" s="38"/>
      <c r="B95" s="39"/>
      <c r="C95" s="197" t="s">
        <v>135</v>
      </c>
      <c r="D95" s="197" t="s">
        <v>104</v>
      </c>
      <c r="E95" s="198" t="s">
        <v>136</v>
      </c>
      <c r="F95" s="199" t="s">
        <v>137</v>
      </c>
      <c r="G95" s="200" t="s">
        <v>132</v>
      </c>
      <c r="H95" s="201">
        <v>1</v>
      </c>
      <c r="I95" s="202"/>
      <c r="J95" s="203">
        <f>ROUND(I95*H95,2)</f>
        <v>0</v>
      </c>
      <c r="K95" s="199" t="s">
        <v>27</v>
      </c>
      <c r="L95" s="44"/>
      <c r="M95" s="204" t="s">
        <v>27</v>
      </c>
      <c r="N95" s="205" t="s">
        <v>42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0.35499999999999998</v>
      </c>
      <c r="T95" s="207">
        <f>S95*H95</f>
        <v>0.35499999999999998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109</v>
      </c>
      <c r="AT95" s="208" t="s">
        <v>104</v>
      </c>
      <c r="AU95" s="208" t="s">
        <v>20</v>
      </c>
      <c r="AY95" s="17" t="s">
        <v>102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75</v>
      </c>
      <c r="BK95" s="209">
        <f>ROUND(I95*H95,2)</f>
        <v>0</v>
      </c>
      <c r="BL95" s="17" t="s">
        <v>109</v>
      </c>
      <c r="BM95" s="208" t="s">
        <v>138</v>
      </c>
    </row>
    <row r="96" s="2" customFormat="1">
      <c r="A96" s="38"/>
      <c r="B96" s="39"/>
      <c r="C96" s="40"/>
      <c r="D96" s="217" t="s">
        <v>127</v>
      </c>
      <c r="E96" s="40"/>
      <c r="F96" s="238" t="s">
        <v>139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127</v>
      </c>
      <c r="AU96" s="17" t="s">
        <v>20</v>
      </c>
    </row>
    <row r="97" s="2" customFormat="1" ht="16.5" customHeight="1">
      <c r="A97" s="38"/>
      <c r="B97" s="39"/>
      <c r="C97" s="197" t="s">
        <v>140</v>
      </c>
      <c r="D97" s="197" t="s">
        <v>104</v>
      </c>
      <c r="E97" s="198" t="s">
        <v>141</v>
      </c>
      <c r="F97" s="199" t="s">
        <v>142</v>
      </c>
      <c r="G97" s="200" t="s">
        <v>132</v>
      </c>
      <c r="H97" s="201">
        <v>1</v>
      </c>
      <c r="I97" s="202"/>
      <c r="J97" s="203">
        <f>ROUND(I97*H97,2)</f>
        <v>0</v>
      </c>
      <c r="K97" s="199" t="s">
        <v>27</v>
      </c>
      <c r="L97" s="44"/>
      <c r="M97" s="204" t="s">
        <v>27</v>
      </c>
      <c r="N97" s="205" t="s">
        <v>42</v>
      </c>
      <c r="O97" s="84"/>
      <c r="P97" s="206">
        <f>O97*H97</f>
        <v>0</v>
      </c>
      <c r="Q97" s="206">
        <v>0</v>
      </c>
      <c r="R97" s="206">
        <f>Q97*H97</f>
        <v>0</v>
      </c>
      <c r="S97" s="206">
        <v>0.35499999999999998</v>
      </c>
      <c r="T97" s="207">
        <f>S97*H97</f>
        <v>0.35499999999999998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8" t="s">
        <v>109</v>
      </c>
      <c r="AT97" s="208" t="s">
        <v>104</v>
      </c>
      <c r="AU97" s="208" t="s">
        <v>20</v>
      </c>
      <c r="AY97" s="17" t="s">
        <v>102</v>
      </c>
      <c r="BE97" s="209">
        <f>IF(N97="základní",J97,0)</f>
        <v>0</v>
      </c>
      <c r="BF97" s="209">
        <f>IF(N97="snížená",J97,0)</f>
        <v>0</v>
      </c>
      <c r="BG97" s="209">
        <f>IF(N97="zákl. přenesená",J97,0)</f>
        <v>0</v>
      </c>
      <c r="BH97" s="209">
        <f>IF(N97="sníž. přenesená",J97,0)</f>
        <v>0</v>
      </c>
      <c r="BI97" s="209">
        <f>IF(N97="nulová",J97,0)</f>
        <v>0</v>
      </c>
      <c r="BJ97" s="17" t="s">
        <v>75</v>
      </c>
      <c r="BK97" s="209">
        <f>ROUND(I97*H97,2)</f>
        <v>0</v>
      </c>
      <c r="BL97" s="17" t="s">
        <v>109</v>
      </c>
      <c r="BM97" s="208" t="s">
        <v>143</v>
      </c>
    </row>
    <row r="98" s="2" customFormat="1">
      <c r="A98" s="38"/>
      <c r="B98" s="39"/>
      <c r="C98" s="40"/>
      <c r="D98" s="217" t="s">
        <v>127</v>
      </c>
      <c r="E98" s="40"/>
      <c r="F98" s="238" t="s">
        <v>144</v>
      </c>
      <c r="G98" s="40"/>
      <c r="H98" s="40"/>
      <c r="I98" s="212"/>
      <c r="J98" s="40"/>
      <c r="K98" s="40"/>
      <c r="L98" s="44"/>
      <c r="M98" s="213"/>
      <c r="N98" s="21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127</v>
      </c>
      <c r="AU98" s="17" t="s">
        <v>20</v>
      </c>
    </row>
    <row r="99" s="2" customFormat="1" ht="16.5" customHeight="1">
      <c r="A99" s="38"/>
      <c r="B99" s="39"/>
      <c r="C99" s="197" t="s">
        <v>145</v>
      </c>
      <c r="D99" s="197" t="s">
        <v>104</v>
      </c>
      <c r="E99" s="198" t="s">
        <v>146</v>
      </c>
      <c r="F99" s="199" t="s">
        <v>147</v>
      </c>
      <c r="G99" s="200" t="s">
        <v>132</v>
      </c>
      <c r="H99" s="201">
        <v>1</v>
      </c>
      <c r="I99" s="202"/>
      <c r="J99" s="203">
        <f>ROUND(I99*H99,2)</f>
        <v>0</v>
      </c>
      <c r="K99" s="199" t="s">
        <v>27</v>
      </c>
      <c r="L99" s="44"/>
      <c r="M99" s="204" t="s">
        <v>27</v>
      </c>
      <c r="N99" s="205" t="s">
        <v>42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0.35499999999999998</v>
      </c>
      <c r="T99" s="207">
        <f>S99*H99</f>
        <v>0.35499999999999998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109</v>
      </c>
      <c r="AT99" s="208" t="s">
        <v>104</v>
      </c>
      <c r="AU99" s="208" t="s">
        <v>20</v>
      </c>
      <c r="AY99" s="17" t="s">
        <v>102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75</v>
      </c>
      <c r="BK99" s="209">
        <f>ROUND(I99*H99,2)</f>
        <v>0</v>
      </c>
      <c r="BL99" s="17" t="s">
        <v>109</v>
      </c>
      <c r="BM99" s="208" t="s">
        <v>148</v>
      </c>
    </row>
    <row r="100" s="2" customFormat="1">
      <c r="A100" s="38"/>
      <c r="B100" s="39"/>
      <c r="C100" s="40"/>
      <c r="D100" s="217" t="s">
        <v>127</v>
      </c>
      <c r="E100" s="40"/>
      <c r="F100" s="238" t="s">
        <v>149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127</v>
      </c>
      <c r="AU100" s="17" t="s">
        <v>20</v>
      </c>
    </row>
    <row r="101" s="2" customFormat="1" ht="38.55" customHeight="1">
      <c r="A101" s="38"/>
      <c r="B101" s="39"/>
      <c r="C101" s="197" t="s">
        <v>150</v>
      </c>
      <c r="D101" s="197" t="s">
        <v>104</v>
      </c>
      <c r="E101" s="198" t="s">
        <v>151</v>
      </c>
      <c r="F101" s="199" t="s">
        <v>152</v>
      </c>
      <c r="G101" s="200" t="s">
        <v>132</v>
      </c>
      <c r="H101" s="201">
        <v>1</v>
      </c>
      <c r="I101" s="202"/>
      <c r="J101" s="203">
        <f>ROUND(I101*H101,2)</f>
        <v>0</v>
      </c>
      <c r="K101" s="199" t="s">
        <v>27</v>
      </c>
      <c r="L101" s="44"/>
      <c r="M101" s="204" t="s">
        <v>27</v>
      </c>
      <c r="N101" s="205" t="s">
        <v>42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0.35499999999999998</v>
      </c>
      <c r="T101" s="207">
        <f>S101*H101</f>
        <v>0.35499999999999998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109</v>
      </c>
      <c r="AT101" s="208" t="s">
        <v>104</v>
      </c>
      <c r="AU101" s="208" t="s">
        <v>20</v>
      </c>
      <c r="AY101" s="17" t="s">
        <v>102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75</v>
      </c>
      <c r="BK101" s="209">
        <f>ROUND(I101*H101,2)</f>
        <v>0</v>
      </c>
      <c r="BL101" s="17" t="s">
        <v>109</v>
      </c>
      <c r="BM101" s="208" t="s">
        <v>153</v>
      </c>
    </row>
    <row r="102" s="2" customFormat="1" ht="16.5" customHeight="1">
      <c r="A102" s="38"/>
      <c r="B102" s="39"/>
      <c r="C102" s="197" t="s">
        <v>121</v>
      </c>
      <c r="D102" s="197" t="s">
        <v>104</v>
      </c>
      <c r="E102" s="198" t="s">
        <v>154</v>
      </c>
      <c r="F102" s="199" t="s">
        <v>155</v>
      </c>
      <c r="G102" s="200" t="s">
        <v>132</v>
      </c>
      <c r="H102" s="201">
        <v>1</v>
      </c>
      <c r="I102" s="202"/>
      <c r="J102" s="203">
        <f>ROUND(I102*H102,2)</f>
        <v>0</v>
      </c>
      <c r="K102" s="199" t="s">
        <v>27</v>
      </c>
      <c r="L102" s="44"/>
      <c r="M102" s="204" t="s">
        <v>27</v>
      </c>
      <c r="N102" s="205" t="s">
        <v>42</v>
      </c>
      <c r="O102" s="84"/>
      <c r="P102" s="206">
        <f>O102*H102</f>
        <v>0</v>
      </c>
      <c r="Q102" s="206">
        <v>0</v>
      </c>
      <c r="R102" s="206">
        <f>Q102*H102</f>
        <v>0</v>
      </c>
      <c r="S102" s="206">
        <v>0.35499999999999998</v>
      </c>
      <c r="T102" s="207">
        <f>S102*H102</f>
        <v>0.35499999999999998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8" t="s">
        <v>109</v>
      </c>
      <c r="AT102" s="208" t="s">
        <v>104</v>
      </c>
      <c r="AU102" s="208" t="s">
        <v>20</v>
      </c>
      <c r="AY102" s="17" t="s">
        <v>102</v>
      </c>
      <c r="BE102" s="209">
        <f>IF(N102="základní",J102,0)</f>
        <v>0</v>
      </c>
      <c r="BF102" s="209">
        <f>IF(N102="snížená",J102,0)</f>
        <v>0</v>
      </c>
      <c r="BG102" s="209">
        <f>IF(N102="zákl. přenesená",J102,0)</f>
        <v>0</v>
      </c>
      <c r="BH102" s="209">
        <f>IF(N102="sníž. přenesená",J102,0)</f>
        <v>0</v>
      </c>
      <c r="BI102" s="209">
        <f>IF(N102="nulová",J102,0)</f>
        <v>0</v>
      </c>
      <c r="BJ102" s="17" t="s">
        <v>75</v>
      </c>
      <c r="BK102" s="209">
        <f>ROUND(I102*H102,2)</f>
        <v>0</v>
      </c>
      <c r="BL102" s="17" t="s">
        <v>109</v>
      </c>
      <c r="BM102" s="208" t="s">
        <v>156</v>
      </c>
    </row>
    <row r="103" s="2" customFormat="1">
      <c r="A103" s="38"/>
      <c r="B103" s="39"/>
      <c r="C103" s="40"/>
      <c r="D103" s="217" t="s">
        <v>127</v>
      </c>
      <c r="E103" s="40"/>
      <c r="F103" s="238" t="s">
        <v>157</v>
      </c>
      <c r="G103" s="40"/>
      <c r="H103" s="40"/>
      <c r="I103" s="212"/>
      <c r="J103" s="40"/>
      <c r="K103" s="40"/>
      <c r="L103" s="44"/>
      <c r="M103" s="213"/>
      <c r="N103" s="21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127</v>
      </c>
      <c r="AU103" s="17" t="s">
        <v>20</v>
      </c>
    </row>
    <row r="104" s="12" customFormat="1" ht="25.92" customHeight="1">
      <c r="A104" s="12"/>
      <c r="B104" s="181"/>
      <c r="C104" s="182"/>
      <c r="D104" s="183" t="s">
        <v>70</v>
      </c>
      <c r="E104" s="184" t="s">
        <v>158</v>
      </c>
      <c r="F104" s="184" t="s">
        <v>159</v>
      </c>
      <c r="G104" s="182"/>
      <c r="H104" s="182"/>
      <c r="I104" s="185"/>
      <c r="J104" s="186">
        <f>BK104</f>
        <v>0</v>
      </c>
      <c r="K104" s="182"/>
      <c r="L104" s="187"/>
      <c r="M104" s="188"/>
      <c r="N104" s="189"/>
      <c r="O104" s="189"/>
      <c r="P104" s="190">
        <f>P105</f>
        <v>0</v>
      </c>
      <c r="Q104" s="189"/>
      <c r="R104" s="190">
        <f>R105</f>
        <v>0</v>
      </c>
      <c r="S104" s="189"/>
      <c r="T104" s="19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2" t="s">
        <v>135</v>
      </c>
      <c r="AT104" s="193" t="s">
        <v>70</v>
      </c>
      <c r="AU104" s="193" t="s">
        <v>7</v>
      </c>
      <c r="AY104" s="192" t="s">
        <v>102</v>
      </c>
      <c r="BK104" s="194">
        <f>BK105</f>
        <v>0</v>
      </c>
    </row>
    <row r="105" s="12" customFormat="1" ht="22.8" customHeight="1">
      <c r="A105" s="12"/>
      <c r="B105" s="181"/>
      <c r="C105" s="182"/>
      <c r="D105" s="183" t="s">
        <v>70</v>
      </c>
      <c r="E105" s="195" t="s">
        <v>160</v>
      </c>
      <c r="F105" s="195" t="s">
        <v>161</v>
      </c>
      <c r="G105" s="182"/>
      <c r="H105" s="182"/>
      <c r="I105" s="185"/>
      <c r="J105" s="196">
        <f>BK105</f>
        <v>0</v>
      </c>
      <c r="K105" s="182"/>
      <c r="L105" s="187"/>
      <c r="M105" s="188"/>
      <c r="N105" s="189"/>
      <c r="O105" s="189"/>
      <c r="P105" s="190">
        <f>SUM(P106:P107)</f>
        <v>0</v>
      </c>
      <c r="Q105" s="189"/>
      <c r="R105" s="190">
        <f>SUM(R106:R107)</f>
        <v>0</v>
      </c>
      <c r="S105" s="189"/>
      <c r="T105" s="191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2" t="s">
        <v>135</v>
      </c>
      <c r="AT105" s="193" t="s">
        <v>70</v>
      </c>
      <c r="AU105" s="193" t="s">
        <v>75</v>
      </c>
      <c r="AY105" s="192" t="s">
        <v>102</v>
      </c>
      <c r="BK105" s="194">
        <f>SUM(BK106:BK107)</f>
        <v>0</v>
      </c>
    </row>
    <row r="106" s="2" customFormat="1" ht="16.5" customHeight="1">
      <c r="A106" s="38"/>
      <c r="B106" s="39"/>
      <c r="C106" s="197" t="s">
        <v>162</v>
      </c>
      <c r="D106" s="197" t="s">
        <v>104</v>
      </c>
      <c r="E106" s="198" t="s">
        <v>163</v>
      </c>
      <c r="F106" s="199" t="s">
        <v>164</v>
      </c>
      <c r="G106" s="200" t="s">
        <v>165</v>
      </c>
      <c r="H106" s="201">
        <v>1</v>
      </c>
      <c r="I106" s="202"/>
      <c r="J106" s="203">
        <f>ROUND(I106*H106,2)</f>
        <v>0</v>
      </c>
      <c r="K106" s="199" t="s">
        <v>108</v>
      </c>
      <c r="L106" s="44"/>
      <c r="M106" s="204" t="s">
        <v>27</v>
      </c>
      <c r="N106" s="205" t="s">
        <v>42</v>
      </c>
      <c r="O106" s="84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8" t="s">
        <v>166</v>
      </c>
      <c r="AT106" s="208" t="s">
        <v>104</v>
      </c>
      <c r="AU106" s="208" t="s">
        <v>20</v>
      </c>
      <c r="AY106" s="17" t="s">
        <v>102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7" t="s">
        <v>75</v>
      </c>
      <c r="BK106" s="209">
        <f>ROUND(I106*H106,2)</f>
        <v>0</v>
      </c>
      <c r="BL106" s="17" t="s">
        <v>166</v>
      </c>
      <c r="BM106" s="208" t="s">
        <v>167</v>
      </c>
    </row>
    <row r="107" s="2" customFormat="1">
      <c r="A107" s="38"/>
      <c r="B107" s="39"/>
      <c r="C107" s="40"/>
      <c r="D107" s="210" t="s">
        <v>111</v>
      </c>
      <c r="E107" s="40"/>
      <c r="F107" s="211" t="s">
        <v>168</v>
      </c>
      <c r="G107" s="40"/>
      <c r="H107" s="40"/>
      <c r="I107" s="212"/>
      <c r="J107" s="40"/>
      <c r="K107" s="40"/>
      <c r="L107" s="44"/>
      <c r="M107" s="239"/>
      <c r="N107" s="240"/>
      <c r="O107" s="241"/>
      <c r="P107" s="241"/>
      <c r="Q107" s="241"/>
      <c r="R107" s="241"/>
      <c r="S107" s="241"/>
      <c r="T107" s="242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111</v>
      </c>
      <c r="AU107" s="17" t="s">
        <v>20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xduZleEH+uOjh0MWtXwG+o8FGnwFFZ8IJt6jPN72AyCjeZwLsPInqZdCNHxkDK90XM27nwap3g6fnnsw0na6xA==" hashValue="GP1wMHxqAXXpCiG0Q4+ZSCAlW2X+eHUtU4qv3iaN0oXDrWQ0zpp2OuMY9LyHfzd7pgg03fds2Z21735RYK0roQ==" algorithmName="SHA-512" password="CC35"/>
  <autoFilter ref="C77:K107"/>
  <mergeCells count="6">
    <mergeCell ref="E7:H7"/>
    <mergeCell ref="E16:H16"/>
    <mergeCell ref="E25:H25"/>
    <mergeCell ref="E46:H46"/>
    <mergeCell ref="E70:H70"/>
    <mergeCell ref="L2:V2"/>
  </mergeCells>
  <hyperlinks>
    <hyperlink ref="F82" r:id="rId1" display="https://podminky.urs.cz/item/CS_URS_2022_01/111203202"/>
    <hyperlink ref="F87" r:id="rId2" display="https://podminky.urs.cz/item/CS_URS_2022_01/111209111"/>
    <hyperlink ref="F107" r:id="rId3" display="https://podminky.urs.cz/item/CS_URS_2022_01/06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169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170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171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172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173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174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175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176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177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178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179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74</v>
      </c>
      <c r="F18" s="254" t="s">
        <v>180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181</v>
      </c>
      <c r="F19" s="254" t="s">
        <v>182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183</v>
      </c>
      <c r="F20" s="254" t="s">
        <v>184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185</v>
      </c>
      <c r="F21" s="254" t="s">
        <v>122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186</v>
      </c>
      <c r="F22" s="254" t="s">
        <v>187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188</v>
      </c>
      <c r="F23" s="254" t="s">
        <v>189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190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191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192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193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194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195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196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197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198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88</v>
      </c>
      <c r="F36" s="254"/>
      <c r="G36" s="254" t="s">
        <v>199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200</v>
      </c>
      <c r="F37" s="254"/>
      <c r="G37" s="254" t="s">
        <v>201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52</v>
      </c>
      <c r="F38" s="254"/>
      <c r="G38" s="254" t="s">
        <v>202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53</v>
      </c>
      <c r="F39" s="254"/>
      <c r="G39" s="254" t="s">
        <v>203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89</v>
      </c>
      <c r="F40" s="254"/>
      <c r="G40" s="254" t="s">
        <v>204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90</v>
      </c>
      <c r="F41" s="254"/>
      <c r="G41" s="254" t="s">
        <v>205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206</v>
      </c>
      <c r="F42" s="254"/>
      <c r="G42" s="254" t="s">
        <v>207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208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209</v>
      </c>
      <c r="F44" s="254"/>
      <c r="G44" s="254" t="s">
        <v>210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92</v>
      </c>
      <c r="F45" s="254"/>
      <c r="G45" s="254" t="s">
        <v>211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212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213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214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215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216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217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218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219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220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221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222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223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224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225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226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227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228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229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230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231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232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233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234</v>
      </c>
      <c r="D76" s="272"/>
      <c r="E76" s="272"/>
      <c r="F76" s="272" t="s">
        <v>235</v>
      </c>
      <c r="G76" s="273"/>
      <c r="H76" s="272" t="s">
        <v>53</v>
      </c>
      <c r="I76" s="272" t="s">
        <v>56</v>
      </c>
      <c r="J76" s="272" t="s">
        <v>236</v>
      </c>
      <c r="K76" s="271"/>
    </row>
    <row r="77" s="1" customFormat="1" ht="17.25" customHeight="1">
      <c r="B77" s="269"/>
      <c r="C77" s="274" t="s">
        <v>237</v>
      </c>
      <c r="D77" s="274"/>
      <c r="E77" s="274"/>
      <c r="F77" s="275" t="s">
        <v>238</v>
      </c>
      <c r="G77" s="276"/>
      <c r="H77" s="274"/>
      <c r="I77" s="274"/>
      <c r="J77" s="274" t="s">
        <v>239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52</v>
      </c>
      <c r="D79" s="279"/>
      <c r="E79" s="279"/>
      <c r="F79" s="280" t="s">
        <v>240</v>
      </c>
      <c r="G79" s="281"/>
      <c r="H79" s="257" t="s">
        <v>241</v>
      </c>
      <c r="I79" s="257" t="s">
        <v>242</v>
      </c>
      <c r="J79" s="257">
        <v>20</v>
      </c>
      <c r="K79" s="271"/>
    </row>
    <row r="80" s="1" customFormat="1" ht="15" customHeight="1">
      <c r="B80" s="269"/>
      <c r="C80" s="257" t="s">
        <v>243</v>
      </c>
      <c r="D80" s="257"/>
      <c r="E80" s="257"/>
      <c r="F80" s="280" t="s">
        <v>240</v>
      </c>
      <c r="G80" s="281"/>
      <c r="H80" s="257" t="s">
        <v>244</v>
      </c>
      <c r="I80" s="257" t="s">
        <v>242</v>
      </c>
      <c r="J80" s="257">
        <v>120</v>
      </c>
      <c r="K80" s="271"/>
    </row>
    <row r="81" s="1" customFormat="1" ht="15" customHeight="1">
      <c r="B81" s="282"/>
      <c r="C81" s="257" t="s">
        <v>245</v>
      </c>
      <c r="D81" s="257"/>
      <c r="E81" s="257"/>
      <c r="F81" s="280" t="s">
        <v>246</v>
      </c>
      <c r="G81" s="281"/>
      <c r="H81" s="257" t="s">
        <v>247</v>
      </c>
      <c r="I81" s="257" t="s">
        <v>242</v>
      </c>
      <c r="J81" s="257">
        <v>50</v>
      </c>
      <c r="K81" s="271"/>
    </row>
    <row r="82" s="1" customFormat="1" ht="15" customHeight="1">
      <c r="B82" s="282"/>
      <c r="C82" s="257" t="s">
        <v>248</v>
      </c>
      <c r="D82" s="257"/>
      <c r="E82" s="257"/>
      <c r="F82" s="280" t="s">
        <v>240</v>
      </c>
      <c r="G82" s="281"/>
      <c r="H82" s="257" t="s">
        <v>249</v>
      </c>
      <c r="I82" s="257" t="s">
        <v>250</v>
      </c>
      <c r="J82" s="257"/>
      <c r="K82" s="271"/>
    </row>
    <row r="83" s="1" customFormat="1" ht="15" customHeight="1">
      <c r="B83" s="282"/>
      <c r="C83" s="283" t="s">
        <v>251</v>
      </c>
      <c r="D83" s="283"/>
      <c r="E83" s="283"/>
      <c r="F83" s="284" t="s">
        <v>246</v>
      </c>
      <c r="G83" s="283"/>
      <c r="H83" s="283" t="s">
        <v>252</v>
      </c>
      <c r="I83" s="283" t="s">
        <v>242</v>
      </c>
      <c r="J83" s="283">
        <v>15</v>
      </c>
      <c r="K83" s="271"/>
    </row>
    <row r="84" s="1" customFormat="1" ht="15" customHeight="1">
      <c r="B84" s="282"/>
      <c r="C84" s="283" t="s">
        <v>253</v>
      </c>
      <c r="D84" s="283"/>
      <c r="E84" s="283"/>
      <c r="F84" s="284" t="s">
        <v>246</v>
      </c>
      <c r="G84" s="283"/>
      <c r="H84" s="283" t="s">
        <v>254</v>
      </c>
      <c r="I84" s="283" t="s">
        <v>242</v>
      </c>
      <c r="J84" s="283">
        <v>15</v>
      </c>
      <c r="K84" s="271"/>
    </row>
    <row r="85" s="1" customFormat="1" ht="15" customHeight="1">
      <c r="B85" s="282"/>
      <c r="C85" s="283" t="s">
        <v>255</v>
      </c>
      <c r="D85" s="283"/>
      <c r="E85" s="283"/>
      <c r="F85" s="284" t="s">
        <v>246</v>
      </c>
      <c r="G85" s="283"/>
      <c r="H85" s="283" t="s">
        <v>256</v>
      </c>
      <c r="I85" s="283" t="s">
        <v>242</v>
      </c>
      <c r="J85" s="283">
        <v>20</v>
      </c>
      <c r="K85" s="271"/>
    </row>
    <row r="86" s="1" customFormat="1" ht="15" customHeight="1">
      <c r="B86" s="282"/>
      <c r="C86" s="283" t="s">
        <v>257</v>
      </c>
      <c r="D86" s="283"/>
      <c r="E86" s="283"/>
      <c r="F86" s="284" t="s">
        <v>246</v>
      </c>
      <c r="G86" s="283"/>
      <c r="H86" s="283" t="s">
        <v>258</v>
      </c>
      <c r="I86" s="283" t="s">
        <v>242</v>
      </c>
      <c r="J86" s="283">
        <v>20</v>
      </c>
      <c r="K86" s="271"/>
    </row>
    <row r="87" s="1" customFormat="1" ht="15" customHeight="1">
      <c r="B87" s="282"/>
      <c r="C87" s="257" t="s">
        <v>259</v>
      </c>
      <c r="D87" s="257"/>
      <c r="E87" s="257"/>
      <c r="F87" s="280" t="s">
        <v>246</v>
      </c>
      <c r="G87" s="281"/>
      <c r="H87" s="257" t="s">
        <v>260</v>
      </c>
      <c r="I87" s="257" t="s">
        <v>242</v>
      </c>
      <c r="J87" s="257">
        <v>50</v>
      </c>
      <c r="K87" s="271"/>
    </row>
    <row r="88" s="1" customFormat="1" ht="15" customHeight="1">
      <c r="B88" s="282"/>
      <c r="C88" s="257" t="s">
        <v>261</v>
      </c>
      <c r="D88" s="257"/>
      <c r="E88" s="257"/>
      <c r="F88" s="280" t="s">
        <v>246</v>
      </c>
      <c r="G88" s="281"/>
      <c r="H88" s="257" t="s">
        <v>262</v>
      </c>
      <c r="I88" s="257" t="s">
        <v>242</v>
      </c>
      <c r="J88" s="257">
        <v>20</v>
      </c>
      <c r="K88" s="271"/>
    </row>
    <row r="89" s="1" customFormat="1" ht="15" customHeight="1">
      <c r="B89" s="282"/>
      <c r="C89" s="257" t="s">
        <v>263</v>
      </c>
      <c r="D89" s="257"/>
      <c r="E89" s="257"/>
      <c r="F89" s="280" t="s">
        <v>246</v>
      </c>
      <c r="G89" s="281"/>
      <c r="H89" s="257" t="s">
        <v>264</v>
      </c>
      <c r="I89" s="257" t="s">
        <v>242</v>
      </c>
      <c r="J89" s="257">
        <v>20</v>
      </c>
      <c r="K89" s="271"/>
    </row>
    <row r="90" s="1" customFormat="1" ht="15" customHeight="1">
      <c r="B90" s="282"/>
      <c r="C90" s="257" t="s">
        <v>265</v>
      </c>
      <c r="D90" s="257"/>
      <c r="E90" s="257"/>
      <c r="F90" s="280" t="s">
        <v>246</v>
      </c>
      <c r="G90" s="281"/>
      <c r="H90" s="257" t="s">
        <v>266</v>
      </c>
      <c r="I90" s="257" t="s">
        <v>242</v>
      </c>
      <c r="J90" s="257">
        <v>50</v>
      </c>
      <c r="K90" s="271"/>
    </row>
    <row r="91" s="1" customFormat="1" ht="15" customHeight="1">
      <c r="B91" s="282"/>
      <c r="C91" s="257" t="s">
        <v>267</v>
      </c>
      <c r="D91" s="257"/>
      <c r="E91" s="257"/>
      <c r="F91" s="280" t="s">
        <v>246</v>
      </c>
      <c r="G91" s="281"/>
      <c r="H91" s="257" t="s">
        <v>267</v>
      </c>
      <c r="I91" s="257" t="s">
        <v>242</v>
      </c>
      <c r="J91" s="257">
        <v>50</v>
      </c>
      <c r="K91" s="271"/>
    </row>
    <row r="92" s="1" customFormat="1" ht="15" customHeight="1">
      <c r="B92" s="282"/>
      <c r="C92" s="257" t="s">
        <v>268</v>
      </c>
      <c r="D92" s="257"/>
      <c r="E92" s="257"/>
      <c r="F92" s="280" t="s">
        <v>246</v>
      </c>
      <c r="G92" s="281"/>
      <c r="H92" s="257" t="s">
        <v>269</v>
      </c>
      <c r="I92" s="257" t="s">
        <v>242</v>
      </c>
      <c r="J92" s="257">
        <v>255</v>
      </c>
      <c r="K92" s="271"/>
    </row>
    <row r="93" s="1" customFormat="1" ht="15" customHeight="1">
      <c r="B93" s="282"/>
      <c r="C93" s="257" t="s">
        <v>270</v>
      </c>
      <c r="D93" s="257"/>
      <c r="E93" s="257"/>
      <c r="F93" s="280" t="s">
        <v>240</v>
      </c>
      <c r="G93" s="281"/>
      <c r="H93" s="257" t="s">
        <v>271</v>
      </c>
      <c r="I93" s="257" t="s">
        <v>272</v>
      </c>
      <c r="J93" s="257"/>
      <c r="K93" s="271"/>
    </row>
    <row r="94" s="1" customFormat="1" ht="15" customHeight="1">
      <c r="B94" s="282"/>
      <c r="C94" s="257" t="s">
        <v>273</v>
      </c>
      <c r="D94" s="257"/>
      <c r="E94" s="257"/>
      <c r="F94" s="280" t="s">
        <v>240</v>
      </c>
      <c r="G94" s="281"/>
      <c r="H94" s="257" t="s">
        <v>274</v>
      </c>
      <c r="I94" s="257" t="s">
        <v>275</v>
      </c>
      <c r="J94" s="257"/>
      <c r="K94" s="271"/>
    </row>
    <row r="95" s="1" customFormat="1" ht="15" customHeight="1">
      <c r="B95" s="282"/>
      <c r="C95" s="257" t="s">
        <v>276</v>
      </c>
      <c r="D95" s="257"/>
      <c r="E95" s="257"/>
      <c r="F95" s="280" t="s">
        <v>240</v>
      </c>
      <c r="G95" s="281"/>
      <c r="H95" s="257" t="s">
        <v>276</v>
      </c>
      <c r="I95" s="257" t="s">
        <v>275</v>
      </c>
      <c r="J95" s="257"/>
      <c r="K95" s="271"/>
    </row>
    <row r="96" s="1" customFormat="1" ht="15" customHeight="1">
      <c r="B96" s="282"/>
      <c r="C96" s="257" t="s">
        <v>37</v>
      </c>
      <c r="D96" s="257"/>
      <c r="E96" s="257"/>
      <c r="F96" s="280" t="s">
        <v>240</v>
      </c>
      <c r="G96" s="281"/>
      <c r="H96" s="257" t="s">
        <v>277</v>
      </c>
      <c r="I96" s="257" t="s">
        <v>275</v>
      </c>
      <c r="J96" s="257"/>
      <c r="K96" s="271"/>
    </row>
    <row r="97" s="1" customFormat="1" ht="15" customHeight="1">
      <c r="B97" s="282"/>
      <c r="C97" s="257" t="s">
        <v>47</v>
      </c>
      <c r="D97" s="257"/>
      <c r="E97" s="257"/>
      <c r="F97" s="280" t="s">
        <v>240</v>
      </c>
      <c r="G97" s="281"/>
      <c r="H97" s="257" t="s">
        <v>278</v>
      </c>
      <c r="I97" s="257" t="s">
        <v>275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279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234</v>
      </c>
      <c r="D103" s="272"/>
      <c r="E103" s="272"/>
      <c r="F103" s="272" t="s">
        <v>235</v>
      </c>
      <c r="G103" s="273"/>
      <c r="H103" s="272" t="s">
        <v>53</v>
      </c>
      <c r="I103" s="272" t="s">
        <v>56</v>
      </c>
      <c r="J103" s="272" t="s">
        <v>236</v>
      </c>
      <c r="K103" s="271"/>
    </row>
    <row r="104" s="1" customFormat="1" ht="17.25" customHeight="1">
      <c r="B104" s="269"/>
      <c r="C104" s="274" t="s">
        <v>237</v>
      </c>
      <c r="D104" s="274"/>
      <c r="E104" s="274"/>
      <c r="F104" s="275" t="s">
        <v>238</v>
      </c>
      <c r="G104" s="276"/>
      <c r="H104" s="274"/>
      <c r="I104" s="274"/>
      <c r="J104" s="274" t="s">
        <v>239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52</v>
      </c>
      <c r="D106" s="279"/>
      <c r="E106" s="279"/>
      <c r="F106" s="280" t="s">
        <v>240</v>
      </c>
      <c r="G106" s="257"/>
      <c r="H106" s="257" t="s">
        <v>280</v>
      </c>
      <c r="I106" s="257" t="s">
        <v>242</v>
      </c>
      <c r="J106" s="257">
        <v>20</v>
      </c>
      <c r="K106" s="271"/>
    </row>
    <row r="107" s="1" customFormat="1" ht="15" customHeight="1">
      <c r="B107" s="269"/>
      <c r="C107" s="257" t="s">
        <v>243</v>
      </c>
      <c r="D107" s="257"/>
      <c r="E107" s="257"/>
      <c r="F107" s="280" t="s">
        <v>240</v>
      </c>
      <c r="G107" s="257"/>
      <c r="H107" s="257" t="s">
        <v>280</v>
      </c>
      <c r="I107" s="257" t="s">
        <v>242</v>
      </c>
      <c r="J107" s="257">
        <v>120</v>
      </c>
      <c r="K107" s="271"/>
    </row>
    <row r="108" s="1" customFormat="1" ht="15" customHeight="1">
      <c r="B108" s="282"/>
      <c r="C108" s="257" t="s">
        <v>245</v>
      </c>
      <c r="D108" s="257"/>
      <c r="E108" s="257"/>
      <c r="F108" s="280" t="s">
        <v>246</v>
      </c>
      <c r="G108" s="257"/>
      <c r="H108" s="257" t="s">
        <v>280</v>
      </c>
      <c r="I108" s="257" t="s">
        <v>242</v>
      </c>
      <c r="J108" s="257">
        <v>50</v>
      </c>
      <c r="K108" s="271"/>
    </row>
    <row r="109" s="1" customFormat="1" ht="15" customHeight="1">
      <c r="B109" s="282"/>
      <c r="C109" s="257" t="s">
        <v>248</v>
      </c>
      <c r="D109" s="257"/>
      <c r="E109" s="257"/>
      <c r="F109" s="280" t="s">
        <v>240</v>
      </c>
      <c r="G109" s="257"/>
      <c r="H109" s="257" t="s">
        <v>280</v>
      </c>
      <c r="I109" s="257" t="s">
        <v>250</v>
      </c>
      <c r="J109" s="257"/>
      <c r="K109" s="271"/>
    </row>
    <row r="110" s="1" customFormat="1" ht="15" customHeight="1">
      <c r="B110" s="282"/>
      <c r="C110" s="257" t="s">
        <v>259</v>
      </c>
      <c r="D110" s="257"/>
      <c r="E110" s="257"/>
      <c r="F110" s="280" t="s">
        <v>246</v>
      </c>
      <c r="G110" s="257"/>
      <c r="H110" s="257" t="s">
        <v>280</v>
      </c>
      <c r="I110" s="257" t="s">
        <v>242</v>
      </c>
      <c r="J110" s="257">
        <v>50</v>
      </c>
      <c r="K110" s="271"/>
    </row>
    <row r="111" s="1" customFormat="1" ht="15" customHeight="1">
      <c r="B111" s="282"/>
      <c r="C111" s="257" t="s">
        <v>267</v>
      </c>
      <c r="D111" s="257"/>
      <c r="E111" s="257"/>
      <c r="F111" s="280" t="s">
        <v>246</v>
      </c>
      <c r="G111" s="257"/>
      <c r="H111" s="257" t="s">
        <v>280</v>
      </c>
      <c r="I111" s="257" t="s">
        <v>242</v>
      </c>
      <c r="J111" s="257">
        <v>50</v>
      </c>
      <c r="K111" s="271"/>
    </row>
    <row r="112" s="1" customFormat="1" ht="15" customHeight="1">
      <c r="B112" s="282"/>
      <c r="C112" s="257" t="s">
        <v>265</v>
      </c>
      <c r="D112" s="257"/>
      <c r="E112" s="257"/>
      <c r="F112" s="280" t="s">
        <v>246</v>
      </c>
      <c r="G112" s="257"/>
      <c r="H112" s="257" t="s">
        <v>280</v>
      </c>
      <c r="I112" s="257" t="s">
        <v>242</v>
      </c>
      <c r="J112" s="257">
        <v>50</v>
      </c>
      <c r="K112" s="271"/>
    </row>
    <row r="113" s="1" customFormat="1" ht="15" customHeight="1">
      <c r="B113" s="282"/>
      <c r="C113" s="257" t="s">
        <v>52</v>
      </c>
      <c r="D113" s="257"/>
      <c r="E113" s="257"/>
      <c r="F113" s="280" t="s">
        <v>240</v>
      </c>
      <c r="G113" s="257"/>
      <c r="H113" s="257" t="s">
        <v>281</v>
      </c>
      <c r="I113" s="257" t="s">
        <v>242</v>
      </c>
      <c r="J113" s="257">
        <v>20</v>
      </c>
      <c r="K113" s="271"/>
    </row>
    <row r="114" s="1" customFormat="1" ht="15" customHeight="1">
      <c r="B114" s="282"/>
      <c r="C114" s="257" t="s">
        <v>282</v>
      </c>
      <c r="D114" s="257"/>
      <c r="E114" s="257"/>
      <c r="F114" s="280" t="s">
        <v>240</v>
      </c>
      <c r="G114" s="257"/>
      <c r="H114" s="257" t="s">
        <v>283</v>
      </c>
      <c r="I114" s="257" t="s">
        <v>242</v>
      </c>
      <c r="J114" s="257">
        <v>120</v>
      </c>
      <c r="K114" s="271"/>
    </row>
    <row r="115" s="1" customFormat="1" ht="15" customHeight="1">
      <c r="B115" s="282"/>
      <c r="C115" s="257" t="s">
        <v>37</v>
      </c>
      <c r="D115" s="257"/>
      <c r="E115" s="257"/>
      <c r="F115" s="280" t="s">
        <v>240</v>
      </c>
      <c r="G115" s="257"/>
      <c r="H115" s="257" t="s">
        <v>284</v>
      </c>
      <c r="I115" s="257" t="s">
        <v>275</v>
      </c>
      <c r="J115" s="257"/>
      <c r="K115" s="271"/>
    </row>
    <row r="116" s="1" customFormat="1" ht="15" customHeight="1">
      <c r="B116" s="282"/>
      <c r="C116" s="257" t="s">
        <v>47</v>
      </c>
      <c r="D116" s="257"/>
      <c r="E116" s="257"/>
      <c r="F116" s="280" t="s">
        <v>240</v>
      </c>
      <c r="G116" s="257"/>
      <c r="H116" s="257" t="s">
        <v>285</v>
      </c>
      <c r="I116" s="257" t="s">
        <v>275</v>
      </c>
      <c r="J116" s="257"/>
      <c r="K116" s="271"/>
    </row>
    <row r="117" s="1" customFormat="1" ht="15" customHeight="1">
      <c r="B117" s="282"/>
      <c r="C117" s="257" t="s">
        <v>56</v>
      </c>
      <c r="D117" s="257"/>
      <c r="E117" s="257"/>
      <c r="F117" s="280" t="s">
        <v>240</v>
      </c>
      <c r="G117" s="257"/>
      <c r="H117" s="257" t="s">
        <v>286</v>
      </c>
      <c r="I117" s="257" t="s">
        <v>287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288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234</v>
      </c>
      <c r="D123" s="272"/>
      <c r="E123" s="272"/>
      <c r="F123" s="272" t="s">
        <v>235</v>
      </c>
      <c r="G123" s="273"/>
      <c r="H123" s="272" t="s">
        <v>53</v>
      </c>
      <c r="I123" s="272" t="s">
        <v>56</v>
      </c>
      <c r="J123" s="272" t="s">
        <v>236</v>
      </c>
      <c r="K123" s="301"/>
    </row>
    <row r="124" s="1" customFormat="1" ht="17.25" customHeight="1">
      <c r="B124" s="300"/>
      <c r="C124" s="274" t="s">
        <v>237</v>
      </c>
      <c r="D124" s="274"/>
      <c r="E124" s="274"/>
      <c r="F124" s="275" t="s">
        <v>238</v>
      </c>
      <c r="G124" s="276"/>
      <c r="H124" s="274"/>
      <c r="I124" s="274"/>
      <c r="J124" s="274" t="s">
        <v>239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243</v>
      </c>
      <c r="D126" s="279"/>
      <c r="E126" s="279"/>
      <c r="F126" s="280" t="s">
        <v>240</v>
      </c>
      <c r="G126" s="257"/>
      <c r="H126" s="257" t="s">
        <v>280</v>
      </c>
      <c r="I126" s="257" t="s">
        <v>242</v>
      </c>
      <c r="J126" s="257">
        <v>120</v>
      </c>
      <c r="K126" s="305"/>
    </row>
    <row r="127" s="1" customFormat="1" ht="15" customHeight="1">
      <c r="B127" s="302"/>
      <c r="C127" s="257" t="s">
        <v>289</v>
      </c>
      <c r="D127" s="257"/>
      <c r="E127" s="257"/>
      <c r="F127" s="280" t="s">
        <v>240</v>
      </c>
      <c r="G127" s="257"/>
      <c r="H127" s="257" t="s">
        <v>290</v>
      </c>
      <c r="I127" s="257" t="s">
        <v>242</v>
      </c>
      <c r="J127" s="257" t="s">
        <v>291</v>
      </c>
      <c r="K127" s="305"/>
    </row>
    <row r="128" s="1" customFormat="1" ht="15" customHeight="1">
      <c r="B128" s="302"/>
      <c r="C128" s="257" t="s">
        <v>188</v>
      </c>
      <c r="D128" s="257"/>
      <c r="E128" s="257"/>
      <c r="F128" s="280" t="s">
        <v>240</v>
      </c>
      <c r="G128" s="257"/>
      <c r="H128" s="257" t="s">
        <v>292</v>
      </c>
      <c r="I128" s="257" t="s">
        <v>242</v>
      </c>
      <c r="J128" s="257" t="s">
        <v>291</v>
      </c>
      <c r="K128" s="305"/>
    </row>
    <row r="129" s="1" customFormat="1" ht="15" customHeight="1">
      <c r="B129" s="302"/>
      <c r="C129" s="257" t="s">
        <v>251</v>
      </c>
      <c r="D129" s="257"/>
      <c r="E129" s="257"/>
      <c r="F129" s="280" t="s">
        <v>246</v>
      </c>
      <c r="G129" s="257"/>
      <c r="H129" s="257" t="s">
        <v>252</v>
      </c>
      <c r="I129" s="257" t="s">
        <v>242</v>
      </c>
      <c r="J129" s="257">
        <v>15</v>
      </c>
      <c r="K129" s="305"/>
    </row>
    <row r="130" s="1" customFormat="1" ht="15" customHeight="1">
      <c r="B130" s="302"/>
      <c r="C130" s="283" t="s">
        <v>253</v>
      </c>
      <c r="D130" s="283"/>
      <c r="E130" s="283"/>
      <c r="F130" s="284" t="s">
        <v>246</v>
      </c>
      <c r="G130" s="283"/>
      <c r="H130" s="283" t="s">
        <v>254</v>
      </c>
      <c r="I130" s="283" t="s">
        <v>242</v>
      </c>
      <c r="J130" s="283">
        <v>15</v>
      </c>
      <c r="K130" s="305"/>
    </row>
    <row r="131" s="1" customFormat="1" ht="15" customHeight="1">
      <c r="B131" s="302"/>
      <c r="C131" s="283" t="s">
        <v>255</v>
      </c>
      <c r="D131" s="283"/>
      <c r="E131" s="283"/>
      <c r="F131" s="284" t="s">
        <v>246</v>
      </c>
      <c r="G131" s="283"/>
      <c r="H131" s="283" t="s">
        <v>256</v>
      </c>
      <c r="I131" s="283" t="s">
        <v>242</v>
      </c>
      <c r="J131" s="283">
        <v>20</v>
      </c>
      <c r="K131" s="305"/>
    </row>
    <row r="132" s="1" customFormat="1" ht="15" customHeight="1">
      <c r="B132" s="302"/>
      <c r="C132" s="283" t="s">
        <v>257</v>
      </c>
      <c r="D132" s="283"/>
      <c r="E132" s="283"/>
      <c r="F132" s="284" t="s">
        <v>246</v>
      </c>
      <c r="G132" s="283"/>
      <c r="H132" s="283" t="s">
        <v>258</v>
      </c>
      <c r="I132" s="283" t="s">
        <v>242</v>
      </c>
      <c r="J132" s="283">
        <v>20</v>
      </c>
      <c r="K132" s="305"/>
    </row>
    <row r="133" s="1" customFormat="1" ht="15" customHeight="1">
      <c r="B133" s="302"/>
      <c r="C133" s="257" t="s">
        <v>245</v>
      </c>
      <c r="D133" s="257"/>
      <c r="E133" s="257"/>
      <c r="F133" s="280" t="s">
        <v>246</v>
      </c>
      <c r="G133" s="257"/>
      <c r="H133" s="257" t="s">
        <v>280</v>
      </c>
      <c r="I133" s="257" t="s">
        <v>242</v>
      </c>
      <c r="J133" s="257">
        <v>50</v>
      </c>
      <c r="K133" s="305"/>
    </row>
    <row r="134" s="1" customFormat="1" ht="15" customHeight="1">
      <c r="B134" s="302"/>
      <c r="C134" s="257" t="s">
        <v>259</v>
      </c>
      <c r="D134" s="257"/>
      <c r="E134" s="257"/>
      <c r="F134" s="280" t="s">
        <v>246</v>
      </c>
      <c r="G134" s="257"/>
      <c r="H134" s="257" t="s">
        <v>280</v>
      </c>
      <c r="I134" s="257" t="s">
        <v>242</v>
      </c>
      <c r="J134" s="257">
        <v>50</v>
      </c>
      <c r="K134" s="305"/>
    </row>
    <row r="135" s="1" customFormat="1" ht="15" customHeight="1">
      <c r="B135" s="302"/>
      <c r="C135" s="257" t="s">
        <v>265</v>
      </c>
      <c r="D135" s="257"/>
      <c r="E135" s="257"/>
      <c r="F135" s="280" t="s">
        <v>246</v>
      </c>
      <c r="G135" s="257"/>
      <c r="H135" s="257" t="s">
        <v>280</v>
      </c>
      <c r="I135" s="257" t="s">
        <v>242</v>
      </c>
      <c r="J135" s="257">
        <v>50</v>
      </c>
      <c r="K135" s="305"/>
    </row>
    <row r="136" s="1" customFormat="1" ht="15" customHeight="1">
      <c r="B136" s="302"/>
      <c r="C136" s="257" t="s">
        <v>267</v>
      </c>
      <c r="D136" s="257"/>
      <c r="E136" s="257"/>
      <c r="F136" s="280" t="s">
        <v>246</v>
      </c>
      <c r="G136" s="257"/>
      <c r="H136" s="257" t="s">
        <v>280</v>
      </c>
      <c r="I136" s="257" t="s">
        <v>242</v>
      </c>
      <c r="J136" s="257">
        <v>50</v>
      </c>
      <c r="K136" s="305"/>
    </row>
    <row r="137" s="1" customFormat="1" ht="15" customHeight="1">
      <c r="B137" s="302"/>
      <c r="C137" s="257" t="s">
        <v>268</v>
      </c>
      <c r="D137" s="257"/>
      <c r="E137" s="257"/>
      <c r="F137" s="280" t="s">
        <v>246</v>
      </c>
      <c r="G137" s="257"/>
      <c r="H137" s="257" t="s">
        <v>293</v>
      </c>
      <c r="I137" s="257" t="s">
        <v>242</v>
      </c>
      <c r="J137" s="257">
        <v>255</v>
      </c>
      <c r="K137" s="305"/>
    </row>
    <row r="138" s="1" customFormat="1" ht="15" customHeight="1">
      <c r="B138" s="302"/>
      <c r="C138" s="257" t="s">
        <v>270</v>
      </c>
      <c r="D138" s="257"/>
      <c r="E138" s="257"/>
      <c r="F138" s="280" t="s">
        <v>240</v>
      </c>
      <c r="G138" s="257"/>
      <c r="H138" s="257" t="s">
        <v>294</v>
      </c>
      <c r="I138" s="257" t="s">
        <v>272</v>
      </c>
      <c r="J138" s="257"/>
      <c r="K138" s="305"/>
    </row>
    <row r="139" s="1" customFormat="1" ht="15" customHeight="1">
      <c r="B139" s="302"/>
      <c r="C139" s="257" t="s">
        <v>273</v>
      </c>
      <c r="D139" s="257"/>
      <c r="E139" s="257"/>
      <c r="F139" s="280" t="s">
        <v>240</v>
      </c>
      <c r="G139" s="257"/>
      <c r="H139" s="257" t="s">
        <v>295</v>
      </c>
      <c r="I139" s="257" t="s">
        <v>275</v>
      </c>
      <c r="J139" s="257"/>
      <c r="K139" s="305"/>
    </row>
    <row r="140" s="1" customFormat="1" ht="15" customHeight="1">
      <c r="B140" s="302"/>
      <c r="C140" s="257" t="s">
        <v>276</v>
      </c>
      <c r="D140" s="257"/>
      <c r="E140" s="257"/>
      <c r="F140" s="280" t="s">
        <v>240</v>
      </c>
      <c r="G140" s="257"/>
      <c r="H140" s="257" t="s">
        <v>276</v>
      </c>
      <c r="I140" s="257" t="s">
        <v>275</v>
      </c>
      <c r="J140" s="257"/>
      <c r="K140" s="305"/>
    </row>
    <row r="141" s="1" customFormat="1" ht="15" customHeight="1">
      <c r="B141" s="302"/>
      <c r="C141" s="257" t="s">
        <v>37</v>
      </c>
      <c r="D141" s="257"/>
      <c r="E141" s="257"/>
      <c r="F141" s="280" t="s">
        <v>240</v>
      </c>
      <c r="G141" s="257"/>
      <c r="H141" s="257" t="s">
        <v>296</v>
      </c>
      <c r="I141" s="257" t="s">
        <v>275</v>
      </c>
      <c r="J141" s="257"/>
      <c r="K141" s="305"/>
    </row>
    <row r="142" s="1" customFormat="1" ht="15" customHeight="1">
      <c r="B142" s="302"/>
      <c r="C142" s="257" t="s">
        <v>297</v>
      </c>
      <c r="D142" s="257"/>
      <c r="E142" s="257"/>
      <c r="F142" s="280" t="s">
        <v>240</v>
      </c>
      <c r="G142" s="257"/>
      <c r="H142" s="257" t="s">
        <v>298</v>
      </c>
      <c r="I142" s="257" t="s">
        <v>275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299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234</v>
      </c>
      <c r="D148" s="272"/>
      <c r="E148" s="272"/>
      <c r="F148" s="272" t="s">
        <v>235</v>
      </c>
      <c r="G148" s="273"/>
      <c r="H148" s="272" t="s">
        <v>53</v>
      </c>
      <c r="I148" s="272" t="s">
        <v>56</v>
      </c>
      <c r="J148" s="272" t="s">
        <v>236</v>
      </c>
      <c r="K148" s="271"/>
    </row>
    <row r="149" s="1" customFormat="1" ht="17.25" customHeight="1">
      <c r="B149" s="269"/>
      <c r="C149" s="274" t="s">
        <v>237</v>
      </c>
      <c r="D149" s="274"/>
      <c r="E149" s="274"/>
      <c r="F149" s="275" t="s">
        <v>238</v>
      </c>
      <c r="G149" s="276"/>
      <c r="H149" s="274"/>
      <c r="I149" s="274"/>
      <c r="J149" s="274" t="s">
        <v>239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243</v>
      </c>
      <c r="D151" s="257"/>
      <c r="E151" s="257"/>
      <c r="F151" s="310" t="s">
        <v>240</v>
      </c>
      <c r="G151" s="257"/>
      <c r="H151" s="309" t="s">
        <v>280</v>
      </c>
      <c r="I151" s="309" t="s">
        <v>242</v>
      </c>
      <c r="J151" s="309">
        <v>120</v>
      </c>
      <c r="K151" s="305"/>
    </row>
    <row r="152" s="1" customFormat="1" ht="15" customHeight="1">
      <c r="B152" s="282"/>
      <c r="C152" s="309" t="s">
        <v>289</v>
      </c>
      <c r="D152" s="257"/>
      <c r="E152" s="257"/>
      <c r="F152" s="310" t="s">
        <v>240</v>
      </c>
      <c r="G152" s="257"/>
      <c r="H152" s="309" t="s">
        <v>300</v>
      </c>
      <c r="I152" s="309" t="s">
        <v>242</v>
      </c>
      <c r="J152" s="309" t="s">
        <v>291</v>
      </c>
      <c r="K152" s="305"/>
    </row>
    <row r="153" s="1" customFormat="1" ht="15" customHeight="1">
      <c r="B153" s="282"/>
      <c r="C153" s="309" t="s">
        <v>188</v>
      </c>
      <c r="D153" s="257"/>
      <c r="E153" s="257"/>
      <c r="F153" s="310" t="s">
        <v>240</v>
      </c>
      <c r="G153" s="257"/>
      <c r="H153" s="309" t="s">
        <v>301</v>
      </c>
      <c r="I153" s="309" t="s">
        <v>242</v>
      </c>
      <c r="J153" s="309" t="s">
        <v>291</v>
      </c>
      <c r="K153" s="305"/>
    </row>
    <row r="154" s="1" customFormat="1" ht="15" customHeight="1">
      <c r="B154" s="282"/>
      <c r="C154" s="309" t="s">
        <v>245</v>
      </c>
      <c r="D154" s="257"/>
      <c r="E154" s="257"/>
      <c r="F154" s="310" t="s">
        <v>246</v>
      </c>
      <c r="G154" s="257"/>
      <c r="H154" s="309" t="s">
        <v>280</v>
      </c>
      <c r="I154" s="309" t="s">
        <v>242</v>
      </c>
      <c r="J154" s="309">
        <v>50</v>
      </c>
      <c r="K154" s="305"/>
    </row>
    <row r="155" s="1" customFormat="1" ht="15" customHeight="1">
      <c r="B155" s="282"/>
      <c r="C155" s="309" t="s">
        <v>248</v>
      </c>
      <c r="D155" s="257"/>
      <c r="E155" s="257"/>
      <c r="F155" s="310" t="s">
        <v>240</v>
      </c>
      <c r="G155" s="257"/>
      <c r="H155" s="309" t="s">
        <v>280</v>
      </c>
      <c r="I155" s="309" t="s">
        <v>250</v>
      </c>
      <c r="J155" s="309"/>
      <c r="K155" s="305"/>
    </row>
    <row r="156" s="1" customFormat="1" ht="15" customHeight="1">
      <c r="B156" s="282"/>
      <c r="C156" s="309" t="s">
        <v>259</v>
      </c>
      <c r="D156" s="257"/>
      <c r="E156" s="257"/>
      <c r="F156" s="310" t="s">
        <v>246</v>
      </c>
      <c r="G156" s="257"/>
      <c r="H156" s="309" t="s">
        <v>280</v>
      </c>
      <c r="I156" s="309" t="s">
        <v>242</v>
      </c>
      <c r="J156" s="309">
        <v>50</v>
      </c>
      <c r="K156" s="305"/>
    </row>
    <row r="157" s="1" customFormat="1" ht="15" customHeight="1">
      <c r="B157" s="282"/>
      <c r="C157" s="309" t="s">
        <v>267</v>
      </c>
      <c r="D157" s="257"/>
      <c r="E157" s="257"/>
      <c r="F157" s="310" t="s">
        <v>246</v>
      </c>
      <c r="G157" s="257"/>
      <c r="H157" s="309" t="s">
        <v>280</v>
      </c>
      <c r="I157" s="309" t="s">
        <v>242</v>
      </c>
      <c r="J157" s="309">
        <v>50</v>
      </c>
      <c r="K157" s="305"/>
    </row>
    <row r="158" s="1" customFormat="1" ht="15" customHeight="1">
      <c r="B158" s="282"/>
      <c r="C158" s="309" t="s">
        <v>265</v>
      </c>
      <c r="D158" s="257"/>
      <c r="E158" s="257"/>
      <c r="F158" s="310" t="s">
        <v>246</v>
      </c>
      <c r="G158" s="257"/>
      <c r="H158" s="309" t="s">
        <v>280</v>
      </c>
      <c r="I158" s="309" t="s">
        <v>242</v>
      </c>
      <c r="J158" s="309">
        <v>50</v>
      </c>
      <c r="K158" s="305"/>
    </row>
    <row r="159" s="1" customFormat="1" ht="15" customHeight="1">
      <c r="B159" s="282"/>
      <c r="C159" s="309" t="s">
        <v>79</v>
      </c>
      <c r="D159" s="257"/>
      <c r="E159" s="257"/>
      <c r="F159" s="310" t="s">
        <v>240</v>
      </c>
      <c r="G159" s="257"/>
      <c r="H159" s="309" t="s">
        <v>302</v>
      </c>
      <c r="I159" s="309" t="s">
        <v>242</v>
      </c>
      <c r="J159" s="309" t="s">
        <v>303</v>
      </c>
      <c r="K159" s="305"/>
    </row>
    <row r="160" s="1" customFormat="1" ht="15" customHeight="1">
      <c r="B160" s="282"/>
      <c r="C160" s="309" t="s">
        <v>304</v>
      </c>
      <c r="D160" s="257"/>
      <c r="E160" s="257"/>
      <c r="F160" s="310" t="s">
        <v>240</v>
      </c>
      <c r="G160" s="257"/>
      <c r="H160" s="309" t="s">
        <v>305</v>
      </c>
      <c r="I160" s="309" t="s">
        <v>275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306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234</v>
      </c>
      <c r="D166" s="272"/>
      <c r="E166" s="272"/>
      <c r="F166" s="272" t="s">
        <v>235</v>
      </c>
      <c r="G166" s="314"/>
      <c r="H166" s="315" t="s">
        <v>53</v>
      </c>
      <c r="I166" s="315" t="s">
        <v>56</v>
      </c>
      <c r="J166" s="272" t="s">
        <v>236</v>
      </c>
      <c r="K166" s="249"/>
    </row>
    <row r="167" s="1" customFormat="1" ht="17.25" customHeight="1">
      <c r="B167" s="250"/>
      <c r="C167" s="274" t="s">
        <v>237</v>
      </c>
      <c r="D167" s="274"/>
      <c r="E167" s="274"/>
      <c r="F167" s="275" t="s">
        <v>238</v>
      </c>
      <c r="G167" s="316"/>
      <c r="H167" s="317"/>
      <c r="I167" s="317"/>
      <c r="J167" s="274" t="s">
        <v>239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243</v>
      </c>
      <c r="D169" s="257"/>
      <c r="E169" s="257"/>
      <c r="F169" s="280" t="s">
        <v>240</v>
      </c>
      <c r="G169" s="257"/>
      <c r="H169" s="257" t="s">
        <v>280</v>
      </c>
      <c r="I169" s="257" t="s">
        <v>242</v>
      </c>
      <c r="J169" s="257">
        <v>120</v>
      </c>
      <c r="K169" s="305"/>
    </row>
    <row r="170" s="1" customFormat="1" ht="15" customHeight="1">
      <c r="B170" s="282"/>
      <c r="C170" s="257" t="s">
        <v>289</v>
      </c>
      <c r="D170" s="257"/>
      <c r="E170" s="257"/>
      <c r="F170" s="280" t="s">
        <v>240</v>
      </c>
      <c r="G170" s="257"/>
      <c r="H170" s="257" t="s">
        <v>290</v>
      </c>
      <c r="I170" s="257" t="s">
        <v>242</v>
      </c>
      <c r="J170" s="257" t="s">
        <v>291</v>
      </c>
      <c r="K170" s="305"/>
    </row>
    <row r="171" s="1" customFormat="1" ht="15" customHeight="1">
      <c r="B171" s="282"/>
      <c r="C171" s="257" t="s">
        <v>188</v>
      </c>
      <c r="D171" s="257"/>
      <c r="E171" s="257"/>
      <c r="F171" s="280" t="s">
        <v>240</v>
      </c>
      <c r="G171" s="257"/>
      <c r="H171" s="257" t="s">
        <v>307</v>
      </c>
      <c r="I171" s="257" t="s">
        <v>242</v>
      </c>
      <c r="J171" s="257" t="s">
        <v>291</v>
      </c>
      <c r="K171" s="305"/>
    </row>
    <row r="172" s="1" customFormat="1" ht="15" customHeight="1">
      <c r="B172" s="282"/>
      <c r="C172" s="257" t="s">
        <v>245</v>
      </c>
      <c r="D172" s="257"/>
      <c r="E172" s="257"/>
      <c r="F172" s="280" t="s">
        <v>246</v>
      </c>
      <c r="G172" s="257"/>
      <c r="H172" s="257" t="s">
        <v>307</v>
      </c>
      <c r="I172" s="257" t="s">
        <v>242</v>
      </c>
      <c r="J172" s="257">
        <v>50</v>
      </c>
      <c r="K172" s="305"/>
    </row>
    <row r="173" s="1" customFormat="1" ht="15" customHeight="1">
      <c r="B173" s="282"/>
      <c r="C173" s="257" t="s">
        <v>248</v>
      </c>
      <c r="D173" s="257"/>
      <c r="E173" s="257"/>
      <c r="F173" s="280" t="s">
        <v>240</v>
      </c>
      <c r="G173" s="257"/>
      <c r="H173" s="257" t="s">
        <v>307</v>
      </c>
      <c r="I173" s="257" t="s">
        <v>250</v>
      </c>
      <c r="J173" s="257"/>
      <c r="K173" s="305"/>
    </row>
    <row r="174" s="1" customFormat="1" ht="15" customHeight="1">
      <c r="B174" s="282"/>
      <c r="C174" s="257" t="s">
        <v>259</v>
      </c>
      <c r="D174" s="257"/>
      <c r="E174" s="257"/>
      <c r="F174" s="280" t="s">
        <v>246</v>
      </c>
      <c r="G174" s="257"/>
      <c r="H174" s="257" t="s">
        <v>307</v>
      </c>
      <c r="I174" s="257" t="s">
        <v>242</v>
      </c>
      <c r="J174" s="257">
        <v>50</v>
      </c>
      <c r="K174" s="305"/>
    </row>
    <row r="175" s="1" customFormat="1" ht="15" customHeight="1">
      <c r="B175" s="282"/>
      <c r="C175" s="257" t="s">
        <v>267</v>
      </c>
      <c r="D175" s="257"/>
      <c r="E175" s="257"/>
      <c r="F175" s="280" t="s">
        <v>246</v>
      </c>
      <c r="G175" s="257"/>
      <c r="H175" s="257" t="s">
        <v>307</v>
      </c>
      <c r="I175" s="257" t="s">
        <v>242</v>
      </c>
      <c r="J175" s="257">
        <v>50</v>
      </c>
      <c r="K175" s="305"/>
    </row>
    <row r="176" s="1" customFormat="1" ht="15" customHeight="1">
      <c r="B176" s="282"/>
      <c r="C176" s="257" t="s">
        <v>265</v>
      </c>
      <c r="D176" s="257"/>
      <c r="E176" s="257"/>
      <c r="F176" s="280" t="s">
        <v>246</v>
      </c>
      <c r="G176" s="257"/>
      <c r="H176" s="257" t="s">
        <v>307</v>
      </c>
      <c r="I176" s="257" t="s">
        <v>242</v>
      </c>
      <c r="J176" s="257">
        <v>50</v>
      </c>
      <c r="K176" s="305"/>
    </row>
    <row r="177" s="1" customFormat="1" ht="15" customHeight="1">
      <c r="B177" s="282"/>
      <c r="C177" s="257" t="s">
        <v>88</v>
      </c>
      <c r="D177" s="257"/>
      <c r="E177" s="257"/>
      <c r="F177" s="280" t="s">
        <v>240</v>
      </c>
      <c r="G177" s="257"/>
      <c r="H177" s="257" t="s">
        <v>308</v>
      </c>
      <c r="I177" s="257" t="s">
        <v>309</v>
      </c>
      <c r="J177" s="257"/>
      <c r="K177" s="305"/>
    </row>
    <row r="178" s="1" customFormat="1" ht="15" customHeight="1">
      <c r="B178" s="282"/>
      <c r="C178" s="257" t="s">
        <v>56</v>
      </c>
      <c r="D178" s="257"/>
      <c r="E178" s="257"/>
      <c r="F178" s="280" t="s">
        <v>240</v>
      </c>
      <c r="G178" s="257"/>
      <c r="H178" s="257" t="s">
        <v>310</v>
      </c>
      <c r="I178" s="257" t="s">
        <v>311</v>
      </c>
      <c r="J178" s="257">
        <v>1</v>
      </c>
      <c r="K178" s="305"/>
    </row>
    <row r="179" s="1" customFormat="1" ht="15" customHeight="1">
      <c r="B179" s="282"/>
      <c r="C179" s="257" t="s">
        <v>52</v>
      </c>
      <c r="D179" s="257"/>
      <c r="E179" s="257"/>
      <c r="F179" s="280" t="s">
        <v>240</v>
      </c>
      <c r="G179" s="257"/>
      <c r="H179" s="257" t="s">
        <v>312</v>
      </c>
      <c r="I179" s="257" t="s">
        <v>242</v>
      </c>
      <c r="J179" s="257">
        <v>20</v>
      </c>
      <c r="K179" s="305"/>
    </row>
    <row r="180" s="1" customFormat="1" ht="15" customHeight="1">
      <c r="B180" s="282"/>
      <c r="C180" s="257" t="s">
        <v>53</v>
      </c>
      <c r="D180" s="257"/>
      <c r="E180" s="257"/>
      <c r="F180" s="280" t="s">
        <v>240</v>
      </c>
      <c r="G180" s="257"/>
      <c r="H180" s="257" t="s">
        <v>313</v>
      </c>
      <c r="I180" s="257" t="s">
        <v>242</v>
      </c>
      <c r="J180" s="257">
        <v>255</v>
      </c>
      <c r="K180" s="305"/>
    </row>
    <row r="181" s="1" customFormat="1" ht="15" customHeight="1">
      <c r="B181" s="282"/>
      <c r="C181" s="257" t="s">
        <v>89</v>
      </c>
      <c r="D181" s="257"/>
      <c r="E181" s="257"/>
      <c r="F181" s="280" t="s">
        <v>240</v>
      </c>
      <c r="G181" s="257"/>
      <c r="H181" s="257" t="s">
        <v>204</v>
      </c>
      <c r="I181" s="257" t="s">
        <v>242</v>
      </c>
      <c r="J181" s="257">
        <v>10</v>
      </c>
      <c r="K181" s="305"/>
    </row>
    <row r="182" s="1" customFormat="1" ht="15" customHeight="1">
      <c r="B182" s="282"/>
      <c r="C182" s="257" t="s">
        <v>90</v>
      </c>
      <c r="D182" s="257"/>
      <c r="E182" s="257"/>
      <c r="F182" s="280" t="s">
        <v>240</v>
      </c>
      <c r="G182" s="257"/>
      <c r="H182" s="257" t="s">
        <v>314</v>
      </c>
      <c r="I182" s="257" t="s">
        <v>275</v>
      </c>
      <c r="J182" s="257"/>
      <c r="K182" s="305"/>
    </row>
    <row r="183" s="1" customFormat="1" ht="15" customHeight="1">
      <c r="B183" s="282"/>
      <c r="C183" s="257" t="s">
        <v>315</v>
      </c>
      <c r="D183" s="257"/>
      <c r="E183" s="257"/>
      <c r="F183" s="280" t="s">
        <v>240</v>
      </c>
      <c r="G183" s="257"/>
      <c r="H183" s="257" t="s">
        <v>316</v>
      </c>
      <c r="I183" s="257" t="s">
        <v>275</v>
      </c>
      <c r="J183" s="257"/>
      <c r="K183" s="305"/>
    </row>
    <row r="184" s="1" customFormat="1" ht="15" customHeight="1">
      <c r="B184" s="282"/>
      <c r="C184" s="257" t="s">
        <v>304</v>
      </c>
      <c r="D184" s="257"/>
      <c r="E184" s="257"/>
      <c r="F184" s="280" t="s">
        <v>240</v>
      </c>
      <c r="G184" s="257"/>
      <c r="H184" s="257" t="s">
        <v>317</v>
      </c>
      <c r="I184" s="257" t="s">
        <v>275</v>
      </c>
      <c r="J184" s="257"/>
      <c r="K184" s="305"/>
    </row>
    <row r="185" s="1" customFormat="1" ht="15" customHeight="1">
      <c r="B185" s="282"/>
      <c r="C185" s="257" t="s">
        <v>92</v>
      </c>
      <c r="D185" s="257"/>
      <c r="E185" s="257"/>
      <c r="F185" s="280" t="s">
        <v>246</v>
      </c>
      <c r="G185" s="257"/>
      <c r="H185" s="257" t="s">
        <v>318</v>
      </c>
      <c r="I185" s="257" t="s">
        <v>242</v>
      </c>
      <c r="J185" s="257">
        <v>50</v>
      </c>
      <c r="K185" s="305"/>
    </row>
    <row r="186" s="1" customFormat="1" ht="15" customHeight="1">
      <c r="B186" s="282"/>
      <c r="C186" s="257" t="s">
        <v>319</v>
      </c>
      <c r="D186" s="257"/>
      <c r="E186" s="257"/>
      <c r="F186" s="280" t="s">
        <v>246</v>
      </c>
      <c r="G186" s="257"/>
      <c r="H186" s="257" t="s">
        <v>320</v>
      </c>
      <c r="I186" s="257" t="s">
        <v>321</v>
      </c>
      <c r="J186" s="257"/>
      <c r="K186" s="305"/>
    </row>
    <row r="187" s="1" customFormat="1" ht="15" customHeight="1">
      <c r="B187" s="282"/>
      <c r="C187" s="257" t="s">
        <v>322</v>
      </c>
      <c r="D187" s="257"/>
      <c r="E187" s="257"/>
      <c r="F187" s="280" t="s">
        <v>246</v>
      </c>
      <c r="G187" s="257"/>
      <c r="H187" s="257" t="s">
        <v>323</v>
      </c>
      <c r="I187" s="257" t="s">
        <v>321</v>
      </c>
      <c r="J187" s="257"/>
      <c r="K187" s="305"/>
    </row>
    <row r="188" s="1" customFormat="1" ht="15" customHeight="1">
      <c r="B188" s="282"/>
      <c r="C188" s="257" t="s">
        <v>324</v>
      </c>
      <c r="D188" s="257"/>
      <c r="E188" s="257"/>
      <c r="F188" s="280" t="s">
        <v>246</v>
      </c>
      <c r="G188" s="257"/>
      <c r="H188" s="257" t="s">
        <v>325</v>
      </c>
      <c r="I188" s="257" t="s">
        <v>321</v>
      </c>
      <c r="J188" s="257"/>
      <c r="K188" s="305"/>
    </row>
    <row r="189" s="1" customFormat="1" ht="15" customHeight="1">
      <c r="B189" s="282"/>
      <c r="C189" s="318" t="s">
        <v>326</v>
      </c>
      <c r="D189" s="257"/>
      <c r="E189" s="257"/>
      <c r="F189" s="280" t="s">
        <v>246</v>
      </c>
      <c r="G189" s="257"/>
      <c r="H189" s="257" t="s">
        <v>327</v>
      </c>
      <c r="I189" s="257" t="s">
        <v>328</v>
      </c>
      <c r="J189" s="319" t="s">
        <v>329</v>
      </c>
      <c r="K189" s="305"/>
    </row>
    <row r="190" s="1" customFormat="1" ht="15" customHeight="1">
      <c r="B190" s="282"/>
      <c r="C190" s="318" t="s">
        <v>41</v>
      </c>
      <c r="D190" s="257"/>
      <c r="E190" s="257"/>
      <c r="F190" s="280" t="s">
        <v>240</v>
      </c>
      <c r="G190" s="257"/>
      <c r="H190" s="254" t="s">
        <v>330</v>
      </c>
      <c r="I190" s="257" t="s">
        <v>331</v>
      </c>
      <c r="J190" s="257"/>
      <c r="K190" s="305"/>
    </row>
    <row r="191" s="1" customFormat="1" ht="15" customHeight="1">
      <c r="B191" s="282"/>
      <c r="C191" s="318" t="s">
        <v>332</v>
      </c>
      <c r="D191" s="257"/>
      <c r="E191" s="257"/>
      <c r="F191" s="280" t="s">
        <v>240</v>
      </c>
      <c r="G191" s="257"/>
      <c r="H191" s="257" t="s">
        <v>333</v>
      </c>
      <c r="I191" s="257" t="s">
        <v>275</v>
      </c>
      <c r="J191" s="257"/>
      <c r="K191" s="305"/>
    </row>
    <row r="192" s="1" customFormat="1" ht="15" customHeight="1">
      <c r="B192" s="282"/>
      <c r="C192" s="318" t="s">
        <v>334</v>
      </c>
      <c r="D192" s="257"/>
      <c r="E192" s="257"/>
      <c r="F192" s="280" t="s">
        <v>240</v>
      </c>
      <c r="G192" s="257"/>
      <c r="H192" s="257" t="s">
        <v>335</v>
      </c>
      <c r="I192" s="257" t="s">
        <v>275</v>
      </c>
      <c r="J192" s="257"/>
      <c r="K192" s="305"/>
    </row>
    <row r="193" s="1" customFormat="1" ht="15" customHeight="1">
      <c r="B193" s="282"/>
      <c r="C193" s="318" t="s">
        <v>336</v>
      </c>
      <c r="D193" s="257"/>
      <c r="E193" s="257"/>
      <c r="F193" s="280" t="s">
        <v>246</v>
      </c>
      <c r="G193" s="257"/>
      <c r="H193" s="257" t="s">
        <v>337</v>
      </c>
      <c r="I193" s="257" t="s">
        <v>275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 ht="13.5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338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339</v>
      </c>
      <c r="D200" s="321"/>
      <c r="E200" s="321"/>
      <c r="F200" s="321" t="s">
        <v>340</v>
      </c>
      <c r="G200" s="322"/>
      <c r="H200" s="321" t="s">
        <v>341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331</v>
      </c>
      <c r="D202" s="257"/>
      <c r="E202" s="257"/>
      <c r="F202" s="280" t="s">
        <v>42</v>
      </c>
      <c r="G202" s="257"/>
      <c r="H202" s="257" t="s">
        <v>342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43</v>
      </c>
      <c r="G203" s="257"/>
      <c r="H203" s="257" t="s">
        <v>343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46</v>
      </c>
      <c r="G204" s="257"/>
      <c r="H204" s="257" t="s">
        <v>344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44</v>
      </c>
      <c r="G205" s="257"/>
      <c r="H205" s="257" t="s">
        <v>345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45</v>
      </c>
      <c r="G206" s="257"/>
      <c r="H206" s="257" t="s">
        <v>346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287</v>
      </c>
      <c r="D208" s="257"/>
      <c r="E208" s="257"/>
      <c r="F208" s="280" t="s">
        <v>74</v>
      </c>
      <c r="G208" s="257"/>
      <c r="H208" s="257" t="s">
        <v>347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183</v>
      </c>
      <c r="G209" s="257"/>
      <c r="H209" s="257" t="s">
        <v>184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181</v>
      </c>
      <c r="G210" s="257"/>
      <c r="H210" s="257" t="s">
        <v>348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185</v>
      </c>
      <c r="G211" s="318"/>
      <c r="H211" s="309" t="s">
        <v>122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186</v>
      </c>
      <c r="G212" s="318"/>
      <c r="H212" s="309" t="s">
        <v>349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311</v>
      </c>
      <c r="D214" s="257"/>
      <c r="E214" s="257"/>
      <c r="F214" s="280">
        <v>1</v>
      </c>
      <c r="G214" s="318"/>
      <c r="H214" s="309" t="s">
        <v>350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351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352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353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2022-02-23T08:57:18Z</dcterms:created>
  <dcterms:modified xsi:type="dcterms:W3CDTF">2022-02-23T08:57:20Z</dcterms:modified>
</cp:coreProperties>
</file>