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7470" windowHeight="4830" activeTab="2"/>
  </bookViews>
  <sheets>
    <sheet name="KRYCÍ LIST" sheetId="1" r:id="rId1"/>
    <sheet name="REKAPITULACE" sheetId="2" r:id="rId2"/>
    <sheet name="ROZPOČET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<sst xmlns="http://schemas.openxmlformats.org/spreadsheetml/2006/main" count="493" uniqueCount="320">
  <si>
    <t>Stavba :  - REKONSTRUKCE BYTU PŘÍZEMÍ</t>
  </si>
  <si>
    <t>Cenová úroveň : 2021/II</t>
  </si>
  <si>
    <t>Objekt :  - BD SOBÍNSKÁ</t>
  </si>
  <si>
    <t xml:space="preserve">Datum zpracování : 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</si>
  <si>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</si>
  <si>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</si>
  <si>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</si>
  <si>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</si>
  <si>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</si>
  <si>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</si>
  <si>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</si>
  <si>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</si>
  <si>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</si>
  <si>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</si>
  <si>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</si>
  <si>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</si>
  <si>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</si>
  <si>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</si>
  <si>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</si>
  <si>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</si>
  <si>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</si>
  <si>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</si>
  <si>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</si>
  <si>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</si>
  <si>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</si>
  <si>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</si>
  <si>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</si>
  <si>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</si>
  <si>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</si>
  <si>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</si>
  <si>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3</t>
  </si>
  <si>
    <t>Svislé konstrukce:</t>
  </si>
  <si>
    <t>C-340230115-0</t>
  </si>
  <si>
    <t>ZAZDENI OTV STEN -1M2 CD PAL TL 10CM původní vstup WC</t>
  </si>
  <si>
    <t>M2</t>
  </si>
  <si>
    <t>C-340238212-0</t>
  </si>
  <si>
    <t>ZAZDIVKA OTV 1M2 PRICEK CI 10CM- KRB OBÝVÁK</t>
  </si>
  <si>
    <t>SVISLÉ KONSTRUKCE CELKEM</t>
  </si>
  <si>
    <t>oddíl 61</t>
  </si>
  <si>
    <t>Úpravy povrchů vnitřní:</t>
  </si>
  <si>
    <t>C-612421615-0</t>
  </si>
  <si>
    <t>OMIT VNI STEN VAPCEM HRUBE ZATRENE</t>
  </si>
  <si>
    <t>C-612404699-0</t>
  </si>
  <si>
    <t>HRUBE ZAPLN RYH STEN ROV MALT S 30CM</t>
  </si>
  <si>
    <t>M</t>
  </si>
  <si>
    <t>C-612421637-0</t>
  </si>
  <si>
    <t>OMIT VNI STEN VAPCEM STUKOVE KOUPELNA WC</t>
  </si>
  <si>
    <t>C-611421851-0</t>
  </si>
  <si>
    <t>OMIT STROPU CISTE VAPENNE STUKOVE KOUPELNA, WC</t>
  </si>
  <si>
    <t>C-612421331-0</t>
  </si>
  <si>
    <t>OPRAVA VNI OMITEK STEN MVC STUK -30%</t>
  </si>
  <si>
    <t>C-611421281-0</t>
  </si>
  <si>
    <t>OPRAVA OMIT STROPU ROVN MVC STUK -20%</t>
  </si>
  <si>
    <t>ÚPRAVY POVRCHŮ VNITŘNÍ CELKEM</t>
  </si>
  <si>
    <t>oddíl 63</t>
  </si>
  <si>
    <t>Podlahy:</t>
  </si>
  <si>
    <t>C-632472140-0</t>
  </si>
  <si>
    <t>STERKA SAMONIVEL ANHYDRIT 25MPa 30MM</t>
  </si>
  <si>
    <t>PODLAHY CELKEM</t>
  </si>
  <si>
    <t>oddíl 64</t>
  </si>
  <si>
    <t>Osazování výplní otvorů:</t>
  </si>
  <si>
    <t>O-64294-0</t>
  </si>
  <si>
    <t>OSAZENI DVERNICH ZARUBNI OCELOVYCH</t>
  </si>
  <si>
    <t>KS</t>
  </si>
  <si>
    <t>H-55331351-1</t>
  </si>
  <si>
    <t>ZARUBEN OCEL CIHLA YHtm 90/600 1KR</t>
  </si>
  <si>
    <t>OSAZOVÁNÍ VÝPLNÍ OTVORŮ CELKEM</t>
  </si>
  <si>
    <t>oddíl 96</t>
  </si>
  <si>
    <t>Bourání konstrukcí:</t>
  </si>
  <si>
    <t>C-965081413-0</t>
  </si>
  <si>
    <t>BOUR PODLAH Z XYLOLITU LITEHO PL 1M2-</t>
  </si>
  <si>
    <t>C-965081713-0</t>
  </si>
  <si>
    <t>BOUR DLAZEB Z DLAZDIC KERAM 1CM 1M2-</t>
  </si>
  <si>
    <t>C-962031132-0</t>
  </si>
  <si>
    <t>BOURANI PODEZDIVKA VANA Z CIHEL MVC TL DO 10CM</t>
  </si>
  <si>
    <t>C-978059531-0</t>
  </si>
  <si>
    <t>ODSEK OBKLADU KERAM VNITRNICH PL 2M2-</t>
  </si>
  <si>
    <t>C-971035521-0</t>
  </si>
  <si>
    <t>OTVORY PRICKY CIHEL MC 1M2 TL 10CM nový vstup WC</t>
  </si>
  <si>
    <t>C-968072455-0</t>
  </si>
  <si>
    <t>ODSTR DVERNICH ZARUBNI KOVOVYCH 2M2</t>
  </si>
  <si>
    <t>C-968061125-0</t>
  </si>
  <si>
    <t>VYVESENI DVERI VCHODOVÉ</t>
  </si>
  <si>
    <t>C-979081111-0</t>
  </si>
  <si>
    <t>ODVOZ STAVEB SUTI NA SKLADKU DO 1KM</t>
  </si>
  <si>
    <t>T</t>
  </si>
  <si>
    <t>množství =</t>
  </si>
  <si>
    <t>((2,25877) + (0,0234 + 0,258 + 0,0344 + 0,00602) + (0,83146 + 0,0224))</t>
  </si>
  <si>
    <t>BOURÁNÍ KONSTRUKCÍ CELKEM</t>
  </si>
  <si>
    <t>oddíl 99</t>
  </si>
  <si>
    <t>Přesun hmot:</t>
  </si>
  <si>
    <t>C-998011001-0</t>
  </si>
  <si>
    <t>PRESUN HMOT BUDOVY ZDENE VYSKY -6M</t>
  </si>
  <si>
    <t>(0,209218 + 10,037689 + 0,561 + 0,0191 + 0,00562)</t>
  </si>
  <si>
    <t>PŘESUN HMOT CELKEM</t>
  </si>
  <si>
    <t>PSV:</t>
  </si>
  <si>
    <t>oddíl 711</t>
  </si>
  <si>
    <t>Izolace proti vodě:</t>
  </si>
  <si>
    <t>C-711211211-0</t>
  </si>
  <si>
    <t>STERKOVA IZOLACE KOUPELEN VODOROVNA</t>
  </si>
  <si>
    <t>C-711212210-0</t>
  </si>
  <si>
    <t>PROV IZOL NATERU KOUPELEN SVISLA</t>
  </si>
  <si>
    <t>IZOLACE PROTI VODĚ CELKEM</t>
  </si>
  <si>
    <t>oddíl 762</t>
  </si>
  <si>
    <t>Konstrukce tesařské:</t>
  </si>
  <si>
    <t>C-762621801-0</t>
  </si>
  <si>
    <t>DMTZ TESAR DVERI 1KRIDLOVYCH+KOVANI - VSTUPNÍ</t>
  </si>
  <si>
    <t>C-762621120-0</t>
  </si>
  <si>
    <t>TESAR OSAZENI DVERI 1KRIDLOVYCH - VSTUPNÍ</t>
  </si>
  <si>
    <t>H-61165113-1</t>
  </si>
  <si>
    <t>DVERE PROTIPOZAR PLNE FOLIE 80x197 A VCETNE BEZP KOVANI</t>
  </si>
  <si>
    <t>KONSTRUKCE TESAŘSKÉ CELKEM</t>
  </si>
  <si>
    <t>oddíl 766</t>
  </si>
  <si>
    <t>Konstrukce truhlářské:</t>
  </si>
  <si>
    <t>C-766812840-0</t>
  </si>
  <si>
    <t>DMTZ TRUHL KUCHYN LINKY L DO 2,1M</t>
  </si>
  <si>
    <t>SOUB</t>
  </si>
  <si>
    <t>C-766411821-0</t>
  </si>
  <si>
    <t>DMTZ TRUHL OBLOZ STEN PALUBKY- KUCHYNĚ, CHODBA</t>
  </si>
  <si>
    <t>Y</t>
  </si>
  <si>
    <t>MTZ DVERNI KLIKY VCETNE STITKU KOMPLET - WC</t>
  </si>
  <si>
    <t>O-76666-0</t>
  </si>
  <si>
    <t>TRUHL MTZ DVERI DO ZARUBNE WC, KOUPELNA</t>
  </si>
  <si>
    <t>H-61160000-1</t>
  </si>
  <si>
    <t>DVERE VNIT FOLIE PLNE 60x197 NORMA</t>
  </si>
  <si>
    <t>KONSTRUKCE TRUHLÁŘSKÉ CELKEM</t>
  </si>
  <si>
    <t>oddíl 771</t>
  </si>
  <si>
    <t>Podlahy z dlaždic:</t>
  </si>
  <si>
    <t>O-77157-0</t>
  </si>
  <si>
    <t>LEPENI A SPAROVANI DLAZBY KERAMICKE - KUCHYNE</t>
  </si>
  <si>
    <t>H-5924711</t>
  </si>
  <si>
    <t>DLAZDICE KUCHYNE</t>
  </si>
  <si>
    <t>O-77147-0</t>
  </si>
  <si>
    <t>LEPENI A SPAROVANI SOKLIKU KERAM KUCHYNE</t>
  </si>
  <si>
    <t>LEPENI A SPAROVANI DLAZBY KERAMICKE KOUPELNA, WC</t>
  </si>
  <si>
    <t>H-597691</t>
  </si>
  <si>
    <t>DLAZ KERAM PROTISKLUZ</t>
  </si>
  <si>
    <t>LEPENI A SPAROVANI SOKLIKU KERAM</t>
  </si>
  <si>
    <t>PODLAHY Z DLAŽDIC CELKEM</t>
  </si>
  <si>
    <t>oddíl 775</t>
  </si>
  <si>
    <t>Podlahy parketové a plovoucí:</t>
  </si>
  <si>
    <t>C-775611880-0</t>
  </si>
  <si>
    <t>DMTZ PODLAH LEP LAMELY KORKOVÉ</t>
  </si>
  <si>
    <t>C-775712130-0</t>
  </si>
  <si>
    <t>BROUSENI PODLAH DREV ZAKL STREDNI</t>
  </si>
  <si>
    <t>PODLAHY PARKETOVÉ A PLOVOUCÍ CELKEM</t>
  </si>
  <si>
    <t>oddíl 776</t>
  </si>
  <si>
    <t>Podlahy povlakové:</t>
  </si>
  <si>
    <t>Y-776-0</t>
  </si>
  <si>
    <t>ODSTRANENI PODLAH POVLAKOVYCH</t>
  </si>
  <si>
    <t>C-776561110-0</t>
  </si>
  <si>
    <t>LEPENI PODLAH POVLAK LINOLEUM PASY</t>
  </si>
  <si>
    <t>H-60760011-1</t>
  </si>
  <si>
    <t>PODLAHOVINA LINOLEUM LEP PASY 2,0MM</t>
  </si>
  <si>
    <t>PODLAHY POVLAKOVÉ CELKEM</t>
  </si>
  <si>
    <t>oddíl 777</t>
  </si>
  <si>
    <t>Podlahy syntetické:</t>
  </si>
  <si>
    <t>C-777553113-0</t>
  </si>
  <si>
    <t>STERKA VYROV POD POVL ROVINAL TL 5MM</t>
  </si>
  <si>
    <t>O-77761-0</t>
  </si>
  <si>
    <t>NATER PODLAH EPOXID PARKETY OBÝVÁK LOŽNICE</t>
  </si>
  <si>
    <t>PODLAHY SYNTETICKÉ CELKEM</t>
  </si>
  <si>
    <t>oddíl 781</t>
  </si>
  <si>
    <t>Obklady:</t>
  </si>
  <si>
    <t>O-78147-0</t>
  </si>
  <si>
    <t>LEPENI A SPAR OBKLADU VNITR KERAM - KOUPELNA, WC</t>
  </si>
  <si>
    <t>H</t>
  </si>
  <si>
    <t>OBKLAD KERAM - KOUPELNA, WC</t>
  </si>
  <si>
    <t>LEPENI A SPAR OBKLADU VNITR KERAM -  KUCHYNĚ</t>
  </si>
  <si>
    <t>H-59766510-1</t>
  </si>
  <si>
    <t>OBKLAD KERAM - KUCHYNE</t>
  </si>
  <si>
    <t>O-78119-0</t>
  </si>
  <si>
    <t>OBKLADOVE LISTY</t>
  </si>
  <si>
    <t>OBKLADY CELKEM</t>
  </si>
  <si>
    <t>oddíl 783</t>
  </si>
  <si>
    <t>Nátěry:</t>
  </si>
  <si>
    <t>Y-783-3</t>
  </si>
  <si>
    <t>NATER OCEL - ZARUBNE DVERI</t>
  </si>
  <si>
    <t>C-783624200-0</t>
  </si>
  <si>
    <t>NATER TRUHL KCE SYNT 2x+1xEMAIL+1xTM DVEŘÍ 3KS</t>
  </si>
  <si>
    <t>NÁTĚRY CELKEM</t>
  </si>
  <si>
    <t>oddíl 784</t>
  </si>
  <si>
    <t>Malby:</t>
  </si>
  <si>
    <t>C-784452962-0</t>
  </si>
  <si>
    <t>MALBA PRIMAL 2BAR+STROP OSKRAB M 5M</t>
  </si>
  <si>
    <t>MALBY CELKEM</t>
  </si>
  <si>
    <t>INSTALACE:</t>
  </si>
  <si>
    <t>oddíl 725</t>
  </si>
  <si>
    <t>Zařizovací předměty ZTI:</t>
  </si>
  <si>
    <t>C-7256508</t>
  </si>
  <si>
    <t>DMTZ TELESA AKU KAMEN</t>
  </si>
  <si>
    <t>C-725530826-0</t>
  </si>
  <si>
    <t>DMTZ BOJLER</t>
  </si>
  <si>
    <t>C-725110811-0</t>
  </si>
  <si>
    <t>DMTZ KLOZETU SPLACHOVACICH S NADRZI</t>
  </si>
  <si>
    <t>C-725210821-0</t>
  </si>
  <si>
    <t>DMTZ UMYVADLA SE SKRINKOU A ZRCADLEM</t>
  </si>
  <si>
    <t>C-725820801-0</t>
  </si>
  <si>
    <t>DMTZ BATERIE NASTENNE</t>
  </si>
  <si>
    <t>C-7258408</t>
  </si>
  <si>
    <t xml:space="preserve">DMTZ BATERIE SPRCH </t>
  </si>
  <si>
    <t>C-725820802-0</t>
  </si>
  <si>
    <t>DMTZ BATERIE STOJANKOVE DO 1 OTVORU</t>
  </si>
  <si>
    <t>C-725310823-0</t>
  </si>
  <si>
    <t>DMTZ DREZU JEDN V KUCHYN SESTAVACH</t>
  </si>
  <si>
    <t>C-725620820-0</t>
  </si>
  <si>
    <t>DMTZ TROUBY ELEKTRICKE + INDUKČNÍ DESKY</t>
  </si>
  <si>
    <t>C-725390831-0</t>
  </si>
  <si>
    <t>DMTZ KUCHYN ODSAVACE PAR VESTAVNEHO</t>
  </si>
  <si>
    <t>C-725220841-0</t>
  </si>
  <si>
    <t xml:space="preserve">DMTZ VANY </t>
  </si>
  <si>
    <t>C-725249102-0</t>
  </si>
  <si>
    <t>MTZ SPRCHOVE VANICKY</t>
  </si>
  <si>
    <t>H-64293851-1</t>
  </si>
  <si>
    <t>VANICKA CTVERCOVA 80x80CM</t>
  </si>
  <si>
    <t>C-725249101-0</t>
  </si>
  <si>
    <t>MTZ SPRCHOVE KABINY</t>
  </si>
  <si>
    <t>H-55484153-1</t>
  </si>
  <si>
    <t xml:space="preserve">KOUT SPRCHOVY </t>
  </si>
  <si>
    <t>ZAŘIZOVACÍ PŘEDMĚTY ZTI CELKEM</t>
  </si>
  <si>
    <t>oddíl 735</t>
  </si>
  <si>
    <t>Otopná tělesa:</t>
  </si>
  <si>
    <t>C-735151841-0</t>
  </si>
  <si>
    <t>DMTZ PRIMOTOP TELES NA WC</t>
  </si>
  <si>
    <t>OTOPNÁ TĚLESA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</si>
  <si>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</si>
  <si>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</si>
  <si>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</si>
  <si>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</si>
  <si>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</si>
  <si>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</si>
  <si>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Svislé konstrukce</t>
  </si>
  <si>
    <t>Úpravy povrchů vnitřní</t>
  </si>
  <si>
    <t>Podlahy</t>
  </si>
  <si>
    <t>Osazování výplní otvorů</t>
  </si>
  <si>
    <t>Bourání konstrukcí</t>
  </si>
  <si>
    <t>Přesun hmot</t>
  </si>
  <si>
    <t>HSV CELKEM</t>
  </si>
  <si>
    <t>Izolace proti vodě</t>
  </si>
  <si>
    <t>Konstrukce tesařské</t>
  </si>
  <si>
    <t>Konstrukce truhlářské</t>
  </si>
  <si>
    <t>Podlahy z dlaždic</t>
  </si>
  <si>
    <t>Podlahy parketové a plovoucí</t>
  </si>
  <si>
    <t>Podlahy povlakové</t>
  </si>
  <si>
    <t>Podlahy syntetické</t>
  </si>
  <si>
    <t>Obklady</t>
  </si>
  <si>
    <t>Nátěry</t>
  </si>
  <si>
    <t>Malby</t>
  </si>
  <si>
    <t>PSV CELKEM</t>
  </si>
  <si>
    <t>Zdravotně technické instalace</t>
  </si>
  <si>
    <t>Ústřední vytápění</t>
  </si>
  <si>
    <t>INSTALACE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</si>
  <si>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</si>
  <si>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</si>
  <si>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</si>
  <si>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</si>
  <si>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</si>
  <si>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</si>
  <si>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/>
  </si>
  <si>
    <t>BD SOBÍNSKÁ</t>
  </si>
  <si>
    <t>2021/II</t>
  </si>
  <si>
    <t>Kód stavby:</t>
  </si>
  <si>
    <t>Název stavby:</t>
  </si>
  <si>
    <t>SKP:</t>
  </si>
  <si>
    <t>Účelová M.J:</t>
  </si>
  <si>
    <t>REKONSTRUKCE BYTU PŘÍZEMÍ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</si>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</sst>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2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2" xfId="0" applyFont="1" applyBorder="1"/>
    <xf numFmtId="0" fontId="6" fillId="0" borderId="4" xfId="0" applyFont="1" applyBorder="1" applyAlignment="1">
      <alignment vertical="center"/>
    </xf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10" xfId="0" applyFont="1" applyBorder="1"/>
    <xf numFmtId="0" fontId="6" fillId="0" borderId="14" xfId="0" applyFont="1" applyBorder="1"/>
    <xf numFmtId="0" fontId="6" fillId="0" borderId="9" xfId="0" applyFont="1" applyBorder="1"/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/>
    <xf numFmtId="0" fontId="6" fillId="0" borderId="25" xfId="0" applyFont="1" applyBorder="1"/>
    <xf numFmtId="0" fontId="6" fillId="0" borderId="15" xfId="0" applyFont="1" applyBorder="1"/>
    <xf numFmtId="0" fontId="6" fillId="0" borderId="26" xfId="0" applyFont="1" applyBorder="1"/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0" fontId="6" fillId="2" borderId="1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4" fontId="6" fillId="2" borderId="31" xfId="0" applyNumberFormat="1" applyFont="1" applyFill="1" applyBorder="1" applyAlignment="1">
      <alignment vertical="center"/>
    </xf>
    <xf numFmtId="165" fontId="6" fillId="2" borderId="28" xfId="0" applyNumberFormat="1" applyFont="1" applyFill="1" applyBorder="1" applyAlignment="1">
      <alignment vertical="center"/>
    </xf>
    <xf numFmtId="0" fontId="6" fillId="2" borderId="32" xfId="0" applyFont="1" applyFill="1" applyBorder="1"/>
    <xf numFmtId="0" fontId="6" fillId="2" borderId="33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3" xfId="0" applyFont="1" applyFill="1" applyBorder="1"/>
    <xf numFmtId="0" fontId="6" fillId="2" borderId="34" xfId="0" applyFont="1" applyFill="1" applyBorder="1"/>
    <xf numFmtId="164" fontId="6" fillId="2" borderId="35" xfId="0" applyNumberFormat="1" applyFont="1" applyFill="1" applyBorder="1" applyAlignment="1">
      <alignment vertical="center"/>
    </xf>
    <xf numFmtId="0" fontId="6" fillId="2" borderId="36" xfId="0" applyFont="1" applyFill="1" applyBorder="1"/>
    <xf numFmtId="164" fontId="6" fillId="2" borderId="37" xfId="0" applyNumberFormat="1" applyFont="1" applyFill="1" applyBorder="1" applyAlignment="1">
      <alignment vertical="center"/>
    </xf>
    <xf numFmtId="165" fontId="6" fillId="2" borderId="38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49" fontId="8" fillId="0" borderId="5" xfId="0" applyNumberFormat="1" applyFont="1" applyBorder="1" applyAlignment="1">
      <alignment vertical="top" wrapText="1"/>
    </xf>
    <xf numFmtId="164" fontId="6" fillId="2" borderId="0" xfId="0" applyNumberFormat="1" applyFont="1" applyFill="1" applyBorder="1" applyAlignment="1">
      <alignment vertical="center"/>
    </xf>
    <xf numFmtId="0" fontId="0" fillId="0" borderId="39" xfId="0" applyBorder="1"/>
    <xf numFmtId="0" fontId="6" fillId="2" borderId="40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6" fillId="2" borderId="42" xfId="0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9" xfId="0" applyFont="1" applyBorder="1"/>
    <xf numFmtId="0" fontId="5" fillId="0" borderId="54" xfId="0" applyFont="1" applyBorder="1"/>
    <xf numFmtId="0" fontId="6" fillId="0" borderId="4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>
      <alignment vertical="center"/>
    </xf>
    <xf numFmtId="3" fontId="6" fillId="2" borderId="57" xfId="0" applyNumberFormat="1" applyFont="1" applyFill="1" applyBorder="1" applyAlignment="1">
      <alignment vertical="center"/>
    </xf>
    <xf numFmtId="0" fontId="5" fillId="2" borderId="58" xfId="0" applyFont="1" applyFill="1" applyBorder="1"/>
    <xf numFmtId="0" fontId="6" fillId="2" borderId="43" xfId="0" applyFont="1" applyFill="1" applyBorder="1" applyAlignment="1">
      <alignment horizontal="left" vertical="center"/>
    </xf>
    <xf numFmtId="3" fontId="6" fillId="2" borderId="43" xfId="0" applyNumberFormat="1" applyFont="1" applyFill="1" applyBorder="1" applyAlignment="1">
      <alignment vertical="center"/>
    </xf>
    <xf numFmtId="3" fontId="6" fillId="2" borderId="59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51" xfId="0" applyBorder="1" applyAlignment="1">
      <alignment/>
    </xf>
    <xf numFmtId="0" fontId="0" fillId="0" borderId="60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61" xfId="0" applyBorder="1" applyAlignment="1">
      <alignment/>
    </xf>
    <xf numFmtId="0" fontId="0" fillId="0" borderId="4" xfId="0" applyFont="1" applyBorder="1" applyAlignment="1">
      <alignment horizontal="left" vertical="center"/>
    </xf>
    <xf numFmtId="49" fontId="0" fillId="0" borderId="5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2" xfId="0" applyBorder="1" applyAlignment="1">
      <alignment/>
    </xf>
    <xf numFmtId="49" fontId="0" fillId="2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64" xfId="0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left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Font="1" applyBorder="1" applyAlignment="1">
      <alignment horizontal="left" vertical="center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horizontal="right" vertical="center"/>
    </xf>
    <xf numFmtId="0" fontId="0" fillId="0" borderId="68" xfId="0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9" xfId="0" applyBorder="1" applyAlignment="1">
      <alignment/>
    </xf>
    <xf numFmtId="49" fontId="0" fillId="0" borderId="69" xfId="0" applyNumberFormat="1" applyFont="1" applyBorder="1" applyAlignment="1">
      <alignment horizontal="left" vertical="center"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3" fontId="0" fillId="0" borderId="67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67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63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49" fontId="0" fillId="2" borderId="32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49" fontId="0" fillId="0" borderId="71" xfId="0" applyNumberFormat="1" applyFont="1" applyBorder="1" applyAlignment="1">
      <alignment horizontal="left" vertical="center"/>
    </xf>
    <xf numFmtId="0" fontId="10" fillId="0" borderId="5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/>
    </xf>
    <xf numFmtId="0" fontId="0" fillId="0" borderId="70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74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75" xfId="0" applyBorder="1" applyAlignment="1">
      <alignment/>
    </xf>
    <xf numFmtId="0" fontId="4" fillId="0" borderId="49" xfId="0" applyFont="1" applyBorder="1" applyAlignment="1">
      <alignment vertical="center"/>
    </xf>
    <xf numFmtId="0" fontId="0" fillId="0" borderId="50" xfId="0" applyBorder="1" applyAlignment="1">
      <alignment/>
    </xf>
    <xf numFmtId="49" fontId="0" fillId="0" borderId="9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76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64" fontId="0" fillId="0" borderId="49" xfId="0" applyNumberFormat="1" applyFont="1" applyBorder="1" applyAlignment="1">
      <alignment horizontal="right" vertical="center"/>
    </xf>
    <xf numFmtId="0" fontId="0" fillId="0" borderId="68" xfId="0" applyFont="1" applyBorder="1" applyAlignment="1">
      <alignment vertical="center"/>
    </xf>
    <xf numFmtId="164" fontId="0" fillId="0" borderId="67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0" fontId="0" fillId="0" borderId="77" xfId="0" applyBorder="1" applyAlignment="1">
      <alignment/>
    </xf>
    <xf numFmtId="49" fontId="11" fillId="2" borderId="3" xfId="0" applyNumberFormat="1" applyFont="1" applyFill="1" applyBorder="1" applyAlignment="1">
      <alignment horizontal="left" vertical="center"/>
    </xf>
    <xf numFmtId="0" fontId="11" fillId="0" borderId="77" xfId="0" applyFont="1" applyBorder="1" applyAlignment="1">
      <alignment/>
    </xf>
    <xf numFmtId="0" fontId="11" fillId="0" borderId="0" xfId="0" applyFont="1"/>
    <xf numFmtId="3" fontId="11" fillId="2" borderId="77" xfId="0" applyNumberFormat="1" applyFont="1" applyFill="1" applyBorder="1" applyAlignment="1">
      <alignment horizontal="right" vertical="center"/>
    </xf>
    <xf numFmtId="0" fontId="11" fillId="2" borderId="7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A3" sqref="A3:D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116" t="s">
        <v>253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9.95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2.95" customHeight="1">
      <c r="A3" s="169" t="s">
        <v>254</v>
      </c>
      <c r="B3" s="119"/>
      <c r="C3" s="119"/>
      <c r="D3" s="120"/>
      <c r="E3" s="121" t="s">
        <v>255</v>
      </c>
      <c r="F3" s="119"/>
      <c r="G3" s="119"/>
      <c r="H3" s="119"/>
      <c r="I3" s="119"/>
      <c r="J3" s="120"/>
      <c r="K3" s="121" t="s">
        <v>256</v>
      </c>
      <c r="L3" s="120"/>
      <c r="M3" s="118" t="s">
        <v>257</v>
      </c>
    </row>
    <row r="4" spans="1:13" ht="12.95" customHeight="1">
      <c r="A4" s="170" t="s">
        <v>258</v>
      </c>
      <c r="B4" s="123"/>
      <c r="C4" s="123"/>
      <c r="D4" s="124"/>
      <c r="E4" s="125" t="s">
        <v>259</v>
      </c>
      <c r="F4" s="123"/>
      <c r="G4" s="123"/>
      <c r="H4" s="123"/>
      <c r="I4" s="123"/>
      <c r="J4" s="124"/>
      <c r="K4" s="126" t="s">
        <v>258</v>
      </c>
      <c r="L4" s="124"/>
      <c r="M4" s="122" t="s">
        <v>260</v>
      </c>
    </row>
    <row r="5" spans="1:13" ht="12.95" customHeight="1">
      <c r="A5" s="171" t="s">
        <v>261</v>
      </c>
      <c r="B5" s="18"/>
      <c r="C5" s="18"/>
      <c r="D5" s="128"/>
      <c r="E5" s="129" t="s">
        <v>262</v>
      </c>
      <c r="F5" s="18"/>
      <c r="G5" s="18"/>
      <c r="H5" s="18"/>
      <c r="I5" s="18"/>
      <c r="J5" s="128"/>
      <c r="K5" s="129" t="s">
        <v>263</v>
      </c>
      <c r="L5" s="128"/>
      <c r="M5" s="127" t="s">
        <v>264</v>
      </c>
    </row>
    <row r="6" spans="1:13" ht="12.95" customHeight="1">
      <c r="A6" s="170" t="s">
        <v>258</v>
      </c>
      <c r="B6" s="123"/>
      <c r="C6" s="123"/>
      <c r="D6" s="124"/>
      <c r="E6" s="125" t="s">
        <v>265</v>
      </c>
      <c r="F6" s="123"/>
      <c r="G6" s="123"/>
      <c r="H6" s="123"/>
      <c r="I6" s="123"/>
      <c r="J6" s="124"/>
      <c r="K6" s="126" t="s">
        <v>258</v>
      </c>
      <c r="L6" s="124"/>
      <c r="M6" s="122" t="s">
        <v>258</v>
      </c>
    </row>
    <row r="7" spans="1:13" s="5" customFormat="1" ht="12.95" customHeight="1">
      <c r="A7" s="172" t="s">
        <v>266</v>
      </c>
      <c r="B7" s="136"/>
      <c r="C7" s="136"/>
      <c r="D7" s="132" t="s">
        <v>258</v>
      </c>
      <c r="E7" s="136"/>
      <c r="F7" s="136"/>
      <c r="G7" s="137"/>
      <c r="H7" s="135" t="s">
        <v>270</v>
      </c>
      <c r="I7" s="136"/>
      <c r="J7" s="136"/>
      <c r="K7" s="136"/>
      <c r="L7" s="136"/>
      <c r="M7" s="138"/>
    </row>
    <row r="8" spans="1:13" s="5" customFormat="1" ht="12.95" customHeight="1">
      <c r="A8" s="172" t="s">
        <v>267</v>
      </c>
      <c r="B8" s="136"/>
      <c r="C8" s="136"/>
      <c r="D8" s="132" t="s">
        <v>258</v>
      </c>
      <c r="E8" s="136"/>
      <c r="F8" s="136"/>
      <c r="G8" s="137"/>
      <c r="H8" s="135" t="s">
        <v>271</v>
      </c>
      <c r="I8" s="136"/>
      <c r="J8" s="136"/>
      <c r="K8" s="136"/>
      <c r="L8" s="136"/>
      <c r="M8" s="139" t="str">
        <f>IF(M7=0,"",E28/M7)</f>
        <v/>
      </c>
    </row>
    <row r="9" spans="1:13" ht="12.95" customHeight="1">
      <c r="A9" s="172" t="s">
        <v>268</v>
      </c>
      <c r="B9" s="130"/>
      <c r="C9" s="130"/>
      <c r="D9" s="132" t="s">
        <v>258</v>
      </c>
      <c r="E9" s="130"/>
      <c r="F9" s="130"/>
      <c r="G9" s="133"/>
      <c r="H9" s="135" t="s">
        <v>272</v>
      </c>
      <c r="I9" s="130"/>
      <c r="J9" s="130"/>
      <c r="K9" s="140" t="s">
        <v>258</v>
      </c>
      <c r="L9" s="130"/>
      <c r="M9" s="141"/>
    </row>
    <row r="10" spans="1:13" s="5" customFormat="1" ht="12.95" customHeight="1">
      <c r="A10" s="171" t="s">
        <v>269</v>
      </c>
      <c r="B10" s="142"/>
      <c r="C10" s="142"/>
      <c r="D10" s="131" t="s">
        <v>258</v>
      </c>
      <c r="E10" s="142"/>
      <c r="F10" s="142"/>
      <c r="G10" s="143"/>
      <c r="H10" s="129" t="s">
        <v>273</v>
      </c>
      <c r="I10" s="142"/>
      <c r="J10" s="131" t="s">
        <v>258</v>
      </c>
      <c r="K10" s="18"/>
      <c r="L10" s="18"/>
      <c r="M10" s="144"/>
    </row>
    <row r="11" spans="1:13" ht="12.95" customHeight="1" thickBot="1">
      <c r="A11" s="173" t="s">
        <v>258</v>
      </c>
      <c r="B11" s="117"/>
      <c r="C11" s="117"/>
      <c r="D11" s="117"/>
      <c r="E11" s="117"/>
      <c r="F11" s="117"/>
      <c r="G11" s="134"/>
      <c r="H11" s="145" t="s">
        <v>258</v>
      </c>
      <c r="I11" s="117"/>
      <c r="J11" s="117"/>
      <c r="K11" s="117"/>
      <c r="L11" s="117"/>
      <c r="M11" s="146"/>
    </row>
    <row r="12" spans="1:13" ht="28.5" customHeight="1" thickBot="1">
      <c r="A12" s="174" t="s">
        <v>274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87"/>
    </row>
    <row r="13" spans="1:13" ht="12.95" customHeight="1">
      <c r="A13" s="175" t="s">
        <v>275</v>
      </c>
      <c r="B13" s="16"/>
      <c r="C13" s="16"/>
      <c r="D13" s="16"/>
      <c r="E13" s="16"/>
      <c r="F13" s="16"/>
      <c r="G13" s="175" t="s">
        <v>276</v>
      </c>
      <c r="H13" s="16"/>
      <c r="I13" s="16"/>
      <c r="J13" s="16"/>
      <c r="K13" s="16"/>
      <c r="L13" s="16"/>
      <c r="M13" s="93"/>
    </row>
    <row r="14" spans="1:13" s="5" customFormat="1" ht="12.95" customHeight="1">
      <c r="A14" s="176"/>
      <c r="B14" s="135" t="s">
        <v>277</v>
      </c>
      <c r="C14" s="136"/>
      <c r="D14" s="137"/>
      <c r="E14" s="150">
        <f>REKAPITULACE!C35</f>
        <v>0</v>
      </c>
      <c r="F14" s="136"/>
      <c r="G14" s="179" t="s">
        <v>292</v>
      </c>
      <c r="H14" s="154"/>
      <c r="I14" s="154"/>
      <c r="J14" s="155"/>
      <c r="K14" s="158"/>
      <c r="L14" s="159" t="s">
        <v>293</v>
      </c>
      <c r="M14" s="182">
        <f>E20*K14/100</f>
        <v>0</v>
      </c>
    </row>
    <row r="15" spans="1:13" s="5" customFormat="1" ht="12.95" customHeight="1">
      <c r="A15" s="177"/>
      <c r="B15" s="135" t="s">
        <v>278</v>
      </c>
      <c r="C15" s="136"/>
      <c r="D15" s="137"/>
      <c r="E15" s="150">
        <f>REKAPITULACE!D35</f>
        <v>0</v>
      </c>
      <c r="F15" s="136"/>
      <c r="G15" s="179" t="s">
        <v>294</v>
      </c>
      <c r="H15" s="154"/>
      <c r="I15" s="154"/>
      <c r="J15" s="155"/>
      <c r="K15" s="158"/>
      <c r="L15" s="159" t="s">
        <v>293</v>
      </c>
      <c r="M15" s="182">
        <f>E20*K15/100</f>
        <v>0</v>
      </c>
    </row>
    <row r="16" spans="1:13" s="5" customFormat="1" ht="12.95" customHeight="1">
      <c r="A16" s="178" t="s">
        <v>279</v>
      </c>
      <c r="B16" s="152" t="s">
        <v>280</v>
      </c>
      <c r="C16" s="136"/>
      <c r="D16" s="137"/>
      <c r="E16" s="150">
        <f>REKAPITULACE!E15</f>
        <v>0</v>
      </c>
      <c r="F16" s="136"/>
      <c r="G16" s="179" t="s">
        <v>295</v>
      </c>
      <c r="H16" s="154"/>
      <c r="I16" s="154"/>
      <c r="J16" s="155"/>
      <c r="K16" s="158"/>
      <c r="L16" s="159" t="s">
        <v>293</v>
      </c>
      <c r="M16" s="182">
        <f>E20*K16/100</f>
        <v>0</v>
      </c>
    </row>
    <row r="17" spans="1:13" s="5" customFormat="1" ht="12.95" customHeight="1">
      <c r="A17" s="178" t="s">
        <v>281</v>
      </c>
      <c r="B17" s="152" t="s">
        <v>282</v>
      </c>
      <c r="C17" s="136"/>
      <c r="D17" s="137"/>
      <c r="E17" s="150">
        <f>REKAPITULACE!E28</f>
        <v>0</v>
      </c>
      <c r="F17" s="136"/>
      <c r="G17" s="179" t="s">
        <v>296</v>
      </c>
      <c r="H17" s="154"/>
      <c r="I17" s="154"/>
      <c r="J17" s="155"/>
      <c r="K17" s="158">
        <v>5</v>
      </c>
      <c r="L17" s="159" t="s">
        <v>293</v>
      </c>
      <c r="M17" s="182">
        <f>E20*K17/100</f>
        <v>0</v>
      </c>
    </row>
    <row r="18" spans="1:13" s="5" customFormat="1" ht="12.95" customHeight="1">
      <c r="A18" s="178" t="s">
        <v>283</v>
      </c>
      <c r="B18" s="152" t="s">
        <v>284</v>
      </c>
      <c r="C18" s="136"/>
      <c r="D18" s="137"/>
      <c r="E18" s="150">
        <f>REKAPITULACE!E33</f>
        <v>0</v>
      </c>
      <c r="F18" s="136"/>
      <c r="G18" s="179" t="s">
        <v>297</v>
      </c>
      <c r="H18" s="154"/>
      <c r="I18" s="154"/>
      <c r="J18" s="155"/>
      <c r="K18" s="158">
        <v>1</v>
      </c>
      <c r="L18" s="159" t="s">
        <v>293</v>
      </c>
      <c r="M18" s="182">
        <f>E20*K18/100</f>
        <v>0</v>
      </c>
    </row>
    <row r="19" spans="1:13" s="5" customFormat="1" ht="12.95" customHeight="1">
      <c r="A19" s="178" t="s">
        <v>285</v>
      </c>
      <c r="B19" s="152" t="s">
        <v>286</v>
      </c>
      <c r="C19" s="136"/>
      <c r="D19" s="137"/>
      <c r="E19" s="150">
        <v>0</v>
      </c>
      <c r="F19" s="136"/>
      <c r="G19" s="179" t="s">
        <v>298</v>
      </c>
      <c r="H19" s="154"/>
      <c r="I19" s="154"/>
      <c r="J19" s="155"/>
      <c r="K19" s="158"/>
      <c r="L19" s="159" t="s">
        <v>293</v>
      </c>
      <c r="M19" s="182">
        <f>E20*K19/100</f>
        <v>0</v>
      </c>
    </row>
    <row r="20" spans="1:13" s="5" customFormat="1" ht="12.95" customHeight="1">
      <c r="A20" s="179" t="s">
        <v>287</v>
      </c>
      <c r="B20" s="153"/>
      <c r="C20" s="153"/>
      <c r="D20" s="160"/>
      <c r="E20" s="150">
        <f>SUM(E16:E19)</f>
        <v>0</v>
      </c>
      <c r="F20" s="136"/>
      <c r="G20" s="179" t="s">
        <v>299</v>
      </c>
      <c r="H20" s="154"/>
      <c r="I20" s="154"/>
      <c r="J20" s="155"/>
      <c r="K20" s="158"/>
      <c r="L20" s="159" t="s">
        <v>293</v>
      </c>
      <c r="M20" s="182">
        <f>E20*K20/100</f>
        <v>0</v>
      </c>
    </row>
    <row r="21" spans="1:13" s="5" customFormat="1" ht="12.95" customHeight="1">
      <c r="A21" s="179" t="s">
        <v>288</v>
      </c>
      <c r="B21" s="153"/>
      <c r="C21" s="153"/>
      <c r="D21" s="160"/>
      <c r="E21" s="150">
        <v>0</v>
      </c>
      <c r="F21" s="136"/>
      <c r="G21" s="179" t="s">
        <v>300</v>
      </c>
      <c r="H21" s="154"/>
      <c r="I21" s="154"/>
      <c r="J21" s="155"/>
      <c r="K21" s="158">
        <v>2</v>
      </c>
      <c r="L21" s="159" t="s">
        <v>293</v>
      </c>
      <c r="M21" s="182">
        <f>E20*K21/100</f>
        <v>0</v>
      </c>
    </row>
    <row r="22" spans="1:13" s="5" customFormat="1" ht="12.95" customHeight="1">
      <c r="A22" s="179" t="s">
        <v>289</v>
      </c>
      <c r="B22" s="153"/>
      <c r="C22" s="153"/>
      <c r="D22" s="160"/>
      <c r="E22" s="150">
        <v>0</v>
      </c>
      <c r="F22" s="136"/>
      <c r="G22" s="179" t="s">
        <v>301</v>
      </c>
      <c r="H22" s="154"/>
      <c r="I22" s="154"/>
      <c r="J22" s="155"/>
      <c r="K22" s="158"/>
      <c r="L22" s="159" t="s">
        <v>293</v>
      </c>
      <c r="M22" s="182">
        <f>E20*K22/100</f>
        <v>0</v>
      </c>
    </row>
    <row r="23" spans="1:13" s="5" customFormat="1" ht="12.95" customHeight="1" thickBot="1">
      <c r="A23" s="179" t="s">
        <v>290</v>
      </c>
      <c r="B23" s="153"/>
      <c r="C23" s="153"/>
      <c r="D23" s="160"/>
      <c r="E23" s="150">
        <v>0</v>
      </c>
      <c r="F23" s="136"/>
      <c r="G23" s="180"/>
      <c r="H23" s="157"/>
      <c r="I23" s="157"/>
      <c r="J23" s="149"/>
      <c r="K23" s="161"/>
      <c r="L23" s="162" t="s">
        <v>293</v>
      </c>
      <c r="M23" s="183">
        <f>E20*K23/100</f>
        <v>0</v>
      </c>
    </row>
    <row r="24" spans="1:13" s="5" customFormat="1" ht="12.95" customHeight="1">
      <c r="A24" s="179" t="s">
        <v>291</v>
      </c>
      <c r="B24" s="153"/>
      <c r="C24" s="153"/>
      <c r="D24" s="153"/>
      <c r="E24" s="150">
        <f>SUM(E20:E23)</f>
        <v>0</v>
      </c>
      <c r="F24" s="136"/>
      <c r="G24" s="175" t="s">
        <v>302</v>
      </c>
      <c r="H24" s="16"/>
      <c r="I24" s="16"/>
      <c r="J24" s="16"/>
      <c r="K24" s="16"/>
      <c r="L24" s="16"/>
      <c r="M24" s="184"/>
    </row>
    <row r="25" spans="1:13" s="5" customFormat="1" ht="12.95" customHeight="1">
      <c r="A25" s="179" t="s">
        <v>304</v>
      </c>
      <c r="B25" s="154"/>
      <c r="C25" s="154"/>
      <c r="D25" s="155"/>
      <c r="E25" s="150">
        <f>SUM(M14:M23)</f>
        <v>0</v>
      </c>
      <c r="F25" s="130"/>
      <c r="G25" s="179"/>
      <c r="H25" s="153"/>
      <c r="I25" s="153"/>
      <c r="J25" s="160"/>
      <c r="K25" s="158"/>
      <c r="L25" s="159" t="s">
        <v>293</v>
      </c>
      <c r="M25" s="182">
        <f>E20*K25/100</f>
        <v>0</v>
      </c>
    </row>
    <row r="26" spans="1:13" s="5" customFormat="1" ht="12.95" customHeight="1" thickBot="1">
      <c r="A26" s="179" t="s">
        <v>305</v>
      </c>
      <c r="B26" s="154"/>
      <c r="C26" s="154"/>
      <c r="D26" s="155"/>
      <c r="E26" s="150">
        <f>SUM(M25:M26)</f>
        <v>0</v>
      </c>
      <c r="F26" s="130"/>
      <c r="G26" s="180"/>
      <c r="H26" s="156"/>
      <c r="I26" s="156"/>
      <c r="J26" s="164"/>
      <c r="K26" s="161"/>
      <c r="L26" s="162" t="s">
        <v>293</v>
      </c>
      <c r="M26" s="183">
        <f>E20*K26/100</f>
        <v>0</v>
      </c>
    </row>
    <row r="27" spans="1:13" s="5" customFormat="1" ht="12.95" customHeight="1" thickBot="1">
      <c r="A27" s="180" t="s">
        <v>306</v>
      </c>
      <c r="B27" s="157"/>
      <c r="C27" s="157"/>
      <c r="D27" s="149"/>
      <c r="E27" s="163">
        <f>SUM(M28:M28)</f>
        <v>0</v>
      </c>
      <c r="F27" s="18"/>
      <c r="G27" s="175" t="s">
        <v>303</v>
      </c>
      <c r="H27" s="165"/>
      <c r="I27" s="165"/>
      <c r="J27" s="165"/>
      <c r="K27" s="165"/>
      <c r="L27" s="165"/>
      <c r="M27" s="185"/>
    </row>
    <row r="28" spans="1:13" s="5" customFormat="1" ht="12.95" customHeight="1" thickBot="1">
      <c r="A28" s="181" t="s">
        <v>307</v>
      </c>
      <c r="B28" s="166"/>
      <c r="C28" s="166"/>
      <c r="D28" s="167"/>
      <c r="E28" s="168">
        <f>SUM(E24:E27)</f>
        <v>0</v>
      </c>
      <c r="F28" s="119"/>
      <c r="G28" s="180"/>
      <c r="H28" s="156"/>
      <c r="I28" s="156"/>
      <c r="J28" s="164"/>
      <c r="K28" s="161"/>
      <c r="L28" s="162" t="s">
        <v>293</v>
      </c>
      <c r="M28" s="183">
        <f>E20*K28/100</f>
        <v>0</v>
      </c>
    </row>
    <row r="29" spans="1:13" s="6" customFormat="1" ht="12.95" customHeight="1">
      <c r="A29" s="186" t="s">
        <v>308</v>
      </c>
      <c r="B29" s="187"/>
      <c r="C29" s="187"/>
      <c r="D29" s="188"/>
      <c r="E29" s="189" t="s">
        <v>309</v>
      </c>
      <c r="F29" s="187"/>
      <c r="G29" s="188"/>
      <c r="H29" s="189" t="s">
        <v>310</v>
      </c>
      <c r="I29" s="187"/>
      <c r="J29" s="187"/>
      <c r="K29" s="187"/>
      <c r="L29" s="187"/>
      <c r="M29" s="190"/>
    </row>
    <row r="30" spans="1:13" s="5" customFormat="1" ht="12.95" customHeight="1">
      <c r="A30" s="191" t="s">
        <v>258</v>
      </c>
      <c r="B30" s="18"/>
      <c r="C30" s="18"/>
      <c r="D30" s="128"/>
      <c r="E30" s="192" t="s">
        <v>311</v>
      </c>
      <c r="F30" s="156"/>
      <c r="G30" s="128"/>
      <c r="H30" s="192" t="s">
        <v>311</v>
      </c>
      <c r="I30" s="156"/>
      <c r="J30" s="18"/>
      <c r="K30" s="18"/>
      <c r="L30" s="18"/>
      <c r="M30" s="194"/>
    </row>
    <row r="31" spans="1:13" s="5" customFormat="1" ht="12.95" customHeight="1">
      <c r="A31" s="195" t="s">
        <v>312</v>
      </c>
      <c r="B31" s="4"/>
      <c r="C31" s="193"/>
      <c r="D31" s="196"/>
      <c r="E31" s="192" t="s">
        <v>312</v>
      </c>
      <c r="F31" s="193"/>
      <c r="G31" s="196"/>
      <c r="H31" s="192" t="s">
        <v>312</v>
      </c>
      <c r="I31" s="193"/>
      <c r="J31" s="4"/>
      <c r="K31" s="4"/>
      <c r="L31" s="4"/>
      <c r="M31" s="197"/>
    </row>
    <row r="32" spans="1:13" s="5" customFormat="1" ht="12.95" customHeight="1">
      <c r="A32" s="195"/>
      <c r="B32" s="4"/>
      <c r="C32" s="4"/>
      <c r="D32" s="196"/>
      <c r="E32" s="200" t="s">
        <v>313</v>
      </c>
      <c r="F32" s="4"/>
      <c r="G32" s="196"/>
      <c r="H32" s="200" t="s">
        <v>313</v>
      </c>
      <c r="I32" s="4"/>
      <c r="J32" s="4"/>
      <c r="K32" s="4"/>
      <c r="L32" s="4"/>
      <c r="M32" s="197"/>
    </row>
    <row r="33" spans="1:13" ht="12.75">
      <c r="A33" s="198"/>
      <c r="B33" s="148"/>
      <c r="C33" s="148"/>
      <c r="D33" s="199"/>
      <c r="E33" s="201"/>
      <c r="F33" s="148"/>
      <c r="G33" s="199"/>
      <c r="H33" s="201"/>
      <c r="I33" s="148"/>
      <c r="J33" s="148"/>
      <c r="K33" s="148"/>
      <c r="L33" s="148"/>
      <c r="M33" s="202"/>
    </row>
    <row r="34" spans="1:13" s="5" customFormat="1" ht="56.25" customHeight="1" thickBot="1">
      <c r="A34" s="198"/>
      <c r="B34" s="148"/>
      <c r="C34" s="148"/>
      <c r="D34" s="199"/>
      <c r="E34" s="201"/>
      <c r="F34" s="148"/>
      <c r="G34" s="199"/>
      <c r="H34" s="201"/>
      <c r="I34" s="148"/>
      <c r="J34" s="148"/>
      <c r="K34" s="148"/>
      <c r="L34" s="148"/>
      <c r="M34" s="202"/>
    </row>
    <row r="35" spans="1:13" s="5" customFormat="1" ht="12.95" customHeight="1">
      <c r="A35" s="203" t="s">
        <v>314</v>
      </c>
      <c r="B35" s="204"/>
      <c r="C35" s="204"/>
      <c r="D35" s="205"/>
      <c r="E35" s="208">
        <v>21</v>
      </c>
      <c r="F35" s="16"/>
      <c r="G35" s="206" t="s">
        <v>315</v>
      </c>
      <c r="H35" s="212">
        <f>E28-H37</f>
        <v>0</v>
      </c>
      <c r="I35" s="16"/>
      <c r="J35" s="16"/>
      <c r="K35" s="16"/>
      <c r="L35" s="16"/>
      <c r="M35" s="207" t="s">
        <v>316</v>
      </c>
    </row>
    <row r="36" spans="1:13" s="5" customFormat="1" ht="12.95" customHeight="1">
      <c r="A36" s="179" t="s">
        <v>317</v>
      </c>
      <c r="B36" s="154"/>
      <c r="C36" s="154"/>
      <c r="D36" s="155"/>
      <c r="E36" s="210">
        <v>21</v>
      </c>
      <c r="F36" s="130"/>
      <c r="G36" s="151" t="s">
        <v>315</v>
      </c>
      <c r="H36" s="150">
        <f>H35*E36/100</f>
        <v>0</v>
      </c>
      <c r="I36" s="130"/>
      <c r="J36" s="130"/>
      <c r="K36" s="130"/>
      <c r="L36" s="130"/>
      <c r="M36" s="209" t="s">
        <v>316</v>
      </c>
    </row>
    <row r="37" spans="1:13" s="5" customFormat="1" ht="12.95" customHeight="1">
      <c r="A37" s="179" t="s">
        <v>314</v>
      </c>
      <c r="B37" s="154"/>
      <c r="C37" s="154"/>
      <c r="D37" s="155"/>
      <c r="E37" s="210">
        <v>15</v>
      </c>
      <c r="F37" s="130"/>
      <c r="G37" s="151" t="s">
        <v>315</v>
      </c>
      <c r="H37" s="150">
        <v>0</v>
      </c>
      <c r="I37" s="211"/>
      <c r="J37" s="211"/>
      <c r="K37" s="211"/>
      <c r="L37" s="211"/>
      <c r="M37" s="209" t="s">
        <v>316</v>
      </c>
    </row>
    <row r="38" spans="1:13" s="5" customFormat="1" ht="12.95" customHeight="1">
      <c r="A38" s="179" t="s">
        <v>317</v>
      </c>
      <c r="B38" s="154"/>
      <c r="C38" s="154"/>
      <c r="D38" s="155"/>
      <c r="E38" s="210">
        <v>15</v>
      </c>
      <c r="F38" s="130"/>
      <c r="G38" s="151" t="s">
        <v>315</v>
      </c>
      <c r="H38" s="150">
        <f>H37*E38/100</f>
        <v>0</v>
      </c>
      <c r="I38" s="130"/>
      <c r="J38" s="130"/>
      <c r="K38" s="130"/>
      <c r="L38" s="130"/>
      <c r="M38" s="209" t="s">
        <v>316</v>
      </c>
    </row>
    <row r="39" spans="1:13" s="216" customFormat="1" ht="19.5" customHeight="1" thickBot="1">
      <c r="A39" s="214" t="s">
        <v>318</v>
      </c>
      <c r="B39" s="215"/>
      <c r="C39" s="215"/>
      <c r="D39" s="215"/>
      <c r="E39" s="215"/>
      <c r="F39" s="215"/>
      <c r="G39" s="215"/>
      <c r="H39" s="217">
        <f>SUM(H35:H38)</f>
        <v>0</v>
      </c>
      <c r="I39" s="213"/>
      <c r="J39" s="213"/>
      <c r="K39" s="213"/>
      <c r="L39" s="213"/>
      <c r="M39" s="218" t="s">
        <v>316</v>
      </c>
    </row>
    <row r="40" s="5" customFormat="1" ht="12.95" customHeight="1"/>
    <row r="41" spans="1:13" s="5" customFormat="1" ht="12.95" customHeight="1">
      <c r="A41" s="193" t="s">
        <v>319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>
      <selection activeCell="C6" sqref="C6:E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2" customFormat="1" ht="12.75">
      <c r="A1" s="3" t="s">
        <v>0</v>
      </c>
      <c r="B1" s="4"/>
      <c r="C1" s="4"/>
      <c r="D1" s="3" t="s">
        <v>1</v>
      </c>
      <c r="E1" s="4"/>
    </row>
    <row r="2" spans="1:5" s="2" customFormat="1" ht="12.75">
      <c r="A2" s="3" t="s">
        <v>2</v>
      </c>
      <c r="B2" s="4"/>
      <c r="C2" s="4"/>
      <c r="D2" s="3" t="s">
        <v>3</v>
      </c>
      <c r="E2" s="4"/>
    </row>
    <row r="3" s="1" customFormat="1" ht="9.75"/>
    <row r="4" spans="1:5" s="6" customFormat="1" ht="12.75">
      <c r="A4" s="7" t="s">
        <v>226</v>
      </c>
      <c r="B4" s="4"/>
      <c r="C4" s="4"/>
      <c r="D4" s="4"/>
      <c r="E4" s="4"/>
    </row>
    <row r="5" s="1" customFormat="1" ht="10.5" thickBot="1"/>
    <row r="6" spans="1:5" s="1" customFormat="1" ht="9.75" customHeight="1">
      <c r="A6" s="88" t="s">
        <v>227</v>
      </c>
      <c r="B6" s="90" t="s">
        <v>228</v>
      </c>
      <c r="C6" s="92" t="s">
        <v>229</v>
      </c>
      <c r="D6" s="16"/>
      <c r="E6" s="93"/>
    </row>
    <row r="7" spans="1:5" s="1" customFormat="1" ht="9.75" customHeight="1" thickBot="1">
      <c r="A7" s="89"/>
      <c r="B7" s="91"/>
      <c r="C7" s="94" t="s">
        <v>18</v>
      </c>
      <c r="D7" s="95" t="s">
        <v>23</v>
      </c>
      <c r="E7" s="96" t="s">
        <v>230</v>
      </c>
    </row>
    <row r="8" spans="1:5" s="30" customFormat="1" ht="11.25">
      <c r="A8" s="97"/>
      <c r="B8" s="100" t="s">
        <v>29</v>
      </c>
      <c r="C8" s="98"/>
      <c r="D8" s="98"/>
      <c r="E8" s="99"/>
    </row>
    <row r="9" spans="1:5" s="30" customFormat="1" ht="11.25">
      <c r="A9" s="101">
        <v>3</v>
      </c>
      <c r="B9" s="43" t="s">
        <v>231</v>
      </c>
      <c r="C9" s="102">
        <f>ROZPOČET!G14</f>
        <v>0</v>
      </c>
      <c r="D9" s="102">
        <f>ROZPOČET!I14</f>
        <v>0</v>
      </c>
      <c r="E9" s="103">
        <f>C9+D9</f>
        <v>0</v>
      </c>
    </row>
    <row r="10" spans="1:5" s="30" customFormat="1" ht="11.25">
      <c r="A10" s="104">
        <v>61</v>
      </c>
      <c r="B10" s="105" t="s">
        <v>232</v>
      </c>
      <c r="C10" s="106">
        <f>ROZPOČET!G22</f>
        <v>0</v>
      </c>
      <c r="D10" s="106">
        <f>ROZPOČET!I22</f>
        <v>0</v>
      </c>
      <c r="E10" s="107">
        <f>C10+D10</f>
        <v>0</v>
      </c>
    </row>
    <row r="11" spans="1:5" s="30" customFormat="1" ht="11.25">
      <c r="A11" s="104">
        <v>63</v>
      </c>
      <c r="B11" s="105" t="s">
        <v>233</v>
      </c>
      <c r="C11" s="106">
        <f>ROZPOČET!G25</f>
        <v>0</v>
      </c>
      <c r="D11" s="106">
        <f>ROZPOČET!I25</f>
        <v>0</v>
      </c>
      <c r="E11" s="107">
        <f>C11+D11</f>
        <v>0</v>
      </c>
    </row>
    <row r="12" spans="1:5" s="30" customFormat="1" ht="11.25">
      <c r="A12" s="104">
        <v>64</v>
      </c>
      <c r="B12" s="105" t="s">
        <v>234</v>
      </c>
      <c r="C12" s="106">
        <f>ROZPOČET!G29</f>
        <v>0</v>
      </c>
      <c r="D12" s="106">
        <f>ROZPOČET!I29</f>
        <v>0</v>
      </c>
      <c r="E12" s="107">
        <f>C12+D12</f>
        <v>0</v>
      </c>
    </row>
    <row r="13" spans="1:5" s="30" customFormat="1" ht="11.25">
      <c r="A13" s="104">
        <v>96</v>
      </c>
      <c r="B13" s="105" t="s">
        <v>235</v>
      </c>
      <c r="C13" s="106">
        <f>ROZPOČET!G40</f>
        <v>0</v>
      </c>
      <c r="D13" s="106">
        <f>ROZPOČET!I40</f>
        <v>0</v>
      </c>
      <c r="E13" s="107">
        <f>C13+D13</f>
        <v>0</v>
      </c>
    </row>
    <row r="14" spans="1:5" s="30" customFormat="1" ht="11.25">
      <c r="A14" s="104">
        <v>99</v>
      </c>
      <c r="B14" s="105" t="s">
        <v>236</v>
      </c>
      <c r="C14" s="106">
        <f>ROZPOČET!G44</f>
        <v>0</v>
      </c>
      <c r="D14" s="106">
        <f>ROZPOČET!I44</f>
        <v>0</v>
      </c>
      <c r="E14" s="107">
        <f>C14+D14</f>
        <v>0</v>
      </c>
    </row>
    <row r="15" spans="1:5" s="30" customFormat="1" ht="12" thickBot="1">
      <c r="A15" s="108"/>
      <c r="B15" s="109" t="s">
        <v>237</v>
      </c>
      <c r="C15" s="110">
        <f>SUM(C9:C14)</f>
        <v>0</v>
      </c>
      <c r="D15" s="110">
        <f>SUM(D9:D14)</f>
        <v>0</v>
      </c>
      <c r="E15" s="111">
        <f>SUM(E9:E14)</f>
        <v>0</v>
      </c>
    </row>
    <row r="16" s="1" customFormat="1" ht="10.5" thickBot="1"/>
    <row r="17" spans="1:5" s="30" customFormat="1" ht="11.25">
      <c r="A17" s="97"/>
      <c r="B17" s="100" t="s">
        <v>95</v>
      </c>
      <c r="C17" s="98"/>
      <c r="D17" s="98"/>
      <c r="E17" s="99"/>
    </row>
    <row r="18" spans="1:5" s="30" customFormat="1" ht="11.25">
      <c r="A18" s="101">
        <v>711</v>
      </c>
      <c r="B18" s="43" t="s">
        <v>238</v>
      </c>
      <c r="C18" s="102">
        <f>ROZPOČET!G54</f>
        <v>0</v>
      </c>
      <c r="D18" s="102">
        <f>ROZPOČET!I54</f>
        <v>0</v>
      </c>
      <c r="E18" s="103">
        <f>C18+D18</f>
        <v>0</v>
      </c>
    </row>
    <row r="19" spans="1:5" s="30" customFormat="1" ht="11.25">
      <c r="A19" s="104">
        <v>762</v>
      </c>
      <c r="B19" s="105" t="s">
        <v>239</v>
      </c>
      <c r="C19" s="106">
        <f>ROZPOČET!G59</f>
        <v>0</v>
      </c>
      <c r="D19" s="106">
        <f>ROZPOČET!I59</f>
        <v>0</v>
      </c>
      <c r="E19" s="107">
        <f>C19+D19</f>
        <v>0</v>
      </c>
    </row>
    <row r="20" spans="1:5" s="30" customFormat="1" ht="11.25">
      <c r="A20" s="104">
        <v>766</v>
      </c>
      <c r="B20" s="105" t="s">
        <v>240</v>
      </c>
      <c r="C20" s="106">
        <f>ROZPOČET!G66</f>
        <v>0</v>
      </c>
      <c r="D20" s="106">
        <f>ROZPOČET!I66</f>
        <v>0</v>
      </c>
      <c r="E20" s="107">
        <f>C20+D20</f>
        <v>0</v>
      </c>
    </row>
    <row r="21" spans="1:5" s="30" customFormat="1" ht="11.25">
      <c r="A21" s="104">
        <v>771</v>
      </c>
      <c r="B21" s="105" t="s">
        <v>241</v>
      </c>
      <c r="C21" s="106">
        <f>ROZPOČET!G74</f>
        <v>0</v>
      </c>
      <c r="D21" s="106">
        <f>ROZPOČET!I74</f>
        <v>0</v>
      </c>
      <c r="E21" s="107">
        <f>C21+D21</f>
        <v>0</v>
      </c>
    </row>
    <row r="22" spans="1:5" s="30" customFormat="1" ht="11.25">
      <c r="A22" s="104">
        <v>775</v>
      </c>
      <c r="B22" s="105" t="s">
        <v>242</v>
      </c>
      <c r="C22" s="106">
        <f>ROZPOČET!G78</f>
        <v>0</v>
      </c>
      <c r="D22" s="106">
        <f>ROZPOČET!I78</f>
        <v>0</v>
      </c>
      <c r="E22" s="107">
        <f>C22+D22</f>
        <v>0</v>
      </c>
    </row>
    <row r="23" spans="1:5" s="30" customFormat="1" ht="11.25">
      <c r="A23" s="104">
        <v>776</v>
      </c>
      <c r="B23" s="105" t="s">
        <v>243</v>
      </c>
      <c r="C23" s="106">
        <f>ROZPOČET!G83</f>
        <v>0</v>
      </c>
      <c r="D23" s="106">
        <f>ROZPOČET!I83</f>
        <v>0</v>
      </c>
      <c r="E23" s="107">
        <f>C23+D23</f>
        <v>0</v>
      </c>
    </row>
    <row r="24" spans="1:5" s="30" customFormat="1" ht="11.25">
      <c r="A24" s="104">
        <v>777</v>
      </c>
      <c r="B24" s="105" t="s">
        <v>244</v>
      </c>
      <c r="C24" s="106">
        <f>ROZPOČET!G87</f>
        <v>0</v>
      </c>
      <c r="D24" s="106">
        <f>ROZPOČET!I87</f>
        <v>0</v>
      </c>
      <c r="E24" s="107">
        <f>C24+D24</f>
        <v>0</v>
      </c>
    </row>
    <row r="25" spans="1:5" s="30" customFormat="1" ht="11.25">
      <c r="A25" s="104">
        <v>781</v>
      </c>
      <c r="B25" s="105" t="s">
        <v>245</v>
      </c>
      <c r="C25" s="106">
        <f>ROZPOČET!G94</f>
        <v>0</v>
      </c>
      <c r="D25" s="106">
        <f>ROZPOČET!I94</f>
        <v>0</v>
      </c>
      <c r="E25" s="107">
        <f>C25+D25</f>
        <v>0</v>
      </c>
    </row>
    <row r="26" spans="1:5" s="30" customFormat="1" ht="11.25">
      <c r="A26" s="104">
        <v>783</v>
      </c>
      <c r="B26" s="105" t="s">
        <v>246</v>
      </c>
      <c r="C26" s="106">
        <f>ROZPOČET!G98</f>
        <v>0</v>
      </c>
      <c r="D26" s="106">
        <f>ROZPOČET!I98</f>
        <v>0</v>
      </c>
      <c r="E26" s="107">
        <f>C26+D26</f>
        <v>0</v>
      </c>
    </row>
    <row r="27" spans="1:5" s="30" customFormat="1" ht="11.25">
      <c r="A27" s="104">
        <v>784</v>
      </c>
      <c r="B27" s="105" t="s">
        <v>247</v>
      </c>
      <c r="C27" s="106">
        <f>ROZPOČET!G101</f>
        <v>0</v>
      </c>
      <c r="D27" s="106">
        <f>ROZPOČET!I101</f>
        <v>0</v>
      </c>
      <c r="E27" s="107">
        <f>C27+D27</f>
        <v>0</v>
      </c>
    </row>
    <row r="28" spans="1:5" s="30" customFormat="1" ht="12" thickBot="1">
      <c r="A28" s="108"/>
      <c r="B28" s="109" t="s">
        <v>248</v>
      </c>
      <c r="C28" s="110">
        <f>SUM(C18:C27)</f>
        <v>0</v>
      </c>
      <c r="D28" s="110">
        <f>SUM(D18:D27)</f>
        <v>0</v>
      </c>
      <c r="E28" s="111">
        <f>SUM(E18:E27)</f>
        <v>0</v>
      </c>
    </row>
    <row r="29" s="1" customFormat="1" ht="10.5" thickBot="1"/>
    <row r="30" spans="1:5" s="30" customFormat="1" ht="11.25">
      <c r="A30" s="97"/>
      <c r="B30" s="100" t="s">
        <v>186</v>
      </c>
      <c r="C30" s="98"/>
      <c r="D30" s="98"/>
      <c r="E30" s="99"/>
    </row>
    <row r="31" spans="1:5" s="30" customFormat="1" ht="11.25">
      <c r="A31" s="101">
        <v>720</v>
      </c>
      <c r="B31" s="43" t="s">
        <v>249</v>
      </c>
      <c r="C31" s="102">
        <f>ROZPOČET!G124</f>
        <v>0</v>
      </c>
      <c r="D31" s="102">
        <f>ROZPOČET!I124</f>
        <v>0</v>
      </c>
      <c r="E31" s="103">
        <f>C31+D31</f>
        <v>0</v>
      </c>
    </row>
    <row r="32" spans="1:5" s="30" customFormat="1" ht="11.25">
      <c r="A32" s="104">
        <v>730</v>
      </c>
      <c r="B32" s="105" t="s">
        <v>250</v>
      </c>
      <c r="C32" s="106">
        <f>ROZPOČET!G127</f>
        <v>0</v>
      </c>
      <c r="D32" s="106">
        <f>ROZPOČET!I127</f>
        <v>0</v>
      </c>
      <c r="E32" s="107">
        <f>C32+D32</f>
        <v>0</v>
      </c>
    </row>
    <row r="33" spans="1:5" s="30" customFormat="1" ht="12" thickBot="1">
      <c r="A33" s="108"/>
      <c r="B33" s="109" t="s">
        <v>251</v>
      </c>
      <c r="C33" s="110">
        <f>SUM(C31:C32)</f>
        <v>0</v>
      </c>
      <c r="D33" s="110">
        <f>SUM(D31:D32)</f>
        <v>0</v>
      </c>
      <c r="E33" s="111">
        <f>SUM(E31:E32)</f>
        <v>0</v>
      </c>
    </row>
    <row r="34" s="1" customFormat="1" ht="10.5" thickBot="1"/>
    <row r="35" spans="1:5" s="30" customFormat="1" ht="12" thickBot="1">
      <c r="A35" s="112"/>
      <c r="B35" s="113" t="s">
        <v>252</v>
      </c>
      <c r="C35" s="114">
        <f>C15+C28+C33</f>
        <v>0</v>
      </c>
      <c r="D35" s="114">
        <f>D15+D28+D33</f>
        <v>0</v>
      </c>
      <c r="E35" s="115">
        <f>E15+E28+E33</f>
        <v>0</v>
      </c>
    </row>
  </sheetData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workbookViewId="0" topLeftCell="A82">
      <selection activeCell="E12" sqref="E12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1" s="2" customFormat="1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3" t="s">
        <v>1</v>
      </c>
      <c r="K1" s="4"/>
    </row>
    <row r="2" spans="1:11" s="2" customFormat="1" ht="12.75">
      <c r="A2" s="3" t="s">
        <v>2</v>
      </c>
      <c r="B2" s="4"/>
      <c r="C2" s="4"/>
      <c r="D2" s="4"/>
      <c r="E2" s="4"/>
      <c r="F2" s="4"/>
      <c r="G2" s="4"/>
      <c r="H2" s="4"/>
      <c r="I2" s="4"/>
      <c r="J2" s="3" t="s">
        <v>3</v>
      </c>
      <c r="K2" s="4"/>
    </row>
    <row r="3" s="1" customFormat="1" ht="9.75"/>
    <row r="4" spans="1:11" s="5" customFormat="1" ht="12.75">
      <c r="A4" s="7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="1" customFormat="1" ht="10.5" thickBot="1"/>
    <row r="6" spans="1:11" s="1" customFormat="1" ht="9.75" customHeight="1">
      <c r="A6" s="9" t="s">
        <v>5</v>
      </c>
      <c r="B6" s="12" t="s">
        <v>9</v>
      </c>
      <c r="C6" s="12" t="s">
        <v>11</v>
      </c>
      <c r="D6" s="12" t="s">
        <v>13</v>
      </c>
      <c r="E6" s="12" t="s">
        <v>15</v>
      </c>
      <c r="F6" s="15" t="s">
        <v>17</v>
      </c>
      <c r="G6" s="16"/>
      <c r="H6" s="16"/>
      <c r="I6" s="16"/>
      <c r="J6" s="12" t="s">
        <v>26</v>
      </c>
      <c r="K6" s="26"/>
    </row>
    <row r="7" spans="1:11" s="1" customFormat="1" ht="9.75" customHeight="1">
      <c r="A7" s="10" t="s">
        <v>6</v>
      </c>
      <c r="B7" s="13"/>
      <c r="C7" s="13"/>
      <c r="D7" s="13"/>
      <c r="E7" s="13"/>
      <c r="F7" s="17" t="s">
        <v>18</v>
      </c>
      <c r="G7" s="18"/>
      <c r="H7" s="23" t="s">
        <v>23</v>
      </c>
      <c r="I7" s="18"/>
      <c r="J7" s="13"/>
      <c r="K7" s="27"/>
    </row>
    <row r="8" spans="1:11" s="1" customFormat="1" ht="9.75" customHeight="1">
      <c r="A8" s="10" t="s">
        <v>7</v>
      </c>
      <c r="B8" s="13"/>
      <c r="C8" s="13"/>
      <c r="D8" s="13"/>
      <c r="E8" s="13"/>
      <c r="F8" s="19" t="s">
        <v>19</v>
      </c>
      <c r="G8" s="21" t="s">
        <v>21</v>
      </c>
      <c r="H8" s="24" t="s">
        <v>19</v>
      </c>
      <c r="I8" s="21" t="s">
        <v>21</v>
      </c>
      <c r="J8" s="24" t="s">
        <v>19</v>
      </c>
      <c r="K8" s="28" t="s">
        <v>21</v>
      </c>
    </row>
    <row r="9" spans="1:11" s="1" customFormat="1" ht="9.75" customHeight="1" thickBot="1">
      <c r="A9" s="11" t="s">
        <v>8</v>
      </c>
      <c r="B9" s="14" t="s">
        <v>10</v>
      </c>
      <c r="C9" s="14" t="s">
        <v>12</v>
      </c>
      <c r="D9" s="14" t="s">
        <v>14</v>
      </c>
      <c r="E9" s="14" t="s">
        <v>16</v>
      </c>
      <c r="F9" s="20" t="s">
        <v>20</v>
      </c>
      <c r="G9" s="22" t="s">
        <v>22</v>
      </c>
      <c r="H9" s="25" t="s">
        <v>24</v>
      </c>
      <c r="I9" s="22" t="s">
        <v>25</v>
      </c>
      <c r="J9" s="25" t="s">
        <v>27</v>
      </c>
      <c r="K9" s="29" t="s">
        <v>28</v>
      </c>
    </row>
    <row r="10" spans="1:11" s="31" customFormat="1" ht="11.25">
      <c r="A10" s="33"/>
      <c r="B10" s="32"/>
      <c r="C10" s="34" t="s">
        <v>29</v>
      </c>
      <c r="D10" s="32"/>
      <c r="E10" s="32"/>
      <c r="F10" s="35"/>
      <c r="G10" s="36"/>
      <c r="H10" s="37"/>
      <c r="J10" s="37"/>
      <c r="K10" s="38"/>
    </row>
    <row r="11" spans="1:11" s="31" customFormat="1" ht="11.25">
      <c r="A11" s="41"/>
      <c r="B11" s="42" t="s">
        <v>30</v>
      </c>
      <c r="C11" s="43" t="s">
        <v>31</v>
      </c>
      <c r="D11" s="40"/>
      <c r="E11" s="40"/>
      <c r="F11" s="44"/>
      <c r="G11" s="45"/>
      <c r="H11" s="46"/>
      <c r="I11" s="39"/>
      <c r="J11" s="46"/>
      <c r="K11" s="47"/>
    </row>
    <row r="12" spans="1:11" s="1" customFormat="1" ht="9.75">
      <c r="A12" s="48">
        <v>1</v>
      </c>
      <c r="B12" s="49" t="s">
        <v>32</v>
      </c>
      <c r="C12" s="50" t="s">
        <v>33</v>
      </c>
      <c r="D12" s="51" t="s">
        <v>34</v>
      </c>
      <c r="E12" s="52">
        <v>1.4</v>
      </c>
      <c r="F12" s="53"/>
      <c r="G12" s="54">
        <f>E12*F12</f>
        <v>0</v>
      </c>
      <c r="H12" s="52"/>
      <c r="I12" s="54">
        <f>E12*H12</f>
        <v>0</v>
      </c>
      <c r="J12" s="55">
        <v>0.01976908</v>
      </c>
      <c r="K12" s="56">
        <f>E12*J12</f>
        <v>0.027676712</v>
      </c>
    </row>
    <row r="13" spans="1:11" s="1" customFormat="1" ht="9.75">
      <c r="A13" s="48">
        <f>A12+1</f>
        <v>2</v>
      </c>
      <c r="B13" s="49" t="s">
        <v>35</v>
      </c>
      <c r="C13" s="50" t="s">
        <v>36</v>
      </c>
      <c r="D13" s="51" t="s">
        <v>34</v>
      </c>
      <c r="E13" s="52">
        <v>0.7</v>
      </c>
      <c r="F13" s="53"/>
      <c r="G13" s="54">
        <f>E13*F13</f>
        <v>0</v>
      </c>
      <c r="H13" s="52"/>
      <c r="I13" s="54">
        <f>E13*H13</f>
        <v>0</v>
      </c>
      <c r="J13" s="55">
        <v>0.25934408</v>
      </c>
      <c r="K13" s="56">
        <f>E13*J13</f>
        <v>0.18154085599999997</v>
      </c>
    </row>
    <row r="14" spans="1:11" s="31" customFormat="1" ht="11.25">
      <c r="A14" s="65"/>
      <c r="B14" s="66">
        <v>3</v>
      </c>
      <c r="C14" s="67" t="s">
        <v>37</v>
      </c>
      <c r="D14" s="68"/>
      <c r="E14" s="68"/>
      <c r="F14" s="69"/>
      <c r="G14" s="70">
        <f>SUM(G12:G13)</f>
        <v>0</v>
      </c>
      <c r="H14" s="71"/>
      <c r="I14" s="72">
        <f>SUM(I12:I13)</f>
        <v>0</v>
      </c>
      <c r="J14" s="71"/>
      <c r="K14" s="73">
        <f>SUM(K12:K13)</f>
        <v>0.20921756799999996</v>
      </c>
    </row>
    <row r="15" spans="1:11" s="31" customFormat="1" ht="11.25">
      <c r="A15" s="41"/>
      <c r="B15" s="42" t="s">
        <v>38</v>
      </c>
      <c r="C15" s="43" t="s">
        <v>39</v>
      </c>
      <c r="D15" s="40"/>
      <c r="E15" s="40"/>
      <c r="F15" s="44"/>
      <c r="G15" s="45"/>
      <c r="H15" s="46"/>
      <c r="I15" s="39"/>
      <c r="J15" s="46"/>
      <c r="K15" s="47"/>
    </row>
    <row r="16" spans="1:11" s="1" customFormat="1" ht="9.75">
      <c r="A16" s="48">
        <f>A13+1</f>
        <v>3</v>
      </c>
      <c r="B16" s="49" t="s">
        <v>40</v>
      </c>
      <c r="C16" s="50" t="s">
        <v>41</v>
      </c>
      <c r="D16" s="51" t="s">
        <v>34</v>
      </c>
      <c r="E16" s="74">
        <v>19</v>
      </c>
      <c r="F16" s="53"/>
      <c r="G16" s="54">
        <f>E16*F16</f>
        <v>0</v>
      </c>
      <c r="H16" s="52"/>
      <c r="I16" s="54">
        <f>E16*H16</f>
        <v>0</v>
      </c>
      <c r="J16" s="55">
        <v>0.03921</v>
      </c>
      <c r="K16" s="56">
        <f>E16*J16</f>
        <v>0.74499</v>
      </c>
    </row>
    <row r="17" spans="1:11" s="1" customFormat="1" ht="9.75">
      <c r="A17" s="48">
        <f>A16+1</f>
        <v>4</v>
      </c>
      <c r="B17" s="49" t="s">
        <v>42</v>
      </c>
      <c r="C17" s="50" t="s">
        <v>43</v>
      </c>
      <c r="D17" s="51" t="s">
        <v>44</v>
      </c>
      <c r="E17" s="74">
        <v>95</v>
      </c>
      <c r="F17" s="53"/>
      <c r="G17" s="54">
        <f>E17*F17</f>
        <v>0</v>
      </c>
      <c r="H17" s="52"/>
      <c r="I17" s="54">
        <f>E17*H17</f>
        <v>0</v>
      </c>
      <c r="J17" s="55">
        <v>0.032112</v>
      </c>
      <c r="K17" s="56">
        <f>E17*J17</f>
        <v>3.05064</v>
      </c>
    </row>
    <row r="18" spans="1:11" s="1" customFormat="1" ht="9.75">
      <c r="A18" s="48">
        <f>A17+1</f>
        <v>5</v>
      </c>
      <c r="B18" s="49" t="s">
        <v>45</v>
      </c>
      <c r="C18" s="50" t="s">
        <v>46</v>
      </c>
      <c r="D18" s="51" t="s">
        <v>34</v>
      </c>
      <c r="E18" s="75">
        <v>17.42</v>
      </c>
      <c r="F18" s="53"/>
      <c r="G18" s="54">
        <f>E18*F18</f>
        <v>0</v>
      </c>
      <c r="H18" s="52"/>
      <c r="I18" s="54">
        <f>E18*H18</f>
        <v>0</v>
      </c>
      <c r="J18" s="55">
        <v>0.047658</v>
      </c>
      <c r="K18" s="56">
        <f>E18*J18</f>
        <v>0.83020236</v>
      </c>
    </row>
    <row r="19" spans="1:11" s="1" customFormat="1" ht="9.75">
      <c r="A19" s="48">
        <f>A18+1</f>
        <v>6</v>
      </c>
      <c r="B19" s="49" t="s">
        <v>47</v>
      </c>
      <c r="C19" s="50" t="s">
        <v>48</v>
      </c>
      <c r="D19" s="51" t="s">
        <v>34</v>
      </c>
      <c r="E19" s="75">
        <v>5.24</v>
      </c>
      <c r="F19" s="53"/>
      <c r="G19" s="54">
        <f>E19*F19</f>
        <v>0</v>
      </c>
      <c r="H19" s="52"/>
      <c r="I19" s="54">
        <f>E19*H19</f>
        <v>0</v>
      </c>
      <c r="J19" s="55">
        <v>0.023866032</v>
      </c>
      <c r="K19" s="56">
        <f>E19*J19</f>
        <v>0.12505800768</v>
      </c>
    </row>
    <row r="20" spans="1:11" s="1" customFormat="1" ht="9.75">
      <c r="A20" s="48">
        <f>A19+1</f>
        <v>7</v>
      </c>
      <c r="B20" s="49" t="s">
        <v>49</v>
      </c>
      <c r="C20" s="50" t="s">
        <v>50</v>
      </c>
      <c r="D20" s="51" t="s">
        <v>34</v>
      </c>
      <c r="E20" s="75">
        <v>244.42</v>
      </c>
      <c r="F20" s="53"/>
      <c r="G20" s="54">
        <f>E20*F20</f>
        <v>0</v>
      </c>
      <c r="H20" s="52"/>
      <c r="I20" s="54">
        <f>E20*H20</f>
        <v>0</v>
      </c>
      <c r="J20" s="55">
        <v>0.019004</v>
      </c>
      <c r="K20" s="56">
        <f>E20*J20</f>
        <v>4.64495768</v>
      </c>
    </row>
    <row r="21" spans="1:11" s="1" customFormat="1" ht="9.75">
      <c r="A21" s="48">
        <f>A20+1</f>
        <v>8</v>
      </c>
      <c r="B21" s="49" t="s">
        <v>51</v>
      </c>
      <c r="C21" s="50" t="s">
        <v>52</v>
      </c>
      <c r="D21" s="51" t="s">
        <v>34</v>
      </c>
      <c r="E21" s="74">
        <v>49</v>
      </c>
      <c r="F21" s="53"/>
      <c r="G21" s="54">
        <f>E21*F21</f>
        <v>0</v>
      </c>
      <c r="H21" s="52"/>
      <c r="I21" s="54">
        <f>E21*H21</f>
        <v>0</v>
      </c>
      <c r="J21" s="55">
        <v>0.013098796</v>
      </c>
      <c r="K21" s="56">
        <f>E21*J21</f>
        <v>0.641841004</v>
      </c>
    </row>
    <row r="22" spans="1:11" s="31" customFormat="1" ht="11.25">
      <c r="A22" s="65"/>
      <c r="B22" s="66">
        <v>61</v>
      </c>
      <c r="C22" s="67" t="s">
        <v>53</v>
      </c>
      <c r="D22" s="68"/>
      <c r="E22" s="68"/>
      <c r="F22" s="69"/>
      <c r="G22" s="70">
        <f>SUM(G16:G21)</f>
        <v>0</v>
      </c>
      <c r="H22" s="71"/>
      <c r="I22" s="72">
        <f>SUM(I16:I21)</f>
        <v>0</v>
      </c>
      <c r="J22" s="71"/>
      <c r="K22" s="73">
        <f>SUM(K16:K21)</f>
        <v>10.037689051680001</v>
      </c>
    </row>
    <row r="23" spans="1:11" s="31" customFormat="1" ht="11.25">
      <c r="A23" s="41"/>
      <c r="B23" s="42" t="s">
        <v>54</v>
      </c>
      <c r="C23" s="43" t="s">
        <v>55</v>
      </c>
      <c r="D23" s="40"/>
      <c r="E23" s="40"/>
      <c r="F23" s="44"/>
      <c r="G23" s="45"/>
      <c r="H23" s="46"/>
      <c r="I23" s="39"/>
      <c r="J23" s="46"/>
      <c r="K23" s="47"/>
    </row>
    <row r="24" spans="1:11" s="1" customFormat="1" ht="9.75">
      <c r="A24" s="48">
        <f>A21+1</f>
        <v>9</v>
      </c>
      <c r="B24" s="49" t="s">
        <v>56</v>
      </c>
      <c r="C24" s="50" t="s">
        <v>57</v>
      </c>
      <c r="D24" s="51" t="s">
        <v>34</v>
      </c>
      <c r="E24" s="74">
        <v>10</v>
      </c>
      <c r="F24" s="53"/>
      <c r="G24" s="54">
        <f>E24*F24</f>
        <v>0</v>
      </c>
      <c r="H24" s="52"/>
      <c r="I24" s="54">
        <f>E24*H24</f>
        <v>0</v>
      </c>
      <c r="J24" s="55">
        <v>0.0561</v>
      </c>
      <c r="K24" s="56">
        <f>E24*J24</f>
        <v>0.5609999999999999</v>
      </c>
    </row>
    <row r="25" spans="1:11" s="31" customFormat="1" ht="11.25">
      <c r="A25" s="65"/>
      <c r="B25" s="66">
        <v>63</v>
      </c>
      <c r="C25" s="67" t="s">
        <v>58</v>
      </c>
      <c r="D25" s="68"/>
      <c r="E25" s="68"/>
      <c r="F25" s="69"/>
      <c r="G25" s="70">
        <f>SUM(G24:G24)</f>
        <v>0</v>
      </c>
      <c r="H25" s="71"/>
      <c r="I25" s="72">
        <f>SUM(I24:I24)</f>
        <v>0</v>
      </c>
      <c r="J25" s="71"/>
      <c r="K25" s="73">
        <f>SUM(K24:K24)</f>
        <v>0.5609999999999999</v>
      </c>
    </row>
    <row r="26" spans="1:11" s="31" customFormat="1" ht="11.25">
      <c r="A26" s="41"/>
      <c r="B26" s="42" t="s">
        <v>59</v>
      </c>
      <c r="C26" s="43" t="s">
        <v>60</v>
      </c>
      <c r="D26" s="40"/>
      <c r="E26" s="40"/>
      <c r="F26" s="44"/>
      <c r="G26" s="45"/>
      <c r="H26" s="46"/>
      <c r="I26" s="39"/>
      <c r="J26" s="46"/>
      <c r="K26" s="47"/>
    </row>
    <row r="27" spans="1:11" s="1" customFormat="1" ht="9.75">
      <c r="A27" s="48">
        <f>A24+1</f>
        <v>10</v>
      </c>
      <c r="B27" s="49" t="s">
        <v>61</v>
      </c>
      <c r="C27" s="50" t="s">
        <v>62</v>
      </c>
      <c r="D27" s="51" t="s">
        <v>63</v>
      </c>
      <c r="E27" s="74">
        <v>1</v>
      </c>
      <c r="F27" s="53"/>
      <c r="G27" s="54">
        <f>E27*F27</f>
        <v>0</v>
      </c>
      <c r="H27" s="52"/>
      <c r="I27" s="54">
        <f>E27*H27</f>
        <v>0</v>
      </c>
      <c r="J27" s="55">
        <v>0.0011</v>
      </c>
      <c r="K27" s="56">
        <f>E27*J27</f>
        <v>0.0011</v>
      </c>
    </row>
    <row r="28" spans="1:11" s="1" customFormat="1" ht="9.75">
      <c r="A28" s="48">
        <f>A27+1</f>
        <v>11</v>
      </c>
      <c r="B28" s="49" t="s">
        <v>64</v>
      </c>
      <c r="C28" s="50" t="s">
        <v>65</v>
      </c>
      <c r="D28" s="51" t="s">
        <v>63</v>
      </c>
      <c r="E28" s="74">
        <v>1</v>
      </c>
      <c r="F28" s="53"/>
      <c r="G28" s="54">
        <f>E28*F28</f>
        <v>0</v>
      </c>
      <c r="H28" s="52"/>
      <c r="I28" s="54">
        <f>E28*H28</f>
        <v>0</v>
      </c>
      <c r="J28" s="55">
        <v>0.018</v>
      </c>
      <c r="K28" s="56">
        <f>E28*J28</f>
        <v>0.018</v>
      </c>
    </row>
    <row r="29" spans="1:11" s="31" customFormat="1" ht="11.25">
      <c r="A29" s="65"/>
      <c r="B29" s="66">
        <v>64</v>
      </c>
      <c r="C29" s="67" t="s">
        <v>66</v>
      </c>
      <c r="D29" s="68"/>
      <c r="E29" s="68"/>
      <c r="F29" s="69"/>
      <c r="G29" s="70">
        <f>SUM(G27:G28)</f>
        <v>0</v>
      </c>
      <c r="H29" s="71"/>
      <c r="I29" s="72">
        <f>SUM(I27:I28)</f>
        <v>0</v>
      </c>
      <c r="J29" s="71"/>
      <c r="K29" s="73">
        <f>SUM(K27:K28)</f>
        <v>0.0191</v>
      </c>
    </row>
    <row r="30" spans="1:11" s="31" customFormat="1" ht="11.25">
      <c r="A30" s="41"/>
      <c r="B30" s="42" t="s">
        <v>67</v>
      </c>
      <c r="C30" s="43" t="s">
        <v>68</v>
      </c>
      <c r="D30" s="40"/>
      <c r="E30" s="40"/>
      <c r="F30" s="44"/>
      <c r="G30" s="45"/>
      <c r="H30" s="46"/>
      <c r="I30" s="39"/>
      <c r="J30" s="46"/>
      <c r="K30" s="47"/>
    </row>
    <row r="31" spans="1:11" s="1" customFormat="1" ht="9.75">
      <c r="A31" s="48">
        <f>A28+1</f>
        <v>12</v>
      </c>
      <c r="B31" s="49" t="s">
        <v>69</v>
      </c>
      <c r="C31" s="50" t="s">
        <v>70</v>
      </c>
      <c r="D31" s="51" t="s">
        <v>34</v>
      </c>
      <c r="E31" s="75">
        <v>10.15</v>
      </c>
      <c r="F31" s="53"/>
      <c r="G31" s="54">
        <f>E31*F31</f>
        <v>0</v>
      </c>
      <c r="H31" s="52"/>
      <c r="I31" s="54">
        <f>E31*H31</f>
        <v>0</v>
      </c>
      <c r="J31" s="55">
        <v>0.039</v>
      </c>
      <c r="K31" s="56">
        <f>E31*J31</f>
        <v>0.39585000000000004</v>
      </c>
    </row>
    <row r="32" spans="1:11" s="1" customFormat="1" ht="9.75">
      <c r="A32" s="48">
        <f>A31+1</f>
        <v>13</v>
      </c>
      <c r="B32" s="49" t="s">
        <v>71</v>
      </c>
      <c r="C32" s="50" t="s">
        <v>72</v>
      </c>
      <c r="D32" s="51" t="s">
        <v>34</v>
      </c>
      <c r="E32" s="52">
        <v>5.6</v>
      </c>
      <c r="F32" s="53"/>
      <c r="G32" s="54">
        <f>E32*F32</f>
        <v>0</v>
      </c>
      <c r="H32" s="52"/>
      <c r="I32" s="54">
        <f>E32*H32</f>
        <v>0</v>
      </c>
      <c r="J32" s="55">
        <v>0.022</v>
      </c>
      <c r="K32" s="56">
        <f>E32*J32</f>
        <v>0.12319999999999999</v>
      </c>
    </row>
    <row r="33" spans="1:11" s="1" customFormat="1" ht="9.75">
      <c r="A33" s="48">
        <f>A32+1</f>
        <v>14</v>
      </c>
      <c r="B33" s="49" t="s">
        <v>73</v>
      </c>
      <c r="C33" s="50" t="s">
        <v>74</v>
      </c>
      <c r="D33" s="51" t="s">
        <v>34</v>
      </c>
      <c r="E33" s="52">
        <v>2.3</v>
      </c>
      <c r="F33" s="53"/>
      <c r="G33" s="54">
        <f>E33*F33</f>
        <v>0</v>
      </c>
      <c r="H33" s="52"/>
      <c r="I33" s="54">
        <f>E33*H33</f>
        <v>0</v>
      </c>
      <c r="J33" s="55">
        <v>0.14068301600000002</v>
      </c>
      <c r="K33" s="56">
        <f>E33*J33</f>
        <v>0.32357093680000004</v>
      </c>
    </row>
    <row r="34" spans="1:11" s="1" customFormat="1" ht="9.75">
      <c r="A34" s="48">
        <f>A33+1</f>
        <v>15</v>
      </c>
      <c r="B34" s="49" t="s">
        <v>75</v>
      </c>
      <c r="C34" s="50" t="s">
        <v>76</v>
      </c>
      <c r="D34" s="51" t="s">
        <v>34</v>
      </c>
      <c r="E34" s="75">
        <v>15.29</v>
      </c>
      <c r="F34" s="53"/>
      <c r="G34" s="54">
        <f>E34*F34</f>
        <v>0</v>
      </c>
      <c r="H34" s="52"/>
      <c r="I34" s="54">
        <f>E34*H34</f>
        <v>0</v>
      </c>
      <c r="J34" s="55">
        <v>0.068</v>
      </c>
      <c r="K34" s="56">
        <f>E34*J34</f>
        <v>1.03972</v>
      </c>
    </row>
    <row r="35" spans="1:11" s="1" customFormat="1" ht="9.75">
      <c r="A35" s="48">
        <f>A34+1</f>
        <v>16</v>
      </c>
      <c r="B35" s="49" t="s">
        <v>77</v>
      </c>
      <c r="C35" s="50" t="s">
        <v>78</v>
      </c>
      <c r="D35" s="51" t="s">
        <v>34</v>
      </c>
      <c r="E35" s="52">
        <v>1.4</v>
      </c>
      <c r="F35" s="53"/>
      <c r="G35" s="54">
        <f>E35*F35</f>
        <v>0</v>
      </c>
      <c r="H35" s="52"/>
      <c r="I35" s="54">
        <f>E35*H35</f>
        <v>0</v>
      </c>
      <c r="J35" s="55">
        <v>0.196691496</v>
      </c>
      <c r="K35" s="56">
        <f>E35*J35</f>
        <v>0.2753680944</v>
      </c>
    </row>
    <row r="36" spans="1:11" s="1" customFormat="1" ht="9.75">
      <c r="A36" s="48">
        <f>A35+1</f>
        <v>17</v>
      </c>
      <c r="B36" s="49" t="s">
        <v>79</v>
      </c>
      <c r="C36" s="50" t="s">
        <v>80</v>
      </c>
      <c r="D36" s="51" t="s">
        <v>34</v>
      </c>
      <c r="E36" s="52">
        <v>1.4</v>
      </c>
      <c r="F36" s="53"/>
      <c r="G36" s="54">
        <f>E36*F36</f>
        <v>0</v>
      </c>
      <c r="H36" s="52"/>
      <c r="I36" s="54">
        <f>E36*H36</f>
        <v>0</v>
      </c>
      <c r="J36" s="55">
        <v>0.076201008</v>
      </c>
      <c r="K36" s="56">
        <f>E36*J36</f>
        <v>0.10668141119999999</v>
      </c>
    </row>
    <row r="37" spans="1:11" s="1" customFormat="1" ht="9.75">
      <c r="A37" s="48">
        <f>A36+1</f>
        <v>18</v>
      </c>
      <c r="B37" s="49" t="s">
        <v>81</v>
      </c>
      <c r="C37" s="50" t="s">
        <v>82</v>
      </c>
      <c r="D37" s="51" t="s">
        <v>63</v>
      </c>
      <c r="E37" s="74">
        <v>1</v>
      </c>
      <c r="F37" s="53"/>
      <c r="G37" s="54">
        <f>E37*F37</f>
        <v>0</v>
      </c>
      <c r="H37" s="52"/>
      <c r="I37" s="54">
        <f>E37*H37</f>
        <v>0</v>
      </c>
      <c r="J37" s="55">
        <v>0</v>
      </c>
      <c r="K37" s="56">
        <f>E37*J37</f>
        <v>0</v>
      </c>
    </row>
    <row r="38" spans="1:11" s="1" customFormat="1" ht="9.75">
      <c r="A38" s="48">
        <f>A37+1</f>
        <v>19</v>
      </c>
      <c r="B38" s="49" t="s">
        <v>83</v>
      </c>
      <c r="C38" s="50" t="s">
        <v>84</v>
      </c>
      <c r="D38" s="51" t="s">
        <v>85</v>
      </c>
      <c r="E38" s="55">
        <v>3.43445</v>
      </c>
      <c r="F38" s="53"/>
      <c r="G38" s="54">
        <f>E38*F38</f>
        <v>0</v>
      </c>
      <c r="H38" s="52"/>
      <c r="I38" s="54">
        <f>E38*H38</f>
        <v>0</v>
      </c>
      <c r="J38" s="55">
        <v>0</v>
      </c>
      <c r="K38" s="56">
        <f>E38*J38</f>
        <v>0</v>
      </c>
    </row>
    <row r="39" spans="1:11" s="1" customFormat="1" ht="9.75" customHeight="1">
      <c r="A39" s="8"/>
      <c r="B39" s="76" t="s">
        <v>86</v>
      </c>
      <c r="C39" s="79" t="s">
        <v>87</v>
      </c>
      <c r="D39" s="77"/>
      <c r="E39" s="77"/>
      <c r="F39" s="77"/>
      <c r="G39" s="77"/>
      <c r="H39" s="77"/>
      <c r="I39" s="77"/>
      <c r="J39" s="77"/>
      <c r="K39" s="78"/>
    </row>
    <row r="40" spans="1:11" s="31" customFormat="1" ht="11.25">
      <c r="A40" s="65"/>
      <c r="B40" s="66">
        <v>96</v>
      </c>
      <c r="C40" s="67" t="s">
        <v>88</v>
      </c>
      <c r="D40" s="68"/>
      <c r="E40" s="68"/>
      <c r="F40" s="69"/>
      <c r="G40" s="70">
        <f>SUM(G31:G39)</f>
        <v>0</v>
      </c>
      <c r="H40" s="71"/>
      <c r="I40" s="72">
        <f>SUM(I31:I39)</f>
        <v>0</v>
      </c>
      <c r="J40" s="71"/>
      <c r="K40" s="73">
        <f>SUM(K31:K39)</f>
        <v>2.2643904424</v>
      </c>
    </row>
    <row r="41" spans="1:11" s="31" customFormat="1" ht="11.25">
      <c r="A41" s="41"/>
      <c r="B41" s="42" t="s">
        <v>89</v>
      </c>
      <c r="C41" s="43" t="s">
        <v>90</v>
      </c>
      <c r="D41" s="40"/>
      <c r="E41" s="40"/>
      <c r="F41" s="44"/>
      <c r="G41" s="45"/>
      <c r="H41" s="46"/>
      <c r="I41" s="39"/>
      <c r="J41" s="46"/>
      <c r="K41" s="47"/>
    </row>
    <row r="42" spans="1:11" s="1" customFormat="1" ht="9.75">
      <c r="A42" s="48">
        <f>A38+1</f>
        <v>20</v>
      </c>
      <c r="B42" s="49" t="s">
        <v>91</v>
      </c>
      <c r="C42" s="50" t="s">
        <v>92</v>
      </c>
      <c r="D42" s="51" t="s">
        <v>85</v>
      </c>
      <c r="E42" s="55">
        <v>10.83262706208</v>
      </c>
      <c r="F42" s="53"/>
      <c r="G42" s="54">
        <f>E42*F42</f>
        <v>0</v>
      </c>
      <c r="H42" s="52"/>
      <c r="I42" s="54">
        <f>E42*H42</f>
        <v>0</v>
      </c>
      <c r="J42" s="55">
        <v>0</v>
      </c>
      <c r="K42" s="56">
        <f>E42*J42</f>
        <v>0</v>
      </c>
    </row>
    <row r="43" spans="1:11" s="1" customFormat="1" ht="9.75" customHeight="1">
      <c r="A43" s="8"/>
      <c r="B43" s="76" t="s">
        <v>86</v>
      </c>
      <c r="C43" s="79" t="s">
        <v>93</v>
      </c>
      <c r="D43" s="77"/>
      <c r="E43" s="77"/>
      <c r="F43" s="77"/>
      <c r="G43" s="77"/>
      <c r="H43" s="77"/>
      <c r="I43" s="77"/>
      <c r="J43" s="77"/>
      <c r="K43" s="78"/>
    </row>
    <row r="44" spans="1:11" s="31" customFormat="1" ht="12" thickBot="1">
      <c r="A44" s="57"/>
      <c r="B44" s="59">
        <v>99</v>
      </c>
      <c r="C44" s="60" t="s">
        <v>94</v>
      </c>
      <c r="D44" s="58"/>
      <c r="E44" s="58"/>
      <c r="F44" s="61"/>
      <c r="G44" s="63">
        <f>SUM(G42:G43)</f>
        <v>0</v>
      </c>
      <c r="H44" s="62"/>
      <c r="I44" s="80">
        <f>SUM(I42:I43)</f>
        <v>0</v>
      </c>
      <c r="J44" s="62"/>
      <c r="K44" s="64">
        <f>SUM(K42:K43)</f>
        <v>0</v>
      </c>
    </row>
    <row r="45" spans="1:11" ht="13.5" thickBo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s="1" customFormat="1" ht="9.75" customHeight="1">
      <c r="A46" s="9" t="s">
        <v>5</v>
      </c>
      <c r="B46" s="12" t="s">
        <v>9</v>
      </c>
      <c r="C46" s="12" t="s">
        <v>11</v>
      </c>
      <c r="D46" s="12" t="s">
        <v>13</v>
      </c>
      <c r="E46" s="12" t="s">
        <v>15</v>
      </c>
      <c r="F46" s="15" t="s">
        <v>17</v>
      </c>
      <c r="G46" s="16"/>
      <c r="H46" s="16"/>
      <c r="I46" s="16"/>
      <c r="J46" s="12" t="s">
        <v>26</v>
      </c>
      <c r="K46" s="26"/>
    </row>
    <row r="47" spans="1:11" s="1" customFormat="1" ht="9.75" customHeight="1">
      <c r="A47" s="10" t="s">
        <v>6</v>
      </c>
      <c r="B47" s="13"/>
      <c r="C47" s="13"/>
      <c r="D47" s="13"/>
      <c r="E47" s="13"/>
      <c r="F47" s="17" t="s">
        <v>18</v>
      </c>
      <c r="G47" s="18"/>
      <c r="H47" s="23" t="s">
        <v>23</v>
      </c>
      <c r="I47" s="18"/>
      <c r="J47" s="13"/>
      <c r="K47" s="27"/>
    </row>
    <row r="48" spans="1:11" s="1" customFormat="1" ht="9.75" customHeight="1">
      <c r="A48" s="10" t="s">
        <v>7</v>
      </c>
      <c r="B48" s="13"/>
      <c r="C48" s="13"/>
      <c r="D48" s="13"/>
      <c r="E48" s="13"/>
      <c r="F48" s="19" t="s">
        <v>19</v>
      </c>
      <c r="G48" s="21" t="s">
        <v>21</v>
      </c>
      <c r="H48" s="24" t="s">
        <v>19</v>
      </c>
      <c r="I48" s="21" t="s">
        <v>21</v>
      </c>
      <c r="J48" s="24" t="s">
        <v>19</v>
      </c>
      <c r="K48" s="28" t="s">
        <v>21</v>
      </c>
    </row>
    <row r="49" spans="1:11" s="1" customFormat="1" ht="9.75" customHeight="1" thickBot="1">
      <c r="A49" s="11" t="s">
        <v>8</v>
      </c>
      <c r="B49" s="14" t="s">
        <v>10</v>
      </c>
      <c r="C49" s="14" t="s">
        <v>12</v>
      </c>
      <c r="D49" s="14" t="s">
        <v>14</v>
      </c>
      <c r="E49" s="14" t="s">
        <v>16</v>
      </c>
      <c r="F49" s="20" t="s">
        <v>20</v>
      </c>
      <c r="G49" s="22" t="s">
        <v>22</v>
      </c>
      <c r="H49" s="25" t="s">
        <v>24</v>
      </c>
      <c r="I49" s="22" t="s">
        <v>25</v>
      </c>
      <c r="J49" s="25" t="s">
        <v>27</v>
      </c>
      <c r="K49" s="29" t="s">
        <v>28</v>
      </c>
    </row>
    <row r="50" spans="1:11" s="31" customFormat="1" ht="11.25">
      <c r="A50" s="33"/>
      <c r="B50" s="32"/>
      <c r="C50" s="34" t="s">
        <v>95</v>
      </c>
      <c r="D50" s="32"/>
      <c r="E50" s="32"/>
      <c r="F50" s="35"/>
      <c r="G50" s="36"/>
      <c r="H50" s="37"/>
      <c r="J50" s="37"/>
      <c r="K50" s="38"/>
    </row>
    <row r="51" spans="1:11" s="31" customFormat="1" ht="11.25">
      <c r="A51" s="41"/>
      <c r="B51" s="42" t="s">
        <v>96</v>
      </c>
      <c r="C51" s="43" t="s">
        <v>97</v>
      </c>
      <c r="D51" s="40"/>
      <c r="E51" s="40"/>
      <c r="F51" s="44"/>
      <c r="G51" s="45"/>
      <c r="H51" s="46"/>
      <c r="I51" s="39"/>
      <c r="J51" s="46"/>
      <c r="K51" s="47"/>
    </row>
    <row r="52" spans="1:11" s="1" customFormat="1" ht="9.75">
      <c r="A52" s="48">
        <f>A42+1</f>
        <v>21</v>
      </c>
      <c r="B52" s="49" t="s">
        <v>98</v>
      </c>
      <c r="C52" s="50" t="s">
        <v>99</v>
      </c>
      <c r="D52" s="51" t="s">
        <v>34</v>
      </c>
      <c r="E52" s="52">
        <v>5.6</v>
      </c>
      <c r="F52" s="53"/>
      <c r="G52" s="54">
        <f>E52*F52</f>
        <v>0</v>
      </c>
      <c r="H52" s="52"/>
      <c r="I52" s="54">
        <f>E52*H52</f>
        <v>0</v>
      </c>
      <c r="J52" s="55">
        <v>0.004385</v>
      </c>
      <c r="K52" s="56">
        <f>E52*J52</f>
        <v>0.024555999999999998</v>
      </c>
    </row>
    <row r="53" spans="1:11" s="1" customFormat="1" ht="9.75">
      <c r="A53" s="48">
        <f>A52+1</f>
        <v>22</v>
      </c>
      <c r="B53" s="49" t="s">
        <v>100</v>
      </c>
      <c r="C53" s="50" t="s">
        <v>101</v>
      </c>
      <c r="D53" s="51" t="s">
        <v>34</v>
      </c>
      <c r="E53" s="74">
        <v>14</v>
      </c>
      <c r="F53" s="53"/>
      <c r="G53" s="54">
        <f>E53*F53</f>
        <v>0</v>
      </c>
      <c r="H53" s="52"/>
      <c r="I53" s="54">
        <f>E53*H53</f>
        <v>0</v>
      </c>
      <c r="J53" s="55">
        <v>0.000174192</v>
      </c>
      <c r="K53" s="56">
        <f>E53*J53</f>
        <v>0.0024386879999999996</v>
      </c>
    </row>
    <row r="54" spans="1:11" s="31" customFormat="1" ht="11.25">
      <c r="A54" s="65"/>
      <c r="B54" s="66">
        <v>711</v>
      </c>
      <c r="C54" s="67" t="s">
        <v>102</v>
      </c>
      <c r="D54" s="68"/>
      <c r="E54" s="68"/>
      <c r="F54" s="69"/>
      <c r="G54" s="70">
        <f>SUM(G52:G53)</f>
        <v>0</v>
      </c>
      <c r="H54" s="71"/>
      <c r="I54" s="72">
        <f>SUM(I52:I53)</f>
        <v>0</v>
      </c>
      <c r="J54" s="71"/>
      <c r="K54" s="73">
        <f>SUM(K52:K53)</f>
        <v>0.026994687999999996</v>
      </c>
    </row>
    <row r="55" spans="1:11" s="31" customFormat="1" ht="11.25">
      <c r="A55" s="41"/>
      <c r="B55" s="42" t="s">
        <v>103</v>
      </c>
      <c r="C55" s="43" t="s">
        <v>104</v>
      </c>
      <c r="D55" s="40"/>
      <c r="E55" s="40"/>
      <c r="F55" s="44"/>
      <c r="G55" s="45"/>
      <c r="H55" s="46"/>
      <c r="I55" s="39"/>
      <c r="J55" s="46"/>
      <c r="K55" s="47"/>
    </row>
    <row r="56" spans="1:11" s="1" customFormat="1" ht="9.75">
      <c r="A56" s="48">
        <f>A53+1</f>
        <v>23</v>
      </c>
      <c r="B56" s="49" t="s">
        <v>105</v>
      </c>
      <c r="C56" s="50" t="s">
        <v>106</v>
      </c>
      <c r="D56" s="51" t="s">
        <v>34</v>
      </c>
      <c r="E56" s="75">
        <v>1.56</v>
      </c>
      <c r="F56" s="53"/>
      <c r="G56" s="54">
        <f>E56*F56</f>
        <v>0</v>
      </c>
      <c r="H56" s="52"/>
      <c r="I56" s="54">
        <f>E56*H56</f>
        <v>0</v>
      </c>
      <c r="J56" s="55">
        <v>0.015</v>
      </c>
      <c r="K56" s="56">
        <f>E56*J56</f>
        <v>0.0234</v>
      </c>
    </row>
    <row r="57" spans="1:11" s="1" customFormat="1" ht="9.75">
      <c r="A57" s="48">
        <f>A56+1</f>
        <v>24</v>
      </c>
      <c r="B57" s="49" t="s">
        <v>107</v>
      </c>
      <c r="C57" s="50" t="s">
        <v>108</v>
      </c>
      <c r="D57" s="51" t="s">
        <v>34</v>
      </c>
      <c r="E57" s="75">
        <v>1.56</v>
      </c>
      <c r="F57" s="53"/>
      <c r="G57" s="54">
        <f>E57*F57</f>
        <v>0</v>
      </c>
      <c r="H57" s="52"/>
      <c r="I57" s="54">
        <f>E57*H57</f>
        <v>0</v>
      </c>
      <c r="J57" s="55">
        <v>0</v>
      </c>
      <c r="K57" s="56">
        <f>E57*J57</f>
        <v>0</v>
      </c>
    </row>
    <row r="58" spans="1:11" s="1" customFormat="1" ht="19.5">
      <c r="A58" s="48">
        <f>A57+1</f>
        <v>25</v>
      </c>
      <c r="B58" s="49" t="s">
        <v>109</v>
      </c>
      <c r="C58" s="50" t="s">
        <v>110</v>
      </c>
      <c r="D58" s="51" t="s">
        <v>63</v>
      </c>
      <c r="E58" s="74">
        <v>1</v>
      </c>
      <c r="F58" s="53"/>
      <c r="G58" s="54">
        <f>E58*F58</f>
        <v>0</v>
      </c>
      <c r="H58" s="52"/>
      <c r="I58" s="54">
        <f>E58*H58</f>
        <v>0</v>
      </c>
      <c r="J58" s="55">
        <v>0.033</v>
      </c>
      <c r="K58" s="56">
        <f>E58*J58</f>
        <v>0.033</v>
      </c>
    </row>
    <row r="59" spans="1:11" s="31" customFormat="1" ht="11.25">
      <c r="A59" s="65"/>
      <c r="B59" s="66">
        <v>762</v>
      </c>
      <c r="C59" s="67" t="s">
        <v>111</v>
      </c>
      <c r="D59" s="68"/>
      <c r="E59" s="68"/>
      <c r="F59" s="69"/>
      <c r="G59" s="70">
        <f>SUM(G56:G58)</f>
        <v>0</v>
      </c>
      <c r="H59" s="71"/>
      <c r="I59" s="72">
        <f>SUM(I56:I58)</f>
        <v>0</v>
      </c>
      <c r="J59" s="71"/>
      <c r="K59" s="73">
        <f>SUM(K56:K58)</f>
        <v>0.056400000000000006</v>
      </c>
    </row>
    <row r="60" spans="1:11" s="31" customFormat="1" ht="11.25">
      <c r="A60" s="41"/>
      <c r="B60" s="42" t="s">
        <v>112</v>
      </c>
      <c r="C60" s="43" t="s">
        <v>113</v>
      </c>
      <c r="D60" s="40"/>
      <c r="E60" s="40"/>
      <c r="F60" s="44"/>
      <c r="G60" s="45"/>
      <c r="H60" s="46"/>
      <c r="I60" s="39"/>
      <c r="J60" s="46"/>
      <c r="K60" s="47"/>
    </row>
    <row r="61" spans="1:11" s="1" customFormat="1" ht="9.75">
      <c r="A61" s="48">
        <f>A58+1</f>
        <v>26</v>
      </c>
      <c r="B61" s="49" t="s">
        <v>114</v>
      </c>
      <c r="C61" s="50" t="s">
        <v>115</v>
      </c>
      <c r="D61" s="51" t="s">
        <v>116</v>
      </c>
      <c r="E61" s="74">
        <v>1</v>
      </c>
      <c r="F61" s="53"/>
      <c r="G61" s="54">
        <f>E61*F61</f>
        <v>0</v>
      </c>
      <c r="H61" s="52"/>
      <c r="I61" s="54">
        <f>E61*H61</f>
        <v>0</v>
      </c>
      <c r="J61" s="55">
        <v>0.174</v>
      </c>
      <c r="K61" s="56">
        <f>E61*J61</f>
        <v>0.174</v>
      </c>
    </row>
    <row r="62" spans="1:11" s="1" customFormat="1" ht="9.75">
      <c r="A62" s="48">
        <f>A61+1</f>
        <v>27</v>
      </c>
      <c r="B62" s="49" t="s">
        <v>117</v>
      </c>
      <c r="C62" s="50" t="s">
        <v>118</v>
      </c>
      <c r="D62" s="51" t="s">
        <v>34</v>
      </c>
      <c r="E62" s="52">
        <v>8.4</v>
      </c>
      <c r="F62" s="53"/>
      <c r="G62" s="54">
        <f>E62*F62</f>
        <v>0</v>
      </c>
      <c r="H62" s="52"/>
      <c r="I62" s="54">
        <f>E62*H62</f>
        <v>0</v>
      </c>
      <c r="J62" s="55">
        <v>0.01</v>
      </c>
      <c r="K62" s="56">
        <f>E62*J62</f>
        <v>0.084</v>
      </c>
    </row>
    <row r="63" spans="1:11" s="1" customFormat="1" ht="9.75">
      <c r="A63" s="48">
        <f>A62+1</f>
        <v>28</v>
      </c>
      <c r="B63" s="49" t="s">
        <v>119</v>
      </c>
      <c r="C63" s="50" t="s">
        <v>120</v>
      </c>
      <c r="D63" s="51" t="s">
        <v>116</v>
      </c>
      <c r="E63" s="74">
        <v>2</v>
      </c>
      <c r="F63" s="53"/>
      <c r="G63" s="54">
        <f>E63*F63</f>
        <v>0</v>
      </c>
      <c r="H63" s="52"/>
      <c r="I63" s="54">
        <f>E63*H63</f>
        <v>0</v>
      </c>
      <c r="J63" s="55">
        <v>0</v>
      </c>
      <c r="K63" s="56">
        <f>E63*J63</f>
        <v>0</v>
      </c>
    </row>
    <row r="64" spans="1:11" s="1" customFormat="1" ht="9.75">
      <c r="A64" s="48">
        <f>A63+1</f>
        <v>29</v>
      </c>
      <c r="B64" s="49" t="s">
        <v>121</v>
      </c>
      <c r="C64" s="50" t="s">
        <v>122</v>
      </c>
      <c r="D64" s="51" t="s">
        <v>63</v>
      </c>
      <c r="E64" s="74">
        <v>2</v>
      </c>
      <c r="F64" s="53"/>
      <c r="G64" s="54">
        <f>E64*F64</f>
        <v>0</v>
      </c>
      <c r="H64" s="52"/>
      <c r="I64" s="54">
        <f>E64*H64</f>
        <v>0</v>
      </c>
      <c r="J64" s="55">
        <v>1E-05</v>
      </c>
      <c r="K64" s="56">
        <f>E64*J64</f>
        <v>2E-05</v>
      </c>
    </row>
    <row r="65" spans="1:11" s="1" customFormat="1" ht="9.75">
      <c r="A65" s="48">
        <f>A64+1</f>
        <v>30</v>
      </c>
      <c r="B65" s="49" t="s">
        <v>123</v>
      </c>
      <c r="C65" s="50" t="s">
        <v>124</v>
      </c>
      <c r="D65" s="51" t="s">
        <v>63</v>
      </c>
      <c r="E65" s="74">
        <v>2</v>
      </c>
      <c r="F65" s="53"/>
      <c r="G65" s="54">
        <f>E65*F65</f>
        <v>0</v>
      </c>
      <c r="H65" s="52"/>
      <c r="I65" s="54">
        <f>E65*H65</f>
        <v>0</v>
      </c>
      <c r="J65" s="55">
        <v>0.012</v>
      </c>
      <c r="K65" s="56">
        <f>E65*J65</f>
        <v>0.024</v>
      </c>
    </row>
    <row r="66" spans="1:11" s="31" customFormat="1" ht="11.25">
      <c r="A66" s="65"/>
      <c r="B66" s="66">
        <v>766</v>
      </c>
      <c r="C66" s="67" t="s">
        <v>125</v>
      </c>
      <c r="D66" s="68"/>
      <c r="E66" s="68"/>
      <c r="F66" s="69"/>
      <c r="G66" s="70">
        <f>SUM(G61:G65)</f>
        <v>0</v>
      </c>
      <c r="H66" s="71"/>
      <c r="I66" s="72">
        <f>SUM(I61:I65)</f>
        <v>0</v>
      </c>
      <c r="J66" s="71"/>
      <c r="K66" s="73">
        <f>SUM(K61:K65)</f>
        <v>0.28202000000000005</v>
      </c>
    </row>
    <row r="67" spans="1:11" s="31" customFormat="1" ht="11.25">
      <c r="A67" s="41"/>
      <c r="B67" s="42" t="s">
        <v>126</v>
      </c>
      <c r="C67" s="43" t="s">
        <v>127</v>
      </c>
      <c r="D67" s="40"/>
      <c r="E67" s="40"/>
      <c r="F67" s="44"/>
      <c r="G67" s="45"/>
      <c r="H67" s="46"/>
      <c r="I67" s="39"/>
      <c r="J67" s="46"/>
      <c r="K67" s="47"/>
    </row>
    <row r="68" spans="1:11" s="1" customFormat="1" ht="9.75">
      <c r="A68" s="48">
        <f>A65+1</f>
        <v>31</v>
      </c>
      <c r="B68" s="49" t="s">
        <v>128</v>
      </c>
      <c r="C68" s="50" t="s">
        <v>129</v>
      </c>
      <c r="D68" s="51" t="s">
        <v>34</v>
      </c>
      <c r="E68" s="74">
        <v>10</v>
      </c>
      <c r="F68" s="53"/>
      <c r="G68" s="54">
        <f>E68*F68</f>
        <v>0</v>
      </c>
      <c r="H68" s="52"/>
      <c r="I68" s="54">
        <f>E68*H68</f>
        <v>0</v>
      </c>
      <c r="J68" s="55">
        <v>0.0048</v>
      </c>
      <c r="K68" s="56">
        <f>E68*J68</f>
        <v>0.047999999999999994</v>
      </c>
    </row>
    <row r="69" spans="1:11" s="1" customFormat="1" ht="9.75">
      <c r="A69" s="48">
        <f>A68+1</f>
        <v>32</v>
      </c>
      <c r="B69" s="49" t="s">
        <v>130</v>
      </c>
      <c r="C69" s="50" t="s">
        <v>131</v>
      </c>
      <c r="D69" s="51" t="s">
        <v>34</v>
      </c>
      <c r="E69" s="74">
        <v>15</v>
      </c>
      <c r="F69" s="53"/>
      <c r="G69" s="54">
        <f>E69*F69</f>
        <v>0</v>
      </c>
      <c r="H69" s="52"/>
      <c r="I69" s="54">
        <f>E69*H69</f>
        <v>0</v>
      </c>
      <c r="J69" s="55">
        <v>0.07222</v>
      </c>
      <c r="K69" s="56">
        <f>E69*J69</f>
        <v>1.0833000000000002</v>
      </c>
    </row>
    <row r="70" spans="1:11" s="1" customFormat="1" ht="9.75">
      <c r="A70" s="48">
        <f>A69+1</f>
        <v>33</v>
      </c>
      <c r="B70" s="49" t="s">
        <v>132</v>
      </c>
      <c r="C70" s="50" t="s">
        <v>133</v>
      </c>
      <c r="D70" s="51" t="s">
        <v>44</v>
      </c>
      <c r="E70" s="75">
        <v>12.28</v>
      </c>
      <c r="F70" s="53"/>
      <c r="G70" s="54">
        <f>E70*F70</f>
        <v>0</v>
      </c>
      <c r="H70" s="52"/>
      <c r="I70" s="54">
        <f>E70*H70</f>
        <v>0</v>
      </c>
      <c r="J70" s="55">
        <v>0.00035</v>
      </c>
      <c r="K70" s="56">
        <f>E70*J70</f>
        <v>0.004298</v>
      </c>
    </row>
    <row r="71" spans="1:11" s="1" customFormat="1" ht="9.75">
      <c r="A71" s="48">
        <f>A70+1</f>
        <v>34</v>
      </c>
      <c r="B71" s="49" t="s">
        <v>128</v>
      </c>
      <c r="C71" s="50" t="s">
        <v>134</v>
      </c>
      <c r="D71" s="51" t="s">
        <v>34</v>
      </c>
      <c r="E71" s="52">
        <v>5.6</v>
      </c>
      <c r="F71" s="53"/>
      <c r="G71" s="54">
        <f>E71*F71</f>
        <v>0</v>
      </c>
      <c r="H71" s="52"/>
      <c r="I71" s="54">
        <f>E71*H71</f>
        <v>0</v>
      </c>
      <c r="J71" s="55">
        <v>0.0048</v>
      </c>
      <c r="K71" s="56">
        <f>E71*J71</f>
        <v>0.026879999999999998</v>
      </c>
    </row>
    <row r="72" spans="1:11" s="1" customFormat="1" ht="9.75">
      <c r="A72" s="48">
        <f>A71+1</f>
        <v>35</v>
      </c>
      <c r="B72" s="49" t="s">
        <v>135</v>
      </c>
      <c r="C72" s="50" t="s">
        <v>136</v>
      </c>
      <c r="D72" s="51" t="s">
        <v>34</v>
      </c>
      <c r="E72" s="74">
        <v>8</v>
      </c>
      <c r="F72" s="53"/>
      <c r="G72" s="54">
        <f>E72*F72</f>
        <v>0</v>
      </c>
      <c r="H72" s="52"/>
      <c r="I72" s="54">
        <f>E72*H72</f>
        <v>0</v>
      </c>
      <c r="J72" s="55">
        <v>0.025</v>
      </c>
      <c r="K72" s="56">
        <f>E72*J72</f>
        <v>0.2</v>
      </c>
    </row>
    <row r="73" spans="1:11" s="1" customFormat="1" ht="9.75">
      <c r="A73" s="48">
        <f>A72+1</f>
        <v>36</v>
      </c>
      <c r="B73" s="49" t="s">
        <v>132</v>
      </c>
      <c r="C73" s="50" t="s">
        <v>137</v>
      </c>
      <c r="D73" s="51" t="s">
        <v>44</v>
      </c>
      <c r="E73" s="74">
        <v>5</v>
      </c>
      <c r="F73" s="53"/>
      <c r="G73" s="54">
        <f>E73*F73</f>
        <v>0</v>
      </c>
      <c r="H73" s="52"/>
      <c r="I73" s="54">
        <f>E73*H73</f>
        <v>0</v>
      </c>
      <c r="J73" s="55">
        <v>0.00035</v>
      </c>
      <c r="K73" s="56">
        <f>E73*J73</f>
        <v>0.00175</v>
      </c>
    </row>
    <row r="74" spans="1:11" s="31" customFormat="1" ht="11.25">
      <c r="A74" s="65"/>
      <c r="B74" s="66">
        <v>771</v>
      </c>
      <c r="C74" s="67" t="s">
        <v>138</v>
      </c>
      <c r="D74" s="68"/>
      <c r="E74" s="68"/>
      <c r="F74" s="69"/>
      <c r="G74" s="70">
        <f>SUM(G68:G73)</f>
        <v>0</v>
      </c>
      <c r="H74" s="71"/>
      <c r="I74" s="72">
        <f>SUM(I68:I73)</f>
        <v>0</v>
      </c>
      <c r="J74" s="71"/>
      <c r="K74" s="73">
        <f>SUM(K68:K73)</f>
        <v>1.364228</v>
      </c>
    </row>
    <row r="75" spans="1:11" s="31" customFormat="1" ht="11.25">
      <c r="A75" s="41"/>
      <c r="B75" s="42" t="s">
        <v>139</v>
      </c>
      <c r="C75" s="43" t="s">
        <v>140</v>
      </c>
      <c r="D75" s="40"/>
      <c r="E75" s="40"/>
      <c r="F75" s="44"/>
      <c r="G75" s="45"/>
      <c r="H75" s="46"/>
      <c r="I75" s="39"/>
      <c r="J75" s="46"/>
      <c r="K75" s="47"/>
    </row>
    <row r="76" spans="1:11" s="1" customFormat="1" ht="9.75">
      <c r="A76" s="48">
        <f>A73+1</f>
        <v>37</v>
      </c>
      <c r="B76" s="49" t="s">
        <v>141</v>
      </c>
      <c r="C76" s="50" t="s">
        <v>142</v>
      </c>
      <c r="D76" s="51" t="s">
        <v>34</v>
      </c>
      <c r="E76" s="52">
        <v>4.3</v>
      </c>
      <c r="F76" s="53"/>
      <c r="G76" s="54">
        <f>E76*F76</f>
        <v>0</v>
      </c>
      <c r="H76" s="52"/>
      <c r="I76" s="54">
        <f>E76*H76</f>
        <v>0</v>
      </c>
      <c r="J76" s="55">
        <v>0.008</v>
      </c>
      <c r="K76" s="56">
        <f>E76*J76</f>
        <v>0.0344</v>
      </c>
    </row>
    <row r="77" spans="1:11" s="1" customFormat="1" ht="9.75">
      <c r="A77" s="48">
        <f>A76+1</f>
        <v>38</v>
      </c>
      <c r="B77" s="49" t="s">
        <v>143</v>
      </c>
      <c r="C77" s="50" t="s">
        <v>144</v>
      </c>
      <c r="D77" s="51" t="s">
        <v>34</v>
      </c>
      <c r="E77" s="52">
        <v>30.4</v>
      </c>
      <c r="F77" s="53"/>
      <c r="G77" s="54">
        <f>E77*F77</f>
        <v>0</v>
      </c>
      <c r="H77" s="52"/>
      <c r="I77" s="54">
        <f>E77*H77</f>
        <v>0</v>
      </c>
      <c r="J77" s="55">
        <v>5.125E-05</v>
      </c>
      <c r="K77" s="56">
        <f>E77*J77</f>
        <v>0.001558</v>
      </c>
    </row>
    <row r="78" spans="1:11" s="31" customFormat="1" ht="11.25">
      <c r="A78" s="65"/>
      <c r="B78" s="66">
        <v>775</v>
      </c>
      <c r="C78" s="67" t="s">
        <v>145</v>
      </c>
      <c r="D78" s="68"/>
      <c r="E78" s="68"/>
      <c r="F78" s="69"/>
      <c r="G78" s="70">
        <f>SUM(G76:G77)</f>
        <v>0</v>
      </c>
      <c r="H78" s="71"/>
      <c r="I78" s="72">
        <f>SUM(I76:I77)</f>
        <v>0</v>
      </c>
      <c r="J78" s="71"/>
      <c r="K78" s="73">
        <f>SUM(K76:K77)</f>
        <v>0.035958</v>
      </c>
    </row>
    <row r="79" spans="1:11" s="31" customFormat="1" ht="11.25">
      <c r="A79" s="41"/>
      <c r="B79" s="42" t="s">
        <v>146</v>
      </c>
      <c r="C79" s="43" t="s">
        <v>147</v>
      </c>
      <c r="D79" s="40"/>
      <c r="E79" s="40"/>
      <c r="F79" s="44"/>
      <c r="G79" s="45"/>
      <c r="H79" s="46"/>
      <c r="I79" s="39"/>
      <c r="J79" s="46"/>
      <c r="K79" s="47"/>
    </row>
    <row r="80" spans="1:11" s="1" customFormat="1" ht="9.75">
      <c r="A80" s="48">
        <f>A77+1</f>
        <v>39</v>
      </c>
      <c r="B80" s="49" t="s">
        <v>148</v>
      </c>
      <c r="C80" s="50" t="s">
        <v>149</v>
      </c>
      <c r="D80" s="51" t="s">
        <v>34</v>
      </c>
      <c r="E80" s="52">
        <v>4.3</v>
      </c>
      <c r="F80" s="53"/>
      <c r="G80" s="54">
        <f>E80*F80</f>
        <v>0</v>
      </c>
      <c r="H80" s="52"/>
      <c r="I80" s="54">
        <f>E80*H80</f>
        <v>0</v>
      </c>
      <c r="J80" s="55">
        <v>0.0014</v>
      </c>
      <c r="K80" s="56">
        <f>E80*J80</f>
        <v>0.006019999999999999</v>
      </c>
    </row>
    <row r="81" spans="1:11" s="1" customFormat="1" ht="9.75">
      <c r="A81" s="48">
        <f>A80+1</f>
        <v>40</v>
      </c>
      <c r="B81" s="49" t="s">
        <v>150</v>
      </c>
      <c r="C81" s="50" t="s">
        <v>151</v>
      </c>
      <c r="D81" s="51" t="s">
        <v>34</v>
      </c>
      <c r="E81" s="74">
        <v>9</v>
      </c>
      <c r="F81" s="53"/>
      <c r="G81" s="54">
        <f>E81*F81</f>
        <v>0</v>
      </c>
      <c r="H81" s="52"/>
      <c r="I81" s="54">
        <f>E81*H81</f>
        <v>0</v>
      </c>
      <c r="J81" s="55">
        <v>0.00012321</v>
      </c>
      <c r="K81" s="56">
        <f>E81*J81</f>
        <v>0.00110889</v>
      </c>
    </row>
    <row r="82" spans="1:11" s="1" customFormat="1" ht="9.75">
      <c r="A82" s="48">
        <f>A81+1</f>
        <v>41</v>
      </c>
      <c r="B82" s="49" t="s">
        <v>152</v>
      </c>
      <c r="C82" s="50" t="s">
        <v>153</v>
      </c>
      <c r="D82" s="51" t="s">
        <v>34</v>
      </c>
      <c r="E82" s="74">
        <v>10</v>
      </c>
      <c r="F82" s="53"/>
      <c r="G82" s="54">
        <f>E82*F82</f>
        <v>0</v>
      </c>
      <c r="H82" s="52"/>
      <c r="I82" s="54">
        <f>E82*H82</f>
        <v>0</v>
      </c>
      <c r="J82" s="55">
        <v>0.0023</v>
      </c>
      <c r="K82" s="56">
        <f>E82*J82</f>
        <v>0.023</v>
      </c>
    </row>
    <row r="83" spans="1:11" s="31" customFormat="1" ht="11.25">
      <c r="A83" s="65"/>
      <c r="B83" s="66">
        <v>776</v>
      </c>
      <c r="C83" s="67" t="s">
        <v>154</v>
      </c>
      <c r="D83" s="68"/>
      <c r="E83" s="68"/>
      <c r="F83" s="69"/>
      <c r="G83" s="70">
        <f>SUM(G80:G82)</f>
        <v>0</v>
      </c>
      <c r="H83" s="71"/>
      <c r="I83" s="72">
        <f>SUM(I80:I82)</f>
        <v>0</v>
      </c>
      <c r="J83" s="71"/>
      <c r="K83" s="73">
        <f>SUM(K80:K82)</f>
        <v>0.03012889</v>
      </c>
    </row>
    <row r="84" spans="1:11" s="31" customFormat="1" ht="11.25">
      <c r="A84" s="41"/>
      <c r="B84" s="42" t="s">
        <v>155</v>
      </c>
      <c r="C84" s="43" t="s">
        <v>156</v>
      </c>
      <c r="D84" s="40"/>
      <c r="E84" s="40"/>
      <c r="F84" s="44"/>
      <c r="G84" s="45"/>
      <c r="H84" s="46"/>
      <c r="I84" s="39"/>
      <c r="J84" s="46"/>
      <c r="K84" s="47"/>
    </row>
    <row r="85" spans="1:11" s="1" customFormat="1" ht="9.75">
      <c r="A85" s="48">
        <f>A82+1</f>
        <v>42</v>
      </c>
      <c r="B85" s="49" t="s">
        <v>157</v>
      </c>
      <c r="C85" s="50" t="s">
        <v>158</v>
      </c>
      <c r="D85" s="51" t="s">
        <v>34</v>
      </c>
      <c r="E85" s="74">
        <v>9</v>
      </c>
      <c r="F85" s="53"/>
      <c r="G85" s="54">
        <f>E85*F85</f>
        <v>0</v>
      </c>
      <c r="H85" s="52"/>
      <c r="I85" s="54">
        <f>E85*H85</f>
        <v>0</v>
      </c>
      <c r="J85" s="55">
        <v>0.00905</v>
      </c>
      <c r="K85" s="56">
        <f>E85*J85</f>
        <v>0.08145000000000001</v>
      </c>
    </row>
    <row r="86" spans="1:11" s="1" customFormat="1" ht="9.75">
      <c r="A86" s="48">
        <f>A85+1</f>
        <v>43</v>
      </c>
      <c r="B86" s="49" t="s">
        <v>159</v>
      </c>
      <c r="C86" s="50" t="s">
        <v>160</v>
      </c>
      <c r="D86" s="51" t="s">
        <v>34</v>
      </c>
      <c r="E86" s="52">
        <v>30.4</v>
      </c>
      <c r="F86" s="53"/>
      <c r="G86" s="54">
        <f>E86*F86</f>
        <v>0</v>
      </c>
      <c r="H86" s="52"/>
      <c r="I86" s="54">
        <f>E86*H86</f>
        <v>0</v>
      </c>
      <c r="J86" s="55">
        <v>0.001</v>
      </c>
      <c r="K86" s="56">
        <f>E86*J86</f>
        <v>0.0304</v>
      </c>
    </row>
    <row r="87" spans="1:11" s="31" customFormat="1" ht="11.25">
      <c r="A87" s="65"/>
      <c r="B87" s="66">
        <v>777</v>
      </c>
      <c r="C87" s="67" t="s">
        <v>161</v>
      </c>
      <c r="D87" s="68"/>
      <c r="E87" s="68"/>
      <c r="F87" s="69"/>
      <c r="G87" s="70">
        <f>SUM(G85:G86)</f>
        <v>0</v>
      </c>
      <c r="H87" s="71"/>
      <c r="I87" s="72">
        <f>SUM(I85:I86)</f>
        <v>0</v>
      </c>
      <c r="J87" s="71"/>
      <c r="K87" s="73">
        <f>SUM(K85:K86)</f>
        <v>0.11185</v>
      </c>
    </row>
    <row r="88" spans="1:11" s="31" customFormat="1" ht="11.25">
      <c r="A88" s="41"/>
      <c r="B88" s="42" t="s">
        <v>162</v>
      </c>
      <c r="C88" s="43" t="s">
        <v>163</v>
      </c>
      <c r="D88" s="40"/>
      <c r="E88" s="40"/>
      <c r="F88" s="44"/>
      <c r="G88" s="45"/>
      <c r="H88" s="46"/>
      <c r="I88" s="39"/>
      <c r="J88" s="46"/>
      <c r="K88" s="47"/>
    </row>
    <row r="89" spans="1:11" s="1" customFormat="1" ht="9.75">
      <c r="A89" s="48">
        <f>A86+1</f>
        <v>44</v>
      </c>
      <c r="B89" s="49" t="s">
        <v>164</v>
      </c>
      <c r="C89" s="50" t="s">
        <v>165</v>
      </c>
      <c r="D89" s="51" t="s">
        <v>34</v>
      </c>
      <c r="E89" s="74">
        <v>14</v>
      </c>
      <c r="F89" s="53"/>
      <c r="G89" s="54">
        <f>E89*F89</f>
        <v>0</v>
      </c>
      <c r="H89" s="52"/>
      <c r="I89" s="54">
        <f>E89*H89</f>
        <v>0</v>
      </c>
      <c r="J89" s="55">
        <v>0.0032</v>
      </c>
      <c r="K89" s="56">
        <f>E89*J89</f>
        <v>0.0448</v>
      </c>
    </row>
    <row r="90" spans="1:11" s="1" customFormat="1" ht="9.75">
      <c r="A90" s="48">
        <f>A89+1</f>
        <v>45</v>
      </c>
      <c r="B90" s="49" t="s">
        <v>166</v>
      </c>
      <c r="C90" s="50" t="s">
        <v>167</v>
      </c>
      <c r="D90" s="51" t="s">
        <v>34</v>
      </c>
      <c r="E90" s="74">
        <v>17</v>
      </c>
      <c r="F90" s="53"/>
      <c r="G90" s="54">
        <f>E90*F90</f>
        <v>0</v>
      </c>
      <c r="H90" s="52"/>
      <c r="I90" s="54">
        <f>E90*H90</f>
        <v>0</v>
      </c>
      <c r="J90" s="55">
        <v>0.021</v>
      </c>
      <c r="K90" s="56">
        <f>E90*J90</f>
        <v>0.35700000000000004</v>
      </c>
    </row>
    <row r="91" spans="1:11" s="1" customFormat="1" ht="9.75">
      <c r="A91" s="48">
        <f>A90+1</f>
        <v>46</v>
      </c>
      <c r="B91" s="49" t="s">
        <v>164</v>
      </c>
      <c r="C91" s="50" t="s">
        <v>168</v>
      </c>
      <c r="D91" s="51" t="s">
        <v>34</v>
      </c>
      <c r="E91" s="74">
        <v>6</v>
      </c>
      <c r="F91" s="53"/>
      <c r="G91" s="54">
        <f>E91*F91</f>
        <v>0</v>
      </c>
      <c r="H91" s="52"/>
      <c r="I91" s="54">
        <f>E91*H91</f>
        <v>0</v>
      </c>
      <c r="J91" s="55">
        <v>0.0032</v>
      </c>
      <c r="K91" s="56">
        <f>E91*J91</f>
        <v>0.019200000000000002</v>
      </c>
    </row>
    <row r="92" spans="1:11" s="1" customFormat="1" ht="9.75">
      <c r="A92" s="48">
        <f>A91+1</f>
        <v>47</v>
      </c>
      <c r="B92" s="49" t="s">
        <v>169</v>
      </c>
      <c r="C92" s="50" t="s">
        <v>170</v>
      </c>
      <c r="D92" s="51" t="s">
        <v>34</v>
      </c>
      <c r="E92" s="74">
        <v>7</v>
      </c>
      <c r="F92" s="53"/>
      <c r="G92" s="54">
        <f>E92*F92</f>
        <v>0</v>
      </c>
      <c r="H92" s="52"/>
      <c r="I92" s="54">
        <f>E92*H92</f>
        <v>0</v>
      </c>
      <c r="J92" s="55">
        <v>0.021</v>
      </c>
      <c r="K92" s="56">
        <f>E92*J92</f>
        <v>0.14700000000000002</v>
      </c>
    </row>
    <row r="93" spans="1:11" s="1" customFormat="1" ht="9.75">
      <c r="A93" s="48">
        <f>A92+1</f>
        <v>48</v>
      </c>
      <c r="B93" s="49" t="s">
        <v>171</v>
      </c>
      <c r="C93" s="50" t="s">
        <v>172</v>
      </c>
      <c r="D93" s="51" t="s">
        <v>44</v>
      </c>
      <c r="E93" s="74">
        <v>15</v>
      </c>
      <c r="F93" s="53"/>
      <c r="G93" s="54">
        <f>E93*F93</f>
        <v>0</v>
      </c>
      <c r="H93" s="52"/>
      <c r="I93" s="54">
        <f>E93*H93</f>
        <v>0</v>
      </c>
      <c r="J93" s="55">
        <v>0.00013</v>
      </c>
      <c r="K93" s="56">
        <f>E93*J93</f>
        <v>0.00195</v>
      </c>
    </row>
    <row r="94" spans="1:11" s="31" customFormat="1" ht="11.25">
      <c r="A94" s="65"/>
      <c r="B94" s="66">
        <v>781</v>
      </c>
      <c r="C94" s="67" t="s">
        <v>173</v>
      </c>
      <c r="D94" s="68"/>
      <c r="E94" s="68"/>
      <c r="F94" s="69"/>
      <c r="G94" s="70">
        <f>SUM(G89:G93)</f>
        <v>0</v>
      </c>
      <c r="H94" s="71"/>
      <c r="I94" s="72">
        <f>SUM(I89:I93)</f>
        <v>0</v>
      </c>
      <c r="J94" s="71"/>
      <c r="K94" s="73">
        <f>SUM(K89:K93)</f>
        <v>0.5699500000000001</v>
      </c>
    </row>
    <row r="95" spans="1:11" s="31" customFormat="1" ht="11.25">
      <c r="A95" s="41"/>
      <c r="B95" s="42" t="s">
        <v>174</v>
      </c>
      <c r="C95" s="43" t="s">
        <v>175</v>
      </c>
      <c r="D95" s="40"/>
      <c r="E95" s="40"/>
      <c r="F95" s="44"/>
      <c r="G95" s="45"/>
      <c r="H95" s="46"/>
      <c r="I95" s="39"/>
      <c r="J95" s="46"/>
      <c r="K95" s="47"/>
    </row>
    <row r="96" spans="1:11" s="1" customFormat="1" ht="9.75">
      <c r="A96" s="48">
        <f>A93+1</f>
        <v>49</v>
      </c>
      <c r="B96" s="49" t="s">
        <v>176</v>
      </c>
      <c r="C96" s="50" t="s">
        <v>177</v>
      </c>
      <c r="D96" s="51" t="s">
        <v>116</v>
      </c>
      <c r="E96" s="74">
        <v>6</v>
      </c>
      <c r="F96" s="53"/>
      <c r="G96" s="54">
        <f>E96*F96</f>
        <v>0</v>
      </c>
      <c r="H96" s="52"/>
      <c r="I96" s="54">
        <f>E96*H96</f>
        <v>0</v>
      </c>
      <c r="J96" s="55">
        <v>0</v>
      </c>
      <c r="K96" s="56">
        <f>E96*J96</f>
        <v>0</v>
      </c>
    </row>
    <row r="97" spans="1:11" s="1" customFormat="1" ht="9.75">
      <c r="A97" s="48">
        <f>A96+1</f>
        <v>50</v>
      </c>
      <c r="B97" s="49" t="s">
        <v>178</v>
      </c>
      <c r="C97" s="50" t="s">
        <v>179</v>
      </c>
      <c r="D97" s="51" t="s">
        <v>34</v>
      </c>
      <c r="E97" s="75">
        <v>9.36</v>
      </c>
      <c r="F97" s="53"/>
      <c r="G97" s="54">
        <f>E97*F97</f>
        <v>0</v>
      </c>
      <c r="H97" s="52"/>
      <c r="I97" s="54">
        <f>E97*H97</f>
        <v>0</v>
      </c>
      <c r="J97" s="55">
        <v>0.000458092</v>
      </c>
      <c r="K97" s="56">
        <f>E97*J97</f>
        <v>0.00428774112</v>
      </c>
    </row>
    <row r="98" spans="1:11" s="31" customFormat="1" ht="11.25">
      <c r="A98" s="65"/>
      <c r="B98" s="66">
        <v>783</v>
      </c>
      <c r="C98" s="67" t="s">
        <v>180</v>
      </c>
      <c r="D98" s="68"/>
      <c r="E98" s="68"/>
      <c r="F98" s="69"/>
      <c r="G98" s="70">
        <f>SUM(G96:G97)</f>
        <v>0</v>
      </c>
      <c r="H98" s="71"/>
      <c r="I98" s="72">
        <f>SUM(I96:I97)</f>
        <v>0</v>
      </c>
      <c r="J98" s="71"/>
      <c r="K98" s="73">
        <f>SUM(K96:K97)</f>
        <v>0.00428774112</v>
      </c>
    </row>
    <row r="99" spans="1:11" s="31" customFormat="1" ht="11.25">
      <c r="A99" s="41"/>
      <c r="B99" s="42" t="s">
        <v>181</v>
      </c>
      <c r="C99" s="43" t="s">
        <v>182</v>
      </c>
      <c r="D99" s="40"/>
      <c r="E99" s="40"/>
      <c r="F99" s="44"/>
      <c r="G99" s="45"/>
      <c r="H99" s="46"/>
      <c r="I99" s="39"/>
      <c r="J99" s="46"/>
      <c r="K99" s="47"/>
    </row>
    <row r="100" spans="1:11" s="1" customFormat="1" ht="9.75">
      <c r="A100" s="48">
        <f>A97+1</f>
        <v>51</v>
      </c>
      <c r="B100" s="49" t="s">
        <v>183</v>
      </c>
      <c r="C100" s="50" t="s">
        <v>184</v>
      </c>
      <c r="D100" s="51" t="s">
        <v>34</v>
      </c>
      <c r="E100" s="74">
        <v>316</v>
      </c>
      <c r="F100" s="53"/>
      <c r="G100" s="54">
        <f>E100*F100</f>
        <v>0</v>
      </c>
      <c r="H100" s="52"/>
      <c r="I100" s="54">
        <f>E100*H100</f>
        <v>0</v>
      </c>
      <c r="J100" s="55">
        <v>0.00023665</v>
      </c>
      <c r="K100" s="56">
        <f>E100*J100</f>
        <v>0.0747814</v>
      </c>
    </row>
    <row r="101" spans="1:11" s="31" customFormat="1" ht="12" thickBot="1">
      <c r="A101" s="57"/>
      <c r="B101" s="59">
        <v>784</v>
      </c>
      <c r="C101" s="60" t="s">
        <v>185</v>
      </c>
      <c r="D101" s="58"/>
      <c r="E101" s="58"/>
      <c r="F101" s="61"/>
      <c r="G101" s="63">
        <f>SUM(G100:G100)</f>
        <v>0</v>
      </c>
      <c r="H101" s="62"/>
      <c r="I101" s="80">
        <f>SUM(I100:I100)</f>
        <v>0</v>
      </c>
      <c r="J101" s="62"/>
      <c r="K101" s="64">
        <f>SUM(K100:K100)</f>
        <v>0.0747814</v>
      </c>
    </row>
    <row r="102" spans="1:11" ht="13.5" thickBot="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 s="1" customFormat="1" ht="9.75" customHeight="1">
      <c r="A103" s="9" t="s">
        <v>5</v>
      </c>
      <c r="B103" s="12" t="s">
        <v>9</v>
      </c>
      <c r="C103" s="12" t="s">
        <v>11</v>
      </c>
      <c r="D103" s="12" t="s">
        <v>13</v>
      </c>
      <c r="E103" s="12" t="s">
        <v>15</v>
      </c>
      <c r="F103" s="15" t="s">
        <v>17</v>
      </c>
      <c r="G103" s="16"/>
      <c r="H103" s="16"/>
      <c r="I103" s="16"/>
      <c r="J103" s="12" t="s">
        <v>26</v>
      </c>
      <c r="K103" s="26"/>
    </row>
    <row r="104" spans="1:11" s="1" customFormat="1" ht="9.75" customHeight="1">
      <c r="A104" s="10" t="s">
        <v>6</v>
      </c>
      <c r="B104" s="13"/>
      <c r="C104" s="13"/>
      <c r="D104" s="13"/>
      <c r="E104" s="13"/>
      <c r="F104" s="17" t="s">
        <v>18</v>
      </c>
      <c r="G104" s="18"/>
      <c r="H104" s="23" t="s">
        <v>23</v>
      </c>
      <c r="I104" s="18"/>
      <c r="J104" s="13"/>
      <c r="K104" s="27"/>
    </row>
    <row r="105" spans="1:11" s="1" customFormat="1" ht="9.75" customHeight="1">
      <c r="A105" s="10" t="s">
        <v>7</v>
      </c>
      <c r="B105" s="13"/>
      <c r="C105" s="13"/>
      <c r="D105" s="13"/>
      <c r="E105" s="13"/>
      <c r="F105" s="19" t="s">
        <v>19</v>
      </c>
      <c r="G105" s="21" t="s">
        <v>21</v>
      </c>
      <c r="H105" s="24" t="s">
        <v>19</v>
      </c>
      <c r="I105" s="21" t="s">
        <v>21</v>
      </c>
      <c r="J105" s="24" t="s">
        <v>19</v>
      </c>
      <c r="K105" s="28" t="s">
        <v>21</v>
      </c>
    </row>
    <row r="106" spans="1:11" s="1" customFormat="1" ht="9.75" customHeight="1" thickBot="1">
      <c r="A106" s="11" t="s">
        <v>8</v>
      </c>
      <c r="B106" s="14" t="s">
        <v>10</v>
      </c>
      <c r="C106" s="14" t="s">
        <v>12</v>
      </c>
      <c r="D106" s="14" t="s">
        <v>14</v>
      </c>
      <c r="E106" s="14" t="s">
        <v>16</v>
      </c>
      <c r="F106" s="20" t="s">
        <v>20</v>
      </c>
      <c r="G106" s="22" t="s">
        <v>22</v>
      </c>
      <c r="H106" s="25" t="s">
        <v>24</v>
      </c>
      <c r="I106" s="22" t="s">
        <v>25</v>
      </c>
      <c r="J106" s="25" t="s">
        <v>27</v>
      </c>
      <c r="K106" s="29" t="s">
        <v>28</v>
      </c>
    </row>
    <row r="107" spans="1:11" s="31" customFormat="1" ht="11.25">
      <c r="A107" s="33"/>
      <c r="B107" s="32"/>
      <c r="C107" s="34" t="s">
        <v>186</v>
      </c>
      <c r="D107" s="32"/>
      <c r="E107" s="32"/>
      <c r="F107" s="35"/>
      <c r="G107" s="36"/>
      <c r="H107" s="37"/>
      <c r="J107" s="37"/>
      <c r="K107" s="38"/>
    </row>
    <row r="108" spans="1:11" s="31" customFormat="1" ht="11.25">
      <c r="A108" s="41"/>
      <c r="B108" s="42" t="s">
        <v>187</v>
      </c>
      <c r="C108" s="43" t="s">
        <v>188</v>
      </c>
      <c r="D108" s="40"/>
      <c r="E108" s="40"/>
      <c r="F108" s="44"/>
      <c r="G108" s="45"/>
      <c r="H108" s="46"/>
      <c r="I108" s="39"/>
      <c r="J108" s="46"/>
      <c r="K108" s="47"/>
    </row>
    <row r="109" spans="1:11" s="1" customFormat="1" ht="9.75">
      <c r="A109" s="48">
        <f>A100+1</f>
        <v>52</v>
      </c>
      <c r="B109" s="49" t="s">
        <v>189</v>
      </c>
      <c r="C109" s="50" t="s">
        <v>190</v>
      </c>
      <c r="D109" s="51" t="s">
        <v>116</v>
      </c>
      <c r="E109" s="74">
        <v>1</v>
      </c>
      <c r="F109" s="53"/>
      <c r="G109" s="54">
        <f>E109*F109</f>
        <v>0</v>
      </c>
      <c r="H109" s="52"/>
      <c r="I109" s="54">
        <f>E109*H109</f>
        <v>0</v>
      </c>
      <c r="J109" s="55">
        <v>0.0323</v>
      </c>
      <c r="K109" s="56">
        <f>E109*J109</f>
        <v>0.0323</v>
      </c>
    </row>
    <row r="110" spans="1:11" s="1" customFormat="1" ht="9.75">
      <c r="A110" s="48">
        <f>A109+1</f>
        <v>53</v>
      </c>
      <c r="B110" s="49" t="s">
        <v>191</v>
      </c>
      <c r="C110" s="50" t="s">
        <v>192</v>
      </c>
      <c r="D110" s="51" t="s">
        <v>116</v>
      </c>
      <c r="E110" s="74">
        <v>1</v>
      </c>
      <c r="F110" s="53"/>
      <c r="G110" s="54">
        <f>E110*F110</f>
        <v>0</v>
      </c>
      <c r="H110" s="52"/>
      <c r="I110" s="54">
        <f>E110*H110</f>
        <v>0</v>
      </c>
      <c r="J110" s="55">
        <v>0.6935</v>
      </c>
      <c r="K110" s="56">
        <f>E110*J110</f>
        <v>0.6935</v>
      </c>
    </row>
    <row r="111" spans="1:11" s="1" customFormat="1" ht="9.75">
      <c r="A111" s="48">
        <f>A110+1</f>
        <v>54</v>
      </c>
      <c r="B111" s="49" t="s">
        <v>193</v>
      </c>
      <c r="C111" s="50" t="s">
        <v>194</v>
      </c>
      <c r="D111" s="51" t="s">
        <v>116</v>
      </c>
      <c r="E111" s="74">
        <v>1</v>
      </c>
      <c r="F111" s="53"/>
      <c r="G111" s="54">
        <f>E111*F111</f>
        <v>0</v>
      </c>
      <c r="H111" s="52"/>
      <c r="I111" s="54">
        <f>E111*H111</f>
        <v>0</v>
      </c>
      <c r="J111" s="55">
        <v>0.0193</v>
      </c>
      <c r="K111" s="56">
        <f>E111*J111</f>
        <v>0.0193</v>
      </c>
    </row>
    <row r="112" spans="1:11" s="1" customFormat="1" ht="9.75">
      <c r="A112" s="48">
        <f>A111+1</f>
        <v>55</v>
      </c>
      <c r="B112" s="49" t="s">
        <v>195</v>
      </c>
      <c r="C112" s="50" t="s">
        <v>196</v>
      </c>
      <c r="D112" s="51" t="s">
        <v>116</v>
      </c>
      <c r="E112" s="74">
        <v>1</v>
      </c>
      <c r="F112" s="53"/>
      <c r="G112" s="54">
        <f>E112*F112</f>
        <v>0</v>
      </c>
      <c r="H112" s="52"/>
      <c r="I112" s="54">
        <f>E112*H112</f>
        <v>0</v>
      </c>
      <c r="J112" s="55">
        <v>0.0195</v>
      </c>
      <c r="K112" s="56">
        <f>E112*J112</f>
        <v>0.0195</v>
      </c>
    </row>
    <row r="113" spans="1:11" s="1" customFormat="1" ht="9.75">
      <c r="A113" s="48">
        <f>A112+1</f>
        <v>56</v>
      </c>
      <c r="B113" s="49" t="s">
        <v>197</v>
      </c>
      <c r="C113" s="50" t="s">
        <v>198</v>
      </c>
      <c r="D113" s="51" t="s">
        <v>116</v>
      </c>
      <c r="E113" s="74">
        <v>1</v>
      </c>
      <c r="F113" s="53"/>
      <c r="G113" s="54">
        <f>E113*F113</f>
        <v>0</v>
      </c>
      <c r="H113" s="52"/>
      <c r="I113" s="54">
        <f>E113*H113</f>
        <v>0</v>
      </c>
      <c r="J113" s="55">
        <v>0.0018</v>
      </c>
      <c r="K113" s="56">
        <f>E113*J113</f>
        <v>0.0018</v>
      </c>
    </row>
    <row r="114" spans="1:11" s="1" customFormat="1" ht="9.75">
      <c r="A114" s="48">
        <f>A113+1</f>
        <v>57</v>
      </c>
      <c r="B114" s="49" t="s">
        <v>199</v>
      </c>
      <c r="C114" s="50" t="s">
        <v>200</v>
      </c>
      <c r="D114" s="51" t="s">
        <v>116</v>
      </c>
      <c r="E114" s="74">
        <v>1</v>
      </c>
      <c r="F114" s="53"/>
      <c r="G114" s="54">
        <f>E114*F114</f>
        <v>0</v>
      </c>
      <c r="H114" s="52"/>
      <c r="I114" s="54">
        <f>E114*H114</f>
        <v>0</v>
      </c>
      <c r="J114" s="55">
        <v>0.0022</v>
      </c>
      <c r="K114" s="56">
        <f>E114*J114</f>
        <v>0.0022</v>
      </c>
    </row>
    <row r="115" spans="1:11" s="1" customFormat="1" ht="9.75">
      <c r="A115" s="48">
        <f>A114+1</f>
        <v>58</v>
      </c>
      <c r="B115" s="49" t="s">
        <v>201</v>
      </c>
      <c r="C115" s="50" t="s">
        <v>202</v>
      </c>
      <c r="D115" s="51" t="s">
        <v>116</v>
      </c>
      <c r="E115" s="74">
        <v>1</v>
      </c>
      <c r="F115" s="53"/>
      <c r="G115" s="54">
        <f>E115*F115</f>
        <v>0</v>
      </c>
      <c r="H115" s="52"/>
      <c r="I115" s="54">
        <f>E115*H115</f>
        <v>0</v>
      </c>
      <c r="J115" s="55">
        <v>0.00086</v>
      </c>
      <c r="K115" s="56">
        <f>E115*J115</f>
        <v>0.00086</v>
      </c>
    </row>
    <row r="116" spans="1:11" s="1" customFormat="1" ht="9.75">
      <c r="A116" s="48">
        <f>A115+1</f>
        <v>59</v>
      </c>
      <c r="B116" s="49" t="s">
        <v>203</v>
      </c>
      <c r="C116" s="50" t="s">
        <v>204</v>
      </c>
      <c r="D116" s="51" t="s">
        <v>116</v>
      </c>
      <c r="E116" s="74">
        <v>1</v>
      </c>
      <c r="F116" s="53"/>
      <c r="G116" s="54">
        <f>E116*F116</f>
        <v>0</v>
      </c>
      <c r="H116" s="52"/>
      <c r="I116" s="54">
        <f>E116*H116</f>
        <v>0</v>
      </c>
      <c r="J116" s="55">
        <v>0.0093</v>
      </c>
      <c r="K116" s="56">
        <f>E116*J116</f>
        <v>0.0093</v>
      </c>
    </row>
    <row r="117" spans="1:11" s="1" customFormat="1" ht="9.75">
      <c r="A117" s="48">
        <f>A116+1</f>
        <v>60</v>
      </c>
      <c r="B117" s="49" t="s">
        <v>205</v>
      </c>
      <c r="C117" s="50" t="s">
        <v>206</v>
      </c>
      <c r="D117" s="51" t="s">
        <v>116</v>
      </c>
      <c r="E117" s="74">
        <v>1</v>
      </c>
      <c r="F117" s="53"/>
      <c r="G117" s="54">
        <f>E117*F117</f>
        <v>0</v>
      </c>
      <c r="H117" s="52"/>
      <c r="I117" s="54">
        <f>E117*H117</f>
        <v>0</v>
      </c>
      <c r="J117" s="55">
        <v>0.0098</v>
      </c>
      <c r="K117" s="56">
        <f>E117*J117</f>
        <v>0.0098</v>
      </c>
    </row>
    <row r="118" spans="1:11" s="1" customFormat="1" ht="9.75">
      <c r="A118" s="48">
        <f>A117+1</f>
        <v>61</v>
      </c>
      <c r="B118" s="49" t="s">
        <v>207</v>
      </c>
      <c r="C118" s="50" t="s">
        <v>208</v>
      </c>
      <c r="D118" s="51" t="s">
        <v>63</v>
      </c>
      <c r="E118" s="74">
        <v>1</v>
      </c>
      <c r="F118" s="53"/>
      <c r="G118" s="54">
        <f>E118*F118</f>
        <v>0</v>
      </c>
      <c r="H118" s="52"/>
      <c r="I118" s="54">
        <f>E118*H118</f>
        <v>0</v>
      </c>
      <c r="J118" s="55">
        <v>0.01</v>
      </c>
      <c r="K118" s="56">
        <f>E118*J118</f>
        <v>0.01</v>
      </c>
    </row>
    <row r="119" spans="1:11" s="1" customFormat="1" ht="9.75">
      <c r="A119" s="48">
        <f>A118+1</f>
        <v>62</v>
      </c>
      <c r="B119" s="49" t="s">
        <v>209</v>
      </c>
      <c r="C119" s="50" t="s">
        <v>210</v>
      </c>
      <c r="D119" s="51" t="s">
        <v>116</v>
      </c>
      <c r="E119" s="74">
        <v>1</v>
      </c>
      <c r="F119" s="53"/>
      <c r="G119" s="54">
        <f>E119*F119</f>
        <v>0</v>
      </c>
      <c r="H119" s="52"/>
      <c r="I119" s="54">
        <f>E119*H119</f>
        <v>0</v>
      </c>
      <c r="J119" s="55">
        <v>0.0329</v>
      </c>
      <c r="K119" s="56">
        <f>E119*J119</f>
        <v>0.0329</v>
      </c>
    </row>
    <row r="120" spans="1:11" s="1" customFormat="1" ht="9.75">
      <c r="A120" s="48">
        <f>A119+1</f>
        <v>63</v>
      </c>
      <c r="B120" s="49" t="s">
        <v>211</v>
      </c>
      <c r="C120" s="50" t="s">
        <v>212</v>
      </c>
      <c r="D120" s="51" t="s">
        <v>116</v>
      </c>
      <c r="E120" s="74">
        <v>1</v>
      </c>
      <c r="F120" s="53"/>
      <c r="G120" s="54">
        <f>E120*F120</f>
        <v>0</v>
      </c>
      <c r="H120" s="52"/>
      <c r="I120" s="54">
        <f>E120*H120</f>
        <v>0</v>
      </c>
      <c r="J120" s="55">
        <v>0.00099</v>
      </c>
      <c r="K120" s="56">
        <f>E120*J120</f>
        <v>0.00099</v>
      </c>
    </row>
    <row r="121" spans="1:11" s="1" customFormat="1" ht="9.75">
      <c r="A121" s="48">
        <f>A120+1</f>
        <v>64</v>
      </c>
      <c r="B121" s="49" t="s">
        <v>213</v>
      </c>
      <c r="C121" s="50" t="s">
        <v>214</v>
      </c>
      <c r="D121" s="51" t="s">
        <v>63</v>
      </c>
      <c r="E121" s="74">
        <v>1</v>
      </c>
      <c r="F121" s="53"/>
      <c r="G121" s="54">
        <f>E121*F121</f>
        <v>0</v>
      </c>
      <c r="H121" s="52"/>
      <c r="I121" s="54">
        <f>E121*H121</f>
        <v>0</v>
      </c>
      <c r="J121" s="55">
        <v>0.01</v>
      </c>
      <c r="K121" s="56">
        <f>E121*J121</f>
        <v>0.01</v>
      </c>
    </row>
    <row r="122" spans="1:11" s="1" customFormat="1" ht="9.75">
      <c r="A122" s="48">
        <f>A121+1</f>
        <v>65</v>
      </c>
      <c r="B122" s="49" t="s">
        <v>215</v>
      </c>
      <c r="C122" s="50" t="s">
        <v>216</v>
      </c>
      <c r="D122" s="51" t="s">
        <v>116</v>
      </c>
      <c r="E122" s="74">
        <v>1</v>
      </c>
      <c r="F122" s="53"/>
      <c r="G122" s="54">
        <f>E122*F122</f>
        <v>0</v>
      </c>
      <c r="H122" s="52"/>
      <c r="I122" s="54">
        <f>E122*H122</f>
        <v>0</v>
      </c>
      <c r="J122" s="55">
        <v>0.00055</v>
      </c>
      <c r="K122" s="56">
        <f>E122*J122</f>
        <v>0.00055</v>
      </c>
    </row>
    <row r="123" spans="1:11" s="1" customFormat="1" ht="9.75">
      <c r="A123" s="48">
        <f>A122+1</f>
        <v>66</v>
      </c>
      <c r="B123" s="49" t="s">
        <v>217</v>
      </c>
      <c r="C123" s="50" t="s">
        <v>218</v>
      </c>
      <c r="D123" s="51" t="s">
        <v>63</v>
      </c>
      <c r="E123" s="74">
        <v>1</v>
      </c>
      <c r="F123" s="53"/>
      <c r="G123" s="54">
        <f>E123*F123</f>
        <v>0</v>
      </c>
      <c r="H123" s="52"/>
      <c r="I123" s="54">
        <f>E123*H123</f>
        <v>0</v>
      </c>
      <c r="J123" s="55">
        <v>0.0102</v>
      </c>
      <c r="K123" s="56">
        <f>E123*J123</f>
        <v>0.0102</v>
      </c>
    </row>
    <row r="124" spans="1:11" s="31" customFormat="1" ht="11.25">
      <c r="A124" s="65"/>
      <c r="B124" s="66">
        <v>725</v>
      </c>
      <c r="C124" s="67" t="s">
        <v>219</v>
      </c>
      <c r="D124" s="68"/>
      <c r="E124" s="68"/>
      <c r="F124" s="69"/>
      <c r="G124" s="70">
        <f>SUM(G109:G123)</f>
        <v>0</v>
      </c>
      <c r="H124" s="71"/>
      <c r="I124" s="72">
        <f>SUM(I109:I123)</f>
        <v>0</v>
      </c>
      <c r="J124" s="71"/>
      <c r="K124" s="73">
        <f>SUM(K109:K123)</f>
        <v>0.8532000000000001</v>
      </c>
    </row>
    <row r="125" spans="1:11" s="31" customFormat="1" ht="11.25">
      <c r="A125" s="41"/>
      <c r="B125" s="42" t="s">
        <v>220</v>
      </c>
      <c r="C125" s="43" t="s">
        <v>221</v>
      </c>
      <c r="D125" s="40"/>
      <c r="E125" s="40"/>
      <c r="F125" s="44"/>
      <c r="G125" s="45"/>
      <c r="H125" s="46"/>
      <c r="I125" s="39"/>
      <c r="J125" s="46"/>
      <c r="K125" s="47"/>
    </row>
    <row r="126" spans="1:11" s="1" customFormat="1" ht="9.75">
      <c r="A126" s="48">
        <f>A123+1</f>
        <v>67</v>
      </c>
      <c r="B126" s="49" t="s">
        <v>222</v>
      </c>
      <c r="C126" s="50" t="s">
        <v>223</v>
      </c>
      <c r="D126" s="51" t="s">
        <v>63</v>
      </c>
      <c r="E126" s="74">
        <v>1</v>
      </c>
      <c r="F126" s="53"/>
      <c r="G126" s="54">
        <f>E126*F126</f>
        <v>0</v>
      </c>
      <c r="H126" s="52"/>
      <c r="I126" s="54">
        <f>E126*H126</f>
        <v>0</v>
      </c>
      <c r="J126" s="55">
        <v>0.022471539999999998</v>
      </c>
      <c r="K126" s="56">
        <f>E126*J126</f>
        <v>0.022471539999999998</v>
      </c>
    </row>
    <row r="127" spans="1:11" s="31" customFormat="1" ht="12" thickBot="1">
      <c r="A127" s="57"/>
      <c r="B127" s="59">
        <v>735</v>
      </c>
      <c r="C127" s="60" t="s">
        <v>224</v>
      </c>
      <c r="D127" s="58"/>
      <c r="E127" s="58"/>
      <c r="F127" s="61"/>
      <c r="G127" s="63">
        <f>SUM(G126:G126)</f>
        <v>0</v>
      </c>
      <c r="H127" s="62"/>
      <c r="I127" s="80">
        <f>SUM(I126:I126)</f>
        <v>0</v>
      </c>
      <c r="J127" s="62"/>
      <c r="K127" s="64">
        <f>SUM(K126:K126)</f>
        <v>0.022471539999999998</v>
      </c>
    </row>
    <row r="128" spans="1:11" ht="13.5" thickBo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</row>
    <row r="129" spans="1:11" s="31" customFormat="1" ht="13.5" thickBot="1">
      <c r="A129" s="82"/>
      <c r="B129" s="83"/>
      <c r="C129" s="85" t="s">
        <v>225</v>
      </c>
      <c r="D129" s="84"/>
      <c r="E129" s="84"/>
      <c r="F129" s="84"/>
      <c r="G129" s="84"/>
      <c r="H129" s="84"/>
      <c r="I129" s="84"/>
      <c r="J129" s="86">
        <f>'KRYCÍ LIST'!E20</f>
        <v>0</v>
      </c>
      <c r="K129" s="87"/>
    </row>
  </sheetData>
  <mergeCells count="32">
    <mergeCell ref="J103:K104"/>
    <mergeCell ref="J129:K129"/>
    <mergeCell ref="F47:G47"/>
    <mergeCell ref="H47:I47"/>
    <mergeCell ref="J46:K47"/>
    <mergeCell ref="B103:B105"/>
    <mergeCell ref="C103:C105"/>
    <mergeCell ref="D103:D105"/>
    <mergeCell ref="E103:E105"/>
    <mergeCell ref="F103:I103"/>
    <mergeCell ref="F104:G104"/>
    <mergeCell ref="H104:I104"/>
    <mergeCell ref="F7:G7"/>
    <mergeCell ref="H7:I7"/>
    <mergeCell ref="J6:K7"/>
    <mergeCell ref="C39:K39"/>
    <mergeCell ref="C43:K43"/>
    <mergeCell ref="B46:B48"/>
    <mergeCell ref="C46:C48"/>
    <mergeCell ref="D46:D48"/>
    <mergeCell ref="E46:E48"/>
    <mergeCell ref="F46:I46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dcterms:created xsi:type="dcterms:W3CDTF">2022-03-30T14:45:30Z</dcterms:created>
  <dcterms:modified xsi:type="dcterms:W3CDTF">2022-03-30T14:48:11Z</dcterms:modified>
  <cp:category/>
  <cp:version/>
  <cp:contentType/>
  <cp:contentStatus/>
</cp:coreProperties>
</file>