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.a - SO 1 -  PK - dilata..." sheetId="2" r:id="rId2"/>
    <sheet name="VON.01a - Vedlejší a osta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'1.a - SO 1 -  PK - dilata...'!$C$89:$K$245</definedName>
    <definedName name="_xlnm.Print_Area" localSheetId="1">'1.a - SO 1 -  PK - dilata...'!$C$4:$J$39,'1.a - SO 1 -  PK - dilata...'!$C$45:$J$71,'1.a - SO 1 -  PK - dilata...'!$C$77:$K$245</definedName>
    <definedName name="_xlnm._FilterDatabase" localSheetId="2" hidden="1">'VON.01a - Vedlejší a osta...'!$C$82:$K$134</definedName>
    <definedName name="_xlnm.Print_Area" localSheetId="2">'VON.01a - Vedlejší a osta...'!$C$4:$J$39,'VON.01a - Vedlejší a osta...'!$C$45:$J$64,'VON.01a - Vedlejší a osta...'!$C$70:$K$134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'1.a - SO 1 -  PK - dilata...'!$89:$89</definedName>
    <definedName name="_xlnm.Print_Titles" localSheetId="2">'VON.01a - Vedlejší a osta...'!$82:$82</definedName>
  </definedNames>
  <calcPr fullCalcOnLoad="1"/>
</workbook>
</file>

<file path=xl/sharedStrings.xml><?xml version="1.0" encoding="utf-8"?>
<sst xmlns="http://schemas.openxmlformats.org/spreadsheetml/2006/main" count="2899" uniqueCount="603">
  <si>
    <t>Export Komplet</t>
  </si>
  <si>
    <t>VZ</t>
  </si>
  <si>
    <t>2.0</t>
  </si>
  <si>
    <t>ZAMOK</t>
  </si>
  <si>
    <t>False</t>
  </si>
  <si>
    <t>{724638fa-c4da-4539-a764-c19513795559}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</si>
  <si>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</si>
  <si>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</si>
  <si>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</si>
  <si>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</si>
  <si>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</si>
  <si>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</si>
  <si>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</si>
  <si>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</si>
  <si>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3534vv_22-I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</si>
  <si>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</si>
  <si>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</si>
  <si>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VD Veletov, oprava dilatačních spar</t>
  </si>
  <si>
    <t>0,1</t>
  </si>
  <si>
    <t>KSO:</t>
  </si>
  <si>
    <t>832 5</t>
  </si>
  <si>
    <t>CC-CZ:</t>
  </si>
  <si>
    <t>215</t>
  </si>
  <si>
    <t>1</t>
  </si>
  <si>
    <t>Místo:</t>
  </si>
  <si>
    <t>Veletov</t>
  </si>
  <si>
    <t>Datum:</t>
  </si>
  <si>
    <t>20. 1. 2022</t>
  </si>
  <si>
    <t>10</t>
  </si>
  <si>
    <t>100</t>
  </si>
  <si>
    <t>Zadavatel:</t>
  </si>
  <si>
    <t>IČ:</t>
  </si>
  <si>
    <t/>
  </si>
  <si>
    <t>Povodí Labe, státní podnik, OIČ, Hradec Králové</t>
  </si>
  <si>
    <t>DIČ:</t>
  </si>
  <si>
    <t>Uchazeč:</t>
  </si>
  <si>
    <t>Vyplň údaj</t>
  </si>
  <si>
    <t>Projektant:</t>
  </si>
  <si>
    <t>True</t>
  </si>
  <si>
    <t>Zpracovatel:</t>
  </si>
  <si>
    <t>Ing. Eva Morkesová</t>
  </si>
  <si>
    <t>Poznámka:</t>
  </si>
  <si>
    <t>Rozpočtováno v CÚ 2022/I
Neomezený dálkový přístup k úvodním částem katalogů ÚRS na http:/www.cs-urs.cz.
Ostatní informace položek ÚRS budou součástí soupisu prací.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</si>
  <si>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</si>
  <si>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</si>
  <si>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</si>
  <si>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</si>
  <si>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</si>
  <si>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</si>
  <si>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</si>
  <si>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</si>
  <si>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</si>
  <si>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</si>
  <si>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</si>
  <si>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</si>
  <si>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</si>
  <si>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</si>
  <si>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</si>
  <si>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</si>
  <si>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</si>
  <si>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</si>
  <si>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</si>
  <si>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</si>
  <si>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</si>
  <si>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</si>
  <si>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</si>
  <si>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</si>
  <si>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</si>
  <si>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</si>
  <si>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</si>
  <si>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</si>
  <si>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</si>
  <si>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</si>
  <si>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</si>
  <si>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</si>
  <si>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</si>
  <si>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</si>
  <si>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</si>
  <si>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</si>
  <si>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</si>
  <si>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</si>
  <si>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</si>
  <si>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1.a</t>
  </si>
  <si>
    <t>SO 1 -  PK - dilatační spáry</t>
  </si>
  <si>
    <t>STA</t>
  </si>
  <si>
    <t>{3d49368e-ec8e-40c5-afdd-564577349a2f}</t>
  </si>
  <si>
    <t>2</t>
  </si>
  <si>
    <t>VON.01a</t>
  </si>
  <si>
    <t>Vedlejší a ostatní náklady + lešení (nulové položky pro výpočet)</t>
  </si>
  <si>
    <t>{866d3312-8c52-46b5-9fba-d2d5ce0f1196}</t>
  </si>
  <si>
    <t>KRYCÍ LIST SOUPISU PRACÍ</t>
  </si>
  <si>
    <t>Objekt:</t>
  </si>
  <si>
    <t>1.a - SO 1 -  PK - dilatační spáry</t>
  </si>
  <si>
    <t>Rozpočtováno v CÚ 2022/I Neomezený dálkový přístup k úvodním částem katalogů ÚRS na http:/www.cs-urs.cz. Ostatní informace položek ÚRS budou součástí soupisu prací.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</si>
  <si>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</si>
  <si>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</si>
  <si>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</si>
  <si>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</si>
  <si>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</si>
  <si>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</si>
  <si>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</si>
  <si>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</si>
  <si>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</si>
  <si>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</si>
  <si>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</si>
  <si>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</si>
  <si>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</si>
  <si>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</si>
  <si>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</si>
  <si>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</si>
  <si>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</si>
  <si>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</si>
  <si>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</si>
  <si>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</si>
  <si>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</si>
  <si>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</si>
  <si>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</si>
  <si>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</si>
  <si>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</si>
  <si>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</si>
  <si>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</si>
  <si>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</si>
  <si>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</si>
  <si>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</si>
  <si>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</si>
  <si>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</si>
  <si>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</si>
  <si>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124153100</t>
  </si>
  <si>
    <t>Vykopávky pro koryta vodotečí strojně v hornině třídy těžitelnosti I skupiny 1 a 2 do 100 m3</t>
  </si>
  <si>
    <t>m3</t>
  </si>
  <si>
    <t>CS ÚRS 2022 01</t>
  </si>
  <si>
    <t>4</t>
  </si>
  <si>
    <t>799444742</t>
  </si>
  <si>
    <t>Online PSC</t>
  </si>
  <si>
    <t>https://podminky.urs.cz/item/CS_URS_2022_01/124153100</t>
  </si>
  <si>
    <t>VV</t>
  </si>
  <si>
    <t>"nánosy, viz příloha A., B., D.1"</t>
  </si>
  <si>
    <t>30,0</t>
  </si>
  <si>
    <t>15311111R</t>
  </si>
  <si>
    <t>Příčné řezání podélného pancéřování</t>
  </si>
  <si>
    <t>kus</t>
  </si>
  <si>
    <t>415105794</t>
  </si>
  <si>
    <t>"řezání podélného pancéřování hrany PK (12 ks*0,4 m), viz příloha B., D.1, D.2, D.3"</t>
  </si>
  <si>
    <t>12</t>
  </si>
  <si>
    <t>3</t>
  </si>
  <si>
    <t>171201211R</t>
  </si>
  <si>
    <t>Likvidace odpadu ze sypaniny včetně vodorovné i svislé dopravy, ev. přeložení, uložení a případného poplatku za uložení</t>
  </si>
  <si>
    <t>t</t>
  </si>
  <si>
    <t>1475814547</t>
  </si>
  <si>
    <t>"materiál z nánosů, viz příloha A., B., D.1"</t>
  </si>
  <si>
    <t>30,0*1,8</t>
  </si>
  <si>
    <t>Zakládání</t>
  </si>
  <si>
    <t>221111116</t>
  </si>
  <si>
    <t>Vrty přenosnými vrtacími kladivy v hloubce 0 až 10 m průměru do 13 mm úklonu do 180° v horninách tř. IV až VI</t>
  </si>
  <si>
    <t>m</t>
  </si>
  <si>
    <t>-1368338554</t>
  </si>
  <si>
    <t>https://podminky.urs.cz/item/CS_URS_2022_01/221111116</t>
  </si>
  <si>
    <t>"pro kotvy (744 ks), viz příloha B., D.1, D.4"</t>
  </si>
  <si>
    <t>2*12*31*0,10</t>
  </si>
  <si>
    <t>Svislé a kompletní konstrukce</t>
  </si>
  <si>
    <t>5</t>
  </si>
  <si>
    <t>32132111R</t>
  </si>
  <si>
    <t>Výplň vysokopevnostní maltou R4 s vnitřním vláknem</t>
  </si>
  <si>
    <t>-2106805124</t>
  </si>
  <si>
    <t>"viz příloha B., D.1, D.4"</t>
  </si>
  <si>
    <t>"BASF R4 FLUID - 34 Kč/kg, 2100 kg/m3"</t>
  </si>
  <si>
    <t>"třída R4 dle EN 1504-3"</t>
  </si>
  <si>
    <t>"ztekucená vysokopevnostní malta pro opravu betonu s vnitřním vyztužením (vláknem) včetně dosycení kamenivem 4 - 8 mm (max. 30 % objemové hmotnosti)"</t>
  </si>
  <si>
    <t>"práce včetně materiálu"</t>
  </si>
  <si>
    <t>"včetně vnitrostaveništní dopravy"</t>
  </si>
  <si>
    <t>"svislé dilatační spáry"</t>
  </si>
  <si>
    <t>2*12*0,022*9,4</t>
  </si>
  <si>
    <t>6</t>
  </si>
  <si>
    <t>32135103R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</si>
  <si>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jinak zakřivených než válcově</t>
  </si>
  <si>
    <t>m2</t>
  </si>
  <si>
    <t>599746591</t>
  </si>
  <si>
    <t>"bednění ocelové lomené včetně uchycení do stěny komory pro svislé dilatační spáry, viz příloha B., D.1, D.4"</t>
  </si>
  <si>
    <t>2*12*9,4*0,51</t>
  </si>
  <si>
    <t>7</t>
  </si>
  <si>
    <t>32135203R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</si>
  <si>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jinak zakřivených než válcově</t>
  </si>
  <si>
    <t>980890410</t>
  </si>
  <si>
    <t>"odbednění včetně odstranění ukotvení bednění a případné sanace míst po kotvení bednění, viz příloha B., D.1, D.4"</t>
  </si>
  <si>
    <t>8</t>
  </si>
  <si>
    <t>321366112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</si>
  <si>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</si>
  <si>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735979745</t>
  </si>
  <si>
    <t>https://podminky.urs.cz/item/CS_URS_2022_01/321366112</t>
  </si>
  <si>
    <t>"svislá výztuž R 14, viz příloha B., D.1, D.4"</t>
  </si>
  <si>
    <t>2*12*9,4*0,00121</t>
  </si>
  <si>
    <t>Úpravy povrchů, podlahy a osazování výplní</t>
  </si>
  <si>
    <t>9</t>
  </si>
  <si>
    <t>628195001</t>
  </si>
  <si>
    <t>Očištění zdiva nebo betonu zdí a valů před započetím oprav ručně</t>
  </si>
  <si>
    <t>1839578382</t>
  </si>
  <si>
    <t>https://podminky.urs.cz/item/CS_URS_2022_01/628195001</t>
  </si>
  <si>
    <t>"viz příloha B., D.1, D.4, D.5"</t>
  </si>
  <si>
    <t>"povrch betonu"</t>
  </si>
  <si>
    <t>12*(0,4+0,12+0,12)*9,4</t>
  </si>
  <si>
    <t>"vyčištění zbytku dilatační spáry"</t>
  </si>
  <si>
    <t>12*0,4*9,4</t>
  </si>
  <si>
    <t>"vodorovné dilatační spáry"</t>
  </si>
  <si>
    <t>14,3*0,2</t>
  </si>
  <si>
    <t>Součet</t>
  </si>
  <si>
    <t>624631411R</t>
  </si>
  <si>
    <t>Úprava vnějších spár obvodového pláště z prefabrikovaných dílců vyplnění spáry těsnicím provazcem z pěnového polyetylénu, šířky do 20 mm</t>
  </si>
  <si>
    <t>854217163</t>
  </si>
  <si>
    <t>"viz příloha B., D.1, D.4, D.5, včetně vnitrostaveništní dopravy"</t>
  </si>
  <si>
    <t>"svislé dilatační spáry (včetně přesahů)"</t>
  </si>
  <si>
    <t>12*9,4+12*0,15</t>
  </si>
  <si>
    <t>"vodorovné dilatační spáry (včetně přesahů)"</t>
  </si>
  <si>
    <t>14,3+12*0,15</t>
  </si>
  <si>
    <t>11</t>
  </si>
  <si>
    <t>629992112</t>
  </si>
  <si>
    <t>Zatmelení styčných spar mezi mostními prefabrikáty a konstrukcemi trvale pružným polyuretanovým tmelem včetně vyčištění spar, provedení penetračního nátěru a vyplnění spar pěnou pro spáry šířky přes 10 do 20 mm</t>
  </si>
  <si>
    <t>-1836656243</t>
  </si>
  <si>
    <t>https://podminky.urs.cz/item/CS_URS_2022_01/629992112</t>
  </si>
  <si>
    <t>"viz příloha B., D.1, D.4, D.5, včetně materiálu a vnitrostaveništní dopravy"</t>
  </si>
  <si>
    <t>12*9,4</t>
  </si>
  <si>
    <t>14,3</t>
  </si>
  <si>
    <t>62999211R</t>
  </si>
  <si>
    <t>Výplň PUR pěnou</t>
  </si>
  <si>
    <t>1293231800</t>
  </si>
  <si>
    <t>"výplň případných kaveren Pur pěnou s uzavřenou buněčnou strukturou (práce včetně materiálu a včetně vnitrostaveništní dopravy)"</t>
  </si>
  <si>
    <t>12*0,2*0,2*9,6</t>
  </si>
  <si>
    <t>Ostatní konstrukce a práce-bourání</t>
  </si>
  <si>
    <t>13</t>
  </si>
  <si>
    <t>919735122</t>
  </si>
  <si>
    <t>Řezání stávajícího betonového krytu nebo podkladu hloubky přes 50 do 100 mm</t>
  </si>
  <si>
    <t>1076016277</t>
  </si>
  <si>
    <t>https://podminky.urs.cz/item/CS_URS_2022_01/919735122</t>
  </si>
  <si>
    <t>"svislé dilatační spáry - odřezání betonu u dilatačních spár"</t>
  </si>
  <si>
    <t>2*12*9,4+2*12*0,4</t>
  </si>
  <si>
    <t>"vodorovné dilatační spáry - proříznutí betonového plata"</t>
  </si>
  <si>
    <t>14</t>
  </si>
  <si>
    <t>938902122</t>
  </si>
  <si>
    <t>Čištění nádrží, ploch dřevěných nebo betonových konstrukcí, potrubí ploch betonových konstrukcí tlakovou vodou</t>
  </si>
  <si>
    <t>67201924</t>
  </si>
  <si>
    <t>https://podminky.urs.cz/item/CS_URS_2022_01/938902122</t>
  </si>
  <si>
    <t>"svislé dilatační spáry - povrch betonu a zbytek dilatační spáry, výkaz"</t>
  </si>
  <si>
    <t>117,3</t>
  </si>
  <si>
    <t>"vodorovné dilatační spáry - povrch betonu a zbytek dilatační spáry, výkaz"</t>
  </si>
  <si>
    <t>9389021R</t>
  </si>
  <si>
    <t>Vlhčení ploch betonových konstrukcí vodou</t>
  </si>
  <si>
    <t>-1784102425</t>
  </si>
  <si>
    <t>16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</si>
  <si>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</si>
  <si>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</si>
  <si>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117465628</t>
  </si>
  <si>
    <t>https://podminky.urs.cz/item/CS_URS_2022_01/938909311</t>
  </si>
  <si>
    <t>"viz příloha B."</t>
  </si>
  <si>
    <t>"čištění komunikace během stavby"</t>
  </si>
  <si>
    <t>2*400,0</t>
  </si>
  <si>
    <t>17</t>
  </si>
  <si>
    <t>985111213</t>
  </si>
  <si>
    <t>Odsekání vrstev betonu stěn, tloušťka odsekané vrstvy přes 100 do 150 mm</t>
  </si>
  <si>
    <t>1312226493</t>
  </si>
  <si>
    <t>https://podminky.urs.cz/item/CS_URS_2022_01/985111213</t>
  </si>
  <si>
    <t>"vybourání betonu tl. 120 mm v místě dilatačních spár, viz příloha B., D.1, D.4"</t>
  </si>
  <si>
    <t>12*9,4*0,4</t>
  </si>
  <si>
    <t>18</t>
  </si>
  <si>
    <t>985111292</t>
  </si>
  <si>
    <t>Odsekání vrstev betonu Příplatek k cenám za plochu do 10 m2 jednotlivě</t>
  </si>
  <si>
    <t>1794923486</t>
  </si>
  <si>
    <t>https://podminky.urs.cz/item/CS_URS_2022_01/985111292</t>
  </si>
  <si>
    <t>"vybourání betonu v místě dilatačních spár, viz příloha B., D.1, D.4"</t>
  </si>
  <si>
    <t>19</t>
  </si>
  <si>
    <t>R-1070</t>
  </si>
  <si>
    <t>Chemické kotvy</t>
  </si>
  <si>
    <t>l</t>
  </si>
  <si>
    <t>-956795291</t>
  </si>
  <si>
    <t>"pro ukotvení výplňového zdiva pomocí žebírkové oceli, viz příloha B., D.1, D.4"</t>
  </si>
  <si>
    <t>"chemická lepicí hmota je dodávána v balení s vytlačovacím přístrojem a směšovačem (včetně prodlužovacího nástavce)"</t>
  </si>
  <si>
    <t>"výpočet zahrnuje ztratné"</t>
  </si>
  <si>
    <t>2*12*31*0,10*3,14*(0,006*0,006-0,004*0,004)*1000*1,15</t>
  </si>
  <si>
    <t>997</t>
  </si>
  <si>
    <t>Přesun sutě</t>
  </si>
  <si>
    <t>20</t>
  </si>
  <si>
    <t>997221825R</t>
  </si>
  <si>
    <t>Likvidace železobetonového odpadu včetně naložení, vodorovné i svislé dopravvy,ev. přeložení, uložení a případného poplatku za uložení</t>
  </si>
  <si>
    <t>1023544625</t>
  </si>
  <si>
    <t>"vybouraný materiál, viz příloha B., D.1"</t>
  </si>
  <si>
    <t>2*12*0,19*0,12*9,4*2,4</t>
  </si>
  <si>
    <t>998</t>
  </si>
  <si>
    <t>Přesun hmot</t>
  </si>
  <si>
    <t>998325011</t>
  </si>
  <si>
    <t>Přesun hmot pro objekty plavební dopravní vzdálenost do 500 m</t>
  </si>
  <si>
    <t>1817015347</t>
  </si>
  <si>
    <t>https://podminky.urs.cz/item/CS_URS_2022_01/998325011</t>
  </si>
  <si>
    <t>PSV</t>
  </si>
  <si>
    <t>Práce a dodávky PSV</t>
  </si>
  <si>
    <t>711</t>
  </si>
  <si>
    <t>Izolace proti vodě, vlhkosti a plynům</t>
  </si>
  <si>
    <t>22</t>
  </si>
  <si>
    <t>7111910R</t>
  </si>
  <si>
    <t>Provedení penetrace</t>
  </si>
  <si>
    <t>1007226823</t>
  </si>
  <si>
    <t>"penetrace boků spáry, viz příloha B., D.1, D.4, D.5"</t>
  </si>
  <si>
    <t>2*12*9,4</t>
  </si>
  <si>
    <t>2*7,0+2*7,3</t>
  </si>
  <si>
    <t>23</t>
  </si>
  <si>
    <t>M</t>
  </si>
  <si>
    <t>24551517R</t>
  </si>
  <si>
    <t xml:space="preserve">penetrace polyuretanová </t>
  </si>
  <si>
    <t>litr</t>
  </si>
  <si>
    <t>32</t>
  </si>
  <si>
    <t>953515681</t>
  </si>
  <si>
    <t>"penetrace boků spáry, 10 ml/bm spáry, viz příloha B., D.1, D.4, D.5"</t>
  </si>
  <si>
    <t>"včetně vnitrostaveništního přesunu"</t>
  </si>
  <si>
    <t>12*9,4*10/1000</t>
  </si>
  <si>
    <t>14,30*10/1000</t>
  </si>
  <si>
    <t>767</t>
  </si>
  <si>
    <t>Konstrukce zámečnické</t>
  </si>
  <si>
    <t>24</t>
  </si>
  <si>
    <t>767995111</t>
  </si>
  <si>
    <t>Montáž ostatních atypických zámečnických konstrukcí hmotnosti do 5 kg</t>
  </si>
  <si>
    <t>kg</t>
  </si>
  <si>
    <t>-2013846976</t>
  </si>
  <si>
    <t>https://podminky.urs.cz/item/CS_URS_2022_01/767995111</t>
  </si>
  <si>
    <t>"kotvy, viz příloha B., D.1, D.4, D.5"</t>
  </si>
  <si>
    <t>2*12*31*0,18*0,395</t>
  </si>
  <si>
    <t>25</t>
  </si>
  <si>
    <t>13021011</t>
  </si>
  <si>
    <t>tyč ocelová kruhová žebírková DIN 488 jakost B500B (10 505) výztuž do betonu D 8mm</t>
  </si>
  <si>
    <t>1715187161</t>
  </si>
  <si>
    <t>P</t>
  </si>
  <si>
    <t>Poznámka k položce:
Hmotnost: 0,40 kg/m</t>
  </si>
  <si>
    <t>2*12*31*0,18*0,000395</t>
  </si>
  <si>
    <t>26</t>
  </si>
  <si>
    <t>767996701</t>
  </si>
  <si>
    <t>Demontáž ostatních zámečnických konstrukcí o hmotnosti jednotlivých dílů řezáním do 50 kg</t>
  </si>
  <si>
    <t>452103633</t>
  </si>
  <si>
    <t>https://podminky.urs.cz/item/CS_URS_2022_01/767996701</t>
  </si>
  <si>
    <t>"původní výztuž, viz příloha B., D.1"</t>
  </si>
  <si>
    <t>2*12*9,4*0,21*2</t>
  </si>
  <si>
    <t>2*12*32*0,07*0,62</t>
  </si>
  <si>
    <t>2*2*12*32*0,10*0,2</t>
  </si>
  <si>
    <t>27</t>
  </si>
  <si>
    <t>998767101</t>
  </si>
  <si>
    <t>Přesun hmot pro zámečnické konstrukce stanovený z hmotnosti přesunovaného materiálu vodorovná dopravní vzdálenost do 50 m v objektech výšky do 6 m</t>
  </si>
  <si>
    <t>1061774162</t>
  </si>
  <si>
    <t>https://podminky.urs.cz/item/CS_URS_2022_01/998767101</t>
  </si>
  <si>
    <t>VON.01a - Vedlejší a ostatní náklady + lešení (nulové položky pro výpočet)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</si>
  <si>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</si>
  <si>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</si>
  <si>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</si>
  <si>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09 - Ostatní náklady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</si>
  <si>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</si>
  <si>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</si>
  <si>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</si>
  <si>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</si>
  <si>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</si>
  <si>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</si>
  <si>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soubor</t>
  </si>
  <si>
    <t>1024</t>
  </si>
  <si>
    <t>-836283091</t>
  </si>
  <si>
    <t>"viz příloha A.,B., D.1"</t>
  </si>
  <si>
    <t>- zajištění sociálního zázemí pro pracovníky</t>
  </si>
  <si>
    <t>- zajištění oplocení prostoru ZS, jeho napojení na inž. sítě</t>
  </si>
  <si>
    <t>- zajištění následné likvidace všech objektů ZS včetně připojení na sítě</t>
  </si>
  <si>
    <t>- zajištění zřízení a odstranění dočasných příjezdů pro realizaci stavby</t>
  </si>
  <si>
    <t>- zajištění zpřístupnění pracovního prostoru pro pracovníky, techniku a materiál</t>
  </si>
  <si>
    <t>- zajištění ochrany veškeré zeleně v prostoru staveniště a v jeho bezprostřední blízkosti proti poškození během realizace stavby</t>
  </si>
  <si>
    <t>01102</t>
  </si>
  <si>
    <t>Zajištění zřízení a odstranění dočasných konstrukcí jako jsou lávky, lešení, pracovní plošiny, žebříky, stavební výtahy, sjezdy a zpevněné plochy pro jeřáby apod. (včetně materiálu)</t>
  </si>
  <si>
    <t>-1655416393</t>
  </si>
  <si>
    <t>01132</t>
  </si>
  <si>
    <t>Zajištění obnovy zpevněných a nezpevněných komunikací</t>
  </si>
  <si>
    <t>444053523</t>
  </si>
  <si>
    <t>"obnova stávajících zpevněných i nezpevněných ploch a komunikací při jejich případném porušení"</t>
  </si>
  <si>
    <t>02</t>
  </si>
  <si>
    <t>Projektová dokumentace - ostatní náklady</t>
  </si>
  <si>
    <t>0210</t>
  </si>
  <si>
    <t>Zhotovitelem vypracovaný Plán opatření pro případ havárie, pro případ úniku závadných látek (např. ropné produkty, cementové výluhy, odpadní vody z těsnících clon, atd.), včetně zajištění schválení příslušnými orgány.</t>
  </si>
  <si>
    <t>2017524759</t>
  </si>
  <si>
    <t>0221</t>
  </si>
  <si>
    <t>Zpracování povodňového plánu stavby dle §71 zákona č. 254/2001 Sb. včetně zajištění schválení příslušnými orgány správy a Povodím Labe, státní podnik</t>
  </si>
  <si>
    <t>8192</t>
  </si>
  <si>
    <t>592369627</t>
  </si>
  <si>
    <t>023</t>
  </si>
  <si>
    <t>Vypracování projektu skutečného provedení díla</t>
  </si>
  <si>
    <t>-982682161</t>
  </si>
  <si>
    <t>"2 paré + 1 x CD, viz příloha B."</t>
  </si>
  <si>
    <t>09</t>
  </si>
  <si>
    <t>Ostatní náklady</t>
  </si>
  <si>
    <t>063203000</t>
  </si>
  <si>
    <t>Potápěčské práce bez rozlišení</t>
  </si>
  <si>
    <t>-1210538023</t>
  </si>
  <si>
    <t>https://podminky.urs.cz/item/CS_URS_2022_01/063203000</t>
  </si>
  <si>
    <t>Asistence potapěčů (potápěč pracovní 69-014-H) při osazení provizorního hrazení na horním i dolním ohlaví PK a při jeho odstranění.</t>
  </si>
  <si>
    <t>Zahrazení a vyhrazení provozního hrazení bude v režii provozovatele.</t>
  </si>
  <si>
    <t>Průzkum nánosů a stav hradících drážek 1 den × 3 pracovníci × 10 hod.</t>
  </si>
  <si>
    <t>Asistence při hrazení a dotěsnění průsaků po vyčerpání 2 den × 3 pracovníci × 10 hod.</t>
  </si>
  <si>
    <t>Asistence při vyhrazení 1 den × 3 pracovníci × 8 hod.</t>
  </si>
  <si>
    <t>Přeprava techniky a pracovníků.</t>
  </si>
  <si>
    <t>0931</t>
  </si>
  <si>
    <t>Provedení pasportizace stávajících nemovitostí (vč. pozemků) a jejich příslušenství, zajištění fotodokumentace stávajícího stavu přístupových komunikací</t>
  </si>
  <si>
    <t>262144</t>
  </si>
  <si>
    <t>-1740741089</t>
  </si>
  <si>
    <t>0941</t>
  </si>
  <si>
    <t>Vytyčení inženýrských sítí včetně opatření proti jejich poškození</t>
  </si>
  <si>
    <t>891426139</t>
  </si>
  <si>
    <t>0992</t>
  </si>
  <si>
    <t>Zajištění průzkumu staveniště zaměřeného na výskyt zvláště chráněných živočichů a rostlin a jejich odborného transferu</t>
  </si>
  <si>
    <t>563596986</t>
  </si>
  <si>
    <t>0994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</si>
  <si>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</si>
  <si>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2003994651</t>
  </si>
  <si>
    <t>0996</t>
  </si>
  <si>
    <t>Zajištění výroby a instalace informačních tabulí ke stavbě</t>
  </si>
  <si>
    <t>-1833118984</t>
  </si>
  <si>
    <t>09991</t>
  </si>
  <si>
    <t>Zajištění fotodokumentace veškerých konstrukcí, které budou v průběhu výstavby skryty nebo zakryty</t>
  </si>
  <si>
    <t>-657913903</t>
  </si>
  <si>
    <t>"viz příloha B., D.1"</t>
  </si>
  <si>
    <t>099911</t>
  </si>
  <si>
    <t>Zajištění vedení průběžné evidence odpadů</t>
  </si>
  <si>
    <t>1939744187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</si>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</sst>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4153100" TargetMode="External" /><Relationship Id="rId2" Type="http://schemas.openxmlformats.org/officeDocument/2006/relationships/hyperlink" Target="https://podminky.urs.cz/item/CS_URS_2022_01/221111116" TargetMode="External" /><Relationship Id="rId3" Type="http://schemas.openxmlformats.org/officeDocument/2006/relationships/hyperlink" Target="https://podminky.urs.cz/item/CS_URS_2022_01/321366112" TargetMode="External" /><Relationship Id="rId4" Type="http://schemas.openxmlformats.org/officeDocument/2006/relationships/hyperlink" Target="https://podminky.urs.cz/item/CS_URS_2022_01/628195001" TargetMode="External" /><Relationship Id="rId5" Type="http://schemas.openxmlformats.org/officeDocument/2006/relationships/hyperlink" Target="https://podminky.urs.cz/item/CS_URS_2022_01/629992112" TargetMode="External" /><Relationship Id="rId6" Type="http://schemas.openxmlformats.org/officeDocument/2006/relationships/hyperlink" Target="https://podminky.urs.cz/item/CS_URS_2022_01/919735122" TargetMode="External" /><Relationship Id="rId7" Type="http://schemas.openxmlformats.org/officeDocument/2006/relationships/hyperlink" Target="https://podminky.urs.cz/item/CS_URS_2022_01/938902122" TargetMode="External" /><Relationship Id="rId8" Type="http://schemas.openxmlformats.org/officeDocument/2006/relationships/hyperlink" Target="https://podminky.urs.cz/item/CS_URS_2022_01/938909311" TargetMode="External" /><Relationship Id="rId9" Type="http://schemas.openxmlformats.org/officeDocument/2006/relationships/hyperlink" Target="https://podminky.urs.cz/item/CS_URS_2022_01/985111213" TargetMode="External" /><Relationship Id="rId10" Type="http://schemas.openxmlformats.org/officeDocument/2006/relationships/hyperlink" Target="https://podminky.urs.cz/item/CS_URS_2022_01/985111292" TargetMode="External" /><Relationship Id="rId11" Type="http://schemas.openxmlformats.org/officeDocument/2006/relationships/hyperlink" Target="https://podminky.urs.cz/item/CS_URS_2022_01/998325011" TargetMode="External" /><Relationship Id="rId12" Type="http://schemas.openxmlformats.org/officeDocument/2006/relationships/hyperlink" Target="https://podminky.urs.cz/item/CS_URS_2022_01/767995111" TargetMode="External" /><Relationship Id="rId13" Type="http://schemas.openxmlformats.org/officeDocument/2006/relationships/hyperlink" Target="https://podminky.urs.cz/item/CS_URS_2022_01/767996701" TargetMode="External" /><Relationship Id="rId14" Type="http://schemas.openxmlformats.org/officeDocument/2006/relationships/hyperlink" Target="https://podminky.urs.cz/item/CS_URS_2022_01/998767101" TargetMode="External" /><Relationship Id="rId1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63203000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18</v>
      </c>
    </row>
    <row r="7" spans="2:71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21</v>
      </c>
      <c r="AL7" s="23"/>
      <c r="AM7" s="23"/>
      <c r="AN7" s="28" t="s">
        <v>22</v>
      </c>
      <c r="AO7" s="23"/>
      <c r="AP7" s="23"/>
      <c r="AQ7" s="23"/>
      <c r="AR7" s="21"/>
      <c r="BE7" s="32"/>
      <c r="BS7" s="18" t="s">
        <v>23</v>
      </c>
    </row>
    <row r="8" spans="2:71" s="1" customFormat="1" ht="12" customHeight="1">
      <c r="B8" s="22"/>
      <c r="C8" s="23"/>
      <c r="D8" s="33" t="s">
        <v>24</v>
      </c>
      <c r="E8" s="23"/>
      <c r="F8" s="23"/>
      <c r="G8" s="23"/>
      <c r="H8" s="23"/>
      <c r="I8" s="23"/>
      <c r="J8" s="23"/>
      <c r="K8" s="28" t="s">
        <v>25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26</v>
      </c>
      <c r="AL8" s="23"/>
      <c r="AM8" s="23"/>
      <c r="AN8" s="34" t="s">
        <v>27</v>
      </c>
      <c r="AO8" s="23"/>
      <c r="AP8" s="23"/>
      <c r="AQ8" s="23"/>
      <c r="AR8" s="21"/>
      <c r="BE8" s="32"/>
      <c r="BS8" s="18" t="s">
        <v>28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29</v>
      </c>
    </row>
    <row r="10" spans="2:71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"/>
      <c r="BS10" s="18" t="s">
        <v>18</v>
      </c>
    </row>
    <row r="11" spans="2:71" s="1" customFormat="1" ht="18.45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34</v>
      </c>
      <c r="AL11" s="23"/>
      <c r="AM11" s="23"/>
      <c r="AN11" s="28" t="s">
        <v>32</v>
      </c>
      <c r="AO11" s="23"/>
      <c r="AP11" s="23"/>
      <c r="AQ11" s="23"/>
      <c r="AR11" s="21"/>
      <c r="BE11" s="32"/>
      <c r="BS11" s="18" t="s">
        <v>18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18</v>
      </c>
    </row>
    <row r="13" spans="2:71" s="1" customFormat="1" ht="12" customHeight="1">
      <c r="B13" s="22"/>
      <c r="C13" s="23"/>
      <c r="D13" s="33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5" t="s">
        <v>36</v>
      </c>
      <c r="AO13" s="23"/>
      <c r="AP13" s="23"/>
      <c r="AQ13" s="23"/>
      <c r="AR13" s="21"/>
      <c r="BE13" s="32"/>
      <c r="BS13" s="18" t="s">
        <v>18</v>
      </c>
    </row>
    <row r="14" spans="2:71" ht="12">
      <c r="B14" s="22"/>
      <c r="C14" s="23"/>
      <c r="D14" s="23"/>
      <c r="E14" s="35" t="s">
        <v>36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34</v>
      </c>
      <c r="AL14" s="23"/>
      <c r="AM14" s="23"/>
      <c r="AN14" s="35" t="s">
        <v>36</v>
      </c>
      <c r="AO14" s="23"/>
      <c r="AP14" s="23"/>
      <c r="AQ14" s="23"/>
      <c r="AR14" s="21"/>
      <c r="BE14" s="32"/>
      <c r="BS14" s="18" t="s">
        <v>18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34</v>
      </c>
      <c r="AL17" s="23"/>
      <c r="AM17" s="23"/>
      <c r="AN17" s="28" t="s">
        <v>32</v>
      </c>
      <c r="AO17" s="23"/>
      <c r="AP17" s="23"/>
      <c r="AQ17" s="23"/>
      <c r="AR17" s="21"/>
      <c r="BE17" s="32"/>
      <c r="BS17" s="18" t="s">
        <v>38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32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34</v>
      </c>
      <c r="AL20" s="23"/>
      <c r="AM20" s="23"/>
      <c r="AN20" s="28" t="s">
        <v>32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35.25" customHeight="1">
      <c r="B23" s="22"/>
      <c r="C23" s="23"/>
      <c r="D23" s="23"/>
      <c r="E23" s="37" t="s">
        <v>42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46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 hidden="1">
      <c r="A29" s="3"/>
      <c r="B29" s="47"/>
      <c r="C29" s="48"/>
      <c r="D29" s="33" t="s">
        <v>47</v>
      </c>
      <c r="E29" s="48"/>
      <c r="F29" s="33" t="s">
        <v>48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 hidden="1">
      <c r="A30" s="3"/>
      <c r="B30" s="47"/>
      <c r="C30" s="48"/>
      <c r="D30" s="48"/>
      <c r="E30" s="48"/>
      <c r="F30" s="33" t="s">
        <v>49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>
      <c r="A31" s="3"/>
      <c r="B31" s="47"/>
      <c r="C31" s="48"/>
      <c r="D31" s="53" t="s">
        <v>47</v>
      </c>
      <c r="E31" s="48"/>
      <c r="F31" s="33" t="s">
        <v>50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>
      <c r="A32" s="3"/>
      <c r="B32" s="47"/>
      <c r="C32" s="48"/>
      <c r="D32" s="48"/>
      <c r="E32" s="48"/>
      <c r="F32" s="33" t="s">
        <v>51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4"/>
      <c r="D35" s="55" t="s">
        <v>53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54</v>
      </c>
      <c r="U35" s="56"/>
      <c r="V35" s="56"/>
      <c r="W35" s="56"/>
      <c r="X35" s="58" t="s">
        <v>55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5"/>
      <c r="BE37" s="39"/>
    </row>
    <row r="41" spans="1:57" s="2" customFormat="1" ht="6.95" customHeight="1">
      <c r="A41" s="39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5"/>
      <c r="BE41" s="39"/>
    </row>
    <row r="42" spans="1:57" s="2" customFormat="1" ht="24.95" customHeight="1">
      <c r="A42" s="39"/>
      <c r="B42" s="40"/>
      <c r="C42" s="24" t="s">
        <v>56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5"/>
      <c r="C44" s="33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3534vv_22-I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VD Veletov, oprava dilatačních spar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24</v>
      </c>
      <c r="D47" s="41"/>
      <c r="E47" s="41"/>
      <c r="F47" s="41"/>
      <c r="G47" s="41"/>
      <c r="H47" s="41"/>
      <c r="I47" s="41"/>
      <c r="J47" s="41"/>
      <c r="K47" s="41"/>
      <c r="L47" s="73" t="str">
        <f>IF(K8="","",K8)</f>
        <v>Veletov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26</v>
      </c>
      <c r="AJ47" s="41"/>
      <c r="AK47" s="41"/>
      <c r="AL47" s="41"/>
      <c r="AM47" s="74" t="str">
        <f>IF(AN8="","",AN8)</f>
        <v>20. 1. 2022</v>
      </c>
      <c r="AN47" s="74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30</v>
      </c>
      <c r="D49" s="41"/>
      <c r="E49" s="41"/>
      <c r="F49" s="41"/>
      <c r="G49" s="41"/>
      <c r="H49" s="41"/>
      <c r="I49" s="41"/>
      <c r="J49" s="41"/>
      <c r="K49" s="41"/>
      <c r="L49" s="66" t="str">
        <f>IF(E11="","",E11)</f>
        <v>Povodí Labe, státní podnik, OIČ, Hradec Králové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37</v>
      </c>
      <c r="AJ49" s="41"/>
      <c r="AK49" s="41"/>
      <c r="AL49" s="41"/>
      <c r="AM49" s="75" t="str">
        <f>IF(E17="","",E17)</f>
        <v>Povodí Labe, státní podnik, OIČ, Hradec Králové</v>
      </c>
      <c r="AN49" s="66"/>
      <c r="AO49" s="66"/>
      <c r="AP49" s="66"/>
      <c r="AQ49" s="41"/>
      <c r="AR49" s="45"/>
      <c r="AS49" s="76" t="s">
        <v>57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39"/>
    </row>
    <row r="50" spans="1:57" s="2" customFormat="1" ht="15.15" customHeight="1">
      <c r="A50" s="39"/>
      <c r="B50" s="40"/>
      <c r="C50" s="33" t="s">
        <v>35</v>
      </c>
      <c r="D50" s="41"/>
      <c r="E50" s="41"/>
      <c r="F50" s="41"/>
      <c r="G50" s="41"/>
      <c r="H50" s="41"/>
      <c r="I50" s="41"/>
      <c r="J50" s="41"/>
      <c r="K50" s="41"/>
      <c r="L50" s="66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39</v>
      </c>
      <c r="AJ50" s="41"/>
      <c r="AK50" s="41"/>
      <c r="AL50" s="41"/>
      <c r="AM50" s="75" t="str">
        <f>IF(E20="","",E20)</f>
        <v>Ing. Eva Morkesová</v>
      </c>
      <c r="AN50" s="66"/>
      <c r="AO50" s="66"/>
      <c r="AP50" s="66"/>
      <c r="AQ50" s="41"/>
      <c r="AR50" s="45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39"/>
    </row>
    <row r="52" spans="1:57" s="2" customFormat="1" ht="29.25" customHeight="1">
      <c r="A52" s="39"/>
      <c r="B52" s="40"/>
      <c r="C52" s="88" t="s">
        <v>58</v>
      </c>
      <c r="D52" s="89"/>
      <c r="E52" s="89"/>
      <c r="F52" s="89"/>
      <c r="G52" s="89"/>
      <c r="H52" s="90"/>
      <c r="I52" s="91" t="s">
        <v>59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60</v>
      </c>
      <c r="AH52" s="89"/>
      <c r="AI52" s="89"/>
      <c r="AJ52" s="89"/>
      <c r="AK52" s="89"/>
      <c r="AL52" s="89"/>
      <c r="AM52" s="89"/>
      <c r="AN52" s="91" t="s">
        <v>61</v>
      </c>
      <c r="AO52" s="89"/>
      <c r="AP52" s="89"/>
      <c r="AQ52" s="93" t="s">
        <v>62</v>
      </c>
      <c r="AR52" s="45"/>
      <c r="AS52" s="94" t="s">
        <v>63</v>
      </c>
      <c r="AT52" s="95" t="s">
        <v>64</v>
      </c>
      <c r="AU52" s="95" t="s">
        <v>65</v>
      </c>
      <c r="AV52" s="95" t="s">
        <v>66</v>
      </c>
      <c r="AW52" s="95" t="s">
        <v>67</v>
      </c>
      <c r="AX52" s="95" t="s">
        <v>68</v>
      </c>
      <c r="AY52" s="95" t="s">
        <v>69</v>
      </c>
      <c r="AZ52" s="95" t="s">
        <v>70</v>
      </c>
      <c r="BA52" s="95" t="s">
        <v>71</v>
      </c>
      <c r="BB52" s="95" t="s">
        <v>72</v>
      </c>
      <c r="BC52" s="95" t="s">
        <v>73</v>
      </c>
      <c r="BD52" s="96" t="s">
        <v>74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39"/>
    </row>
    <row r="54" spans="1:90" s="6" customFormat="1" ht="32.4" customHeight="1">
      <c r="A54" s="6"/>
      <c r="B54" s="100"/>
      <c r="C54" s="101" t="s">
        <v>75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32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76</v>
      </c>
      <c r="BT54" s="111" t="s">
        <v>77</v>
      </c>
      <c r="BU54" s="112" t="s">
        <v>78</v>
      </c>
      <c r="BV54" s="111" t="s">
        <v>79</v>
      </c>
      <c r="BW54" s="111" t="s">
        <v>5</v>
      </c>
      <c r="BX54" s="111" t="s">
        <v>80</v>
      </c>
      <c r="CL54" s="111" t="s">
        <v>20</v>
      </c>
    </row>
    <row r="55" spans="1:91" s="7" customFormat="1" ht="16.5" customHeight="1">
      <c r="A55" s="113" t="s">
        <v>81</v>
      </c>
      <c r="B55" s="114"/>
      <c r="C55" s="115"/>
      <c r="D55" s="116" t="s">
        <v>82</v>
      </c>
      <c r="E55" s="116"/>
      <c r="F55" s="116"/>
      <c r="G55" s="116"/>
      <c r="H55" s="116"/>
      <c r="I55" s="117"/>
      <c r="J55" s="116" t="s">
        <v>83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'1.a - SO 1 -  PK - dilata...'!J30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84</v>
      </c>
      <c r="AR55" s="120"/>
      <c r="AS55" s="121">
        <v>0</v>
      </c>
      <c r="AT55" s="122">
        <f>ROUND(SUM(AV55:AW55),2)</f>
        <v>0</v>
      </c>
      <c r="AU55" s="123">
        <f>'1.a - SO 1 -  PK - dilata...'!P90</f>
        <v>0</v>
      </c>
      <c r="AV55" s="122">
        <f>'1.a - SO 1 -  PK - dilata...'!J33</f>
        <v>0</v>
      </c>
      <c r="AW55" s="122">
        <f>'1.a - SO 1 -  PK - dilata...'!J34</f>
        <v>0</v>
      </c>
      <c r="AX55" s="122">
        <f>'1.a - SO 1 -  PK - dilata...'!J35</f>
        <v>0</v>
      </c>
      <c r="AY55" s="122">
        <f>'1.a - SO 1 -  PK - dilata...'!J36</f>
        <v>0</v>
      </c>
      <c r="AZ55" s="122">
        <f>'1.a - SO 1 -  PK - dilata...'!F33</f>
        <v>0</v>
      </c>
      <c r="BA55" s="122">
        <f>'1.a - SO 1 -  PK - dilata...'!F34</f>
        <v>0</v>
      </c>
      <c r="BB55" s="122">
        <f>'1.a - SO 1 -  PK - dilata...'!F35</f>
        <v>0</v>
      </c>
      <c r="BC55" s="122">
        <f>'1.a - SO 1 -  PK - dilata...'!F36</f>
        <v>0</v>
      </c>
      <c r="BD55" s="124">
        <f>'1.a - SO 1 -  PK - dilata...'!F37</f>
        <v>0</v>
      </c>
      <c r="BE55" s="7"/>
      <c r="BT55" s="125" t="s">
        <v>23</v>
      </c>
      <c r="BV55" s="125" t="s">
        <v>79</v>
      </c>
      <c r="BW55" s="125" t="s">
        <v>85</v>
      </c>
      <c r="BX55" s="125" t="s">
        <v>5</v>
      </c>
      <c r="CL55" s="125" t="s">
        <v>20</v>
      </c>
      <c r="CM55" s="125" t="s">
        <v>86</v>
      </c>
    </row>
    <row r="56" spans="1:91" s="7" customFormat="1" ht="24.75" customHeight="1">
      <c r="A56" s="113" t="s">
        <v>81</v>
      </c>
      <c r="B56" s="114"/>
      <c r="C56" s="115"/>
      <c r="D56" s="116" t="s">
        <v>87</v>
      </c>
      <c r="E56" s="116"/>
      <c r="F56" s="116"/>
      <c r="G56" s="116"/>
      <c r="H56" s="116"/>
      <c r="I56" s="117"/>
      <c r="J56" s="116" t="s">
        <v>88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'VON.01a - Vedlejší a osta...'!J30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84</v>
      </c>
      <c r="AR56" s="120"/>
      <c r="AS56" s="126">
        <v>0</v>
      </c>
      <c r="AT56" s="127">
        <f>ROUND(SUM(AV56:AW56),2)</f>
        <v>0</v>
      </c>
      <c r="AU56" s="128">
        <f>'VON.01a - Vedlejší a osta...'!P83</f>
        <v>0</v>
      </c>
      <c r="AV56" s="127">
        <f>'VON.01a - Vedlejší a osta...'!J33</f>
        <v>0</v>
      </c>
      <c r="AW56" s="127">
        <f>'VON.01a - Vedlejší a osta...'!J34</f>
        <v>0</v>
      </c>
      <c r="AX56" s="127">
        <f>'VON.01a - Vedlejší a osta...'!J35</f>
        <v>0</v>
      </c>
      <c r="AY56" s="127">
        <f>'VON.01a - Vedlejší a osta...'!J36</f>
        <v>0</v>
      </c>
      <c r="AZ56" s="127">
        <f>'VON.01a - Vedlejší a osta...'!F33</f>
        <v>0</v>
      </c>
      <c r="BA56" s="127">
        <f>'VON.01a - Vedlejší a osta...'!F34</f>
        <v>0</v>
      </c>
      <c r="BB56" s="127">
        <f>'VON.01a - Vedlejší a osta...'!F35</f>
        <v>0</v>
      </c>
      <c r="BC56" s="127">
        <f>'VON.01a - Vedlejší a osta...'!F36</f>
        <v>0</v>
      </c>
      <c r="BD56" s="129">
        <f>'VON.01a - Vedlejší a osta...'!F37</f>
        <v>0</v>
      </c>
      <c r="BE56" s="7"/>
      <c r="BT56" s="125" t="s">
        <v>23</v>
      </c>
      <c r="BV56" s="125" t="s">
        <v>79</v>
      </c>
      <c r="BW56" s="125" t="s">
        <v>89</v>
      </c>
      <c r="BX56" s="125" t="s">
        <v>5</v>
      </c>
      <c r="CL56" s="125" t="s">
        <v>20</v>
      </c>
      <c r="CM56" s="125" t="s">
        <v>86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.a - SO 1 -  PK - dilata...'!C2" display="/"/>
    <hyperlink ref="A56" location="'VON.01a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86</v>
      </c>
    </row>
    <row r="4" spans="2:46" s="1" customFormat="1" ht="24.95" customHeight="1">
      <c r="B4" s="21"/>
      <c r="D4" s="132" t="s">
        <v>90</v>
      </c>
      <c r="L4" s="21"/>
      <c r="M4" s="133" t="s">
        <v>10</v>
      </c>
      <c r="AT4" s="18" t="s">
        <v>38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VD Veletov, oprava dilatačních spar</v>
      </c>
      <c r="F7" s="134"/>
      <c r="G7" s="134"/>
      <c r="H7" s="134"/>
      <c r="L7" s="21"/>
    </row>
    <row r="8" spans="1:31" s="2" customFormat="1" ht="12" customHeight="1">
      <c r="A8" s="39"/>
      <c r="B8" s="45"/>
      <c r="C8" s="39"/>
      <c r="D8" s="134" t="s">
        <v>91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7" t="s">
        <v>92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19</v>
      </c>
      <c r="E11" s="39"/>
      <c r="F11" s="138" t="s">
        <v>20</v>
      </c>
      <c r="G11" s="39"/>
      <c r="H11" s="39"/>
      <c r="I11" s="134" t="s">
        <v>21</v>
      </c>
      <c r="J11" s="138" t="s">
        <v>22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24</v>
      </c>
      <c r="E12" s="39"/>
      <c r="F12" s="138" t="s">
        <v>25</v>
      </c>
      <c r="G12" s="39"/>
      <c r="H12" s="39"/>
      <c r="I12" s="134" t="s">
        <v>26</v>
      </c>
      <c r="J12" s="139" t="str">
        <f>'Rekapitulace stavby'!AN8</f>
        <v>20. 1. 2022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30</v>
      </c>
      <c r="E14" s="39"/>
      <c r="F14" s="39"/>
      <c r="G14" s="39"/>
      <c r="H14" s="39"/>
      <c r="I14" s="134" t="s">
        <v>31</v>
      </c>
      <c r="J14" s="138" t="s">
        <v>32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33</v>
      </c>
      <c r="F15" s="39"/>
      <c r="G15" s="39"/>
      <c r="H15" s="39"/>
      <c r="I15" s="134" t="s">
        <v>34</v>
      </c>
      <c r="J15" s="138" t="s">
        <v>32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35</v>
      </c>
      <c r="E17" s="39"/>
      <c r="F17" s="39"/>
      <c r="G17" s="39"/>
      <c r="H17" s="39"/>
      <c r="I17" s="134" t="s">
        <v>31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37</v>
      </c>
      <c r="E20" s="39"/>
      <c r="F20" s="39"/>
      <c r="G20" s="39"/>
      <c r="H20" s="39"/>
      <c r="I20" s="134" t="s">
        <v>31</v>
      </c>
      <c r="J20" s="138" t="s">
        <v>32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33</v>
      </c>
      <c r="F21" s="39"/>
      <c r="G21" s="39"/>
      <c r="H21" s="39"/>
      <c r="I21" s="134" t="s">
        <v>34</v>
      </c>
      <c r="J21" s="138" t="s">
        <v>32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39</v>
      </c>
      <c r="E23" s="39"/>
      <c r="F23" s="39"/>
      <c r="G23" s="39"/>
      <c r="H23" s="39"/>
      <c r="I23" s="134" t="s">
        <v>31</v>
      </c>
      <c r="J23" s="138" t="s">
        <v>32</v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">
        <v>40</v>
      </c>
      <c r="F24" s="39"/>
      <c r="G24" s="39"/>
      <c r="H24" s="39"/>
      <c r="I24" s="134" t="s">
        <v>34</v>
      </c>
      <c r="J24" s="138" t="s">
        <v>32</v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41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23.25" customHeight="1">
      <c r="A27" s="140"/>
      <c r="B27" s="141"/>
      <c r="C27" s="140"/>
      <c r="D27" s="140"/>
      <c r="E27" s="142" t="s">
        <v>93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43</v>
      </c>
      <c r="E30" s="39"/>
      <c r="F30" s="39"/>
      <c r="G30" s="39"/>
      <c r="H30" s="39"/>
      <c r="I30" s="39"/>
      <c r="J30" s="146">
        <f>ROUND(J90,2)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45</v>
      </c>
      <c r="G32" s="39"/>
      <c r="H32" s="39"/>
      <c r="I32" s="147" t="s">
        <v>44</v>
      </c>
      <c r="J32" s="147" t="s">
        <v>46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48" t="s">
        <v>47</v>
      </c>
      <c r="E33" s="134" t="s">
        <v>48</v>
      </c>
      <c r="F33" s="149">
        <f>ROUND((SUM(BE90:BE245)),2)</f>
        <v>0</v>
      </c>
      <c r="G33" s="39"/>
      <c r="H33" s="39"/>
      <c r="I33" s="150">
        <v>0.21</v>
      </c>
      <c r="J33" s="149">
        <f>ROUND(((SUM(BE90:BE245))*I33),2)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4" t="s">
        <v>49</v>
      </c>
      <c r="F34" s="149">
        <f>ROUND((SUM(BF90:BF245)),2)</f>
        <v>0</v>
      </c>
      <c r="G34" s="39"/>
      <c r="H34" s="39"/>
      <c r="I34" s="150">
        <v>0.15</v>
      </c>
      <c r="J34" s="149">
        <f>ROUND(((SUM(BF90:BF245))*I34),2)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34" t="s">
        <v>47</v>
      </c>
      <c r="E35" s="134" t="s">
        <v>50</v>
      </c>
      <c r="F35" s="149">
        <f>ROUND((SUM(BG90:BG245)),2)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34" t="s">
        <v>51</v>
      </c>
      <c r="F36" s="149">
        <f>ROUND((SUM(BH90:BH245)),2)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52</v>
      </c>
      <c r="F37" s="149">
        <f>ROUND((SUM(BI90:BI245)),2)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53</v>
      </c>
      <c r="E39" s="153"/>
      <c r="F39" s="153"/>
      <c r="G39" s="154" t="s">
        <v>54</v>
      </c>
      <c r="H39" s="155" t="s">
        <v>55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94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VD Veletov, oprava dilatačních spar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91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1" t="str">
        <f>E9</f>
        <v xml:space="preserve">1.a - SO 1 -  PK - dilatační spáry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24</v>
      </c>
      <c r="D52" s="41"/>
      <c r="E52" s="41"/>
      <c r="F52" s="28" t="str">
        <f>F12</f>
        <v>Veletov</v>
      </c>
      <c r="G52" s="41"/>
      <c r="H52" s="41"/>
      <c r="I52" s="33" t="s">
        <v>26</v>
      </c>
      <c r="J52" s="74" t="str">
        <f>IF(J12="","",J12)</f>
        <v>20. 1. 2022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30</v>
      </c>
      <c r="D54" s="41"/>
      <c r="E54" s="41"/>
      <c r="F54" s="28" t="str">
        <f>E15</f>
        <v>Povodí Labe, státní podnik, OIČ, Hradec Králové</v>
      </c>
      <c r="G54" s="41"/>
      <c r="H54" s="41"/>
      <c r="I54" s="33" t="s">
        <v>37</v>
      </c>
      <c r="J54" s="37" t="str">
        <f>E21</f>
        <v>Povodí Labe, státní podnik, OIČ, Hradec Králové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35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>Ing. Eva Morkesová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75</v>
      </c>
      <c r="D59" s="41"/>
      <c r="E59" s="41"/>
      <c r="F59" s="41"/>
      <c r="G59" s="41"/>
      <c r="H59" s="41"/>
      <c r="I59" s="41"/>
      <c r="J59" s="104">
        <f>J90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97</v>
      </c>
    </row>
    <row r="60" spans="1:31" s="9" customFormat="1" ht="24.95" customHeight="1">
      <c r="A60" s="9"/>
      <c r="B60" s="167"/>
      <c r="C60" s="168"/>
      <c r="D60" s="169" t="s">
        <v>98</v>
      </c>
      <c r="E60" s="170"/>
      <c r="F60" s="170"/>
      <c r="G60" s="170"/>
      <c r="H60" s="170"/>
      <c r="I60" s="170"/>
      <c r="J60" s="171">
        <f>J91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99</v>
      </c>
      <c r="E61" s="176"/>
      <c r="F61" s="176"/>
      <c r="G61" s="176"/>
      <c r="H61" s="176"/>
      <c r="I61" s="176"/>
      <c r="J61" s="177">
        <f>J92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100</v>
      </c>
      <c r="E62" s="176"/>
      <c r="F62" s="176"/>
      <c r="G62" s="176"/>
      <c r="H62" s="176"/>
      <c r="I62" s="176"/>
      <c r="J62" s="177">
        <f>J103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101</v>
      </c>
      <c r="E63" s="176"/>
      <c r="F63" s="176"/>
      <c r="G63" s="176"/>
      <c r="H63" s="176"/>
      <c r="I63" s="176"/>
      <c r="J63" s="177">
        <f>J108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102</v>
      </c>
      <c r="E64" s="176"/>
      <c r="F64" s="176"/>
      <c r="G64" s="176"/>
      <c r="H64" s="176"/>
      <c r="I64" s="176"/>
      <c r="J64" s="177">
        <f>J128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103</v>
      </c>
      <c r="E65" s="176"/>
      <c r="F65" s="176"/>
      <c r="G65" s="176"/>
      <c r="H65" s="176"/>
      <c r="I65" s="176"/>
      <c r="J65" s="177">
        <f>J159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104</v>
      </c>
      <c r="E66" s="176"/>
      <c r="F66" s="176"/>
      <c r="G66" s="176"/>
      <c r="H66" s="176"/>
      <c r="I66" s="176"/>
      <c r="J66" s="177">
        <f>J203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105</v>
      </c>
      <c r="E67" s="176"/>
      <c r="F67" s="176"/>
      <c r="G67" s="176"/>
      <c r="H67" s="176"/>
      <c r="I67" s="176"/>
      <c r="J67" s="177">
        <f>J207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106</v>
      </c>
      <c r="E68" s="170"/>
      <c r="F68" s="170"/>
      <c r="G68" s="170"/>
      <c r="H68" s="170"/>
      <c r="I68" s="170"/>
      <c r="J68" s="171">
        <f>J210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3"/>
      <c r="C69" s="174"/>
      <c r="D69" s="175" t="s">
        <v>107</v>
      </c>
      <c r="E69" s="176"/>
      <c r="F69" s="176"/>
      <c r="G69" s="176"/>
      <c r="H69" s="176"/>
      <c r="I69" s="176"/>
      <c r="J69" s="177">
        <f>J211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108</v>
      </c>
      <c r="E70" s="176"/>
      <c r="F70" s="176"/>
      <c r="G70" s="176"/>
      <c r="H70" s="176"/>
      <c r="I70" s="176"/>
      <c r="J70" s="177">
        <f>J227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109</v>
      </c>
      <c r="D77" s="41"/>
      <c r="E77" s="41"/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62" t="str">
        <f>E7</f>
        <v>VD Veletov, oprava dilatačních spar</v>
      </c>
      <c r="F80" s="33"/>
      <c r="G80" s="33"/>
      <c r="H80" s="33"/>
      <c r="I80" s="41"/>
      <c r="J80" s="41"/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91</v>
      </c>
      <c r="D81" s="41"/>
      <c r="E81" s="41"/>
      <c r="F81" s="41"/>
      <c r="G81" s="41"/>
      <c r="H81" s="41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1" t="str">
        <f>E9</f>
        <v xml:space="preserve">1.a - SO 1 -  PK - dilatační spáry</v>
      </c>
      <c r="F82" s="41"/>
      <c r="G82" s="41"/>
      <c r="H82" s="41"/>
      <c r="I82" s="41"/>
      <c r="J82" s="41"/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24</v>
      </c>
      <c r="D84" s="41"/>
      <c r="E84" s="41"/>
      <c r="F84" s="28" t="str">
        <f>F12</f>
        <v>Veletov</v>
      </c>
      <c r="G84" s="41"/>
      <c r="H84" s="41"/>
      <c r="I84" s="33" t="s">
        <v>26</v>
      </c>
      <c r="J84" s="74" t="str">
        <f>IF(J12="","",J12)</f>
        <v>20. 1. 2022</v>
      </c>
      <c r="K84" s="41"/>
      <c r="L84" s="13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40.05" customHeight="1">
      <c r="A86" s="39"/>
      <c r="B86" s="40"/>
      <c r="C86" s="33" t="s">
        <v>30</v>
      </c>
      <c r="D86" s="41"/>
      <c r="E86" s="41"/>
      <c r="F86" s="28" t="str">
        <f>E15</f>
        <v>Povodí Labe, státní podnik, OIČ, Hradec Králové</v>
      </c>
      <c r="G86" s="41"/>
      <c r="H86" s="41"/>
      <c r="I86" s="33" t="s">
        <v>37</v>
      </c>
      <c r="J86" s="37" t="str">
        <f>E21</f>
        <v>Povodí Labe, státní podnik, OIČ, Hradec Králové</v>
      </c>
      <c r="K86" s="41"/>
      <c r="L86" s="13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35</v>
      </c>
      <c r="D87" s="41"/>
      <c r="E87" s="41"/>
      <c r="F87" s="28" t="str">
        <f>IF(E18="","",E18)</f>
        <v>Vyplň údaj</v>
      </c>
      <c r="G87" s="41"/>
      <c r="H87" s="41"/>
      <c r="I87" s="33" t="s">
        <v>39</v>
      </c>
      <c r="J87" s="37" t="str">
        <f>E24</f>
        <v>Ing. Eva Morkesová</v>
      </c>
      <c r="K87" s="41"/>
      <c r="L87" s="13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79"/>
      <c r="B89" s="180"/>
      <c r="C89" s="181" t="s">
        <v>110</v>
      </c>
      <c r="D89" s="182" t="s">
        <v>62</v>
      </c>
      <c r="E89" s="182" t="s">
        <v>58</v>
      </c>
      <c r="F89" s="182" t="s">
        <v>59</v>
      </c>
      <c r="G89" s="182" t="s">
        <v>111</v>
      </c>
      <c r="H89" s="182" t="s">
        <v>112</v>
      </c>
      <c r="I89" s="182" t="s">
        <v>113</v>
      </c>
      <c r="J89" s="182" t="s">
        <v>96</v>
      </c>
      <c r="K89" s="183" t="s">
        <v>114</v>
      </c>
      <c r="L89" s="184"/>
      <c r="M89" s="94" t="s">
        <v>32</v>
      </c>
      <c r="N89" s="95" t="s">
        <v>47</v>
      </c>
      <c r="O89" s="95" t="s">
        <v>115</v>
      </c>
      <c r="P89" s="95" t="s">
        <v>116</v>
      </c>
      <c r="Q89" s="95" t="s">
        <v>117</v>
      </c>
      <c r="R89" s="95" t="s">
        <v>118</v>
      </c>
      <c r="S89" s="95" t="s">
        <v>119</v>
      </c>
      <c r="T89" s="96" t="s">
        <v>120</v>
      </c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</row>
    <row r="90" spans="1:63" s="2" customFormat="1" ht="22.8" customHeight="1">
      <c r="A90" s="39"/>
      <c r="B90" s="40"/>
      <c r="C90" s="101" t="s">
        <v>121</v>
      </c>
      <c r="D90" s="41"/>
      <c r="E90" s="41"/>
      <c r="F90" s="41"/>
      <c r="G90" s="41"/>
      <c r="H90" s="41"/>
      <c r="I90" s="41"/>
      <c r="J90" s="185">
        <f>BK90</f>
        <v>0</v>
      </c>
      <c r="K90" s="41"/>
      <c r="L90" s="45"/>
      <c r="M90" s="97"/>
      <c r="N90" s="186"/>
      <c r="O90" s="98"/>
      <c r="P90" s="187">
        <f>P91+P210</f>
        <v>0</v>
      </c>
      <c r="Q90" s="98"/>
      <c r="R90" s="187">
        <f>R91+R210</f>
        <v>10.47955044</v>
      </c>
      <c r="S90" s="98"/>
      <c r="T90" s="188">
        <f>T91+T210</f>
        <v>32.176403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76</v>
      </c>
      <c r="AU90" s="18" t="s">
        <v>97</v>
      </c>
      <c r="BK90" s="189">
        <f>BK91+BK210</f>
        <v>0</v>
      </c>
    </row>
    <row r="91" spans="1:63" s="12" customFormat="1" ht="25.9" customHeight="1">
      <c r="A91" s="12"/>
      <c r="B91" s="190"/>
      <c r="C91" s="191"/>
      <c r="D91" s="192" t="s">
        <v>76</v>
      </c>
      <c r="E91" s="193" t="s">
        <v>122</v>
      </c>
      <c r="F91" s="193" t="s">
        <v>123</v>
      </c>
      <c r="G91" s="191"/>
      <c r="H91" s="191"/>
      <c r="I91" s="194"/>
      <c r="J91" s="195">
        <f>BK91</f>
        <v>0</v>
      </c>
      <c r="K91" s="191"/>
      <c r="L91" s="196"/>
      <c r="M91" s="197"/>
      <c r="N91" s="198"/>
      <c r="O91" s="198"/>
      <c r="P91" s="199">
        <f>P92+P103+P108+P128+P159+P203+P207</f>
        <v>0</v>
      </c>
      <c r="Q91" s="198"/>
      <c r="R91" s="199">
        <f>R92+R103+R108+R128+R159+R203+R207</f>
        <v>10.42170368</v>
      </c>
      <c r="S91" s="198"/>
      <c r="T91" s="200">
        <f>T92+T103+T108+T128+T159+T203+T207</f>
        <v>32.0176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23</v>
      </c>
      <c r="AT91" s="202" t="s">
        <v>76</v>
      </c>
      <c r="AU91" s="202" t="s">
        <v>77</v>
      </c>
      <c r="AY91" s="201" t="s">
        <v>124</v>
      </c>
      <c r="BK91" s="203">
        <f>BK92+BK103+BK108+BK128+BK159+BK203+BK207</f>
        <v>0</v>
      </c>
    </row>
    <row r="92" spans="1:63" s="12" customFormat="1" ht="22.8" customHeight="1">
      <c r="A92" s="12"/>
      <c r="B92" s="190"/>
      <c r="C92" s="191"/>
      <c r="D92" s="192" t="s">
        <v>76</v>
      </c>
      <c r="E92" s="204" t="s">
        <v>23</v>
      </c>
      <c r="F92" s="204" t="s">
        <v>125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SUM(P93:P102)</f>
        <v>0</v>
      </c>
      <c r="Q92" s="198"/>
      <c r="R92" s="199">
        <f>SUM(R93:R102)</f>
        <v>0.0024000000000000002</v>
      </c>
      <c r="S92" s="198"/>
      <c r="T92" s="200">
        <f>SUM(T93:T102)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23</v>
      </c>
      <c r="AT92" s="202" t="s">
        <v>76</v>
      </c>
      <c r="AU92" s="202" t="s">
        <v>23</v>
      </c>
      <c r="AY92" s="201" t="s">
        <v>124</v>
      </c>
      <c r="BK92" s="203">
        <f>SUM(BK93:BK102)</f>
        <v>0</v>
      </c>
    </row>
    <row r="93" spans="1:65" s="2" customFormat="1" ht="16.5" customHeight="1">
      <c r="A93" s="39"/>
      <c r="B93" s="40"/>
      <c r="C93" s="206" t="s">
        <v>23</v>
      </c>
      <c r="D93" s="206" t="s">
        <v>126</v>
      </c>
      <c r="E93" s="207" t="s">
        <v>127</v>
      </c>
      <c r="F93" s="208" t="s">
        <v>128</v>
      </c>
      <c r="G93" s="209" t="s">
        <v>129</v>
      </c>
      <c r="H93" s="210">
        <v>30</v>
      </c>
      <c r="I93" s="211"/>
      <c r="J93" s="212">
        <f>ROUND(I93*H93,2)</f>
        <v>0</v>
      </c>
      <c r="K93" s="208" t="s">
        <v>130</v>
      </c>
      <c r="L93" s="45"/>
      <c r="M93" s="213" t="s">
        <v>32</v>
      </c>
      <c r="N93" s="214" t="s">
        <v>50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7" t="s">
        <v>131</v>
      </c>
      <c r="AT93" s="217" t="s">
        <v>126</v>
      </c>
      <c r="AU93" s="217" t="s">
        <v>86</v>
      </c>
      <c r="AY93" s="18" t="s">
        <v>124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8" t="s">
        <v>131</v>
      </c>
      <c r="BK93" s="218">
        <f>ROUND(I93*H93,2)</f>
        <v>0</v>
      </c>
      <c r="BL93" s="18" t="s">
        <v>131</v>
      </c>
      <c r="BM93" s="217" t="s">
        <v>132</v>
      </c>
    </row>
    <row r="94" spans="1:47" s="2" customFormat="1" ht="12">
      <c r="A94" s="39"/>
      <c r="B94" s="40"/>
      <c r="C94" s="41"/>
      <c r="D94" s="219" t="s">
        <v>133</v>
      </c>
      <c r="E94" s="41"/>
      <c r="F94" s="220" t="s">
        <v>134</v>
      </c>
      <c r="G94" s="41"/>
      <c r="H94" s="41"/>
      <c r="I94" s="221"/>
      <c r="J94" s="41"/>
      <c r="K94" s="41"/>
      <c r="L94" s="45"/>
      <c r="M94" s="222"/>
      <c r="N94" s="223"/>
      <c r="O94" s="86"/>
      <c r="P94" s="86"/>
      <c r="Q94" s="86"/>
      <c r="R94" s="86"/>
      <c r="S94" s="86"/>
      <c r="T94" s="87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133</v>
      </c>
      <c r="AU94" s="18" t="s">
        <v>86</v>
      </c>
    </row>
    <row r="95" spans="1:51" s="13" customFormat="1" ht="12">
      <c r="A95" s="13"/>
      <c r="B95" s="224"/>
      <c r="C95" s="225"/>
      <c r="D95" s="226" t="s">
        <v>135</v>
      </c>
      <c r="E95" s="227" t="s">
        <v>32</v>
      </c>
      <c r="F95" s="228" t="s">
        <v>136</v>
      </c>
      <c r="G95" s="225"/>
      <c r="H95" s="227" t="s">
        <v>32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135</v>
      </c>
      <c r="AU95" s="234" t="s">
        <v>86</v>
      </c>
      <c r="AV95" s="13" t="s">
        <v>23</v>
      </c>
      <c r="AW95" s="13" t="s">
        <v>38</v>
      </c>
      <c r="AX95" s="13" t="s">
        <v>77</v>
      </c>
      <c r="AY95" s="234" t="s">
        <v>124</v>
      </c>
    </row>
    <row r="96" spans="1:51" s="14" customFormat="1" ht="12">
      <c r="A96" s="14"/>
      <c r="B96" s="235"/>
      <c r="C96" s="236"/>
      <c r="D96" s="226" t="s">
        <v>135</v>
      </c>
      <c r="E96" s="237" t="s">
        <v>32</v>
      </c>
      <c r="F96" s="238" t="s">
        <v>137</v>
      </c>
      <c r="G96" s="236"/>
      <c r="H96" s="239">
        <v>30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5" t="s">
        <v>135</v>
      </c>
      <c r="AU96" s="245" t="s">
        <v>86</v>
      </c>
      <c r="AV96" s="14" t="s">
        <v>86</v>
      </c>
      <c r="AW96" s="14" t="s">
        <v>38</v>
      </c>
      <c r="AX96" s="14" t="s">
        <v>23</v>
      </c>
      <c r="AY96" s="245" t="s">
        <v>124</v>
      </c>
    </row>
    <row r="97" spans="1:65" s="2" customFormat="1" ht="16.5" customHeight="1">
      <c r="A97" s="39"/>
      <c r="B97" s="40"/>
      <c r="C97" s="206" t="s">
        <v>86</v>
      </c>
      <c r="D97" s="206" t="s">
        <v>126</v>
      </c>
      <c r="E97" s="207" t="s">
        <v>138</v>
      </c>
      <c r="F97" s="208" t="s">
        <v>139</v>
      </c>
      <c r="G97" s="209" t="s">
        <v>140</v>
      </c>
      <c r="H97" s="210">
        <v>12</v>
      </c>
      <c r="I97" s="211"/>
      <c r="J97" s="212">
        <f>ROUND(I97*H97,2)</f>
        <v>0</v>
      </c>
      <c r="K97" s="208" t="s">
        <v>32</v>
      </c>
      <c r="L97" s="45"/>
      <c r="M97" s="213" t="s">
        <v>32</v>
      </c>
      <c r="N97" s="214" t="s">
        <v>50</v>
      </c>
      <c r="O97" s="86"/>
      <c r="P97" s="215">
        <f>O97*H97</f>
        <v>0</v>
      </c>
      <c r="Q97" s="215">
        <v>0.0002</v>
      </c>
      <c r="R97" s="215">
        <f>Q97*H97</f>
        <v>0.0024000000000000002</v>
      </c>
      <c r="S97" s="215">
        <v>0</v>
      </c>
      <c r="T97" s="216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7" t="s">
        <v>131</v>
      </c>
      <c r="AT97" s="217" t="s">
        <v>126</v>
      </c>
      <c r="AU97" s="217" t="s">
        <v>86</v>
      </c>
      <c r="AY97" s="18" t="s">
        <v>124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8" t="s">
        <v>131</v>
      </c>
      <c r="BK97" s="218">
        <f>ROUND(I97*H97,2)</f>
        <v>0</v>
      </c>
      <c r="BL97" s="18" t="s">
        <v>131</v>
      </c>
      <c r="BM97" s="217" t="s">
        <v>141</v>
      </c>
    </row>
    <row r="98" spans="1:51" s="13" customFormat="1" ht="12">
      <c r="A98" s="13"/>
      <c r="B98" s="224"/>
      <c r="C98" s="225"/>
      <c r="D98" s="226" t="s">
        <v>135</v>
      </c>
      <c r="E98" s="227" t="s">
        <v>32</v>
      </c>
      <c r="F98" s="228" t="s">
        <v>142</v>
      </c>
      <c r="G98" s="225"/>
      <c r="H98" s="227" t="s">
        <v>32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135</v>
      </c>
      <c r="AU98" s="234" t="s">
        <v>86</v>
      </c>
      <c r="AV98" s="13" t="s">
        <v>23</v>
      </c>
      <c r="AW98" s="13" t="s">
        <v>38</v>
      </c>
      <c r="AX98" s="13" t="s">
        <v>77</v>
      </c>
      <c r="AY98" s="234" t="s">
        <v>124</v>
      </c>
    </row>
    <row r="99" spans="1:51" s="14" customFormat="1" ht="12">
      <c r="A99" s="14"/>
      <c r="B99" s="235"/>
      <c r="C99" s="236"/>
      <c r="D99" s="226" t="s">
        <v>135</v>
      </c>
      <c r="E99" s="237" t="s">
        <v>32</v>
      </c>
      <c r="F99" s="238" t="s">
        <v>143</v>
      </c>
      <c r="G99" s="236"/>
      <c r="H99" s="239">
        <v>12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135</v>
      </c>
      <c r="AU99" s="245" t="s">
        <v>86</v>
      </c>
      <c r="AV99" s="14" t="s">
        <v>86</v>
      </c>
      <c r="AW99" s="14" t="s">
        <v>38</v>
      </c>
      <c r="AX99" s="14" t="s">
        <v>23</v>
      </c>
      <c r="AY99" s="245" t="s">
        <v>124</v>
      </c>
    </row>
    <row r="100" spans="1:65" s="2" customFormat="1" ht="24.15" customHeight="1">
      <c r="A100" s="39"/>
      <c r="B100" s="40"/>
      <c r="C100" s="206" t="s">
        <v>144</v>
      </c>
      <c r="D100" s="206" t="s">
        <v>126</v>
      </c>
      <c r="E100" s="207" t="s">
        <v>145</v>
      </c>
      <c r="F100" s="208" t="s">
        <v>146</v>
      </c>
      <c r="G100" s="209" t="s">
        <v>147</v>
      </c>
      <c r="H100" s="210">
        <v>54</v>
      </c>
      <c r="I100" s="211"/>
      <c r="J100" s="212">
        <f>ROUND(I100*H100,2)</f>
        <v>0</v>
      </c>
      <c r="K100" s="208" t="s">
        <v>32</v>
      </c>
      <c r="L100" s="45"/>
      <c r="M100" s="213" t="s">
        <v>32</v>
      </c>
      <c r="N100" s="214" t="s">
        <v>50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7" t="s">
        <v>131</v>
      </c>
      <c r="AT100" s="217" t="s">
        <v>126</v>
      </c>
      <c r="AU100" s="217" t="s">
        <v>86</v>
      </c>
      <c r="AY100" s="18" t="s">
        <v>124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8" t="s">
        <v>131</v>
      </c>
      <c r="BK100" s="218">
        <f>ROUND(I100*H100,2)</f>
        <v>0</v>
      </c>
      <c r="BL100" s="18" t="s">
        <v>131</v>
      </c>
      <c r="BM100" s="217" t="s">
        <v>148</v>
      </c>
    </row>
    <row r="101" spans="1:51" s="13" customFormat="1" ht="12">
      <c r="A101" s="13"/>
      <c r="B101" s="224"/>
      <c r="C101" s="225"/>
      <c r="D101" s="226" t="s">
        <v>135</v>
      </c>
      <c r="E101" s="227" t="s">
        <v>32</v>
      </c>
      <c r="F101" s="228" t="s">
        <v>149</v>
      </c>
      <c r="G101" s="225"/>
      <c r="H101" s="227" t="s">
        <v>32</v>
      </c>
      <c r="I101" s="229"/>
      <c r="J101" s="225"/>
      <c r="K101" s="225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135</v>
      </c>
      <c r="AU101" s="234" t="s">
        <v>86</v>
      </c>
      <c r="AV101" s="13" t="s">
        <v>23</v>
      </c>
      <c r="AW101" s="13" t="s">
        <v>38</v>
      </c>
      <c r="AX101" s="13" t="s">
        <v>77</v>
      </c>
      <c r="AY101" s="234" t="s">
        <v>124</v>
      </c>
    </row>
    <row r="102" spans="1:51" s="14" customFormat="1" ht="12">
      <c r="A102" s="14"/>
      <c r="B102" s="235"/>
      <c r="C102" s="236"/>
      <c r="D102" s="226" t="s">
        <v>135</v>
      </c>
      <c r="E102" s="237" t="s">
        <v>32</v>
      </c>
      <c r="F102" s="238" t="s">
        <v>150</v>
      </c>
      <c r="G102" s="236"/>
      <c r="H102" s="239">
        <v>54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135</v>
      </c>
      <c r="AU102" s="245" t="s">
        <v>86</v>
      </c>
      <c r="AV102" s="14" t="s">
        <v>86</v>
      </c>
      <c r="AW102" s="14" t="s">
        <v>38</v>
      </c>
      <c r="AX102" s="14" t="s">
        <v>23</v>
      </c>
      <c r="AY102" s="245" t="s">
        <v>124</v>
      </c>
    </row>
    <row r="103" spans="1:63" s="12" customFormat="1" ht="22.8" customHeight="1">
      <c r="A103" s="12"/>
      <c r="B103" s="190"/>
      <c r="C103" s="191"/>
      <c r="D103" s="192" t="s">
        <v>76</v>
      </c>
      <c r="E103" s="204" t="s">
        <v>86</v>
      </c>
      <c r="F103" s="204" t="s">
        <v>151</v>
      </c>
      <c r="G103" s="191"/>
      <c r="H103" s="191"/>
      <c r="I103" s="194"/>
      <c r="J103" s="205">
        <f>BK103</f>
        <v>0</v>
      </c>
      <c r="K103" s="191"/>
      <c r="L103" s="196"/>
      <c r="M103" s="197"/>
      <c r="N103" s="198"/>
      <c r="O103" s="198"/>
      <c r="P103" s="199">
        <f>SUM(P104:P107)</f>
        <v>0</v>
      </c>
      <c r="Q103" s="198"/>
      <c r="R103" s="199">
        <f>SUM(R104:R107)</f>
        <v>0.008928</v>
      </c>
      <c r="S103" s="198"/>
      <c r="T103" s="200">
        <f>SUM(T104:T107)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23</v>
      </c>
      <c r="AT103" s="202" t="s">
        <v>76</v>
      </c>
      <c r="AU103" s="202" t="s">
        <v>23</v>
      </c>
      <c r="AY103" s="201" t="s">
        <v>124</v>
      </c>
      <c r="BK103" s="203">
        <f>SUM(BK104:BK107)</f>
        <v>0</v>
      </c>
    </row>
    <row r="104" spans="1:65" s="2" customFormat="1" ht="21.75" customHeight="1">
      <c r="A104" s="39"/>
      <c r="B104" s="40"/>
      <c r="C104" s="206" t="s">
        <v>131</v>
      </c>
      <c r="D104" s="206" t="s">
        <v>126</v>
      </c>
      <c r="E104" s="207" t="s">
        <v>152</v>
      </c>
      <c r="F104" s="208" t="s">
        <v>153</v>
      </c>
      <c r="G104" s="209" t="s">
        <v>154</v>
      </c>
      <c r="H104" s="210">
        <v>74.4</v>
      </c>
      <c r="I104" s="211"/>
      <c r="J104" s="212">
        <f>ROUND(I104*H104,2)</f>
        <v>0</v>
      </c>
      <c r="K104" s="208" t="s">
        <v>130</v>
      </c>
      <c r="L104" s="45"/>
      <c r="M104" s="213" t="s">
        <v>32</v>
      </c>
      <c r="N104" s="214" t="s">
        <v>50</v>
      </c>
      <c r="O104" s="86"/>
      <c r="P104" s="215">
        <f>O104*H104</f>
        <v>0</v>
      </c>
      <c r="Q104" s="215">
        <v>0.00012</v>
      </c>
      <c r="R104" s="215">
        <f>Q104*H104</f>
        <v>0.008928</v>
      </c>
      <c r="S104" s="215">
        <v>0</v>
      </c>
      <c r="T104" s="216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7" t="s">
        <v>131</v>
      </c>
      <c r="AT104" s="217" t="s">
        <v>126</v>
      </c>
      <c r="AU104" s="217" t="s">
        <v>86</v>
      </c>
      <c r="AY104" s="18" t="s">
        <v>124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8" t="s">
        <v>131</v>
      </c>
      <c r="BK104" s="218">
        <f>ROUND(I104*H104,2)</f>
        <v>0</v>
      </c>
      <c r="BL104" s="18" t="s">
        <v>131</v>
      </c>
      <c r="BM104" s="217" t="s">
        <v>155</v>
      </c>
    </row>
    <row r="105" spans="1:47" s="2" customFormat="1" ht="12">
      <c r="A105" s="39"/>
      <c r="B105" s="40"/>
      <c r="C105" s="41"/>
      <c r="D105" s="219" t="s">
        <v>133</v>
      </c>
      <c r="E105" s="41"/>
      <c r="F105" s="220" t="s">
        <v>156</v>
      </c>
      <c r="G105" s="41"/>
      <c r="H105" s="41"/>
      <c r="I105" s="221"/>
      <c r="J105" s="41"/>
      <c r="K105" s="41"/>
      <c r="L105" s="45"/>
      <c r="M105" s="222"/>
      <c r="N105" s="223"/>
      <c r="O105" s="86"/>
      <c r="P105" s="86"/>
      <c r="Q105" s="86"/>
      <c r="R105" s="86"/>
      <c r="S105" s="86"/>
      <c r="T105" s="87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133</v>
      </c>
      <c r="AU105" s="18" t="s">
        <v>86</v>
      </c>
    </row>
    <row r="106" spans="1:51" s="13" customFormat="1" ht="12">
      <c r="A106" s="13"/>
      <c r="B106" s="224"/>
      <c r="C106" s="225"/>
      <c r="D106" s="226" t="s">
        <v>135</v>
      </c>
      <c r="E106" s="227" t="s">
        <v>32</v>
      </c>
      <c r="F106" s="228" t="s">
        <v>157</v>
      </c>
      <c r="G106" s="225"/>
      <c r="H106" s="227" t="s">
        <v>32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135</v>
      </c>
      <c r="AU106" s="234" t="s">
        <v>86</v>
      </c>
      <c r="AV106" s="13" t="s">
        <v>23</v>
      </c>
      <c r="AW106" s="13" t="s">
        <v>38</v>
      </c>
      <c r="AX106" s="13" t="s">
        <v>77</v>
      </c>
      <c r="AY106" s="234" t="s">
        <v>124</v>
      </c>
    </row>
    <row r="107" spans="1:51" s="14" customFormat="1" ht="12">
      <c r="A107" s="14"/>
      <c r="B107" s="235"/>
      <c r="C107" s="236"/>
      <c r="D107" s="226" t="s">
        <v>135</v>
      </c>
      <c r="E107" s="237" t="s">
        <v>32</v>
      </c>
      <c r="F107" s="238" t="s">
        <v>158</v>
      </c>
      <c r="G107" s="236"/>
      <c r="H107" s="239">
        <v>74.4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135</v>
      </c>
      <c r="AU107" s="245" t="s">
        <v>86</v>
      </c>
      <c r="AV107" s="14" t="s">
        <v>86</v>
      </c>
      <c r="AW107" s="14" t="s">
        <v>38</v>
      </c>
      <c r="AX107" s="14" t="s">
        <v>23</v>
      </c>
      <c r="AY107" s="245" t="s">
        <v>124</v>
      </c>
    </row>
    <row r="108" spans="1:63" s="12" customFormat="1" ht="22.8" customHeight="1">
      <c r="A108" s="12"/>
      <c r="B108" s="190"/>
      <c r="C108" s="191"/>
      <c r="D108" s="192" t="s">
        <v>76</v>
      </c>
      <c r="E108" s="204" t="s">
        <v>144</v>
      </c>
      <c r="F108" s="204" t="s">
        <v>159</v>
      </c>
      <c r="G108" s="191"/>
      <c r="H108" s="191"/>
      <c r="I108" s="194"/>
      <c r="J108" s="205">
        <f>BK108</f>
        <v>0</v>
      </c>
      <c r="K108" s="191"/>
      <c r="L108" s="196"/>
      <c r="M108" s="197"/>
      <c r="N108" s="198"/>
      <c r="O108" s="198"/>
      <c r="P108" s="199">
        <f>SUM(P109:P127)</f>
        <v>0</v>
      </c>
      <c r="Q108" s="198"/>
      <c r="R108" s="199">
        <f>SUM(R109:R127)</f>
        <v>10.30035192</v>
      </c>
      <c r="S108" s="198"/>
      <c r="T108" s="200">
        <f>SUM(T109:T127)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1" t="s">
        <v>23</v>
      </c>
      <c r="AT108" s="202" t="s">
        <v>76</v>
      </c>
      <c r="AU108" s="202" t="s">
        <v>23</v>
      </c>
      <c r="AY108" s="201" t="s">
        <v>124</v>
      </c>
      <c r="BK108" s="203">
        <f>SUM(BK109:BK127)</f>
        <v>0</v>
      </c>
    </row>
    <row r="109" spans="1:65" s="2" customFormat="1" ht="16.5" customHeight="1">
      <c r="A109" s="39"/>
      <c r="B109" s="40"/>
      <c r="C109" s="206" t="s">
        <v>160</v>
      </c>
      <c r="D109" s="206" t="s">
        <v>126</v>
      </c>
      <c r="E109" s="207" t="s">
        <v>161</v>
      </c>
      <c r="F109" s="208" t="s">
        <v>162</v>
      </c>
      <c r="G109" s="209" t="s">
        <v>129</v>
      </c>
      <c r="H109" s="210">
        <v>4.963</v>
      </c>
      <c r="I109" s="211"/>
      <c r="J109" s="212">
        <f>ROUND(I109*H109,2)</f>
        <v>0</v>
      </c>
      <c r="K109" s="208" t="s">
        <v>32</v>
      </c>
      <c r="L109" s="45"/>
      <c r="M109" s="213" t="s">
        <v>32</v>
      </c>
      <c r="N109" s="214" t="s">
        <v>50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7" t="s">
        <v>131</v>
      </c>
      <c r="AT109" s="217" t="s">
        <v>126</v>
      </c>
      <c r="AU109" s="217" t="s">
        <v>86</v>
      </c>
      <c r="AY109" s="18" t="s">
        <v>124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8" t="s">
        <v>131</v>
      </c>
      <c r="BK109" s="218">
        <f>ROUND(I109*H109,2)</f>
        <v>0</v>
      </c>
      <c r="BL109" s="18" t="s">
        <v>131</v>
      </c>
      <c r="BM109" s="217" t="s">
        <v>163</v>
      </c>
    </row>
    <row r="110" spans="1:51" s="13" customFormat="1" ht="12">
      <c r="A110" s="13"/>
      <c r="B110" s="224"/>
      <c r="C110" s="225"/>
      <c r="D110" s="226" t="s">
        <v>135</v>
      </c>
      <c r="E110" s="227" t="s">
        <v>32</v>
      </c>
      <c r="F110" s="228" t="s">
        <v>164</v>
      </c>
      <c r="G110" s="225"/>
      <c r="H110" s="227" t="s">
        <v>32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135</v>
      </c>
      <c r="AU110" s="234" t="s">
        <v>86</v>
      </c>
      <c r="AV110" s="13" t="s">
        <v>23</v>
      </c>
      <c r="AW110" s="13" t="s">
        <v>38</v>
      </c>
      <c r="AX110" s="13" t="s">
        <v>77</v>
      </c>
      <c r="AY110" s="234" t="s">
        <v>124</v>
      </c>
    </row>
    <row r="111" spans="1:51" s="13" customFormat="1" ht="12">
      <c r="A111" s="13"/>
      <c r="B111" s="224"/>
      <c r="C111" s="225"/>
      <c r="D111" s="226" t="s">
        <v>135</v>
      </c>
      <c r="E111" s="227" t="s">
        <v>32</v>
      </c>
      <c r="F111" s="228" t="s">
        <v>165</v>
      </c>
      <c r="G111" s="225"/>
      <c r="H111" s="227" t="s">
        <v>32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135</v>
      </c>
      <c r="AU111" s="234" t="s">
        <v>86</v>
      </c>
      <c r="AV111" s="13" t="s">
        <v>23</v>
      </c>
      <c r="AW111" s="13" t="s">
        <v>38</v>
      </c>
      <c r="AX111" s="13" t="s">
        <v>77</v>
      </c>
      <c r="AY111" s="234" t="s">
        <v>124</v>
      </c>
    </row>
    <row r="112" spans="1:51" s="13" customFormat="1" ht="12">
      <c r="A112" s="13"/>
      <c r="B112" s="224"/>
      <c r="C112" s="225"/>
      <c r="D112" s="226" t="s">
        <v>135</v>
      </c>
      <c r="E112" s="227" t="s">
        <v>32</v>
      </c>
      <c r="F112" s="228" t="s">
        <v>166</v>
      </c>
      <c r="G112" s="225"/>
      <c r="H112" s="227" t="s">
        <v>32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135</v>
      </c>
      <c r="AU112" s="234" t="s">
        <v>86</v>
      </c>
      <c r="AV112" s="13" t="s">
        <v>23</v>
      </c>
      <c r="AW112" s="13" t="s">
        <v>38</v>
      </c>
      <c r="AX112" s="13" t="s">
        <v>77</v>
      </c>
      <c r="AY112" s="234" t="s">
        <v>124</v>
      </c>
    </row>
    <row r="113" spans="1:51" s="13" customFormat="1" ht="12">
      <c r="A113" s="13"/>
      <c r="B113" s="224"/>
      <c r="C113" s="225"/>
      <c r="D113" s="226" t="s">
        <v>135</v>
      </c>
      <c r="E113" s="227" t="s">
        <v>32</v>
      </c>
      <c r="F113" s="228" t="s">
        <v>167</v>
      </c>
      <c r="G113" s="225"/>
      <c r="H113" s="227" t="s">
        <v>32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135</v>
      </c>
      <c r="AU113" s="234" t="s">
        <v>86</v>
      </c>
      <c r="AV113" s="13" t="s">
        <v>23</v>
      </c>
      <c r="AW113" s="13" t="s">
        <v>38</v>
      </c>
      <c r="AX113" s="13" t="s">
        <v>77</v>
      </c>
      <c r="AY113" s="234" t="s">
        <v>124</v>
      </c>
    </row>
    <row r="114" spans="1:51" s="13" customFormat="1" ht="12">
      <c r="A114" s="13"/>
      <c r="B114" s="224"/>
      <c r="C114" s="225"/>
      <c r="D114" s="226" t="s">
        <v>135</v>
      </c>
      <c r="E114" s="227" t="s">
        <v>32</v>
      </c>
      <c r="F114" s="228" t="s">
        <v>168</v>
      </c>
      <c r="G114" s="225"/>
      <c r="H114" s="227" t="s">
        <v>32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135</v>
      </c>
      <c r="AU114" s="234" t="s">
        <v>86</v>
      </c>
      <c r="AV114" s="13" t="s">
        <v>23</v>
      </c>
      <c r="AW114" s="13" t="s">
        <v>38</v>
      </c>
      <c r="AX114" s="13" t="s">
        <v>77</v>
      </c>
      <c r="AY114" s="234" t="s">
        <v>124</v>
      </c>
    </row>
    <row r="115" spans="1:51" s="13" customFormat="1" ht="12">
      <c r="A115" s="13"/>
      <c r="B115" s="224"/>
      <c r="C115" s="225"/>
      <c r="D115" s="226" t="s">
        <v>135</v>
      </c>
      <c r="E115" s="227" t="s">
        <v>32</v>
      </c>
      <c r="F115" s="228" t="s">
        <v>169</v>
      </c>
      <c r="G115" s="225"/>
      <c r="H115" s="227" t="s">
        <v>32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135</v>
      </c>
      <c r="AU115" s="234" t="s">
        <v>86</v>
      </c>
      <c r="AV115" s="13" t="s">
        <v>23</v>
      </c>
      <c r="AW115" s="13" t="s">
        <v>38</v>
      </c>
      <c r="AX115" s="13" t="s">
        <v>77</v>
      </c>
      <c r="AY115" s="234" t="s">
        <v>124</v>
      </c>
    </row>
    <row r="116" spans="1:51" s="13" customFormat="1" ht="12">
      <c r="A116" s="13"/>
      <c r="B116" s="224"/>
      <c r="C116" s="225"/>
      <c r="D116" s="226" t="s">
        <v>135</v>
      </c>
      <c r="E116" s="227" t="s">
        <v>32</v>
      </c>
      <c r="F116" s="228" t="s">
        <v>170</v>
      </c>
      <c r="G116" s="225"/>
      <c r="H116" s="227" t="s">
        <v>32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135</v>
      </c>
      <c r="AU116" s="234" t="s">
        <v>86</v>
      </c>
      <c r="AV116" s="13" t="s">
        <v>23</v>
      </c>
      <c r="AW116" s="13" t="s">
        <v>38</v>
      </c>
      <c r="AX116" s="13" t="s">
        <v>77</v>
      </c>
      <c r="AY116" s="234" t="s">
        <v>124</v>
      </c>
    </row>
    <row r="117" spans="1:51" s="14" customFormat="1" ht="12">
      <c r="A117" s="14"/>
      <c r="B117" s="235"/>
      <c r="C117" s="236"/>
      <c r="D117" s="226" t="s">
        <v>135</v>
      </c>
      <c r="E117" s="237" t="s">
        <v>32</v>
      </c>
      <c r="F117" s="238" t="s">
        <v>171</v>
      </c>
      <c r="G117" s="236"/>
      <c r="H117" s="239">
        <v>4.963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135</v>
      </c>
      <c r="AU117" s="245" t="s">
        <v>86</v>
      </c>
      <c r="AV117" s="14" t="s">
        <v>86</v>
      </c>
      <c r="AW117" s="14" t="s">
        <v>38</v>
      </c>
      <c r="AX117" s="14" t="s">
        <v>23</v>
      </c>
      <c r="AY117" s="245" t="s">
        <v>124</v>
      </c>
    </row>
    <row r="118" spans="1:65" s="2" customFormat="1" ht="37.8" customHeight="1">
      <c r="A118" s="39"/>
      <c r="B118" s="40"/>
      <c r="C118" s="206" t="s">
        <v>172</v>
      </c>
      <c r="D118" s="206" t="s">
        <v>126</v>
      </c>
      <c r="E118" s="207" t="s">
        <v>173</v>
      </c>
      <c r="F118" s="208" t="s">
        <v>174</v>
      </c>
      <c r="G118" s="209" t="s">
        <v>175</v>
      </c>
      <c r="H118" s="210">
        <v>115.056</v>
      </c>
      <c r="I118" s="211"/>
      <c r="J118" s="212">
        <f>ROUND(I118*H118,2)</f>
        <v>0</v>
      </c>
      <c r="K118" s="208" t="s">
        <v>32</v>
      </c>
      <c r="L118" s="45"/>
      <c r="M118" s="213" t="s">
        <v>32</v>
      </c>
      <c r="N118" s="214" t="s">
        <v>50</v>
      </c>
      <c r="O118" s="86"/>
      <c r="P118" s="215">
        <f>O118*H118</f>
        <v>0</v>
      </c>
      <c r="Q118" s="215">
        <v>0.08702</v>
      </c>
      <c r="R118" s="215">
        <f>Q118*H118</f>
        <v>10.01217312</v>
      </c>
      <c r="S118" s="215">
        <v>0</v>
      </c>
      <c r="T118" s="216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7" t="s">
        <v>131</v>
      </c>
      <c r="AT118" s="217" t="s">
        <v>126</v>
      </c>
      <c r="AU118" s="217" t="s">
        <v>86</v>
      </c>
      <c r="AY118" s="18" t="s">
        <v>124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8" t="s">
        <v>131</v>
      </c>
      <c r="BK118" s="218">
        <f>ROUND(I118*H118,2)</f>
        <v>0</v>
      </c>
      <c r="BL118" s="18" t="s">
        <v>131</v>
      </c>
      <c r="BM118" s="217" t="s">
        <v>176</v>
      </c>
    </row>
    <row r="119" spans="1:51" s="13" customFormat="1" ht="12">
      <c r="A119" s="13"/>
      <c r="B119" s="224"/>
      <c r="C119" s="225"/>
      <c r="D119" s="226" t="s">
        <v>135</v>
      </c>
      <c r="E119" s="227" t="s">
        <v>32</v>
      </c>
      <c r="F119" s="228" t="s">
        <v>177</v>
      </c>
      <c r="G119" s="225"/>
      <c r="H119" s="227" t="s">
        <v>32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135</v>
      </c>
      <c r="AU119" s="234" t="s">
        <v>86</v>
      </c>
      <c r="AV119" s="13" t="s">
        <v>23</v>
      </c>
      <c r="AW119" s="13" t="s">
        <v>38</v>
      </c>
      <c r="AX119" s="13" t="s">
        <v>77</v>
      </c>
      <c r="AY119" s="234" t="s">
        <v>124</v>
      </c>
    </row>
    <row r="120" spans="1:51" s="14" customFormat="1" ht="12">
      <c r="A120" s="14"/>
      <c r="B120" s="235"/>
      <c r="C120" s="236"/>
      <c r="D120" s="226" t="s">
        <v>135</v>
      </c>
      <c r="E120" s="237" t="s">
        <v>32</v>
      </c>
      <c r="F120" s="238" t="s">
        <v>178</v>
      </c>
      <c r="G120" s="236"/>
      <c r="H120" s="239">
        <v>115.056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135</v>
      </c>
      <c r="AU120" s="245" t="s">
        <v>86</v>
      </c>
      <c r="AV120" s="14" t="s">
        <v>86</v>
      </c>
      <c r="AW120" s="14" t="s">
        <v>38</v>
      </c>
      <c r="AX120" s="14" t="s">
        <v>23</v>
      </c>
      <c r="AY120" s="245" t="s">
        <v>124</v>
      </c>
    </row>
    <row r="121" spans="1:65" s="2" customFormat="1" ht="37.8" customHeight="1">
      <c r="A121" s="39"/>
      <c r="B121" s="40"/>
      <c r="C121" s="206" t="s">
        <v>179</v>
      </c>
      <c r="D121" s="206" t="s">
        <v>126</v>
      </c>
      <c r="E121" s="207" t="s">
        <v>180</v>
      </c>
      <c r="F121" s="208" t="s">
        <v>181</v>
      </c>
      <c r="G121" s="209" t="s">
        <v>175</v>
      </c>
      <c r="H121" s="210">
        <v>115.056</v>
      </c>
      <c r="I121" s="211"/>
      <c r="J121" s="212">
        <f>ROUND(I121*H121,2)</f>
        <v>0</v>
      </c>
      <c r="K121" s="208" t="s">
        <v>32</v>
      </c>
      <c r="L121" s="45"/>
      <c r="M121" s="213" t="s">
        <v>32</v>
      </c>
      <c r="N121" s="214" t="s">
        <v>50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7" t="s">
        <v>131</v>
      </c>
      <c r="AT121" s="217" t="s">
        <v>126</v>
      </c>
      <c r="AU121" s="217" t="s">
        <v>86</v>
      </c>
      <c r="AY121" s="18" t="s">
        <v>124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8" t="s">
        <v>131</v>
      </c>
      <c r="BK121" s="218">
        <f>ROUND(I121*H121,2)</f>
        <v>0</v>
      </c>
      <c r="BL121" s="18" t="s">
        <v>131</v>
      </c>
      <c r="BM121" s="217" t="s">
        <v>182</v>
      </c>
    </row>
    <row r="122" spans="1:51" s="13" customFormat="1" ht="12">
      <c r="A122" s="13"/>
      <c r="B122" s="224"/>
      <c r="C122" s="225"/>
      <c r="D122" s="226" t="s">
        <v>135</v>
      </c>
      <c r="E122" s="227" t="s">
        <v>32</v>
      </c>
      <c r="F122" s="228" t="s">
        <v>183</v>
      </c>
      <c r="G122" s="225"/>
      <c r="H122" s="227" t="s">
        <v>32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135</v>
      </c>
      <c r="AU122" s="234" t="s">
        <v>86</v>
      </c>
      <c r="AV122" s="13" t="s">
        <v>23</v>
      </c>
      <c r="AW122" s="13" t="s">
        <v>38</v>
      </c>
      <c r="AX122" s="13" t="s">
        <v>77</v>
      </c>
      <c r="AY122" s="234" t="s">
        <v>124</v>
      </c>
    </row>
    <row r="123" spans="1:51" s="14" customFormat="1" ht="12">
      <c r="A123" s="14"/>
      <c r="B123" s="235"/>
      <c r="C123" s="236"/>
      <c r="D123" s="226" t="s">
        <v>135</v>
      </c>
      <c r="E123" s="237" t="s">
        <v>32</v>
      </c>
      <c r="F123" s="238" t="s">
        <v>178</v>
      </c>
      <c r="G123" s="236"/>
      <c r="H123" s="239">
        <v>115.056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135</v>
      </c>
      <c r="AU123" s="245" t="s">
        <v>86</v>
      </c>
      <c r="AV123" s="14" t="s">
        <v>86</v>
      </c>
      <c r="AW123" s="14" t="s">
        <v>38</v>
      </c>
      <c r="AX123" s="14" t="s">
        <v>23</v>
      </c>
      <c r="AY123" s="245" t="s">
        <v>124</v>
      </c>
    </row>
    <row r="124" spans="1:65" s="2" customFormat="1" ht="44.25" customHeight="1">
      <c r="A124" s="39"/>
      <c r="B124" s="40"/>
      <c r="C124" s="206" t="s">
        <v>184</v>
      </c>
      <c r="D124" s="206" t="s">
        <v>126</v>
      </c>
      <c r="E124" s="207" t="s">
        <v>185</v>
      </c>
      <c r="F124" s="208" t="s">
        <v>186</v>
      </c>
      <c r="G124" s="209" t="s">
        <v>147</v>
      </c>
      <c r="H124" s="210">
        <v>0.273</v>
      </c>
      <c r="I124" s="211"/>
      <c r="J124" s="212">
        <f>ROUND(I124*H124,2)</f>
        <v>0</v>
      </c>
      <c r="K124" s="208" t="s">
        <v>130</v>
      </c>
      <c r="L124" s="45"/>
      <c r="M124" s="213" t="s">
        <v>32</v>
      </c>
      <c r="N124" s="214" t="s">
        <v>50</v>
      </c>
      <c r="O124" s="86"/>
      <c r="P124" s="215">
        <f>O124*H124</f>
        <v>0</v>
      </c>
      <c r="Q124" s="215">
        <v>1.0556</v>
      </c>
      <c r="R124" s="215">
        <f>Q124*H124</f>
        <v>0.28817880000000007</v>
      </c>
      <c r="S124" s="215">
        <v>0</v>
      </c>
      <c r="T124" s="216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7" t="s">
        <v>131</v>
      </c>
      <c r="AT124" s="217" t="s">
        <v>126</v>
      </c>
      <c r="AU124" s="217" t="s">
        <v>86</v>
      </c>
      <c r="AY124" s="18" t="s">
        <v>124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8" t="s">
        <v>131</v>
      </c>
      <c r="BK124" s="218">
        <f>ROUND(I124*H124,2)</f>
        <v>0</v>
      </c>
      <c r="BL124" s="18" t="s">
        <v>131</v>
      </c>
      <c r="BM124" s="217" t="s">
        <v>187</v>
      </c>
    </row>
    <row r="125" spans="1:47" s="2" customFormat="1" ht="12">
      <c r="A125" s="39"/>
      <c r="B125" s="40"/>
      <c r="C125" s="41"/>
      <c r="D125" s="219" t="s">
        <v>133</v>
      </c>
      <c r="E125" s="41"/>
      <c r="F125" s="220" t="s">
        <v>188</v>
      </c>
      <c r="G125" s="41"/>
      <c r="H125" s="41"/>
      <c r="I125" s="221"/>
      <c r="J125" s="41"/>
      <c r="K125" s="41"/>
      <c r="L125" s="45"/>
      <c r="M125" s="222"/>
      <c r="N125" s="223"/>
      <c r="O125" s="86"/>
      <c r="P125" s="86"/>
      <c r="Q125" s="86"/>
      <c r="R125" s="86"/>
      <c r="S125" s="86"/>
      <c r="T125" s="87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133</v>
      </c>
      <c r="AU125" s="18" t="s">
        <v>86</v>
      </c>
    </row>
    <row r="126" spans="1:51" s="13" customFormat="1" ht="12">
      <c r="A126" s="13"/>
      <c r="B126" s="224"/>
      <c r="C126" s="225"/>
      <c r="D126" s="226" t="s">
        <v>135</v>
      </c>
      <c r="E126" s="227" t="s">
        <v>32</v>
      </c>
      <c r="F126" s="228" t="s">
        <v>189</v>
      </c>
      <c r="G126" s="225"/>
      <c r="H126" s="227" t="s">
        <v>32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135</v>
      </c>
      <c r="AU126" s="234" t="s">
        <v>86</v>
      </c>
      <c r="AV126" s="13" t="s">
        <v>23</v>
      </c>
      <c r="AW126" s="13" t="s">
        <v>38</v>
      </c>
      <c r="AX126" s="13" t="s">
        <v>77</v>
      </c>
      <c r="AY126" s="234" t="s">
        <v>124</v>
      </c>
    </row>
    <row r="127" spans="1:51" s="14" customFormat="1" ht="12">
      <c r="A127" s="14"/>
      <c r="B127" s="235"/>
      <c r="C127" s="236"/>
      <c r="D127" s="226" t="s">
        <v>135</v>
      </c>
      <c r="E127" s="237" t="s">
        <v>32</v>
      </c>
      <c r="F127" s="238" t="s">
        <v>190</v>
      </c>
      <c r="G127" s="236"/>
      <c r="H127" s="239">
        <v>0.273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135</v>
      </c>
      <c r="AU127" s="245" t="s">
        <v>86</v>
      </c>
      <c r="AV127" s="14" t="s">
        <v>86</v>
      </c>
      <c r="AW127" s="14" t="s">
        <v>38</v>
      </c>
      <c r="AX127" s="14" t="s">
        <v>23</v>
      </c>
      <c r="AY127" s="245" t="s">
        <v>124</v>
      </c>
    </row>
    <row r="128" spans="1:63" s="12" customFormat="1" ht="22.8" customHeight="1">
      <c r="A128" s="12"/>
      <c r="B128" s="190"/>
      <c r="C128" s="191"/>
      <c r="D128" s="192" t="s">
        <v>76</v>
      </c>
      <c r="E128" s="204" t="s">
        <v>172</v>
      </c>
      <c r="F128" s="204" t="s">
        <v>191</v>
      </c>
      <c r="G128" s="191"/>
      <c r="H128" s="191"/>
      <c r="I128" s="194"/>
      <c r="J128" s="205">
        <f>BK128</f>
        <v>0</v>
      </c>
      <c r="K128" s="191"/>
      <c r="L128" s="196"/>
      <c r="M128" s="197"/>
      <c r="N128" s="198"/>
      <c r="O128" s="198"/>
      <c r="P128" s="199">
        <f>SUM(P129:P158)</f>
        <v>0</v>
      </c>
      <c r="Q128" s="198"/>
      <c r="R128" s="199">
        <f>SUM(R129:R158)</f>
        <v>0.10503375999999999</v>
      </c>
      <c r="S128" s="198"/>
      <c r="T128" s="200">
        <f>SUM(T129:T158)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1" t="s">
        <v>23</v>
      </c>
      <c r="AT128" s="202" t="s">
        <v>76</v>
      </c>
      <c r="AU128" s="202" t="s">
        <v>23</v>
      </c>
      <c r="AY128" s="201" t="s">
        <v>124</v>
      </c>
      <c r="BK128" s="203">
        <f>SUM(BK129:BK158)</f>
        <v>0</v>
      </c>
    </row>
    <row r="129" spans="1:65" s="2" customFormat="1" ht="16.5" customHeight="1">
      <c r="A129" s="39"/>
      <c r="B129" s="40"/>
      <c r="C129" s="206" t="s">
        <v>192</v>
      </c>
      <c r="D129" s="206" t="s">
        <v>126</v>
      </c>
      <c r="E129" s="207" t="s">
        <v>193</v>
      </c>
      <c r="F129" s="208" t="s">
        <v>194</v>
      </c>
      <c r="G129" s="209" t="s">
        <v>175</v>
      </c>
      <c r="H129" s="210">
        <v>120.172</v>
      </c>
      <c r="I129" s="211"/>
      <c r="J129" s="212">
        <f>ROUND(I129*H129,2)</f>
        <v>0</v>
      </c>
      <c r="K129" s="208" t="s">
        <v>130</v>
      </c>
      <c r="L129" s="45"/>
      <c r="M129" s="213" t="s">
        <v>32</v>
      </c>
      <c r="N129" s="214" t="s">
        <v>50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7" t="s">
        <v>131</v>
      </c>
      <c r="AT129" s="217" t="s">
        <v>126</v>
      </c>
      <c r="AU129" s="217" t="s">
        <v>86</v>
      </c>
      <c r="AY129" s="18" t="s">
        <v>124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131</v>
      </c>
      <c r="BK129" s="218">
        <f>ROUND(I129*H129,2)</f>
        <v>0</v>
      </c>
      <c r="BL129" s="18" t="s">
        <v>131</v>
      </c>
      <c r="BM129" s="217" t="s">
        <v>195</v>
      </c>
    </row>
    <row r="130" spans="1:47" s="2" customFormat="1" ht="12">
      <c r="A130" s="39"/>
      <c r="B130" s="40"/>
      <c r="C130" s="41"/>
      <c r="D130" s="219" t="s">
        <v>133</v>
      </c>
      <c r="E130" s="41"/>
      <c r="F130" s="220" t="s">
        <v>196</v>
      </c>
      <c r="G130" s="41"/>
      <c r="H130" s="41"/>
      <c r="I130" s="221"/>
      <c r="J130" s="41"/>
      <c r="K130" s="41"/>
      <c r="L130" s="45"/>
      <c r="M130" s="222"/>
      <c r="N130" s="223"/>
      <c r="O130" s="86"/>
      <c r="P130" s="86"/>
      <c r="Q130" s="86"/>
      <c r="R130" s="86"/>
      <c r="S130" s="86"/>
      <c r="T130" s="87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133</v>
      </c>
      <c r="AU130" s="18" t="s">
        <v>86</v>
      </c>
    </row>
    <row r="131" spans="1:51" s="13" customFormat="1" ht="12">
      <c r="A131" s="13"/>
      <c r="B131" s="224"/>
      <c r="C131" s="225"/>
      <c r="D131" s="226" t="s">
        <v>135</v>
      </c>
      <c r="E131" s="227" t="s">
        <v>32</v>
      </c>
      <c r="F131" s="228" t="s">
        <v>197</v>
      </c>
      <c r="G131" s="225"/>
      <c r="H131" s="227" t="s">
        <v>32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135</v>
      </c>
      <c r="AU131" s="234" t="s">
        <v>86</v>
      </c>
      <c r="AV131" s="13" t="s">
        <v>23</v>
      </c>
      <c r="AW131" s="13" t="s">
        <v>38</v>
      </c>
      <c r="AX131" s="13" t="s">
        <v>77</v>
      </c>
      <c r="AY131" s="234" t="s">
        <v>124</v>
      </c>
    </row>
    <row r="132" spans="1:51" s="13" customFormat="1" ht="12">
      <c r="A132" s="13"/>
      <c r="B132" s="224"/>
      <c r="C132" s="225"/>
      <c r="D132" s="226" t="s">
        <v>135</v>
      </c>
      <c r="E132" s="227" t="s">
        <v>32</v>
      </c>
      <c r="F132" s="228" t="s">
        <v>170</v>
      </c>
      <c r="G132" s="225"/>
      <c r="H132" s="227" t="s">
        <v>32</v>
      </c>
      <c r="I132" s="229"/>
      <c r="J132" s="225"/>
      <c r="K132" s="225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135</v>
      </c>
      <c r="AU132" s="234" t="s">
        <v>86</v>
      </c>
      <c r="AV132" s="13" t="s">
        <v>23</v>
      </c>
      <c r="AW132" s="13" t="s">
        <v>38</v>
      </c>
      <c r="AX132" s="13" t="s">
        <v>77</v>
      </c>
      <c r="AY132" s="234" t="s">
        <v>124</v>
      </c>
    </row>
    <row r="133" spans="1:51" s="13" customFormat="1" ht="12">
      <c r="A133" s="13"/>
      <c r="B133" s="224"/>
      <c r="C133" s="225"/>
      <c r="D133" s="226" t="s">
        <v>135</v>
      </c>
      <c r="E133" s="227" t="s">
        <v>32</v>
      </c>
      <c r="F133" s="228" t="s">
        <v>198</v>
      </c>
      <c r="G133" s="225"/>
      <c r="H133" s="227" t="s">
        <v>32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135</v>
      </c>
      <c r="AU133" s="234" t="s">
        <v>86</v>
      </c>
      <c r="AV133" s="13" t="s">
        <v>23</v>
      </c>
      <c r="AW133" s="13" t="s">
        <v>38</v>
      </c>
      <c r="AX133" s="13" t="s">
        <v>77</v>
      </c>
      <c r="AY133" s="234" t="s">
        <v>124</v>
      </c>
    </row>
    <row r="134" spans="1:51" s="14" customFormat="1" ht="12">
      <c r="A134" s="14"/>
      <c r="B134" s="235"/>
      <c r="C134" s="236"/>
      <c r="D134" s="226" t="s">
        <v>135</v>
      </c>
      <c r="E134" s="237" t="s">
        <v>32</v>
      </c>
      <c r="F134" s="238" t="s">
        <v>199</v>
      </c>
      <c r="G134" s="236"/>
      <c r="H134" s="239">
        <v>72.192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135</v>
      </c>
      <c r="AU134" s="245" t="s">
        <v>86</v>
      </c>
      <c r="AV134" s="14" t="s">
        <v>86</v>
      </c>
      <c r="AW134" s="14" t="s">
        <v>38</v>
      </c>
      <c r="AX134" s="14" t="s">
        <v>77</v>
      </c>
      <c r="AY134" s="245" t="s">
        <v>124</v>
      </c>
    </row>
    <row r="135" spans="1:51" s="13" customFormat="1" ht="12">
      <c r="A135" s="13"/>
      <c r="B135" s="224"/>
      <c r="C135" s="225"/>
      <c r="D135" s="226" t="s">
        <v>135</v>
      </c>
      <c r="E135" s="227" t="s">
        <v>32</v>
      </c>
      <c r="F135" s="228" t="s">
        <v>200</v>
      </c>
      <c r="G135" s="225"/>
      <c r="H135" s="227" t="s">
        <v>32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135</v>
      </c>
      <c r="AU135" s="234" t="s">
        <v>86</v>
      </c>
      <c r="AV135" s="13" t="s">
        <v>23</v>
      </c>
      <c r="AW135" s="13" t="s">
        <v>38</v>
      </c>
      <c r="AX135" s="13" t="s">
        <v>77</v>
      </c>
      <c r="AY135" s="234" t="s">
        <v>124</v>
      </c>
    </row>
    <row r="136" spans="1:51" s="14" customFormat="1" ht="12">
      <c r="A136" s="14"/>
      <c r="B136" s="235"/>
      <c r="C136" s="236"/>
      <c r="D136" s="226" t="s">
        <v>135</v>
      </c>
      <c r="E136" s="237" t="s">
        <v>32</v>
      </c>
      <c r="F136" s="238" t="s">
        <v>201</v>
      </c>
      <c r="G136" s="236"/>
      <c r="H136" s="239">
        <v>45.12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135</v>
      </c>
      <c r="AU136" s="245" t="s">
        <v>86</v>
      </c>
      <c r="AV136" s="14" t="s">
        <v>86</v>
      </c>
      <c r="AW136" s="14" t="s">
        <v>38</v>
      </c>
      <c r="AX136" s="14" t="s">
        <v>77</v>
      </c>
      <c r="AY136" s="245" t="s">
        <v>124</v>
      </c>
    </row>
    <row r="137" spans="1:51" s="13" customFormat="1" ht="12">
      <c r="A137" s="13"/>
      <c r="B137" s="224"/>
      <c r="C137" s="225"/>
      <c r="D137" s="226" t="s">
        <v>135</v>
      </c>
      <c r="E137" s="227" t="s">
        <v>32</v>
      </c>
      <c r="F137" s="228" t="s">
        <v>202</v>
      </c>
      <c r="G137" s="225"/>
      <c r="H137" s="227" t="s">
        <v>32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135</v>
      </c>
      <c r="AU137" s="234" t="s">
        <v>86</v>
      </c>
      <c r="AV137" s="13" t="s">
        <v>23</v>
      </c>
      <c r="AW137" s="13" t="s">
        <v>38</v>
      </c>
      <c r="AX137" s="13" t="s">
        <v>77</v>
      </c>
      <c r="AY137" s="234" t="s">
        <v>124</v>
      </c>
    </row>
    <row r="138" spans="1:51" s="14" customFormat="1" ht="12">
      <c r="A138" s="14"/>
      <c r="B138" s="235"/>
      <c r="C138" s="236"/>
      <c r="D138" s="226" t="s">
        <v>135</v>
      </c>
      <c r="E138" s="237" t="s">
        <v>32</v>
      </c>
      <c r="F138" s="238" t="s">
        <v>203</v>
      </c>
      <c r="G138" s="236"/>
      <c r="H138" s="239">
        <v>2.86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135</v>
      </c>
      <c r="AU138" s="245" t="s">
        <v>86</v>
      </c>
      <c r="AV138" s="14" t="s">
        <v>86</v>
      </c>
      <c r="AW138" s="14" t="s">
        <v>38</v>
      </c>
      <c r="AX138" s="14" t="s">
        <v>77</v>
      </c>
      <c r="AY138" s="245" t="s">
        <v>124</v>
      </c>
    </row>
    <row r="139" spans="1:51" s="15" customFormat="1" ht="12">
      <c r="A139" s="15"/>
      <c r="B139" s="246"/>
      <c r="C139" s="247"/>
      <c r="D139" s="226" t="s">
        <v>135</v>
      </c>
      <c r="E139" s="248" t="s">
        <v>32</v>
      </c>
      <c r="F139" s="249" t="s">
        <v>204</v>
      </c>
      <c r="G139" s="247"/>
      <c r="H139" s="250">
        <v>120.172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6" t="s">
        <v>135</v>
      </c>
      <c r="AU139" s="256" t="s">
        <v>86</v>
      </c>
      <c r="AV139" s="15" t="s">
        <v>131</v>
      </c>
      <c r="AW139" s="15" t="s">
        <v>38</v>
      </c>
      <c r="AX139" s="15" t="s">
        <v>23</v>
      </c>
      <c r="AY139" s="256" t="s">
        <v>124</v>
      </c>
    </row>
    <row r="140" spans="1:65" s="2" customFormat="1" ht="24.15" customHeight="1">
      <c r="A140" s="39"/>
      <c r="B140" s="40"/>
      <c r="C140" s="206" t="s">
        <v>28</v>
      </c>
      <c r="D140" s="206" t="s">
        <v>126</v>
      </c>
      <c r="E140" s="207" t="s">
        <v>205</v>
      </c>
      <c r="F140" s="208" t="s">
        <v>206</v>
      </c>
      <c r="G140" s="209" t="s">
        <v>154</v>
      </c>
      <c r="H140" s="210">
        <v>130.7</v>
      </c>
      <c r="I140" s="211"/>
      <c r="J140" s="212">
        <f>ROUND(I140*H140,2)</f>
        <v>0</v>
      </c>
      <c r="K140" s="208" t="s">
        <v>32</v>
      </c>
      <c r="L140" s="45"/>
      <c r="M140" s="213" t="s">
        <v>32</v>
      </c>
      <c r="N140" s="214" t="s">
        <v>50</v>
      </c>
      <c r="O140" s="86"/>
      <c r="P140" s="215">
        <f>O140*H140</f>
        <v>0</v>
      </c>
      <c r="Q140" s="215">
        <v>0.00033</v>
      </c>
      <c r="R140" s="215">
        <f>Q140*H140</f>
        <v>0.043130999999999996</v>
      </c>
      <c r="S140" s="215">
        <v>0</v>
      </c>
      <c r="T140" s="21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7" t="s">
        <v>131</v>
      </c>
      <c r="AT140" s="217" t="s">
        <v>126</v>
      </c>
      <c r="AU140" s="217" t="s">
        <v>86</v>
      </c>
      <c r="AY140" s="18" t="s">
        <v>124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131</v>
      </c>
      <c r="BK140" s="218">
        <f>ROUND(I140*H140,2)</f>
        <v>0</v>
      </c>
      <c r="BL140" s="18" t="s">
        <v>131</v>
      </c>
      <c r="BM140" s="217" t="s">
        <v>207</v>
      </c>
    </row>
    <row r="141" spans="1:51" s="13" customFormat="1" ht="12">
      <c r="A141" s="13"/>
      <c r="B141" s="224"/>
      <c r="C141" s="225"/>
      <c r="D141" s="226" t="s">
        <v>135</v>
      </c>
      <c r="E141" s="227" t="s">
        <v>32</v>
      </c>
      <c r="F141" s="228" t="s">
        <v>208</v>
      </c>
      <c r="G141" s="225"/>
      <c r="H141" s="227" t="s">
        <v>32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135</v>
      </c>
      <c r="AU141" s="234" t="s">
        <v>86</v>
      </c>
      <c r="AV141" s="13" t="s">
        <v>23</v>
      </c>
      <c r="AW141" s="13" t="s">
        <v>38</v>
      </c>
      <c r="AX141" s="13" t="s">
        <v>77</v>
      </c>
      <c r="AY141" s="234" t="s">
        <v>124</v>
      </c>
    </row>
    <row r="142" spans="1:51" s="13" customFormat="1" ht="12">
      <c r="A142" s="13"/>
      <c r="B142" s="224"/>
      <c r="C142" s="225"/>
      <c r="D142" s="226" t="s">
        <v>135</v>
      </c>
      <c r="E142" s="227" t="s">
        <v>32</v>
      </c>
      <c r="F142" s="228" t="s">
        <v>209</v>
      </c>
      <c r="G142" s="225"/>
      <c r="H142" s="227" t="s">
        <v>32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135</v>
      </c>
      <c r="AU142" s="234" t="s">
        <v>86</v>
      </c>
      <c r="AV142" s="13" t="s">
        <v>23</v>
      </c>
      <c r="AW142" s="13" t="s">
        <v>38</v>
      </c>
      <c r="AX142" s="13" t="s">
        <v>77</v>
      </c>
      <c r="AY142" s="234" t="s">
        <v>124</v>
      </c>
    </row>
    <row r="143" spans="1:51" s="14" customFormat="1" ht="12">
      <c r="A143" s="14"/>
      <c r="B143" s="235"/>
      <c r="C143" s="236"/>
      <c r="D143" s="226" t="s">
        <v>135</v>
      </c>
      <c r="E143" s="237" t="s">
        <v>32</v>
      </c>
      <c r="F143" s="238" t="s">
        <v>210</v>
      </c>
      <c r="G143" s="236"/>
      <c r="H143" s="239">
        <v>114.6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135</v>
      </c>
      <c r="AU143" s="245" t="s">
        <v>86</v>
      </c>
      <c r="AV143" s="14" t="s">
        <v>86</v>
      </c>
      <c r="AW143" s="14" t="s">
        <v>38</v>
      </c>
      <c r="AX143" s="14" t="s">
        <v>77</v>
      </c>
      <c r="AY143" s="245" t="s">
        <v>124</v>
      </c>
    </row>
    <row r="144" spans="1:51" s="13" customFormat="1" ht="12">
      <c r="A144" s="13"/>
      <c r="B144" s="224"/>
      <c r="C144" s="225"/>
      <c r="D144" s="226" t="s">
        <v>135</v>
      </c>
      <c r="E144" s="227" t="s">
        <v>32</v>
      </c>
      <c r="F144" s="228" t="s">
        <v>211</v>
      </c>
      <c r="G144" s="225"/>
      <c r="H144" s="227" t="s">
        <v>32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135</v>
      </c>
      <c r="AU144" s="234" t="s">
        <v>86</v>
      </c>
      <c r="AV144" s="13" t="s">
        <v>23</v>
      </c>
      <c r="AW144" s="13" t="s">
        <v>38</v>
      </c>
      <c r="AX144" s="13" t="s">
        <v>77</v>
      </c>
      <c r="AY144" s="234" t="s">
        <v>124</v>
      </c>
    </row>
    <row r="145" spans="1:51" s="14" customFormat="1" ht="12">
      <c r="A145" s="14"/>
      <c r="B145" s="235"/>
      <c r="C145" s="236"/>
      <c r="D145" s="226" t="s">
        <v>135</v>
      </c>
      <c r="E145" s="237" t="s">
        <v>32</v>
      </c>
      <c r="F145" s="238" t="s">
        <v>212</v>
      </c>
      <c r="G145" s="236"/>
      <c r="H145" s="239">
        <v>16.1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135</v>
      </c>
      <c r="AU145" s="245" t="s">
        <v>86</v>
      </c>
      <c r="AV145" s="14" t="s">
        <v>86</v>
      </c>
      <c r="AW145" s="14" t="s">
        <v>38</v>
      </c>
      <c r="AX145" s="14" t="s">
        <v>77</v>
      </c>
      <c r="AY145" s="245" t="s">
        <v>124</v>
      </c>
    </row>
    <row r="146" spans="1:51" s="15" customFormat="1" ht="12">
      <c r="A146" s="15"/>
      <c r="B146" s="246"/>
      <c r="C146" s="247"/>
      <c r="D146" s="226" t="s">
        <v>135</v>
      </c>
      <c r="E146" s="248" t="s">
        <v>32</v>
      </c>
      <c r="F146" s="249" t="s">
        <v>204</v>
      </c>
      <c r="G146" s="247"/>
      <c r="H146" s="250">
        <v>130.7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6" t="s">
        <v>135</v>
      </c>
      <c r="AU146" s="256" t="s">
        <v>86</v>
      </c>
      <c r="AV146" s="15" t="s">
        <v>131</v>
      </c>
      <c r="AW146" s="15" t="s">
        <v>38</v>
      </c>
      <c r="AX146" s="15" t="s">
        <v>23</v>
      </c>
      <c r="AY146" s="256" t="s">
        <v>124</v>
      </c>
    </row>
    <row r="147" spans="1:65" s="2" customFormat="1" ht="33" customHeight="1">
      <c r="A147" s="39"/>
      <c r="B147" s="40"/>
      <c r="C147" s="206" t="s">
        <v>213</v>
      </c>
      <c r="D147" s="206" t="s">
        <v>126</v>
      </c>
      <c r="E147" s="207" t="s">
        <v>214</v>
      </c>
      <c r="F147" s="208" t="s">
        <v>215</v>
      </c>
      <c r="G147" s="209" t="s">
        <v>154</v>
      </c>
      <c r="H147" s="210">
        <v>127.1</v>
      </c>
      <c r="I147" s="211"/>
      <c r="J147" s="212">
        <f>ROUND(I147*H147,2)</f>
        <v>0</v>
      </c>
      <c r="K147" s="208" t="s">
        <v>130</v>
      </c>
      <c r="L147" s="45"/>
      <c r="M147" s="213" t="s">
        <v>32</v>
      </c>
      <c r="N147" s="214" t="s">
        <v>50</v>
      </c>
      <c r="O147" s="86"/>
      <c r="P147" s="215">
        <f>O147*H147</f>
        <v>0</v>
      </c>
      <c r="Q147" s="215">
        <v>0.00047</v>
      </c>
      <c r="R147" s="215">
        <f>Q147*H147</f>
        <v>0.059737</v>
      </c>
      <c r="S147" s="215">
        <v>0</v>
      </c>
      <c r="T147" s="21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7" t="s">
        <v>131</v>
      </c>
      <c r="AT147" s="217" t="s">
        <v>126</v>
      </c>
      <c r="AU147" s="217" t="s">
        <v>86</v>
      </c>
      <c r="AY147" s="18" t="s">
        <v>124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131</v>
      </c>
      <c r="BK147" s="218">
        <f>ROUND(I147*H147,2)</f>
        <v>0</v>
      </c>
      <c r="BL147" s="18" t="s">
        <v>131</v>
      </c>
      <c r="BM147" s="217" t="s">
        <v>216</v>
      </c>
    </row>
    <row r="148" spans="1:47" s="2" customFormat="1" ht="12">
      <c r="A148" s="39"/>
      <c r="B148" s="40"/>
      <c r="C148" s="41"/>
      <c r="D148" s="219" t="s">
        <v>133</v>
      </c>
      <c r="E148" s="41"/>
      <c r="F148" s="220" t="s">
        <v>217</v>
      </c>
      <c r="G148" s="41"/>
      <c r="H148" s="41"/>
      <c r="I148" s="221"/>
      <c r="J148" s="41"/>
      <c r="K148" s="41"/>
      <c r="L148" s="45"/>
      <c r="M148" s="222"/>
      <c r="N148" s="223"/>
      <c r="O148" s="86"/>
      <c r="P148" s="86"/>
      <c r="Q148" s="86"/>
      <c r="R148" s="86"/>
      <c r="S148" s="86"/>
      <c r="T148" s="87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133</v>
      </c>
      <c r="AU148" s="18" t="s">
        <v>86</v>
      </c>
    </row>
    <row r="149" spans="1:51" s="13" customFormat="1" ht="12">
      <c r="A149" s="13"/>
      <c r="B149" s="224"/>
      <c r="C149" s="225"/>
      <c r="D149" s="226" t="s">
        <v>135</v>
      </c>
      <c r="E149" s="227" t="s">
        <v>32</v>
      </c>
      <c r="F149" s="228" t="s">
        <v>218</v>
      </c>
      <c r="G149" s="225"/>
      <c r="H149" s="227" t="s">
        <v>32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135</v>
      </c>
      <c r="AU149" s="234" t="s">
        <v>86</v>
      </c>
      <c r="AV149" s="13" t="s">
        <v>23</v>
      </c>
      <c r="AW149" s="13" t="s">
        <v>38</v>
      </c>
      <c r="AX149" s="13" t="s">
        <v>77</v>
      </c>
      <c r="AY149" s="234" t="s">
        <v>124</v>
      </c>
    </row>
    <row r="150" spans="1:51" s="13" customFormat="1" ht="12">
      <c r="A150" s="13"/>
      <c r="B150" s="224"/>
      <c r="C150" s="225"/>
      <c r="D150" s="226" t="s">
        <v>135</v>
      </c>
      <c r="E150" s="227" t="s">
        <v>32</v>
      </c>
      <c r="F150" s="228" t="s">
        <v>170</v>
      </c>
      <c r="G150" s="225"/>
      <c r="H150" s="227" t="s">
        <v>32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135</v>
      </c>
      <c r="AU150" s="234" t="s">
        <v>86</v>
      </c>
      <c r="AV150" s="13" t="s">
        <v>23</v>
      </c>
      <c r="AW150" s="13" t="s">
        <v>38</v>
      </c>
      <c r="AX150" s="13" t="s">
        <v>77</v>
      </c>
      <c r="AY150" s="234" t="s">
        <v>124</v>
      </c>
    </row>
    <row r="151" spans="1:51" s="14" customFormat="1" ht="12">
      <c r="A151" s="14"/>
      <c r="B151" s="235"/>
      <c r="C151" s="236"/>
      <c r="D151" s="226" t="s">
        <v>135</v>
      </c>
      <c r="E151" s="237" t="s">
        <v>32</v>
      </c>
      <c r="F151" s="238" t="s">
        <v>219</v>
      </c>
      <c r="G151" s="236"/>
      <c r="H151" s="239">
        <v>112.8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5" t="s">
        <v>135</v>
      </c>
      <c r="AU151" s="245" t="s">
        <v>86</v>
      </c>
      <c r="AV151" s="14" t="s">
        <v>86</v>
      </c>
      <c r="AW151" s="14" t="s">
        <v>38</v>
      </c>
      <c r="AX151" s="14" t="s">
        <v>77</v>
      </c>
      <c r="AY151" s="245" t="s">
        <v>124</v>
      </c>
    </row>
    <row r="152" spans="1:51" s="13" customFormat="1" ht="12">
      <c r="A152" s="13"/>
      <c r="B152" s="224"/>
      <c r="C152" s="225"/>
      <c r="D152" s="226" t="s">
        <v>135</v>
      </c>
      <c r="E152" s="227" t="s">
        <v>32</v>
      </c>
      <c r="F152" s="228" t="s">
        <v>202</v>
      </c>
      <c r="G152" s="225"/>
      <c r="H152" s="227" t="s">
        <v>32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135</v>
      </c>
      <c r="AU152" s="234" t="s">
        <v>86</v>
      </c>
      <c r="AV152" s="13" t="s">
        <v>23</v>
      </c>
      <c r="AW152" s="13" t="s">
        <v>38</v>
      </c>
      <c r="AX152" s="13" t="s">
        <v>77</v>
      </c>
      <c r="AY152" s="234" t="s">
        <v>124</v>
      </c>
    </row>
    <row r="153" spans="1:51" s="14" customFormat="1" ht="12">
      <c r="A153" s="14"/>
      <c r="B153" s="235"/>
      <c r="C153" s="236"/>
      <c r="D153" s="226" t="s">
        <v>135</v>
      </c>
      <c r="E153" s="237" t="s">
        <v>32</v>
      </c>
      <c r="F153" s="238" t="s">
        <v>220</v>
      </c>
      <c r="G153" s="236"/>
      <c r="H153" s="239">
        <v>14.3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135</v>
      </c>
      <c r="AU153" s="245" t="s">
        <v>86</v>
      </c>
      <c r="AV153" s="14" t="s">
        <v>86</v>
      </c>
      <c r="AW153" s="14" t="s">
        <v>38</v>
      </c>
      <c r="AX153" s="14" t="s">
        <v>77</v>
      </c>
      <c r="AY153" s="245" t="s">
        <v>124</v>
      </c>
    </row>
    <row r="154" spans="1:51" s="15" customFormat="1" ht="12">
      <c r="A154" s="15"/>
      <c r="B154" s="246"/>
      <c r="C154" s="247"/>
      <c r="D154" s="226" t="s">
        <v>135</v>
      </c>
      <c r="E154" s="248" t="s">
        <v>32</v>
      </c>
      <c r="F154" s="249" t="s">
        <v>204</v>
      </c>
      <c r="G154" s="247"/>
      <c r="H154" s="250">
        <v>127.1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6" t="s">
        <v>135</v>
      </c>
      <c r="AU154" s="256" t="s">
        <v>86</v>
      </c>
      <c r="AV154" s="15" t="s">
        <v>131</v>
      </c>
      <c r="AW154" s="15" t="s">
        <v>38</v>
      </c>
      <c r="AX154" s="15" t="s">
        <v>23</v>
      </c>
      <c r="AY154" s="256" t="s">
        <v>124</v>
      </c>
    </row>
    <row r="155" spans="1:65" s="2" customFormat="1" ht="16.5" customHeight="1">
      <c r="A155" s="39"/>
      <c r="B155" s="40"/>
      <c r="C155" s="206" t="s">
        <v>143</v>
      </c>
      <c r="D155" s="206" t="s">
        <v>126</v>
      </c>
      <c r="E155" s="207" t="s">
        <v>221</v>
      </c>
      <c r="F155" s="208" t="s">
        <v>222</v>
      </c>
      <c r="G155" s="209" t="s">
        <v>129</v>
      </c>
      <c r="H155" s="210">
        <v>4.608</v>
      </c>
      <c r="I155" s="211"/>
      <c r="J155" s="212">
        <f>ROUND(I155*H155,2)</f>
        <v>0</v>
      </c>
      <c r="K155" s="208" t="s">
        <v>32</v>
      </c>
      <c r="L155" s="45"/>
      <c r="M155" s="213" t="s">
        <v>32</v>
      </c>
      <c r="N155" s="214" t="s">
        <v>50</v>
      </c>
      <c r="O155" s="86"/>
      <c r="P155" s="215">
        <f>O155*H155</f>
        <v>0</v>
      </c>
      <c r="Q155" s="215">
        <v>0.00047</v>
      </c>
      <c r="R155" s="215">
        <f>Q155*H155</f>
        <v>0.0021657599999999996</v>
      </c>
      <c r="S155" s="215">
        <v>0</v>
      </c>
      <c r="T155" s="21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7" t="s">
        <v>131</v>
      </c>
      <c r="AT155" s="217" t="s">
        <v>126</v>
      </c>
      <c r="AU155" s="217" t="s">
        <v>86</v>
      </c>
      <c r="AY155" s="18" t="s">
        <v>124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131</v>
      </c>
      <c r="BK155" s="218">
        <f>ROUND(I155*H155,2)</f>
        <v>0</v>
      </c>
      <c r="BL155" s="18" t="s">
        <v>131</v>
      </c>
      <c r="BM155" s="217" t="s">
        <v>223</v>
      </c>
    </row>
    <row r="156" spans="1:51" s="13" customFormat="1" ht="12">
      <c r="A156" s="13"/>
      <c r="B156" s="224"/>
      <c r="C156" s="225"/>
      <c r="D156" s="226" t="s">
        <v>135</v>
      </c>
      <c r="E156" s="227" t="s">
        <v>32</v>
      </c>
      <c r="F156" s="228" t="s">
        <v>197</v>
      </c>
      <c r="G156" s="225"/>
      <c r="H156" s="227" t="s">
        <v>32</v>
      </c>
      <c r="I156" s="229"/>
      <c r="J156" s="225"/>
      <c r="K156" s="225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135</v>
      </c>
      <c r="AU156" s="234" t="s">
        <v>86</v>
      </c>
      <c r="AV156" s="13" t="s">
        <v>23</v>
      </c>
      <c r="AW156" s="13" t="s">
        <v>38</v>
      </c>
      <c r="AX156" s="13" t="s">
        <v>77</v>
      </c>
      <c r="AY156" s="234" t="s">
        <v>124</v>
      </c>
    </row>
    <row r="157" spans="1:51" s="13" customFormat="1" ht="12">
      <c r="A157" s="13"/>
      <c r="B157" s="224"/>
      <c r="C157" s="225"/>
      <c r="D157" s="226" t="s">
        <v>135</v>
      </c>
      <c r="E157" s="227" t="s">
        <v>32</v>
      </c>
      <c r="F157" s="228" t="s">
        <v>224</v>
      </c>
      <c r="G157" s="225"/>
      <c r="H157" s="227" t="s">
        <v>32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135</v>
      </c>
      <c r="AU157" s="234" t="s">
        <v>86</v>
      </c>
      <c r="AV157" s="13" t="s">
        <v>23</v>
      </c>
      <c r="AW157" s="13" t="s">
        <v>38</v>
      </c>
      <c r="AX157" s="13" t="s">
        <v>77</v>
      </c>
      <c r="AY157" s="234" t="s">
        <v>124</v>
      </c>
    </row>
    <row r="158" spans="1:51" s="14" customFormat="1" ht="12">
      <c r="A158" s="14"/>
      <c r="B158" s="235"/>
      <c r="C158" s="236"/>
      <c r="D158" s="226" t="s">
        <v>135</v>
      </c>
      <c r="E158" s="237" t="s">
        <v>32</v>
      </c>
      <c r="F158" s="238" t="s">
        <v>225</v>
      </c>
      <c r="G158" s="236"/>
      <c r="H158" s="239">
        <v>4.608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135</v>
      </c>
      <c r="AU158" s="245" t="s">
        <v>86</v>
      </c>
      <c r="AV158" s="14" t="s">
        <v>86</v>
      </c>
      <c r="AW158" s="14" t="s">
        <v>38</v>
      </c>
      <c r="AX158" s="14" t="s">
        <v>23</v>
      </c>
      <c r="AY158" s="245" t="s">
        <v>124</v>
      </c>
    </row>
    <row r="159" spans="1:63" s="12" customFormat="1" ht="22.8" customHeight="1">
      <c r="A159" s="12"/>
      <c r="B159" s="190"/>
      <c r="C159" s="191"/>
      <c r="D159" s="192" t="s">
        <v>76</v>
      </c>
      <c r="E159" s="204" t="s">
        <v>192</v>
      </c>
      <c r="F159" s="204" t="s">
        <v>226</v>
      </c>
      <c r="G159" s="191"/>
      <c r="H159" s="191"/>
      <c r="I159" s="194"/>
      <c r="J159" s="205">
        <f>BK159</f>
        <v>0</v>
      </c>
      <c r="K159" s="191"/>
      <c r="L159" s="196"/>
      <c r="M159" s="197"/>
      <c r="N159" s="198"/>
      <c r="O159" s="198"/>
      <c r="P159" s="199">
        <f>SUM(P160:P202)</f>
        <v>0</v>
      </c>
      <c r="Q159" s="198"/>
      <c r="R159" s="199">
        <f>SUM(R160:R202)</f>
        <v>0.0049900000000000005</v>
      </c>
      <c r="S159" s="198"/>
      <c r="T159" s="200">
        <f>SUM(T160:T202)</f>
        <v>32.0176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1" t="s">
        <v>23</v>
      </c>
      <c r="AT159" s="202" t="s">
        <v>76</v>
      </c>
      <c r="AU159" s="202" t="s">
        <v>23</v>
      </c>
      <c r="AY159" s="201" t="s">
        <v>124</v>
      </c>
      <c r="BK159" s="203">
        <f>SUM(BK160:BK202)</f>
        <v>0</v>
      </c>
    </row>
    <row r="160" spans="1:65" s="2" customFormat="1" ht="16.5" customHeight="1">
      <c r="A160" s="39"/>
      <c r="B160" s="40"/>
      <c r="C160" s="206" t="s">
        <v>227</v>
      </c>
      <c r="D160" s="206" t="s">
        <v>126</v>
      </c>
      <c r="E160" s="207" t="s">
        <v>228</v>
      </c>
      <c r="F160" s="208" t="s">
        <v>229</v>
      </c>
      <c r="G160" s="209" t="s">
        <v>154</v>
      </c>
      <c r="H160" s="210">
        <v>249.5</v>
      </c>
      <c r="I160" s="211"/>
      <c r="J160" s="212">
        <f>ROUND(I160*H160,2)</f>
        <v>0</v>
      </c>
      <c r="K160" s="208" t="s">
        <v>130</v>
      </c>
      <c r="L160" s="45"/>
      <c r="M160" s="213" t="s">
        <v>32</v>
      </c>
      <c r="N160" s="214" t="s">
        <v>50</v>
      </c>
      <c r="O160" s="86"/>
      <c r="P160" s="215">
        <f>O160*H160</f>
        <v>0</v>
      </c>
      <c r="Q160" s="215">
        <v>2E-05</v>
      </c>
      <c r="R160" s="215">
        <f>Q160*H160</f>
        <v>0.0049900000000000005</v>
      </c>
      <c r="S160" s="215">
        <v>0</v>
      </c>
      <c r="T160" s="21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7" t="s">
        <v>131</v>
      </c>
      <c r="AT160" s="217" t="s">
        <v>126</v>
      </c>
      <c r="AU160" s="217" t="s">
        <v>86</v>
      </c>
      <c r="AY160" s="18" t="s">
        <v>124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8" t="s">
        <v>131</v>
      </c>
      <c r="BK160" s="218">
        <f>ROUND(I160*H160,2)</f>
        <v>0</v>
      </c>
      <c r="BL160" s="18" t="s">
        <v>131</v>
      </c>
      <c r="BM160" s="217" t="s">
        <v>230</v>
      </c>
    </row>
    <row r="161" spans="1:47" s="2" customFormat="1" ht="12">
      <c r="A161" s="39"/>
      <c r="B161" s="40"/>
      <c r="C161" s="41"/>
      <c r="D161" s="219" t="s">
        <v>133</v>
      </c>
      <c r="E161" s="41"/>
      <c r="F161" s="220" t="s">
        <v>231</v>
      </c>
      <c r="G161" s="41"/>
      <c r="H161" s="41"/>
      <c r="I161" s="221"/>
      <c r="J161" s="41"/>
      <c r="K161" s="41"/>
      <c r="L161" s="45"/>
      <c r="M161" s="222"/>
      <c r="N161" s="223"/>
      <c r="O161" s="86"/>
      <c r="P161" s="86"/>
      <c r="Q161" s="86"/>
      <c r="R161" s="86"/>
      <c r="S161" s="86"/>
      <c r="T161" s="87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133</v>
      </c>
      <c r="AU161" s="18" t="s">
        <v>86</v>
      </c>
    </row>
    <row r="162" spans="1:51" s="13" customFormat="1" ht="12">
      <c r="A162" s="13"/>
      <c r="B162" s="224"/>
      <c r="C162" s="225"/>
      <c r="D162" s="226" t="s">
        <v>135</v>
      </c>
      <c r="E162" s="227" t="s">
        <v>32</v>
      </c>
      <c r="F162" s="228" t="s">
        <v>197</v>
      </c>
      <c r="G162" s="225"/>
      <c r="H162" s="227" t="s">
        <v>32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135</v>
      </c>
      <c r="AU162" s="234" t="s">
        <v>86</v>
      </c>
      <c r="AV162" s="13" t="s">
        <v>23</v>
      </c>
      <c r="AW162" s="13" t="s">
        <v>38</v>
      </c>
      <c r="AX162" s="13" t="s">
        <v>77</v>
      </c>
      <c r="AY162" s="234" t="s">
        <v>124</v>
      </c>
    </row>
    <row r="163" spans="1:51" s="13" customFormat="1" ht="12">
      <c r="A163" s="13"/>
      <c r="B163" s="224"/>
      <c r="C163" s="225"/>
      <c r="D163" s="226" t="s">
        <v>135</v>
      </c>
      <c r="E163" s="227" t="s">
        <v>32</v>
      </c>
      <c r="F163" s="228" t="s">
        <v>232</v>
      </c>
      <c r="G163" s="225"/>
      <c r="H163" s="227" t="s">
        <v>32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135</v>
      </c>
      <c r="AU163" s="234" t="s">
        <v>86</v>
      </c>
      <c r="AV163" s="13" t="s">
        <v>23</v>
      </c>
      <c r="AW163" s="13" t="s">
        <v>38</v>
      </c>
      <c r="AX163" s="13" t="s">
        <v>77</v>
      </c>
      <c r="AY163" s="234" t="s">
        <v>124</v>
      </c>
    </row>
    <row r="164" spans="1:51" s="14" customFormat="1" ht="12">
      <c r="A164" s="14"/>
      <c r="B164" s="235"/>
      <c r="C164" s="236"/>
      <c r="D164" s="226" t="s">
        <v>135</v>
      </c>
      <c r="E164" s="237" t="s">
        <v>32</v>
      </c>
      <c r="F164" s="238" t="s">
        <v>233</v>
      </c>
      <c r="G164" s="236"/>
      <c r="H164" s="239">
        <v>235.2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135</v>
      </c>
      <c r="AU164" s="245" t="s">
        <v>86</v>
      </c>
      <c r="AV164" s="14" t="s">
        <v>86</v>
      </c>
      <c r="AW164" s="14" t="s">
        <v>38</v>
      </c>
      <c r="AX164" s="14" t="s">
        <v>77</v>
      </c>
      <c r="AY164" s="245" t="s">
        <v>124</v>
      </c>
    </row>
    <row r="165" spans="1:51" s="13" customFormat="1" ht="12">
      <c r="A165" s="13"/>
      <c r="B165" s="224"/>
      <c r="C165" s="225"/>
      <c r="D165" s="226" t="s">
        <v>135</v>
      </c>
      <c r="E165" s="227" t="s">
        <v>32</v>
      </c>
      <c r="F165" s="228" t="s">
        <v>234</v>
      </c>
      <c r="G165" s="225"/>
      <c r="H165" s="227" t="s">
        <v>32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135</v>
      </c>
      <c r="AU165" s="234" t="s">
        <v>86</v>
      </c>
      <c r="AV165" s="13" t="s">
        <v>23</v>
      </c>
      <c r="AW165" s="13" t="s">
        <v>38</v>
      </c>
      <c r="AX165" s="13" t="s">
        <v>77</v>
      </c>
      <c r="AY165" s="234" t="s">
        <v>124</v>
      </c>
    </row>
    <row r="166" spans="1:51" s="14" customFormat="1" ht="12">
      <c r="A166" s="14"/>
      <c r="B166" s="235"/>
      <c r="C166" s="236"/>
      <c r="D166" s="226" t="s">
        <v>135</v>
      </c>
      <c r="E166" s="237" t="s">
        <v>32</v>
      </c>
      <c r="F166" s="238" t="s">
        <v>220</v>
      </c>
      <c r="G166" s="236"/>
      <c r="H166" s="239">
        <v>14.3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135</v>
      </c>
      <c r="AU166" s="245" t="s">
        <v>86</v>
      </c>
      <c r="AV166" s="14" t="s">
        <v>86</v>
      </c>
      <c r="AW166" s="14" t="s">
        <v>38</v>
      </c>
      <c r="AX166" s="14" t="s">
        <v>77</v>
      </c>
      <c r="AY166" s="245" t="s">
        <v>124</v>
      </c>
    </row>
    <row r="167" spans="1:51" s="15" customFormat="1" ht="12">
      <c r="A167" s="15"/>
      <c r="B167" s="246"/>
      <c r="C167" s="247"/>
      <c r="D167" s="226" t="s">
        <v>135</v>
      </c>
      <c r="E167" s="248" t="s">
        <v>32</v>
      </c>
      <c r="F167" s="249" t="s">
        <v>204</v>
      </c>
      <c r="G167" s="247"/>
      <c r="H167" s="250">
        <v>249.5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6" t="s">
        <v>135</v>
      </c>
      <c r="AU167" s="256" t="s">
        <v>86</v>
      </c>
      <c r="AV167" s="15" t="s">
        <v>131</v>
      </c>
      <c r="AW167" s="15" t="s">
        <v>38</v>
      </c>
      <c r="AX167" s="15" t="s">
        <v>23</v>
      </c>
      <c r="AY167" s="256" t="s">
        <v>124</v>
      </c>
    </row>
    <row r="168" spans="1:65" s="2" customFormat="1" ht="24.15" customHeight="1">
      <c r="A168" s="39"/>
      <c r="B168" s="40"/>
      <c r="C168" s="206" t="s">
        <v>235</v>
      </c>
      <c r="D168" s="206" t="s">
        <v>126</v>
      </c>
      <c r="E168" s="207" t="s">
        <v>236</v>
      </c>
      <c r="F168" s="208" t="s">
        <v>237</v>
      </c>
      <c r="G168" s="209" t="s">
        <v>175</v>
      </c>
      <c r="H168" s="210">
        <v>120.16</v>
      </c>
      <c r="I168" s="211"/>
      <c r="J168" s="212">
        <f>ROUND(I168*H168,2)</f>
        <v>0</v>
      </c>
      <c r="K168" s="208" t="s">
        <v>130</v>
      </c>
      <c r="L168" s="45"/>
      <c r="M168" s="213" t="s">
        <v>32</v>
      </c>
      <c r="N168" s="214" t="s">
        <v>50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7" t="s">
        <v>131</v>
      </c>
      <c r="AT168" s="217" t="s">
        <v>126</v>
      </c>
      <c r="AU168" s="217" t="s">
        <v>86</v>
      </c>
      <c r="AY168" s="18" t="s">
        <v>124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8" t="s">
        <v>131</v>
      </c>
      <c r="BK168" s="218">
        <f>ROUND(I168*H168,2)</f>
        <v>0</v>
      </c>
      <c r="BL168" s="18" t="s">
        <v>131</v>
      </c>
      <c r="BM168" s="217" t="s">
        <v>238</v>
      </c>
    </row>
    <row r="169" spans="1:47" s="2" customFormat="1" ht="12">
      <c r="A169" s="39"/>
      <c r="B169" s="40"/>
      <c r="C169" s="41"/>
      <c r="D169" s="219" t="s">
        <v>133</v>
      </c>
      <c r="E169" s="41"/>
      <c r="F169" s="220" t="s">
        <v>239</v>
      </c>
      <c r="G169" s="41"/>
      <c r="H169" s="41"/>
      <c r="I169" s="221"/>
      <c r="J169" s="41"/>
      <c r="K169" s="41"/>
      <c r="L169" s="45"/>
      <c r="M169" s="222"/>
      <c r="N169" s="223"/>
      <c r="O169" s="86"/>
      <c r="P169" s="86"/>
      <c r="Q169" s="86"/>
      <c r="R169" s="86"/>
      <c r="S169" s="86"/>
      <c r="T169" s="87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133</v>
      </c>
      <c r="AU169" s="18" t="s">
        <v>86</v>
      </c>
    </row>
    <row r="170" spans="1:51" s="13" customFormat="1" ht="12">
      <c r="A170" s="13"/>
      <c r="B170" s="224"/>
      <c r="C170" s="225"/>
      <c r="D170" s="226" t="s">
        <v>135</v>
      </c>
      <c r="E170" s="227" t="s">
        <v>32</v>
      </c>
      <c r="F170" s="228" t="s">
        <v>197</v>
      </c>
      <c r="G170" s="225"/>
      <c r="H170" s="227" t="s">
        <v>32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135</v>
      </c>
      <c r="AU170" s="234" t="s">
        <v>86</v>
      </c>
      <c r="AV170" s="13" t="s">
        <v>23</v>
      </c>
      <c r="AW170" s="13" t="s">
        <v>38</v>
      </c>
      <c r="AX170" s="13" t="s">
        <v>77</v>
      </c>
      <c r="AY170" s="234" t="s">
        <v>124</v>
      </c>
    </row>
    <row r="171" spans="1:51" s="13" customFormat="1" ht="12">
      <c r="A171" s="13"/>
      <c r="B171" s="224"/>
      <c r="C171" s="225"/>
      <c r="D171" s="226" t="s">
        <v>135</v>
      </c>
      <c r="E171" s="227" t="s">
        <v>32</v>
      </c>
      <c r="F171" s="228" t="s">
        <v>240</v>
      </c>
      <c r="G171" s="225"/>
      <c r="H171" s="227" t="s">
        <v>32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135</v>
      </c>
      <c r="AU171" s="234" t="s">
        <v>86</v>
      </c>
      <c r="AV171" s="13" t="s">
        <v>23</v>
      </c>
      <c r="AW171" s="13" t="s">
        <v>38</v>
      </c>
      <c r="AX171" s="13" t="s">
        <v>77</v>
      </c>
      <c r="AY171" s="234" t="s">
        <v>124</v>
      </c>
    </row>
    <row r="172" spans="1:51" s="14" customFormat="1" ht="12">
      <c r="A172" s="14"/>
      <c r="B172" s="235"/>
      <c r="C172" s="236"/>
      <c r="D172" s="226" t="s">
        <v>135</v>
      </c>
      <c r="E172" s="237" t="s">
        <v>32</v>
      </c>
      <c r="F172" s="238" t="s">
        <v>241</v>
      </c>
      <c r="G172" s="236"/>
      <c r="H172" s="239">
        <v>117.3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5" t="s">
        <v>135</v>
      </c>
      <c r="AU172" s="245" t="s">
        <v>86</v>
      </c>
      <c r="AV172" s="14" t="s">
        <v>86</v>
      </c>
      <c r="AW172" s="14" t="s">
        <v>38</v>
      </c>
      <c r="AX172" s="14" t="s">
        <v>77</v>
      </c>
      <c r="AY172" s="245" t="s">
        <v>124</v>
      </c>
    </row>
    <row r="173" spans="1:51" s="13" customFormat="1" ht="12">
      <c r="A173" s="13"/>
      <c r="B173" s="224"/>
      <c r="C173" s="225"/>
      <c r="D173" s="226" t="s">
        <v>135</v>
      </c>
      <c r="E173" s="227" t="s">
        <v>32</v>
      </c>
      <c r="F173" s="228" t="s">
        <v>242</v>
      </c>
      <c r="G173" s="225"/>
      <c r="H173" s="227" t="s">
        <v>32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135</v>
      </c>
      <c r="AU173" s="234" t="s">
        <v>86</v>
      </c>
      <c r="AV173" s="13" t="s">
        <v>23</v>
      </c>
      <c r="AW173" s="13" t="s">
        <v>38</v>
      </c>
      <c r="AX173" s="13" t="s">
        <v>77</v>
      </c>
      <c r="AY173" s="234" t="s">
        <v>124</v>
      </c>
    </row>
    <row r="174" spans="1:51" s="14" customFormat="1" ht="12">
      <c r="A174" s="14"/>
      <c r="B174" s="235"/>
      <c r="C174" s="236"/>
      <c r="D174" s="226" t="s">
        <v>135</v>
      </c>
      <c r="E174" s="237" t="s">
        <v>32</v>
      </c>
      <c r="F174" s="238" t="s">
        <v>203</v>
      </c>
      <c r="G174" s="236"/>
      <c r="H174" s="239">
        <v>2.86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135</v>
      </c>
      <c r="AU174" s="245" t="s">
        <v>86</v>
      </c>
      <c r="AV174" s="14" t="s">
        <v>86</v>
      </c>
      <c r="AW174" s="14" t="s">
        <v>38</v>
      </c>
      <c r="AX174" s="14" t="s">
        <v>77</v>
      </c>
      <c r="AY174" s="245" t="s">
        <v>124</v>
      </c>
    </row>
    <row r="175" spans="1:51" s="15" customFormat="1" ht="12">
      <c r="A175" s="15"/>
      <c r="B175" s="246"/>
      <c r="C175" s="247"/>
      <c r="D175" s="226" t="s">
        <v>135</v>
      </c>
      <c r="E175" s="248" t="s">
        <v>32</v>
      </c>
      <c r="F175" s="249" t="s">
        <v>204</v>
      </c>
      <c r="G175" s="247"/>
      <c r="H175" s="250">
        <v>120.16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6" t="s">
        <v>135</v>
      </c>
      <c r="AU175" s="256" t="s">
        <v>86</v>
      </c>
      <c r="AV175" s="15" t="s">
        <v>131</v>
      </c>
      <c r="AW175" s="15" t="s">
        <v>38</v>
      </c>
      <c r="AX175" s="15" t="s">
        <v>23</v>
      </c>
      <c r="AY175" s="256" t="s">
        <v>124</v>
      </c>
    </row>
    <row r="176" spans="1:65" s="2" customFormat="1" ht="16.5" customHeight="1">
      <c r="A176" s="39"/>
      <c r="B176" s="40"/>
      <c r="C176" s="206" t="s">
        <v>8</v>
      </c>
      <c r="D176" s="206" t="s">
        <v>126</v>
      </c>
      <c r="E176" s="207" t="s">
        <v>243</v>
      </c>
      <c r="F176" s="208" t="s">
        <v>244</v>
      </c>
      <c r="G176" s="209" t="s">
        <v>175</v>
      </c>
      <c r="H176" s="210">
        <v>120.16</v>
      </c>
      <c r="I176" s="211"/>
      <c r="J176" s="212">
        <f>ROUND(I176*H176,2)</f>
        <v>0</v>
      </c>
      <c r="K176" s="208" t="s">
        <v>32</v>
      </c>
      <c r="L176" s="45"/>
      <c r="M176" s="213" t="s">
        <v>32</v>
      </c>
      <c r="N176" s="214" t="s">
        <v>50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7" t="s">
        <v>131</v>
      </c>
      <c r="AT176" s="217" t="s">
        <v>126</v>
      </c>
      <c r="AU176" s="217" t="s">
        <v>86</v>
      </c>
      <c r="AY176" s="18" t="s">
        <v>124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8" t="s">
        <v>131</v>
      </c>
      <c r="BK176" s="218">
        <f>ROUND(I176*H176,2)</f>
        <v>0</v>
      </c>
      <c r="BL176" s="18" t="s">
        <v>131</v>
      </c>
      <c r="BM176" s="217" t="s">
        <v>245</v>
      </c>
    </row>
    <row r="177" spans="1:51" s="13" customFormat="1" ht="12">
      <c r="A177" s="13"/>
      <c r="B177" s="224"/>
      <c r="C177" s="225"/>
      <c r="D177" s="226" t="s">
        <v>135</v>
      </c>
      <c r="E177" s="227" t="s">
        <v>32</v>
      </c>
      <c r="F177" s="228" t="s">
        <v>197</v>
      </c>
      <c r="G177" s="225"/>
      <c r="H177" s="227" t="s">
        <v>32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135</v>
      </c>
      <c r="AU177" s="234" t="s">
        <v>86</v>
      </c>
      <c r="AV177" s="13" t="s">
        <v>23</v>
      </c>
      <c r="AW177" s="13" t="s">
        <v>38</v>
      </c>
      <c r="AX177" s="13" t="s">
        <v>77</v>
      </c>
      <c r="AY177" s="234" t="s">
        <v>124</v>
      </c>
    </row>
    <row r="178" spans="1:51" s="13" customFormat="1" ht="12">
      <c r="A178" s="13"/>
      <c r="B178" s="224"/>
      <c r="C178" s="225"/>
      <c r="D178" s="226" t="s">
        <v>135</v>
      </c>
      <c r="E178" s="227" t="s">
        <v>32</v>
      </c>
      <c r="F178" s="228" t="s">
        <v>240</v>
      </c>
      <c r="G178" s="225"/>
      <c r="H178" s="227" t="s">
        <v>32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135</v>
      </c>
      <c r="AU178" s="234" t="s">
        <v>86</v>
      </c>
      <c r="AV178" s="13" t="s">
        <v>23</v>
      </c>
      <c r="AW178" s="13" t="s">
        <v>38</v>
      </c>
      <c r="AX178" s="13" t="s">
        <v>77</v>
      </c>
      <c r="AY178" s="234" t="s">
        <v>124</v>
      </c>
    </row>
    <row r="179" spans="1:51" s="14" customFormat="1" ht="12">
      <c r="A179" s="14"/>
      <c r="B179" s="235"/>
      <c r="C179" s="236"/>
      <c r="D179" s="226" t="s">
        <v>135</v>
      </c>
      <c r="E179" s="237" t="s">
        <v>32</v>
      </c>
      <c r="F179" s="238" t="s">
        <v>241</v>
      </c>
      <c r="G179" s="236"/>
      <c r="H179" s="239">
        <v>117.3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135</v>
      </c>
      <c r="AU179" s="245" t="s">
        <v>86</v>
      </c>
      <c r="AV179" s="14" t="s">
        <v>86</v>
      </c>
      <c r="AW179" s="14" t="s">
        <v>38</v>
      </c>
      <c r="AX179" s="14" t="s">
        <v>77</v>
      </c>
      <c r="AY179" s="245" t="s">
        <v>124</v>
      </c>
    </row>
    <row r="180" spans="1:51" s="13" customFormat="1" ht="12">
      <c r="A180" s="13"/>
      <c r="B180" s="224"/>
      <c r="C180" s="225"/>
      <c r="D180" s="226" t="s">
        <v>135</v>
      </c>
      <c r="E180" s="227" t="s">
        <v>32</v>
      </c>
      <c r="F180" s="228" t="s">
        <v>242</v>
      </c>
      <c r="G180" s="225"/>
      <c r="H180" s="227" t="s">
        <v>32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135</v>
      </c>
      <c r="AU180" s="234" t="s">
        <v>86</v>
      </c>
      <c r="AV180" s="13" t="s">
        <v>23</v>
      </c>
      <c r="AW180" s="13" t="s">
        <v>38</v>
      </c>
      <c r="AX180" s="13" t="s">
        <v>77</v>
      </c>
      <c r="AY180" s="234" t="s">
        <v>124</v>
      </c>
    </row>
    <row r="181" spans="1:51" s="14" customFormat="1" ht="12">
      <c r="A181" s="14"/>
      <c r="B181" s="235"/>
      <c r="C181" s="236"/>
      <c r="D181" s="226" t="s">
        <v>135</v>
      </c>
      <c r="E181" s="237" t="s">
        <v>32</v>
      </c>
      <c r="F181" s="238" t="s">
        <v>203</v>
      </c>
      <c r="G181" s="236"/>
      <c r="H181" s="239">
        <v>2.86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135</v>
      </c>
      <c r="AU181" s="245" t="s">
        <v>86</v>
      </c>
      <c r="AV181" s="14" t="s">
        <v>86</v>
      </c>
      <c r="AW181" s="14" t="s">
        <v>38</v>
      </c>
      <c r="AX181" s="14" t="s">
        <v>77</v>
      </c>
      <c r="AY181" s="245" t="s">
        <v>124</v>
      </c>
    </row>
    <row r="182" spans="1:51" s="15" customFormat="1" ht="12">
      <c r="A182" s="15"/>
      <c r="B182" s="246"/>
      <c r="C182" s="247"/>
      <c r="D182" s="226" t="s">
        <v>135</v>
      </c>
      <c r="E182" s="248" t="s">
        <v>32</v>
      </c>
      <c r="F182" s="249" t="s">
        <v>204</v>
      </c>
      <c r="G182" s="247"/>
      <c r="H182" s="250">
        <v>120.16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6" t="s">
        <v>135</v>
      </c>
      <c r="AU182" s="256" t="s">
        <v>86</v>
      </c>
      <c r="AV182" s="15" t="s">
        <v>131</v>
      </c>
      <c r="AW182" s="15" t="s">
        <v>38</v>
      </c>
      <c r="AX182" s="15" t="s">
        <v>23</v>
      </c>
      <c r="AY182" s="256" t="s">
        <v>124</v>
      </c>
    </row>
    <row r="183" spans="1:65" s="2" customFormat="1" ht="33" customHeight="1">
      <c r="A183" s="39"/>
      <c r="B183" s="40"/>
      <c r="C183" s="206" t="s">
        <v>246</v>
      </c>
      <c r="D183" s="206" t="s">
        <v>126</v>
      </c>
      <c r="E183" s="207" t="s">
        <v>247</v>
      </c>
      <c r="F183" s="208" t="s">
        <v>248</v>
      </c>
      <c r="G183" s="209" t="s">
        <v>175</v>
      </c>
      <c r="H183" s="210">
        <v>800</v>
      </c>
      <c r="I183" s="211"/>
      <c r="J183" s="212">
        <f>ROUND(I183*H183,2)</f>
        <v>0</v>
      </c>
      <c r="K183" s="208" t="s">
        <v>130</v>
      </c>
      <c r="L183" s="45"/>
      <c r="M183" s="213" t="s">
        <v>32</v>
      </c>
      <c r="N183" s="214" t="s">
        <v>50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0.02</v>
      </c>
      <c r="T183" s="216">
        <f>S183*H183</f>
        <v>16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7" t="s">
        <v>131</v>
      </c>
      <c r="AT183" s="217" t="s">
        <v>126</v>
      </c>
      <c r="AU183" s="217" t="s">
        <v>86</v>
      </c>
      <c r="AY183" s="18" t="s">
        <v>124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8" t="s">
        <v>131</v>
      </c>
      <c r="BK183" s="218">
        <f>ROUND(I183*H183,2)</f>
        <v>0</v>
      </c>
      <c r="BL183" s="18" t="s">
        <v>131</v>
      </c>
      <c r="BM183" s="217" t="s">
        <v>249</v>
      </c>
    </row>
    <row r="184" spans="1:47" s="2" customFormat="1" ht="12">
      <c r="A184" s="39"/>
      <c r="B184" s="40"/>
      <c r="C184" s="41"/>
      <c r="D184" s="219" t="s">
        <v>133</v>
      </c>
      <c r="E184" s="41"/>
      <c r="F184" s="220" t="s">
        <v>250</v>
      </c>
      <c r="G184" s="41"/>
      <c r="H184" s="41"/>
      <c r="I184" s="221"/>
      <c r="J184" s="41"/>
      <c r="K184" s="41"/>
      <c r="L184" s="45"/>
      <c r="M184" s="222"/>
      <c r="N184" s="223"/>
      <c r="O184" s="86"/>
      <c r="P184" s="86"/>
      <c r="Q184" s="86"/>
      <c r="R184" s="86"/>
      <c r="S184" s="86"/>
      <c r="T184" s="87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133</v>
      </c>
      <c r="AU184" s="18" t="s">
        <v>86</v>
      </c>
    </row>
    <row r="185" spans="1:51" s="13" customFormat="1" ht="12">
      <c r="A185" s="13"/>
      <c r="B185" s="224"/>
      <c r="C185" s="225"/>
      <c r="D185" s="226" t="s">
        <v>135</v>
      </c>
      <c r="E185" s="227" t="s">
        <v>32</v>
      </c>
      <c r="F185" s="228" t="s">
        <v>251</v>
      </c>
      <c r="G185" s="225"/>
      <c r="H185" s="227" t="s">
        <v>32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135</v>
      </c>
      <c r="AU185" s="234" t="s">
        <v>86</v>
      </c>
      <c r="AV185" s="13" t="s">
        <v>23</v>
      </c>
      <c r="AW185" s="13" t="s">
        <v>38</v>
      </c>
      <c r="AX185" s="13" t="s">
        <v>77</v>
      </c>
      <c r="AY185" s="234" t="s">
        <v>124</v>
      </c>
    </row>
    <row r="186" spans="1:51" s="13" customFormat="1" ht="12">
      <c r="A186" s="13"/>
      <c r="B186" s="224"/>
      <c r="C186" s="225"/>
      <c r="D186" s="226" t="s">
        <v>135</v>
      </c>
      <c r="E186" s="227" t="s">
        <v>32</v>
      </c>
      <c r="F186" s="228" t="s">
        <v>252</v>
      </c>
      <c r="G186" s="225"/>
      <c r="H186" s="227" t="s">
        <v>32</v>
      </c>
      <c r="I186" s="229"/>
      <c r="J186" s="225"/>
      <c r="K186" s="225"/>
      <c r="L186" s="230"/>
      <c r="M186" s="231"/>
      <c r="N186" s="232"/>
      <c r="O186" s="232"/>
      <c r="P186" s="232"/>
      <c r="Q186" s="232"/>
      <c r="R186" s="232"/>
      <c r="S186" s="232"/>
      <c r="T186" s="23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4" t="s">
        <v>135</v>
      </c>
      <c r="AU186" s="234" t="s">
        <v>86</v>
      </c>
      <c r="AV186" s="13" t="s">
        <v>23</v>
      </c>
      <c r="AW186" s="13" t="s">
        <v>38</v>
      </c>
      <c r="AX186" s="13" t="s">
        <v>77</v>
      </c>
      <c r="AY186" s="234" t="s">
        <v>124</v>
      </c>
    </row>
    <row r="187" spans="1:51" s="14" customFormat="1" ht="12">
      <c r="A187" s="14"/>
      <c r="B187" s="235"/>
      <c r="C187" s="236"/>
      <c r="D187" s="226" t="s">
        <v>135</v>
      </c>
      <c r="E187" s="237" t="s">
        <v>32</v>
      </c>
      <c r="F187" s="238" t="s">
        <v>253</v>
      </c>
      <c r="G187" s="236"/>
      <c r="H187" s="239">
        <v>800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5" t="s">
        <v>135</v>
      </c>
      <c r="AU187" s="245" t="s">
        <v>86</v>
      </c>
      <c r="AV187" s="14" t="s">
        <v>86</v>
      </c>
      <c r="AW187" s="14" t="s">
        <v>38</v>
      </c>
      <c r="AX187" s="14" t="s">
        <v>23</v>
      </c>
      <c r="AY187" s="245" t="s">
        <v>124</v>
      </c>
    </row>
    <row r="188" spans="1:65" s="2" customFormat="1" ht="16.5" customHeight="1">
      <c r="A188" s="39"/>
      <c r="B188" s="40"/>
      <c r="C188" s="206" t="s">
        <v>254</v>
      </c>
      <c r="D188" s="206" t="s">
        <v>126</v>
      </c>
      <c r="E188" s="207" t="s">
        <v>255</v>
      </c>
      <c r="F188" s="208" t="s">
        <v>256</v>
      </c>
      <c r="G188" s="209" t="s">
        <v>175</v>
      </c>
      <c r="H188" s="210">
        <v>45.12</v>
      </c>
      <c r="I188" s="211"/>
      <c r="J188" s="212">
        <f>ROUND(I188*H188,2)</f>
        <v>0</v>
      </c>
      <c r="K188" s="208" t="s">
        <v>130</v>
      </c>
      <c r="L188" s="45"/>
      <c r="M188" s="213" t="s">
        <v>32</v>
      </c>
      <c r="N188" s="214" t="s">
        <v>50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0.355</v>
      </c>
      <c r="T188" s="216">
        <f>S188*H188</f>
        <v>16.017599999999998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7" t="s">
        <v>131</v>
      </c>
      <c r="AT188" s="217" t="s">
        <v>126</v>
      </c>
      <c r="AU188" s="217" t="s">
        <v>86</v>
      </c>
      <c r="AY188" s="18" t="s">
        <v>124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8" t="s">
        <v>131</v>
      </c>
      <c r="BK188" s="218">
        <f>ROUND(I188*H188,2)</f>
        <v>0</v>
      </c>
      <c r="BL188" s="18" t="s">
        <v>131</v>
      </c>
      <c r="BM188" s="217" t="s">
        <v>257</v>
      </c>
    </row>
    <row r="189" spans="1:47" s="2" customFormat="1" ht="12">
      <c r="A189" s="39"/>
      <c r="B189" s="40"/>
      <c r="C189" s="41"/>
      <c r="D189" s="219" t="s">
        <v>133</v>
      </c>
      <c r="E189" s="41"/>
      <c r="F189" s="220" t="s">
        <v>258</v>
      </c>
      <c r="G189" s="41"/>
      <c r="H189" s="41"/>
      <c r="I189" s="221"/>
      <c r="J189" s="41"/>
      <c r="K189" s="41"/>
      <c r="L189" s="45"/>
      <c r="M189" s="222"/>
      <c r="N189" s="223"/>
      <c r="O189" s="86"/>
      <c r="P189" s="86"/>
      <c r="Q189" s="86"/>
      <c r="R189" s="86"/>
      <c r="S189" s="86"/>
      <c r="T189" s="87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133</v>
      </c>
      <c r="AU189" s="18" t="s">
        <v>86</v>
      </c>
    </row>
    <row r="190" spans="1:51" s="13" customFormat="1" ht="12">
      <c r="A190" s="13"/>
      <c r="B190" s="224"/>
      <c r="C190" s="225"/>
      <c r="D190" s="226" t="s">
        <v>135</v>
      </c>
      <c r="E190" s="227" t="s">
        <v>32</v>
      </c>
      <c r="F190" s="228" t="s">
        <v>259</v>
      </c>
      <c r="G190" s="225"/>
      <c r="H190" s="227" t="s">
        <v>32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135</v>
      </c>
      <c r="AU190" s="234" t="s">
        <v>86</v>
      </c>
      <c r="AV190" s="13" t="s">
        <v>23</v>
      </c>
      <c r="AW190" s="13" t="s">
        <v>38</v>
      </c>
      <c r="AX190" s="13" t="s">
        <v>77</v>
      </c>
      <c r="AY190" s="234" t="s">
        <v>124</v>
      </c>
    </row>
    <row r="191" spans="1:51" s="14" customFormat="1" ht="12">
      <c r="A191" s="14"/>
      <c r="B191" s="235"/>
      <c r="C191" s="236"/>
      <c r="D191" s="226" t="s">
        <v>135</v>
      </c>
      <c r="E191" s="237" t="s">
        <v>32</v>
      </c>
      <c r="F191" s="238" t="s">
        <v>260</v>
      </c>
      <c r="G191" s="236"/>
      <c r="H191" s="239">
        <v>45.12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5" t="s">
        <v>135</v>
      </c>
      <c r="AU191" s="245" t="s">
        <v>86</v>
      </c>
      <c r="AV191" s="14" t="s">
        <v>86</v>
      </c>
      <c r="AW191" s="14" t="s">
        <v>38</v>
      </c>
      <c r="AX191" s="14" t="s">
        <v>23</v>
      </c>
      <c r="AY191" s="245" t="s">
        <v>124</v>
      </c>
    </row>
    <row r="192" spans="1:65" s="2" customFormat="1" ht="16.5" customHeight="1">
      <c r="A192" s="39"/>
      <c r="B192" s="40"/>
      <c r="C192" s="206" t="s">
        <v>261</v>
      </c>
      <c r="D192" s="206" t="s">
        <v>126</v>
      </c>
      <c r="E192" s="207" t="s">
        <v>262</v>
      </c>
      <c r="F192" s="208" t="s">
        <v>263</v>
      </c>
      <c r="G192" s="209" t="s">
        <v>175</v>
      </c>
      <c r="H192" s="210">
        <v>45.12</v>
      </c>
      <c r="I192" s="211"/>
      <c r="J192" s="212">
        <f>ROUND(I192*H192,2)</f>
        <v>0</v>
      </c>
      <c r="K192" s="208" t="s">
        <v>130</v>
      </c>
      <c r="L192" s="45"/>
      <c r="M192" s="213" t="s">
        <v>32</v>
      </c>
      <c r="N192" s="214" t="s">
        <v>50</v>
      </c>
      <c r="O192" s="86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7" t="s">
        <v>131</v>
      </c>
      <c r="AT192" s="217" t="s">
        <v>126</v>
      </c>
      <c r="AU192" s="217" t="s">
        <v>86</v>
      </c>
      <c r="AY192" s="18" t="s">
        <v>124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8" t="s">
        <v>131</v>
      </c>
      <c r="BK192" s="218">
        <f>ROUND(I192*H192,2)</f>
        <v>0</v>
      </c>
      <c r="BL192" s="18" t="s">
        <v>131</v>
      </c>
      <c r="BM192" s="217" t="s">
        <v>264</v>
      </c>
    </row>
    <row r="193" spans="1:47" s="2" customFormat="1" ht="12">
      <c r="A193" s="39"/>
      <c r="B193" s="40"/>
      <c r="C193" s="41"/>
      <c r="D193" s="219" t="s">
        <v>133</v>
      </c>
      <c r="E193" s="41"/>
      <c r="F193" s="220" t="s">
        <v>265</v>
      </c>
      <c r="G193" s="41"/>
      <c r="H193" s="41"/>
      <c r="I193" s="221"/>
      <c r="J193" s="41"/>
      <c r="K193" s="41"/>
      <c r="L193" s="45"/>
      <c r="M193" s="222"/>
      <c r="N193" s="223"/>
      <c r="O193" s="86"/>
      <c r="P193" s="86"/>
      <c r="Q193" s="86"/>
      <c r="R193" s="86"/>
      <c r="S193" s="86"/>
      <c r="T193" s="87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133</v>
      </c>
      <c r="AU193" s="18" t="s">
        <v>86</v>
      </c>
    </row>
    <row r="194" spans="1:51" s="13" customFormat="1" ht="12">
      <c r="A194" s="13"/>
      <c r="B194" s="224"/>
      <c r="C194" s="225"/>
      <c r="D194" s="226" t="s">
        <v>135</v>
      </c>
      <c r="E194" s="227" t="s">
        <v>32</v>
      </c>
      <c r="F194" s="228" t="s">
        <v>266</v>
      </c>
      <c r="G194" s="225"/>
      <c r="H194" s="227" t="s">
        <v>32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135</v>
      </c>
      <c r="AU194" s="234" t="s">
        <v>86</v>
      </c>
      <c r="AV194" s="13" t="s">
        <v>23</v>
      </c>
      <c r="AW194" s="13" t="s">
        <v>38</v>
      </c>
      <c r="AX194" s="13" t="s">
        <v>77</v>
      </c>
      <c r="AY194" s="234" t="s">
        <v>124</v>
      </c>
    </row>
    <row r="195" spans="1:51" s="14" customFormat="1" ht="12">
      <c r="A195" s="14"/>
      <c r="B195" s="235"/>
      <c r="C195" s="236"/>
      <c r="D195" s="226" t="s">
        <v>135</v>
      </c>
      <c r="E195" s="237" t="s">
        <v>32</v>
      </c>
      <c r="F195" s="238" t="s">
        <v>260</v>
      </c>
      <c r="G195" s="236"/>
      <c r="H195" s="239">
        <v>45.12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135</v>
      </c>
      <c r="AU195" s="245" t="s">
        <v>86</v>
      </c>
      <c r="AV195" s="14" t="s">
        <v>86</v>
      </c>
      <c r="AW195" s="14" t="s">
        <v>38</v>
      </c>
      <c r="AX195" s="14" t="s">
        <v>23</v>
      </c>
      <c r="AY195" s="245" t="s">
        <v>124</v>
      </c>
    </row>
    <row r="196" spans="1:65" s="2" customFormat="1" ht="16.5" customHeight="1">
      <c r="A196" s="39"/>
      <c r="B196" s="40"/>
      <c r="C196" s="206" t="s">
        <v>267</v>
      </c>
      <c r="D196" s="206" t="s">
        <v>126</v>
      </c>
      <c r="E196" s="207" t="s">
        <v>268</v>
      </c>
      <c r="F196" s="208" t="s">
        <v>269</v>
      </c>
      <c r="G196" s="209" t="s">
        <v>270</v>
      </c>
      <c r="H196" s="210">
        <v>5.373</v>
      </c>
      <c r="I196" s="211"/>
      <c r="J196" s="212">
        <f>ROUND(I196*H196,2)</f>
        <v>0</v>
      </c>
      <c r="K196" s="208" t="s">
        <v>32</v>
      </c>
      <c r="L196" s="45"/>
      <c r="M196" s="213" t="s">
        <v>32</v>
      </c>
      <c r="N196" s="214" t="s">
        <v>50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7" t="s">
        <v>131</v>
      </c>
      <c r="AT196" s="217" t="s">
        <v>126</v>
      </c>
      <c r="AU196" s="217" t="s">
        <v>86</v>
      </c>
      <c r="AY196" s="18" t="s">
        <v>124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8" t="s">
        <v>131</v>
      </c>
      <c r="BK196" s="218">
        <f>ROUND(I196*H196,2)</f>
        <v>0</v>
      </c>
      <c r="BL196" s="18" t="s">
        <v>131</v>
      </c>
      <c r="BM196" s="217" t="s">
        <v>271</v>
      </c>
    </row>
    <row r="197" spans="1:51" s="13" customFormat="1" ht="12">
      <c r="A197" s="13"/>
      <c r="B197" s="224"/>
      <c r="C197" s="225"/>
      <c r="D197" s="226" t="s">
        <v>135</v>
      </c>
      <c r="E197" s="227" t="s">
        <v>32</v>
      </c>
      <c r="F197" s="228" t="s">
        <v>272</v>
      </c>
      <c r="G197" s="225"/>
      <c r="H197" s="227" t="s">
        <v>32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135</v>
      </c>
      <c r="AU197" s="234" t="s">
        <v>86</v>
      </c>
      <c r="AV197" s="13" t="s">
        <v>23</v>
      </c>
      <c r="AW197" s="13" t="s">
        <v>38</v>
      </c>
      <c r="AX197" s="13" t="s">
        <v>77</v>
      </c>
      <c r="AY197" s="234" t="s">
        <v>124</v>
      </c>
    </row>
    <row r="198" spans="1:51" s="13" customFormat="1" ht="12">
      <c r="A198" s="13"/>
      <c r="B198" s="224"/>
      <c r="C198" s="225"/>
      <c r="D198" s="226" t="s">
        <v>135</v>
      </c>
      <c r="E198" s="227" t="s">
        <v>32</v>
      </c>
      <c r="F198" s="228" t="s">
        <v>273</v>
      </c>
      <c r="G198" s="225"/>
      <c r="H198" s="227" t="s">
        <v>32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135</v>
      </c>
      <c r="AU198" s="234" t="s">
        <v>86</v>
      </c>
      <c r="AV198" s="13" t="s">
        <v>23</v>
      </c>
      <c r="AW198" s="13" t="s">
        <v>38</v>
      </c>
      <c r="AX198" s="13" t="s">
        <v>77</v>
      </c>
      <c r="AY198" s="234" t="s">
        <v>124</v>
      </c>
    </row>
    <row r="199" spans="1:51" s="13" customFormat="1" ht="12">
      <c r="A199" s="13"/>
      <c r="B199" s="224"/>
      <c r="C199" s="225"/>
      <c r="D199" s="226" t="s">
        <v>135</v>
      </c>
      <c r="E199" s="227" t="s">
        <v>32</v>
      </c>
      <c r="F199" s="228" t="s">
        <v>169</v>
      </c>
      <c r="G199" s="225"/>
      <c r="H199" s="227" t="s">
        <v>32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135</v>
      </c>
      <c r="AU199" s="234" t="s">
        <v>86</v>
      </c>
      <c r="AV199" s="13" t="s">
        <v>23</v>
      </c>
      <c r="AW199" s="13" t="s">
        <v>38</v>
      </c>
      <c r="AX199" s="13" t="s">
        <v>77</v>
      </c>
      <c r="AY199" s="234" t="s">
        <v>124</v>
      </c>
    </row>
    <row r="200" spans="1:51" s="13" customFormat="1" ht="12">
      <c r="A200" s="13"/>
      <c r="B200" s="224"/>
      <c r="C200" s="225"/>
      <c r="D200" s="226" t="s">
        <v>135</v>
      </c>
      <c r="E200" s="227" t="s">
        <v>32</v>
      </c>
      <c r="F200" s="228" t="s">
        <v>274</v>
      </c>
      <c r="G200" s="225"/>
      <c r="H200" s="227" t="s">
        <v>32</v>
      </c>
      <c r="I200" s="229"/>
      <c r="J200" s="225"/>
      <c r="K200" s="225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135</v>
      </c>
      <c r="AU200" s="234" t="s">
        <v>86</v>
      </c>
      <c r="AV200" s="13" t="s">
        <v>23</v>
      </c>
      <c r="AW200" s="13" t="s">
        <v>38</v>
      </c>
      <c r="AX200" s="13" t="s">
        <v>77</v>
      </c>
      <c r="AY200" s="234" t="s">
        <v>124</v>
      </c>
    </row>
    <row r="201" spans="1:51" s="14" customFormat="1" ht="12">
      <c r="A201" s="14"/>
      <c r="B201" s="235"/>
      <c r="C201" s="236"/>
      <c r="D201" s="226" t="s">
        <v>135</v>
      </c>
      <c r="E201" s="237" t="s">
        <v>32</v>
      </c>
      <c r="F201" s="238" t="s">
        <v>275</v>
      </c>
      <c r="G201" s="236"/>
      <c r="H201" s="239">
        <v>5.373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5" t="s">
        <v>135</v>
      </c>
      <c r="AU201" s="245" t="s">
        <v>86</v>
      </c>
      <c r="AV201" s="14" t="s">
        <v>86</v>
      </c>
      <c r="AW201" s="14" t="s">
        <v>38</v>
      </c>
      <c r="AX201" s="14" t="s">
        <v>77</v>
      </c>
      <c r="AY201" s="245" t="s">
        <v>124</v>
      </c>
    </row>
    <row r="202" spans="1:51" s="15" customFormat="1" ht="12">
      <c r="A202" s="15"/>
      <c r="B202" s="246"/>
      <c r="C202" s="247"/>
      <c r="D202" s="226" t="s">
        <v>135</v>
      </c>
      <c r="E202" s="248" t="s">
        <v>32</v>
      </c>
      <c r="F202" s="249" t="s">
        <v>204</v>
      </c>
      <c r="G202" s="247"/>
      <c r="H202" s="250">
        <v>5.373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6" t="s">
        <v>135</v>
      </c>
      <c r="AU202" s="256" t="s">
        <v>86</v>
      </c>
      <c r="AV202" s="15" t="s">
        <v>131</v>
      </c>
      <c r="AW202" s="15" t="s">
        <v>38</v>
      </c>
      <c r="AX202" s="15" t="s">
        <v>23</v>
      </c>
      <c r="AY202" s="256" t="s">
        <v>124</v>
      </c>
    </row>
    <row r="203" spans="1:63" s="12" customFormat="1" ht="22.8" customHeight="1">
      <c r="A203" s="12"/>
      <c r="B203" s="190"/>
      <c r="C203" s="191"/>
      <c r="D203" s="192" t="s">
        <v>76</v>
      </c>
      <c r="E203" s="204" t="s">
        <v>276</v>
      </c>
      <c r="F203" s="204" t="s">
        <v>277</v>
      </c>
      <c r="G203" s="191"/>
      <c r="H203" s="191"/>
      <c r="I203" s="194"/>
      <c r="J203" s="205">
        <f>BK203</f>
        <v>0</v>
      </c>
      <c r="K203" s="191"/>
      <c r="L203" s="196"/>
      <c r="M203" s="197"/>
      <c r="N203" s="198"/>
      <c r="O203" s="198"/>
      <c r="P203" s="199">
        <f>SUM(P204:P206)</f>
        <v>0</v>
      </c>
      <c r="Q203" s="198"/>
      <c r="R203" s="199">
        <f>SUM(R204:R206)</f>
        <v>0</v>
      </c>
      <c r="S203" s="198"/>
      <c r="T203" s="200">
        <f>SUM(T204:T206)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1" t="s">
        <v>23</v>
      </c>
      <c r="AT203" s="202" t="s">
        <v>76</v>
      </c>
      <c r="AU203" s="202" t="s">
        <v>23</v>
      </c>
      <c r="AY203" s="201" t="s">
        <v>124</v>
      </c>
      <c r="BK203" s="203">
        <f>SUM(BK204:BK206)</f>
        <v>0</v>
      </c>
    </row>
    <row r="204" spans="1:65" s="2" customFormat="1" ht="24.15" customHeight="1">
      <c r="A204" s="39"/>
      <c r="B204" s="40"/>
      <c r="C204" s="206" t="s">
        <v>278</v>
      </c>
      <c r="D204" s="206" t="s">
        <v>126</v>
      </c>
      <c r="E204" s="207" t="s">
        <v>279</v>
      </c>
      <c r="F204" s="208" t="s">
        <v>280</v>
      </c>
      <c r="G204" s="209" t="s">
        <v>147</v>
      </c>
      <c r="H204" s="210">
        <v>12.345</v>
      </c>
      <c r="I204" s="211"/>
      <c r="J204" s="212">
        <f>ROUND(I204*H204,2)</f>
        <v>0</v>
      </c>
      <c r="K204" s="208" t="s">
        <v>32</v>
      </c>
      <c r="L204" s="45"/>
      <c r="M204" s="213" t="s">
        <v>32</v>
      </c>
      <c r="N204" s="214" t="s">
        <v>50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7" t="s">
        <v>131</v>
      </c>
      <c r="AT204" s="217" t="s">
        <v>126</v>
      </c>
      <c r="AU204" s="217" t="s">
        <v>86</v>
      </c>
      <c r="AY204" s="18" t="s">
        <v>124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131</v>
      </c>
      <c r="BK204" s="218">
        <f>ROUND(I204*H204,2)</f>
        <v>0</v>
      </c>
      <c r="BL204" s="18" t="s">
        <v>131</v>
      </c>
      <c r="BM204" s="217" t="s">
        <v>281</v>
      </c>
    </row>
    <row r="205" spans="1:51" s="13" customFormat="1" ht="12">
      <c r="A205" s="13"/>
      <c r="B205" s="224"/>
      <c r="C205" s="225"/>
      <c r="D205" s="226" t="s">
        <v>135</v>
      </c>
      <c r="E205" s="227" t="s">
        <v>32</v>
      </c>
      <c r="F205" s="228" t="s">
        <v>282</v>
      </c>
      <c r="G205" s="225"/>
      <c r="H205" s="227" t="s">
        <v>32</v>
      </c>
      <c r="I205" s="229"/>
      <c r="J205" s="225"/>
      <c r="K205" s="225"/>
      <c r="L205" s="230"/>
      <c r="M205" s="231"/>
      <c r="N205" s="232"/>
      <c r="O205" s="232"/>
      <c r="P205" s="232"/>
      <c r="Q205" s="232"/>
      <c r="R205" s="232"/>
      <c r="S205" s="232"/>
      <c r="T205" s="23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4" t="s">
        <v>135</v>
      </c>
      <c r="AU205" s="234" t="s">
        <v>86</v>
      </c>
      <c r="AV205" s="13" t="s">
        <v>23</v>
      </c>
      <c r="AW205" s="13" t="s">
        <v>38</v>
      </c>
      <c r="AX205" s="13" t="s">
        <v>77</v>
      </c>
      <c r="AY205" s="234" t="s">
        <v>124</v>
      </c>
    </row>
    <row r="206" spans="1:51" s="14" customFormat="1" ht="12">
      <c r="A206" s="14"/>
      <c r="B206" s="235"/>
      <c r="C206" s="236"/>
      <c r="D206" s="226" t="s">
        <v>135</v>
      </c>
      <c r="E206" s="237" t="s">
        <v>32</v>
      </c>
      <c r="F206" s="238" t="s">
        <v>283</v>
      </c>
      <c r="G206" s="236"/>
      <c r="H206" s="239">
        <v>12.345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5" t="s">
        <v>135</v>
      </c>
      <c r="AU206" s="245" t="s">
        <v>86</v>
      </c>
      <c r="AV206" s="14" t="s">
        <v>86</v>
      </c>
      <c r="AW206" s="14" t="s">
        <v>38</v>
      </c>
      <c r="AX206" s="14" t="s">
        <v>23</v>
      </c>
      <c r="AY206" s="245" t="s">
        <v>124</v>
      </c>
    </row>
    <row r="207" spans="1:63" s="12" customFormat="1" ht="22.8" customHeight="1">
      <c r="A207" s="12"/>
      <c r="B207" s="190"/>
      <c r="C207" s="191"/>
      <c r="D207" s="192" t="s">
        <v>76</v>
      </c>
      <c r="E207" s="204" t="s">
        <v>284</v>
      </c>
      <c r="F207" s="204" t="s">
        <v>285</v>
      </c>
      <c r="G207" s="191"/>
      <c r="H207" s="191"/>
      <c r="I207" s="194"/>
      <c r="J207" s="205">
        <f>BK207</f>
        <v>0</v>
      </c>
      <c r="K207" s="191"/>
      <c r="L207" s="196"/>
      <c r="M207" s="197"/>
      <c r="N207" s="198"/>
      <c r="O207" s="198"/>
      <c r="P207" s="199">
        <f>SUM(P208:P209)</f>
        <v>0</v>
      </c>
      <c r="Q207" s="198"/>
      <c r="R207" s="199">
        <f>SUM(R208:R209)</f>
        <v>0</v>
      </c>
      <c r="S207" s="198"/>
      <c r="T207" s="200">
        <f>SUM(T208:T209)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1" t="s">
        <v>23</v>
      </c>
      <c r="AT207" s="202" t="s">
        <v>76</v>
      </c>
      <c r="AU207" s="202" t="s">
        <v>23</v>
      </c>
      <c r="AY207" s="201" t="s">
        <v>124</v>
      </c>
      <c r="BK207" s="203">
        <f>SUM(BK208:BK209)</f>
        <v>0</v>
      </c>
    </row>
    <row r="208" spans="1:65" s="2" customFormat="1" ht="16.5" customHeight="1">
      <c r="A208" s="39"/>
      <c r="B208" s="40"/>
      <c r="C208" s="206" t="s">
        <v>7</v>
      </c>
      <c r="D208" s="206" t="s">
        <v>126</v>
      </c>
      <c r="E208" s="207" t="s">
        <v>286</v>
      </c>
      <c r="F208" s="208" t="s">
        <v>287</v>
      </c>
      <c r="G208" s="209" t="s">
        <v>147</v>
      </c>
      <c r="H208" s="210">
        <v>10.422</v>
      </c>
      <c r="I208" s="211"/>
      <c r="J208" s="212">
        <f>ROUND(I208*H208,2)</f>
        <v>0</v>
      </c>
      <c r="K208" s="208" t="s">
        <v>130</v>
      </c>
      <c r="L208" s="45"/>
      <c r="M208" s="213" t="s">
        <v>32</v>
      </c>
      <c r="N208" s="214" t="s">
        <v>50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7" t="s">
        <v>131</v>
      </c>
      <c r="AT208" s="217" t="s">
        <v>126</v>
      </c>
      <c r="AU208" s="217" t="s">
        <v>86</v>
      </c>
      <c r="AY208" s="18" t="s">
        <v>124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8" t="s">
        <v>131</v>
      </c>
      <c r="BK208" s="218">
        <f>ROUND(I208*H208,2)</f>
        <v>0</v>
      </c>
      <c r="BL208" s="18" t="s">
        <v>131</v>
      </c>
      <c r="BM208" s="217" t="s">
        <v>288</v>
      </c>
    </row>
    <row r="209" spans="1:47" s="2" customFormat="1" ht="12">
      <c r="A209" s="39"/>
      <c r="B209" s="40"/>
      <c r="C209" s="41"/>
      <c r="D209" s="219" t="s">
        <v>133</v>
      </c>
      <c r="E209" s="41"/>
      <c r="F209" s="220" t="s">
        <v>289</v>
      </c>
      <c r="G209" s="41"/>
      <c r="H209" s="41"/>
      <c r="I209" s="221"/>
      <c r="J209" s="41"/>
      <c r="K209" s="41"/>
      <c r="L209" s="45"/>
      <c r="M209" s="222"/>
      <c r="N209" s="223"/>
      <c r="O209" s="86"/>
      <c r="P209" s="86"/>
      <c r="Q209" s="86"/>
      <c r="R209" s="86"/>
      <c r="S209" s="86"/>
      <c r="T209" s="87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133</v>
      </c>
      <c r="AU209" s="18" t="s">
        <v>86</v>
      </c>
    </row>
    <row r="210" spans="1:63" s="12" customFormat="1" ht="25.9" customHeight="1">
      <c r="A210" s="12"/>
      <c r="B210" s="190"/>
      <c r="C210" s="191"/>
      <c r="D210" s="192" t="s">
        <v>76</v>
      </c>
      <c r="E210" s="193" t="s">
        <v>290</v>
      </c>
      <c r="F210" s="193" t="s">
        <v>291</v>
      </c>
      <c r="G210" s="191"/>
      <c r="H210" s="191"/>
      <c r="I210" s="194"/>
      <c r="J210" s="195">
        <f>BK210</f>
        <v>0</v>
      </c>
      <c r="K210" s="191"/>
      <c r="L210" s="196"/>
      <c r="M210" s="197"/>
      <c r="N210" s="198"/>
      <c r="O210" s="198"/>
      <c r="P210" s="199">
        <f>P211+P227</f>
        <v>0</v>
      </c>
      <c r="Q210" s="198"/>
      <c r="R210" s="199">
        <f>R211+R227</f>
        <v>0.05784676</v>
      </c>
      <c r="S210" s="198"/>
      <c r="T210" s="200">
        <f>T211+T227</f>
        <v>0.158803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1" t="s">
        <v>86</v>
      </c>
      <c r="AT210" s="202" t="s">
        <v>76</v>
      </c>
      <c r="AU210" s="202" t="s">
        <v>77</v>
      </c>
      <c r="AY210" s="201" t="s">
        <v>124</v>
      </c>
      <c r="BK210" s="203">
        <f>BK211+BK227</f>
        <v>0</v>
      </c>
    </row>
    <row r="211" spans="1:63" s="12" customFormat="1" ht="22.8" customHeight="1">
      <c r="A211" s="12"/>
      <c r="B211" s="190"/>
      <c r="C211" s="191"/>
      <c r="D211" s="192" t="s">
        <v>76</v>
      </c>
      <c r="E211" s="204" t="s">
        <v>292</v>
      </c>
      <c r="F211" s="204" t="s">
        <v>293</v>
      </c>
      <c r="G211" s="191"/>
      <c r="H211" s="191"/>
      <c r="I211" s="194"/>
      <c r="J211" s="205">
        <f>BK211</f>
        <v>0</v>
      </c>
      <c r="K211" s="191"/>
      <c r="L211" s="196"/>
      <c r="M211" s="197"/>
      <c r="N211" s="198"/>
      <c r="O211" s="198"/>
      <c r="P211" s="199">
        <f>SUM(P212:P226)</f>
        <v>0</v>
      </c>
      <c r="Q211" s="198"/>
      <c r="R211" s="199">
        <f>SUM(R212:R226)</f>
        <v>0.0011438999999999998</v>
      </c>
      <c r="S211" s="198"/>
      <c r="T211" s="200">
        <f>SUM(T212:T226)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1" t="s">
        <v>86</v>
      </c>
      <c r="AT211" s="202" t="s">
        <v>76</v>
      </c>
      <c r="AU211" s="202" t="s">
        <v>23</v>
      </c>
      <c r="AY211" s="201" t="s">
        <v>124</v>
      </c>
      <c r="BK211" s="203">
        <f>SUM(BK212:BK226)</f>
        <v>0</v>
      </c>
    </row>
    <row r="212" spans="1:65" s="2" customFormat="1" ht="16.5" customHeight="1">
      <c r="A212" s="39"/>
      <c r="B212" s="40"/>
      <c r="C212" s="206" t="s">
        <v>294</v>
      </c>
      <c r="D212" s="206" t="s">
        <v>126</v>
      </c>
      <c r="E212" s="207" t="s">
        <v>295</v>
      </c>
      <c r="F212" s="208" t="s">
        <v>296</v>
      </c>
      <c r="G212" s="209" t="s">
        <v>154</v>
      </c>
      <c r="H212" s="210">
        <v>254.2</v>
      </c>
      <c r="I212" s="211"/>
      <c r="J212" s="212">
        <f>ROUND(I212*H212,2)</f>
        <v>0</v>
      </c>
      <c r="K212" s="208" t="s">
        <v>32</v>
      </c>
      <c r="L212" s="45"/>
      <c r="M212" s="213" t="s">
        <v>32</v>
      </c>
      <c r="N212" s="214" t="s">
        <v>50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7" t="s">
        <v>246</v>
      </c>
      <c r="AT212" s="217" t="s">
        <v>126</v>
      </c>
      <c r="AU212" s="217" t="s">
        <v>86</v>
      </c>
      <c r="AY212" s="18" t="s">
        <v>124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131</v>
      </c>
      <c r="BK212" s="218">
        <f>ROUND(I212*H212,2)</f>
        <v>0</v>
      </c>
      <c r="BL212" s="18" t="s">
        <v>246</v>
      </c>
      <c r="BM212" s="217" t="s">
        <v>297</v>
      </c>
    </row>
    <row r="213" spans="1:51" s="13" customFormat="1" ht="12">
      <c r="A213" s="13"/>
      <c r="B213" s="224"/>
      <c r="C213" s="225"/>
      <c r="D213" s="226" t="s">
        <v>135</v>
      </c>
      <c r="E213" s="227" t="s">
        <v>32</v>
      </c>
      <c r="F213" s="228" t="s">
        <v>298</v>
      </c>
      <c r="G213" s="225"/>
      <c r="H213" s="227" t="s">
        <v>32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4" t="s">
        <v>135</v>
      </c>
      <c r="AU213" s="234" t="s">
        <v>86</v>
      </c>
      <c r="AV213" s="13" t="s">
        <v>23</v>
      </c>
      <c r="AW213" s="13" t="s">
        <v>38</v>
      </c>
      <c r="AX213" s="13" t="s">
        <v>77</v>
      </c>
      <c r="AY213" s="234" t="s">
        <v>124</v>
      </c>
    </row>
    <row r="214" spans="1:51" s="13" customFormat="1" ht="12">
      <c r="A214" s="13"/>
      <c r="B214" s="224"/>
      <c r="C214" s="225"/>
      <c r="D214" s="226" t="s">
        <v>135</v>
      </c>
      <c r="E214" s="227" t="s">
        <v>32</v>
      </c>
      <c r="F214" s="228" t="s">
        <v>170</v>
      </c>
      <c r="G214" s="225"/>
      <c r="H214" s="227" t="s">
        <v>32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135</v>
      </c>
      <c r="AU214" s="234" t="s">
        <v>86</v>
      </c>
      <c r="AV214" s="13" t="s">
        <v>23</v>
      </c>
      <c r="AW214" s="13" t="s">
        <v>38</v>
      </c>
      <c r="AX214" s="13" t="s">
        <v>77</v>
      </c>
      <c r="AY214" s="234" t="s">
        <v>124</v>
      </c>
    </row>
    <row r="215" spans="1:51" s="14" customFormat="1" ht="12">
      <c r="A215" s="14"/>
      <c r="B215" s="235"/>
      <c r="C215" s="236"/>
      <c r="D215" s="226" t="s">
        <v>135</v>
      </c>
      <c r="E215" s="237" t="s">
        <v>32</v>
      </c>
      <c r="F215" s="238" t="s">
        <v>299</v>
      </c>
      <c r="G215" s="236"/>
      <c r="H215" s="239">
        <v>225.6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135</v>
      </c>
      <c r="AU215" s="245" t="s">
        <v>86</v>
      </c>
      <c r="AV215" s="14" t="s">
        <v>86</v>
      </c>
      <c r="AW215" s="14" t="s">
        <v>38</v>
      </c>
      <c r="AX215" s="14" t="s">
        <v>77</v>
      </c>
      <c r="AY215" s="245" t="s">
        <v>124</v>
      </c>
    </row>
    <row r="216" spans="1:51" s="13" customFormat="1" ht="12">
      <c r="A216" s="13"/>
      <c r="B216" s="224"/>
      <c r="C216" s="225"/>
      <c r="D216" s="226" t="s">
        <v>135</v>
      </c>
      <c r="E216" s="227" t="s">
        <v>32</v>
      </c>
      <c r="F216" s="228" t="s">
        <v>202</v>
      </c>
      <c r="G216" s="225"/>
      <c r="H216" s="227" t="s">
        <v>32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135</v>
      </c>
      <c r="AU216" s="234" t="s">
        <v>86</v>
      </c>
      <c r="AV216" s="13" t="s">
        <v>23</v>
      </c>
      <c r="AW216" s="13" t="s">
        <v>38</v>
      </c>
      <c r="AX216" s="13" t="s">
        <v>77</v>
      </c>
      <c r="AY216" s="234" t="s">
        <v>124</v>
      </c>
    </row>
    <row r="217" spans="1:51" s="14" customFormat="1" ht="12">
      <c r="A217" s="14"/>
      <c r="B217" s="235"/>
      <c r="C217" s="236"/>
      <c r="D217" s="226" t="s">
        <v>135</v>
      </c>
      <c r="E217" s="237" t="s">
        <v>32</v>
      </c>
      <c r="F217" s="238" t="s">
        <v>300</v>
      </c>
      <c r="G217" s="236"/>
      <c r="H217" s="239">
        <v>28.6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5" t="s">
        <v>135</v>
      </c>
      <c r="AU217" s="245" t="s">
        <v>86</v>
      </c>
      <c r="AV217" s="14" t="s">
        <v>86</v>
      </c>
      <c r="AW217" s="14" t="s">
        <v>38</v>
      </c>
      <c r="AX217" s="14" t="s">
        <v>77</v>
      </c>
      <c r="AY217" s="245" t="s">
        <v>124</v>
      </c>
    </row>
    <row r="218" spans="1:51" s="15" customFormat="1" ht="12">
      <c r="A218" s="15"/>
      <c r="B218" s="246"/>
      <c r="C218" s="247"/>
      <c r="D218" s="226" t="s">
        <v>135</v>
      </c>
      <c r="E218" s="248" t="s">
        <v>32</v>
      </c>
      <c r="F218" s="249" t="s">
        <v>204</v>
      </c>
      <c r="G218" s="247"/>
      <c r="H218" s="250">
        <v>254.2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6" t="s">
        <v>135</v>
      </c>
      <c r="AU218" s="256" t="s">
        <v>86</v>
      </c>
      <c r="AV218" s="15" t="s">
        <v>131</v>
      </c>
      <c r="AW218" s="15" t="s">
        <v>38</v>
      </c>
      <c r="AX218" s="15" t="s">
        <v>23</v>
      </c>
      <c r="AY218" s="256" t="s">
        <v>124</v>
      </c>
    </row>
    <row r="219" spans="1:65" s="2" customFormat="1" ht="16.5" customHeight="1">
      <c r="A219" s="39"/>
      <c r="B219" s="40"/>
      <c r="C219" s="257" t="s">
        <v>301</v>
      </c>
      <c r="D219" s="257" t="s">
        <v>302</v>
      </c>
      <c r="E219" s="258" t="s">
        <v>303</v>
      </c>
      <c r="F219" s="259" t="s">
        <v>304</v>
      </c>
      <c r="G219" s="260" t="s">
        <v>305</v>
      </c>
      <c r="H219" s="261">
        <v>1.271</v>
      </c>
      <c r="I219" s="262"/>
      <c r="J219" s="263">
        <f>ROUND(I219*H219,2)</f>
        <v>0</v>
      </c>
      <c r="K219" s="259" t="s">
        <v>32</v>
      </c>
      <c r="L219" s="264"/>
      <c r="M219" s="265" t="s">
        <v>32</v>
      </c>
      <c r="N219" s="266" t="s">
        <v>50</v>
      </c>
      <c r="O219" s="86"/>
      <c r="P219" s="215">
        <f>O219*H219</f>
        <v>0</v>
      </c>
      <c r="Q219" s="215">
        <v>0.0009</v>
      </c>
      <c r="R219" s="215">
        <f>Q219*H219</f>
        <v>0.0011438999999999998</v>
      </c>
      <c r="S219" s="215">
        <v>0</v>
      </c>
      <c r="T219" s="216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7" t="s">
        <v>306</v>
      </c>
      <c r="AT219" s="217" t="s">
        <v>302</v>
      </c>
      <c r="AU219" s="217" t="s">
        <v>86</v>
      </c>
      <c r="AY219" s="18" t="s">
        <v>124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8" t="s">
        <v>131</v>
      </c>
      <c r="BK219" s="218">
        <f>ROUND(I219*H219,2)</f>
        <v>0</v>
      </c>
      <c r="BL219" s="18" t="s">
        <v>246</v>
      </c>
      <c r="BM219" s="217" t="s">
        <v>307</v>
      </c>
    </row>
    <row r="220" spans="1:51" s="13" customFormat="1" ht="12">
      <c r="A220" s="13"/>
      <c r="B220" s="224"/>
      <c r="C220" s="225"/>
      <c r="D220" s="226" t="s">
        <v>135</v>
      </c>
      <c r="E220" s="227" t="s">
        <v>32</v>
      </c>
      <c r="F220" s="228" t="s">
        <v>308</v>
      </c>
      <c r="G220" s="225"/>
      <c r="H220" s="227" t="s">
        <v>32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135</v>
      </c>
      <c r="AU220" s="234" t="s">
        <v>86</v>
      </c>
      <c r="AV220" s="13" t="s">
        <v>23</v>
      </c>
      <c r="AW220" s="13" t="s">
        <v>38</v>
      </c>
      <c r="AX220" s="13" t="s">
        <v>77</v>
      </c>
      <c r="AY220" s="234" t="s">
        <v>124</v>
      </c>
    </row>
    <row r="221" spans="1:51" s="13" customFormat="1" ht="12">
      <c r="A221" s="13"/>
      <c r="B221" s="224"/>
      <c r="C221" s="225"/>
      <c r="D221" s="226" t="s">
        <v>135</v>
      </c>
      <c r="E221" s="227" t="s">
        <v>32</v>
      </c>
      <c r="F221" s="228" t="s">
        <v>309</v>
      </c>
      <c r="G221" s="225"/>
      <c r="H221" s="227" t="s">
        <v>32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135</v>
      </c>
      <c r="AU221" s="234" t="s">
        <v>86</v>
      </c>
      <c r="AV221" s="13" t="s">
        <v>23</v>
      </c>
      <c r="AW221" s="13" t="s">
        <v>38</v>
      </c>
      <c r="AX221" s="13" t="s">
        <v>77</v>
      </c>
      <c r="AY221" s="234" t="s">
        <v>124</v>
      </c>
    </row>
    <row r="222" spans="1:51" s="13" customFormat="1" ht="12">
      <c r="A222" s="13"/>
      <c r="B222" s="224"/>
      <c r="C222" s="225"/>
      <c r="D222" s="226" t="s">
        <v>135</v>
      </c>
      <c r="E222" s="227" t="s">
        <v>32</v>
      </c>
      <c r="F222" s="228" t="s">
        <v>170</v>
      </c>
      <c r="G222" s="225"/>
      <c r="H222" s="227" t="s">
        <v>32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135</v>
      </c>
      <c r="AU222" s="234" t="s">
        <v>86</v>
      </c>
      <c r="AV222" s="13" t="s">
        <v>23</v>
      </c>
      <c r="AW222" s="13" t="s">
        <v>38</v>
      </c>
      <c r="AX222" s="13" t="s">
        <v>77</v>
      </c>
      <c r="AY222" s="234" t="s">
        <v>124</v>
      </c>
    </row>
    <row r="223" spans="1:51" s="14" customFormat="1" ht="12">
      <c r="A223" s="14"/>
      <c r="B223" s="235"/>
      <c r="C223" s="236"/>
      <c r="D223" s="226" t="s">
        <v>135</v>
      </c>
      <c r="E223" s="237" t="s">
        <v>32</v>
      </c>
      <c r="F223" s="238" t="s">
        <v>310</v>
      </c>
      <c r="G223" s="236"/>
      <c r="H223" s="239">
        <v>1.128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135</v>
      </c>
      <c r="AU223" s="245" t="s">
        <v>86</v>
      </c>
      <c r="AV223" s="14" t="s">
        <v>86</v>
      </c>
      <c r="AW223" s="14" t="s">
        <v>38</v>
      </c>
      <c r="AX223" s="14" t="s">
        <v>77</v>
      </c>
      <c r="AY223" s="245" t="s">
        <v>124</v>
      </c>
    </row>
    <row r="224" spans="1:51" s="13" customFormat="1" ht="12">
      <c r="A224" s="13"/>
      <c r="B224" s="224"/>
      <c r="C224" s="225"/>
      <c r="D224" s="226" t="s">
        <v>135</v>
      </c>
      <c r="E224" s="227" t="s">
        <v>32</v>
      </c>
      <c r="F224" s="228" t="s">
        <v>202</v>
      </c>
      <c r="G224" s="225"/>
      <c r="H224" s="227" t="s">
        <v>32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135</v>
      </c>
      <c r="AU224" s="234" t="s">
        <v>86</v>
      </c>
      <c r="AV224" s="13" t="s">
        <v>23</v>
      </c>
      <c r="AW224" s="13" t="s">
        <v>38</v>
      </c>
      <c r="AX224" s="13" t="s">
        <v>77</v>
      </c>
      <c r="AY224" s="234" t="s">
        <v>124</v>
      </c>
    </row>
    <row r="225" spans="1:51" s="14" customFormat="1" ht="12">
      <c r="A225" s="14"/>
      <c r="B225" s="235"/>
      <c r="C225" s="236"/>
      <c r="D225" s="226" t="s">
        <v>135</v>
      </c>
      <c r="E225" s="237" t="s">
        <v>32</v>
      </c>
      <c r="F225" s="238" t="s">
        <v>311</v>
      </c>
      <c r="G225" s="236"/>
      <c r="H225" s="239">
        <v>0.143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5" t="s">
        <v>135</v>
      </c>
      <c r="AU225" s="245" t="s">
        <v>86</v>
      </c>
      <c r="AV225" s="14" t="s">
        <v>86</v>
      </c>
      <c r="AW225" s="14" t="s">
        <v>38</v>
      </c>
      <c r="AX225" s="14" t="s">
        <v>77</v>
      </c>
      <c r="AY225" s="245" t="s">
        <v>124</v>
      </c>
    </row>
    <row r="226" spans="1:51" s="15" customFormat="1" ht="12">
      <c r="A226" s="15"/>
      <c r="B226" s="246"/>
      <c r="C226" s="247"/>
      <c r="D226" s="226" t="s">
        <v>135</v>
      </c>
      <c r="E226" s="248" t="s">
        <v>32</v>
      </c>
      <c r="F226" s="249" t="s">
        <v>204</v>
      </c>
      <c r="G226" s="247"/>
      <c r="H226" s="250">
        <v>1.271</v>
      </c>
      <c r="I226" s="251"/>
      <c r="J226" s="247"/>
      <c r="K226" s="247"/>
      <c r="L226" s="252"/>
      <c r="M226" s="253"/>
      <c r="N226" s="254"/>
      <c r="O226" s="254"/>
      <c r="P226" s="254"/>
      <c r="Q226" s="254"/>
      <c r="R226" s="254"/>
      <c r="S226" s="254"/>
      <c r="T226" s="25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6" t="s">
        <v>135</v>
      </c>
      <c r="AU226" s="256" t="s">
        <v>86</v>
      </c>
      <c r="AV226" s="15" t="s">
        <v>131</v>
      </c>
      <c r="AW226" s="15" t="s">
        <v>38</v>
      </c>
      <c r="AX226" s="15" t="s">
        <v>23</v>
      </c>
      <c r="AY226" s="256" t="s">
        <v>124</v>
      </c>
    </row>
    <row r="227" spans="1:63" s="12" customFormat="1" ht="22.8" customHeight="1">
      <c r="A227" s="12"/>
      <c r="B227" s="190"/>
      <c r="C227" s="191"/>
      <c r="D227" s="192" t="s">
        <v>76</v>
      </c>
      <c r="E227" s="204" t="s">
        <v>312</v>
      </c>
      <c r="F227" s="204" t="s">
        <v>313</v>
      </c>
      <c r="G227" s="191"/>
      <c r="H227" s="191"/>
      <c r="I227" s="194"/>
      <c r="J227" s="205">
        <f>BK227</f>
        <v>0</v>
      </c>
      <c r="K227" s="191"/>
      <c r="L227" s="196"/>
      <c r="M227" s="197"/>
      <c r="N227" s="198"/>
      <c r="O227" s="198"/>
      <c r="P227" s="199">
        <f>SUM(P228:P245)</f>
        <v>0</v>
      </c>
      <c r="Q227" s="198"/>
      <c r="R227" s="199">
        <f>SUM(R228:R245)</f>
        <v>0.05670286</v>
      </c>
      <c r="S227" s="198"/>
      <c r="T227" s="200">
        <f>SUM(T228:T245)</f>
        <v>0.158803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1" t="s">
        <v>86</v>
      </c>
      <c r="AT227" s="202" t="s">
        <v>76</v>
      </c>
      <c r="AU227" s="202" t="s">
        <v>23</v>
      </c>
      <c r="AY227" s="201" t="s">
        <v>124</v>
      </c>
      <c r="BK227" s="203">
        <f>SUM(BK228:BK245)</f>
        <v>0</v>
      </c>
    </row>
    <row r="228" spans="1:65" s="2" customFormat="1" ht="16.5" customHeight="1">
      <c r="A228" s="39"/>
      <c r="B228" s="40"/>
      <c r="C228" s="206" t="s">
        <v>314</v>
      </c>
      <c r="D228" s="206" t="s">
        <v>126</v>
      </c>
      <c r="E228" s="207" t="s">
        <v>315</v>
      </c>
      <c r="F228" s="208" t="s">
        <v>316</v>
      </c>
      <c r="G228" s="209" t="s">
        <v>317</v>
      </c>
      <c r="H228" s="210">
        <v>52.898</v>
      </c>
      <c r="I228" s="211"/>
      <c r="J228" s="212">
        <f>ROUND(I228*H228,2)</f>
        <v>0</v>
      </c>
      <c r="K228" s="208" t="s">
        <v>130</v>
      </c>
      <c r="L228" s="45"/>
      <c r="M228" s="213" t="s">
        <v>32</v>
      </c>
      <c r="N228" s="214" t="s">
        <v>50</v>
      </c>
      <c r="O228" s="86"/>
      <c r="P228" s="215">
        <f>O228*H228</f>
        <v>0</v>
      </c>
      <c r="Q228" s="215">
        <v>7E-05</v>
      </c>
      <c r="R228" s="215">
        <f>Q228*H228</f>
        <v>0.00370286</v>
      </c>
      <c r="S228" s="215">
        <v>0</v>
      </c>
      <c r="T228" s="21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7" t="s">
        <v>246</v>
      </c>
      <c r="AT228" s="217" t="s">
        <v>126</v>
      </c>
      <c r="AU228" s="217" t="s">
        <v>86</v>
      </c>
      <c r="AY228" s="18" t="s">
        <v>124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8" t="s">
        <v>131</v>
      </c>
      <c r="BK228" s="218">
        <f>ROUND(I228*H228,2)</f>
        <v>0</v>
      </c>
      <c r="BL228" s="18" t="s">
        <v>246</v>
      </c>
      <c r="BM228" s="217" t="s">
        <v>318</v>
      </c>
    </row>
    <row r="229" spans="1:47" s="2" customFormat="1" ht="12">
      <c r="A229" s="39"/>
      <c r="B229" s="40"/>
      <c r="C229" s="41"/>
      <c r="D229" s="219" t="s">
        <v>133</v>
      </c>
      <c r="E229" s="41"/>
      <c r="F229" s="220" t="s">
        <v>319</v>
      </c>
      <c r="G229" s="41"/>
      <c r="H229" s="41"/>
      <c r="I229" s="221"/>
      <c r="J229" s="41"/>
      <c r="K229" s="41"/>
      <c r="L229" s="45"/>
      <c r="M229" s="222"/>
      <c r="N229" s="223"/>
      <c r="O229" s="86"/>
      <c r="P229" s="86"/>
      <c r="Q229" s="86"/>
      <c r="R229" s="86"/>
      <c r="S229" s="86"/>
      <c r="T229" s="87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133</v>
      </c>
      <c r="AU229" s="18" t="s">
        <v>86</v>
      </c>
    </row>
    <row r="230" spans="1:51" s="13" customFormat="1" ht="12">
      <c r="A230" s="13"/>
      <c r="B230" s="224"/>
      <c r="C230" s="225"/>
      <c r="D230" s="226" t="s">
        <v>135</v>
      </c>
      <c r="E230" s="227" t="s">
        <v>32</v>
      </c>
      <c r="F230" s="228" t="s">
        <v>320</v>
      </c>
      <c r="G230" s="225"/>
      <c r="H230" s="227" t="s">
        <v>32</v>
      </c>
      <c r="I230" s="229"/>
      <c r="J230" s="225"/>
      <c r="K230" s="225"/>
      <c r="L230" s="230"/>
      <c r="M230" s="231"/>
      <c r="N230" s="232"/>
      <c r="O230" s="232"/>
      <c r="P230" s="232"/>
      <c r="Q230" s="232"/>
      <c r="R230" s="232"/>
      <c r="S230" s="232"/>
      <c r="T230" s="23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4" t="s">
        <v>135</v>
      </c>
      <c r="AU230" s="234" t="s">
        <v>86</v>
      </c>
      <c r="AV230" s="13" t="s">
        <v>23</v>
      </c>
      <c r="AW230" s="13" t="s">
        <v>38</v>
      </c>
      <c r="AX230" s="13" t="s">
        <v>77</v>
      </c>
      <c r="AY230" s="234" t="s">
        <v>124</v>
      </c>
    </row>
    <row r="231" spans="1:51" s="14" customFormat="1" ht="12">
      <c r="A231" s="14"/>
      <c r="B231" s="235"/>
      <c r="C231" s="236"/>
      <c r="D231" s="226" t="s">
        <v>135</v>
      </c>
      <c r="E231" s="237" t="s">
        <v>32</v>
      </c>
      <c r="F231" s="238" t="s">
        <v>321</v>
      </c>
      <c r="G231" s="236"/>
      <c r="H231" s="239">
        <v>52.898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5" t="s">
        <v>135</v>
      </c>
      <c r="AU231" s="245" t="s">
        <v>86</v>
      </c>
      <c r="AV231" s="14" t="s">
        <v>86</v>
      </c>
      <c r="AW231" s="14" t="s">
        <v>38</v>
      </c>
      <c r="AX231" s="14" t="s">
        <v>23</v>
      </c>
      <c r="AY231" s="245" t="s">
        <v>124</v>
      </c>
    </row>
    <row r="232" spans="1:65" s="2" customFormat="1" ht="16.5" customHeight="1">
      <c r="A232" s="39"/>
      <c r="B232" s="40"/>
      <c r="C232" s="257" t="s">
        <v>322</v>
      </c>
      <c r="D232" s="257" t="s">
        <v>302</v>
      </c>
      <c r="E232" s="258" t="s">
        <v>323</v>
      </c>
      <c r="F232" s="259" t="s">
        <v>324</v>
      </c>
      <c r="G232" s="260" t="s">
        <v>147</v>
      </c>
      <c r="H232" s="261">
        <v>0.053</v>
      </c>
      <c r="I232" s="262"/>
      <c r="J232" s="263">
        <f>ROUND(I232*H232,2)</f>
        <v>0</v>
      </c>
      <c r="K232" s="259" t="s">
        <v>130</v>
      </c>
      <c r="L232" s="264"/>
      <c r="M232" s="265" t="s">
        <v>32</v>
      </c>
      <c r="N232" s="266" t="s">
        <v>50</v>
      </c>
      <c r="O232" s="86"/>
      <c r="P232" s="215">
        <f>O232*H232</f>
        <v>0</v>
      </c>
      <c r="Q232" s="215">
        <v>1</v>
      </c>
      <c r="R232" s="215">
        <f>Q232*H232</f>
        <v>0.053</v>
      </c>
      <c r="S232" s="215">
        <v>0</v>
      </c>
      <c r="T232" s="216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7" t="s">
        <v>306</v>
      </c>
      <c r="AT232" s="217" t="s">
        <v>302</v>
      </c>
      <c r="AU232" s="217" t="s">
        <v>86</v>
      </c>
      <c r="AY232" s="18" t="s">
        <v>124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8" t="s">
        <v>131</v>
      </c>
      <c r="BK232" s="218">
        <f>ROUND(I232*H232,2)</f>
        <v>0</v>
      </c>
      <c r="BL232" s="18" t="s">
        <v>246</v>
      </c>
      <c r="BM232" s="217" t="s">
        <v>325</v>
      </c>
    </row>
    <row r="233" spans="1:47" s="2" customFormat="1" ht="12">
      <c r="A233" s="39"/>
      <c r="B233" s="40"/>
      <c r="C233" s="41"/>
      <c r="D233" s="226" t="s">
        <v>326</v>
      </c>
      <c r="E233" s="41"/>
      <c r="F233" s="267" t="s">
        <v>327</v>
      </c>
      <c r="G233" s="41"/>
      <c r="H233" s="41"/>
      <c r="I233" s="221"/>
      <c r="J233" s="41"/>
      <c r="K233" s="41"/>
      <c r="L233" s="45"/>
      <c r="M233" s="222"/>
      <c r="N233" s="223"/>
      <c r="O233" s="86"/>
      <c r="P233" s="86"/>
      <c r="Q233" s="86"/>
      <c r="R233" s="86"/>
      <c r="S233" s="86"/>
      <c r="T233" s="87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326</v>
      </c>
      <c r="AU233" s="18" t="s">
        <v>86</v>
      </c>
    </row>
    <row r="234" spans="1:51" s="13" customFormat="1" ht="12">
      <c r="A234" s="13"/>
      <c r="B234" s="224"/>
      <c r="C234" s="225"/>
      <c r="D234" s="226" t="s">
        <v>135</v>
      </c>
      <c r="E234" s="227" t="s">
        <v>32</v>
      </c>
      <c r="F234" s="228" t="s">
        <v>320</v>
      </c>
      <c r="G234" s="225"/>
      <c r="H234" s="227" t="s">
        <v>32</v>
      </c>
      <c r="I234" s="229"/>
      <c r="J234" s="225"/>
      <c r="K234" s="225"/>
      <c r="L234" s="230"/>
      <c r="M234" s="231"/>
      <c r="N234" s="232"/>
      <c r="O234" s="232"/>
      <c r="P234" s="232"/>
      <c r="Q234" s="232"/>
      <c r="R234" s="232"/>
      <c r="S234" s="232"/>
      <c r="T234" s="23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4" t="s">
        <v>135</v>
      </c>
      <c r="AU234" s="234" t="s">
        <v>86</v>
      </c>
      <c r="AV234" s="13" t="s">
        <v>23</v>
      </c>
      <c r="AW234" s="13" t="s">
        <v>38</v>
      </c>
      <c r="AX234" s="13" t="s">
        <v>77</v>
      </c>
      <c r="AY234" s="234" t="s">
        <v>124</v>
      </c>
    </row>
    <row r="235" spans="1:51" s="13" customFormat="1" ht="12">
      <c r="A235" s="13"/>
      <c r="B235" s="224"/>
      <c r="C235" s="225"/>
      <c r="D235" s="226" t="s">
        <v>135</v>
      </c>
      <c r="E235" s="227" t="s">
        <v>32</v>
      </c>
      <c r="F235" s="228" t="s">
        <v>309</v>
      </c>
      <c r="G235" s="225"/>
      <c r="H235" s="227" t="s">
        <v>32</v>
      </c>
      <c r="I235" s="229"/>
      <c r="J235" s="225"/>
      <c r="K235" s="225"/>
      <c r="L235" s="230"/>
      <c r="M235" s="231"/>
      <c r="N235" s="232"/>
      <c r="O235" s="232"/>
      <c r="P235" s="232"/>
      <c r="Q235" s="232"/>
      <c r="R235" s="232"/>
      <c r="S235" s="232"/>
      <c r="T235" s="23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4" t="s">
        <v>135</v>
      </c>
      <c r="AU235" s="234" t="s">
        <v>86</v>
      </c>
      <c r="AV235" s="13" t="s">
        <v>23</v>
      </c>
      <c r="AW235" s="13" t="s">
        <v>38</v>
      </c>
      <c r="AX235" s="13" t="s">
        <v>77</v>
      </c>
      <c r="AY235" s="234" t="s">
        <v>124</v>
      </c>
    </row>
    <row r="236" spans="1:51" s="14" customFormat="1" ht="12">
      <c r="A236" s="14"/>
      <c r="B236" s="235"/>
      <c r="C236" s="236"/>
      <c r="D236" s="226" t="s">
        <v>135</v>
      </c>
      <c r="E236" s="237" t="s">
        <v>32</v>
      </c>
      <c r="F236" s="238" t="s">
        <v>328</v>
      </c>
      <c r="G236" s="236"/>
      <c r="H236" s="239">
        <v>0.053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135</v>
      </c>
      <c r="AU236" s="245" t="s">
        <v>86</v>
      </c>
      <c r="AV236" s="14" t="s">
        <v>86</v>
      </c>
      <c r="AW236" s="14" t="s">
        <v>38</v>
      </c>
      <c r="AX236" s="14" t="s">
        <v>23</v>
      </c>
      <c r="AY236" s="245" t="s">
        <v>124</v>
      </c>
    </row>
    <row r="237" spans="1:65" s="2" customFormat="1" ht="16.5" customHeight="1">
      <c r="A237" s="39"/>
      <c r="B237" s="40"/>
      <c r="C237" s="206" t="s">
        <v>329</v>
      </c>
      <c r="D237" s="206" t="s">
        <v>126</v>
      </c>
      <c r="E237" s="207" t="s">
        <v>330</v>
      </c>
      <c r="F237" s="208" t="s">
        <v>331</v>
      </c>
      <c r="G237" s="209" t="s">
        <v>317</v>
      </c>
      <c r="H237" s="210">
        <v>158.803</v>
      </c>
      <c r="I237" s="211"/>
      <c r="J237" s="212">
        <f>ROUND(I237*H237,2)</f>
        <v>0</v>
      </c>
      <c r="K237" s="208" t="s">
        <v>130</v>
      </c>
      <c r="L237" s="45"/>
      <c r="M237" s="213" t="s">
        <v>32</v>
      </c>
      <c r="N237" s="214" t="s">
        <v>50</v>
      </c>
      <c r="O237" s="86"/>
      <c r="P237" s="215">
        <f>O237*H237</f>
        <v>0</v>
      </c>
      <c r="Q237" s="215">
        <v>0</v>
      </c>
      <c r="R237" s="215">
        <f>Q237*H237</f>
        <v>0</v>
      </c>
      <c r="S237" s="215">
        <v>0.001</v>
      </c>
      <c r="T237" s="216">
        <f>S237*H237</f>
        <v>0.158803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7" t="s">
        <v>246</v>
      </c>
      <c r="AT237" s="217" t="s">
        <v>126</v>
      </c>
      <c r="AU237" s="217" t="s">
        <v>86</v>
      </c>
      <c r="AY237" s="18" t="s">
        <v>124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8" t="s">
        <v>131</v>
      </c>
      <c r="BK237" s="218">
        <f>ROUND(I237*H237,2)</f>
        <v>0</v>
      </c>
      <c r="BL237" s="18" t="s">
        <v>246</v>
      </c>
      <c r="BM237" s="217" t="s">
        <v>332</v>
      </c>
    </row>
    <row r="238" spans="1:47" s="2" customFormat="1" ht="12">
      <c r="A238" s="39"/>
      <c r="B238" s="40"/>
      <c r="C238" s="41"/>
      <c r="D238" s="219" t="s">
        <v>133</v>
      </c>
      <c r="E238" s="41"/>
      <c r="F238" s="220" t="s">
        <v>333</v>
      </c>
      <c r="G238" s="41"/>
      <c r="H238" s="41"/>
      <c r="I238" s="221"/>
      <c r="J238" s="41"/>
      <c r="K238" s="41"/>
      <c r="L238" s="45"/>
      <c r="M238" s="222"/>
      <c r="N238" s="223"/>
      <c r="O238" s="86"/>
      <c r="P238" s="86"/>
      <c r="Q238" s="86"/>
      <c r="R238" s="86"/>
      <c r="S238" s="86"/>
      <c r="T238" s="87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133</v>
      </c>
      <c r="AU238" s="18" t="s">
        <v>86</v>
      </c>
    </row>
    <row r="239" spans="1:51" s="13" customFormat="1" ht="12">
      <c r="A239" s="13"/>
      <c r="B239" s="224"/>
      <c r="C239" s="225"/>
      <c r="D239" s="226" t="s">
        <v>135</v>
      </c>
      <c r="E239" s="227" t="s">
        <v>32</v>
      </c>
      <c r="F239" s="228" t="s">
        <v>334</v>
      </c>
      <c r="G239" s="225"/>
      <c r="H239" s="227" t="s">
        <v>32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135</v>
      </c>
      <c r="AU239" s="234" t="s">
        <v>86</v>
      </c>
      <c r="AV239" s="13" t="s">
        <v>23</v>
      </c>
      <c r="AW239" s="13" t="s">
        <v>38</v>
      </c>
      <c r="AX239" s="13" t="s">
        <v>77</v>
      </c>
      <c r="AY239" s="234" t="s">
        <v>124</v>
      </c>
    </row>
    <row r="240" spans="1:51" s="14" customFormat="1" ht="12">
      <c r="A240" s="14"/>
      <c r="B240" s="235"/>
      <c r="C240" s="236"/>
      <c r="D240" s="226" t="s">
        <v>135</v>
      </c>
      <c r="E240" s="237" t="s">
        <v>32</v>
      </c>
      <c r="F240" s="238" t="s">
        <v>335</v>
      </c>
      <c r="G240" s="236"/>
      <c r="H240" s="239">
        <v>94.752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5" t="s">
        <v>135</v>
      </c>
      <c r="AU240" s="245" t="s">
        <v>86</v>
      </c>
      <c r="AV240" s="14" t="s">
        <v>86</v>
      </c>
      <c r="AW240" s="14" t="s">
        <v>38</v>
      </c>
      <c r="AX240" s="14" t="s">
        <v>77</v>
      </c>
      <c r="AY240" s="245" t="s">
        <v>124</v>
      </c>
    </row>
    <row r="241" spans="1:51" s="14" customFormat="1" ht="12">
      <c r="A241" s="14"/>
      <c r="B241" s="235"/>
      <c r="C241" s="236"/>
      <c r="D241" s="226" t="s">
        <v>135</v>
      </c>
      <c r="E241" s="237" t="s">
        <v>32</v>
      </c>
      <c r="F241" s="238" t="s">
        <v>336</v>
      </c>
      <c r="G241" s="236"/>
      <c r="H241" s="239">
        <v>33.331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5" t="s">
        <v>135</v>
      </c>
      <c r="AU241" s="245" t="s">
        <v>86</v>
      </c>
      <c r="AV241" s="14" t="s">
        <v>86</v>
      </c>
      <c r="AW241" s="14" t="s">
        <v>38</v>
      </c>
      <c r="AX241" s="14" t="s">
        <v>77</v>
      </c>
      <c r="AY241" s="245" t="s">
        <v>124</v>
      </c>
    </row>
    <row r="242" spans="1:51" s="14" customFormat="1" ht="12">
      <c r="A242" s="14"/>
      <c r="B242" s="235"/>
      <c r="C242" s="236"/>
      <c r="D242" s="226" t="s">
        <v>135</v>
      </c>
      <c r="E242" s="237" t="s">
        <v>32</v>
      </c>
      <c r="F242" s="238" t="s">
        <v>337</v>
      </c>
      <c r="G242" s="236"/>
      <c r="H242" s="239">
        <v>30.72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5" t="s">
        <v>135</v>
      </c>
      <c r="AU242" s="245" t="s">
        <v>86</v>
      </c>
      <c r="AV242" s="14" t="s">
        <v>86</v>
      </c>
      <c r="AW242" s="14" t="s">
        <v>38</v>
      </c>
      <c r="AX242" s="14" t="s">
        <v>77</v>
      </c>
      <c r="AY242" s="245" t="s">
        <v>124</v>
      </c>
    </row>
    <row r="243" spans="1:51" s="15" customFormat="1" ht="12">
      <c r="A243" s="15"/>
      <c r="B243" s="246"/>
      <c r="C243" s="247"/>
      <c r="D243" s="226" t="s">
        <v>135</v>
      </c>
      <c r="E243" s="248" t="s">
        <v>32</v>
      </c>
      <c r="F243" s="249" t="s">
        <v>204</v>
      </c>
      <c r="G243" s="247"/>
      <c r="H243" s="250">
        <v>158.803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56" t="s">
        <v>135</v>
      </c>
      <c r="AU243" s="256" t="s">
        <v>86</v>
      </c>
      <c r="AV243" s="15" t="s">
        <v>131</v>
      </c>
      <c r="AW243" s="15" t="s">
        <v>38</v>
      </c>
      <c r="AX243" s="15" t="s">
        <v>23</v>
      </c>
      <c r="AY243" s="256" t="s">
        <v>124</v>
      </c>
    </row>
    <row r="244" spans="1:65" s="2" customFormat="1" ht="24.15" customHeight="1">
      <c r="A244" s="39"/>
      <c r="B244" s="40"/>
      <c r="C244" s="206" t="s">
        <v>338</v>
      </c>
      <c r="D244" s="206" t="s">
        <v>126</v>
      </c>
      <c r="E244" s="207" t="s">
        <v>339</v>
      </c>
      <c r="F244" s="208" t="s">
        <v>340</v>
      </c>
      <c r="G244" s="209" t="s">
        <v>147</v>
      </c>
      <c r="H244" s="210">
        <v>0.057</v>
      </c>
      <c r="I244" s="211"/>
      <c r="J244" s="212">
        <f>ROUND(I244*H244,2)</f>
        <v>0</v>
      </c>
      <c r="K244" s="208" t="s">
        <v>130</v>
      </c>
      <c r="L244" s="45"/>
      <c r="M244" s="213" t="s">
        <v>32</v>
      </c>
      <c r="N244" s="214" t="s">
        <v>50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7" t="s">
        <v>246</v>
      </c>
      <c r="AT244" s="217" t="s">
        <v>126</v>
      </c>
      <c r="AU244" s="217" t="s">
        <v>86</v>
      </c>
      <c r="AY244" s="18" t="s">
        <v>124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8" t="s">
        <v>131</v>
      </c>
      <c r="BK244" s="218">
        <f>ROUND(I244*H244,2)</f>
        <v>0</v>
      </c>
      <c r="BL244" s="18" t="s">
        <v>246</v>
      </c>
      <c r="BM244" s="217" t="s">
        <v>341</v>
      </c>
    </row>
    <row r="245" spans="1:47" s="2" customFormat="1" ht="12">
      <c r="A245" s="39"/>
      <c r="B245" s="40"/>
      <c r="C245" s="41"/>
      <c r="D245" s="219" t="s">
        <v>133</v>
      </c>
      <c r="E245" s="41"/>
      <c r="F245" s="220" t="s">
        <v>342</v>
      </c>
      <c r="G245" s="41"/>
      <c r="H245" s="41"/>
      <c r="I245" s="221"/>
      <c r="J245" s="41"/>
      <c r="K245" s="41"/>
      <c r="L245" s="45"/>
      <c r="M245" s="268"/>
      <c r="N245" s="269"/>
      <c r="O245" s="270"/>
      <c r="P245" s="270"/>
      <c r="Q245" s="270"/>
      <c r="R245" s="270"/>
      <c r="S245" s="270"/>
      <c r="T245" s="271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133</v>
      </c>
      <c r="AU245" s="18" t="s">
        <v>86</v>
      </c>
    </row>
    <row r="246" spans="1:31" s="2" customFormat="1" ht="6.95" customHeight="1">
      <c r="A246" s="39"/>
      <c r="B246" s="61"/>
      <c r="C246" s="62"/>
      <c r="D246" s="62"/>
      <c r="E246" s="62"/>
      <c r="F246" s="62"/>
      <c r="G246" s="62"/>
      <c r="H246" s="62"/>
      <c r="I246" s="62"/>
      <c r="J246" s="62"/>
      <c r="K246" s="62"/>
      <c r="L246" s="45"/>
      <c r="M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</row>
  </sheetData>
  <sheetProtection password="CC35" sheet="1" objects="1" scenarios="1" formatColumns="0" formatRows="0" autoFilter="0"/>
  <autoFilter ref="C89:K245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2_01/124153100"/>
    <hyperlink ref="F105" r:id="rId2" display="https://podminky.urs.cz/item/CS_URS_2022_01/221111116"/>
    <hyperlink ref="F125" r:id="rId3" display="https://podminky.urs.cz/item/CS_URS_2022_01/321366112"/>
    <hyperlink ref="F130" r:id="rId4" display="https://podminky.urs.cz/item/CS_URS_2022_01/628195001"/>
    <hyperlink ref="F148" r:id="rId5" display="https://podminky.urs.cz/item/CS_URS_2022_01/629992112"/>
    <hyperlink ref="F161" r:id="rId6" display="https://podminky.urs.cz/item/CS_URS_2022_01/919735122"/>
    <hyperlink ref="F169" r:id="rId7" display="https://podminky.urs.cz/item/CS_URS_2022_01/938902122"/>
    <hyperlink ref="F184" r:id="rId8" display="https://podminky.urs.cz/item/CS_URS_2022_01/938909311"/>
    <hyperlink ref="F189" r:id="rId9" display="https://podminky.urs.cz/item/CS_URS_2022_01/985111213"/>
    <hyperlink ref="F193" r:id="rId10" display="https://podminky.urs.cz/item/CS_URS_2022_01/985111292"/>
    <hyperlink ref="F209" r:id="rId11" display="https://podminky.urs.cz/item/CS_URS_2022_01/998325011"/>
    <hyperlink ref="F229" r:id="rId12" display="https://podminky.urs.cz/item/CS_URS_2022_01/767995111"/>
    <hyperlink ref="F238" r:id="rId13" display="https://podminky.urs.cz/item/CS_URS_2022_01/767996701"/>
    <hyperlink ref="F245" r:id="rId14" display="https://podminky.urs.cz/item/CS_URS_2022_01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86</v>
      </c>
    </row>
    <row r="4" spans="2:46" s="1" customFormat="1" ht="24.95" customHeight="1">
      <c r="B4" s="21"/>
      <c r="D4" s="132" t="s">
        <v>90</v>
      </c>
      <c r="L4" s="21"/>
      <c r="M4" s="133" t="s">
        <v>10</v>
      </c>
      <c r="AT4" s="18" t="s">
        <v>38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VD Veletov, oprava dilatačních spar</v>
      </c>
      <c r="F7" s="134"/>
      <c r="G7" s="134"/>
      <c r="H7" s="134"/>
      <c r="L7" s="21"/>
    </row>
    <row r="8" spans="1:31" s="2" customFormat="1" ht="12" customHeight="1">
      <c r="A8" s="39"/>
      <c r="B8" s="45"/>
      <c r="C8" s="39"/>
      <c r="D8" s="134" t="s">
        <v>91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7" t="s">
        <v>343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19</v>
      </c>
      <c r="E11" s="39"/>
      <c r="F11" s="138" t="s">
        <v>20</v>
      </c>
      <c r="G11" s="39"/>
      <c r="H11" s="39"/>
      <c r="I11" s="134" t="s">
        <v>21</v>
      </c>
      <c r="J11" s="138" t="s">
        <v>22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24</v>
      </c>
      <c r="E12" s="39"/>
      <c r="F12" s="138" t="s">
        <v>25</v>
      </c>
      <c r="G12" s="39"/>
      <c r="H12" s="39"/>
      <c r="I12" s="134" t="s">
        <v>26</v>
      </c>
      <c r="J12" s="139" t="str">
        <f>'Rekapitulace stavby'!AN8</f>
        <v>20. 1. 2022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30</v>
      </c>
      <c r="E14" s="39"/>
      <c r="F14" s="39"/>
      <c r="G14" s="39"/>
      <c r="H14" s="39"/>
      <c r="I14" s="134" t="s">
        <v>31</v>
      </c>
      <c r="J14" s="138" t="s">
        <v>32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33</v>
      </c>
      <c r="F15" s="39"/>
      <c r="G15" s="39"/>
      <c r="H15" s="39"/>
      <c r="I15" s="134" t="s">
        <v>34</v>
      </c>
      <c r="J15" s="138" t="s">
        <v>32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35</v>
      </c>
      <c r="E17" s="39"/>
      <c r="F17" s="39"/>
      <c r="G17" s="39"/>
      <c r="H17" s="39"/>
      <c r="I17" s="134" t="s">
        <v>31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37</v>
      </c>
      <c r="E20" s="39"/>
      <c r="F20" s="39"/>
      <c r="G20" s="39"/>
      <c r="H20" s="39"/>
      <c r="I20" s="134" t="s">
        <v>31</v>
      </c>
      <c r="J20" s="138" t="s">
        <v>32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33</v>
      </c>
      <c r="F21" s="39"/>
      <c r="G21" s="39"/>
      <c r="H21" s="39"/>
      <c r="I21" s="134" t="s">
        <v>34</v>
      </c>
      <c r="J21" s="138" t="s">
        <v>32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39</v>
      </c>
      <c r="E23" s="39"/>
      <c r="F23" s="39"/>
      <c r="G23" s="39"/>
      <c r="H23" s="39"/>
      <c r="I23" s="134" t="s">
        <v>31</v>
      </c>
      <c r="J23" s="138" t="s">
        <v>32</v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">
        <v>40</v>
      </c>
      <c r="F24" s="39"/>
      <c r="G24" s="39"/>
      <c r="H24" s="39"/>
      <c r="I24" s="134" t="s">
        <v>34</v>
      </c>
      <c r="J24" s="138" t="s">
        <v>32</v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41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23.25" customHeight="1">
      <c r="A27" s="140"/>
      <c r="B27" s="141"/>
      <c r="C27" s="140"/>
      <c r="D27" s="140"/>
      <c r="E27" s="142" t="s">
        <v>93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43</v>
      </c>
      <c r="E30" s="39"/>
      <c r="F30" s="39"/>
      <c r="G30" s="39"/>
      <c r="H30" s="39"/>
      <c r="I30" s="39"/>
      <c r="J30" s="146">
        <f>ROUND(J83,2)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45</v>
      </c>
      <c r="G32" s="39"/>
      <c r="H32" s="39"/>
      <c r="I32" s="147" t="s">
        <v>44</v>
      </c>
      <c r="J32" s="147" t="s">
        <v>46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48" t="s">
        <v>47</v>
      </c>
      <c r="E33" s="134" t="s">
        <v>48</v>
      </c>
      <c r="F33" s="149">
        <f>ROUND((SUM(BE83:BE134)),2)</f>
        <v>0</v>
      </c>
      <c r="G33" s="39"/>
      <c r="H33" s="39"/>
      <c r="I33" s="150">
        <v>0.21</v>
      </c>
      <c r="J33" s="149">
        <f>ROUND(((SUM(BE83:BE134))*I33),2)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4" t="s">
        <v>49</v>
      </c>
      <c r="F34" s="149">
        <f>ROUND((SUM(BF83:BF134)),2)</f>
        <v>0</v>
      </c>
      <c r="G34" s="39"/>
      <c r="H34" s="39"/>
      <c r="I34" s="150">
        <v>0.15</v>
      </c>
      <c r="J34" s="149">
        <f>ROUND(((SUM(BF83:BF134))*I34),2)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34" t="s">
        <v>47</v>
      </c>
      <c r="E35" s="134" t="s">
        <v>50</v>
      </c>
      <c r="F35" s="149">
        <f>ROUND((SUM(BG83:BG134)),2)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34" t="s">
        <v>51</v>
      </c>
      <c r="F36" s="149">
        <f>ROUND((SUM(BH83:BH134)),2)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52</v>
      </c>
      <c r="F37" s="149">
        <f>ROUND((SUM(BI83:BI134)),2)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53</v>
      </c>
      <c r="E39" s="153"/>
      <c r="F39" s="153"/>
      <c r="G39" s="154" t="s">
        <v>54</v>
      </c>
      <c r="H39" s="155" t="s">
        <v>55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94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VD Veletov, oprava dilatačních spar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91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1" t="str">
        <f>E9</f>
        <v>VON.01a - Vedlejší a ostatní náklady + lešení (nulové položky pro výpočet)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24</v>
      </c>
      <c r="D52" s="41"/>
      <c r="E52" s="41"/>
      <c r="F52" s="28" t="str">
        <f>F12</f>
        <v>Veletov</v>
      </c>
      <c r="G52" s="41"/>
      <c r="H52" s="41"/>
      <c r="I52" s="33" t="s">
        <v>26</v>
      </c>
      <c r="J52" s="74" t="str">
        <f>IF(J12="","",J12)</f>
        <v>20. 1. 2022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30</v>
      </c>
      <c r="D54" s="41"/>
      <c r="E54" s="41"/>
      <c r="F54" s="28" t="str">
        <f>E15</f>
        <v>Povodí Labe, státní podnik, OIČ, Hradec Králové</v>
      </c>
      <c r="G54" s="41"/>
      <c r="H54" s="41"/>
      <c r="I54" s="33" t="s">
        <v>37</v>
      </c>
      <c r="J54" s="37" t="str">
        <f>E21</f>
        <v>Povodí Labe, státní podnik, OIČ, Hradec Králové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35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>Ing. Eva Morkesová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75</v>
      </c>
      <c r="D59" s="41"/>
      <c r="E59" s="41"/>
      <c r="F59" s="41"/>
      <c r="G59" s="41"/>
      <c r="H59" s="41"/>
      <c r="I59" s="41"/>
      <c r="J59" s="104">
        <f>J83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97</v>
      </c>
    </row>
    <row r="60" spans="1:31" s="9" customFormat="1" ht="24.95" customHeight="1">
      <c r="A60" s="9"/>
      <c r="B60" s="167"/>
      <c r="C60" s="168"/>
      <c r="D60" s="169" t="s">
        <v>344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345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346</v>
      </c>
      <c r="E62" s="176"/>
      <c r="F62" s="176"/>
      <c r="G62" s="176"/>
      <c r="H62" s="176"/>
      <c r="I62" s="176"/>
      <c r="J62" s="177">
        <f>J100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347</v>
      </c>
      <c r="E63" s="176"/>
      <c r="F63" s="176"/>
      <c r="G63" s="176"/>
      <c r="H63" s="176"/>
      <c r="I63" s="176"/>
      <c r="J63" s="177">
        <f>J106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109</v>
      </c>
      <c r="D70" s="41"/>
      <c r="E70" s="41"/>
      <c r="F70" s="41"/>
      <c r="G70" s="41"/>
      <c r="H70" s="41"/>
      <c r="I70" s="41"/>
      <c r="J70" s="41"/>
      <c r="K70" s="41"/>
      <c r="L70" s="13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2" t="str">
        <f>E7</f>
        <v>VD Veletov, oprava dilatačních spar</v>
      </c>
      <c r="F73" s="33"/>
      <c r="G73" s="33"/>
      <c r="H73" s="33"/>
      <c r="I73" s="41"/>
      <c r="J73" s="41"/>
      <c r="K73" s="4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91</v>
      </c>
      <c r="D74" s="41"/>
      <c r="E74" s="41"/>
      <c r="F74" s="41"/>
      <c r="G74" s="41"/>
      <c r="H74" s="41"/>
      <c r="I74" s="41"/>
      <c r="J74" s="41"/>
      <c r="K74" s="41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1" t="str">
        <f>E9</f>
        <v>VON.01a - Vedlejší a ostatní náklady + lešení (nulové položky pro výpočet)</v>
      </c>
      <c r="F75" s="41"/>
      <c r="G75" s="41"/>
      <c r="H75" s="41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24</v>
      </c>
      <c r="D77" s="41"/>
      <c r="E77" s="41"/>
      <c r="F77" s="28" t="str">
        <f>F12</f>
        <v>Veletov</v>
      </c>
      <c r="G77" s="41"/>
      <c r="H77" s="41"/>
      <c r="I77" s="33" t="s">
        <v>26</v>
      </c>
      <c r="J77" s="74" t="str">
        <f>IF(J12="","",J12)</f>
        <v>20. 1. 2022</v>
      </c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40.05" customHeight="1">
      <c r="A79" s="39"/>
      <c r="B79" s="40"/>
      <c r="C79" s="33" t="s">
        <v>30</v>
      </c>
      <c r="D79" s="41"/>
      <c r="E79" s="41"/>
      <c r="F79" s="28" t="str">
        <f>E15</f>
        <v>Povodí Labe, státní podnik, OIČ, Hradec Králové</v>
      </c>
      <c r="G79" s="41"/>
      <c r="H79" s="41"/>
      <c r="I79" s="33" t="s">
        <v>37</v>
      </c>
      <c r="J79" s="37" t="str">
        <f>E21</f>
        <v>Povodí Labe, státní podnik, OIČ, Hradec Králové</v>
      </c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35</v>
      </c>
      <c r="D80" s="41"/>
      <c r="E80" s="41"/>
      <c r="F80" s="28" t="str">
        <f>IF(E18="","",E18)</f>
        <v>Vyplň údaj</v>
      </c>
      <c r="G80" s="41"/>
      <c r="H80" s="41"/>
      <c r="I80" s="33" t="s">
        <v>39</v>
      </c>
      <c r="J80" s="37" t="str">
        <f>E24</f>
        <v>Ing. Eva Morkesová</v>
      </c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9"/>
      <c r="B82" s="180"/>
      <c r="C82" s="181" t="s">
        <v>110</v>
      </c>
      <c r="D82" s="182" t="s">
        <v>62</v>
      </c>
      <c r="E82" s="182" t="s">
        <v>58</v>
      </c>
      <c r="F82" s="182" t="s">
        <v>59</v>
      </c>
      <c r="G82" s="182" t="s">
        <v>111</v>
      </c>
      <c r="H82" s="182" t="s">
        <v>112</v>
      </c>
      <c r="I82" s="182" t="s">
        <v>113</v>
      </c>
      <c r="J82" s="182" t="s">
        <v>96</v>
      </c>
      <c r="K82" s="183" t="s">
        <v>114</v>
      </c>
      <c r="L82" s="184"/>
      <c r="M82" s="94" t="s">
        <v>32</v>
      </c>
      <c r="N82" s="95" t="s">
        <v>47</v>
      </c>
      <c r="O82" s="95" t="s">
        <v>115</v>
      </c>
      <c r="P82" s="95" t="s">
        <v>116</v>
      </c>
      <c r="Q82" s="95" t="s">
        <v>117</v>
      </c>
      <c r="R82" s="95" t="s">
        <v>118</v>
      </c>
      <c r="S82" s="95" t="s">
        <v>119</v>
      </c>
      <c r="T82" s="96" t="s">
        <v>120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39"/>
      <c r="B83" s="40"/>
      <c r="C83" s="101" t="s">
        <v>121</v>
      </c>
      <c r="D83" s="41"/>
      <c r="E83" s="41"/>
      <c r="F83" s="41"/>
      <c r="G83" s="41"/>
      <c r="H83" s="41"/>
      <c r="I83" s="41"/>
      <c r="J83" s="185">
        <f>BK83</f>
        <v>0</v>
      </c>
      <c r="K83" s="41"/>
      <c r="L83" s="45"/>
      <c r="M83" s="97"/>
      <c r="N83" s="186"/>
      <c r="O83" s="98"/>
      <c r="P83" s="187">
        <f>P84</f>
        <v>0</v>
      </c>
      <c r="Q83" s="98"/>
      <c r="R83" s="187">
        <f>R84</f>
        <v>0</v>
      </c>
      <c r="S83" s="98"/>
      <c r="T83" s="188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76</v>
      </c>
      <c r="AU83" s="18" t="s">
        <v>97</v>
      </c>
      <c r="BK83" s="189">
        <f>BK84</f>
        <v>0</v>
      </c>
    </row>
    <row r="84" spans="1:63" s="12" customFormat="1" ht="25.9" customHeight="1">
      <c r="A84" s="12"/>
      <c r="B84" s="190"/>
      <c r="C84" s="191"/>
      <c r="D84" s="192" t="s">
        <v>76</v>
      </c>
      <c r="E84" s="193" t="s">
        <v>348</v>
      </c>
      <c r="F84" s="193" t="s">
        <v>349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P85+P100+P106</f>
        <v>0</v>
      </c>
      <c r="Q84" s="198"/>
      <c r="R84" s="199">
        <f>R85+R100+R106</f>
        <v>0</v>
      </c>
      <c r="S84" s="198"/>
      <c r="T84" s="200">
        <f>T85+T100+T106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131</v>
      </c>
      <c r="AT84" s="202" t="s">
        <v>76</v>
      </c>
      <c r="AU84" s="202" t="s">
        <v>77</v>
      </c>
      <c r="AY84" s="201" t="s">
        <v>124</v>
      </c>
      <c r="BK84" s="203">
        <f>BK85+BK100+BK106</f>
        <v>0</v>
      </c>
    </row>
    <row r="85" spans="1:63" s="12" customFormat="1" ht="22.8" customHeight="1">
      <c r="A85" s="12"/>
      <c r="B85" s="190"/>
      <c r="C85" s="191"/>
      <c r="D85" s="192" t="s">
        <v>76</v>
      </c>
      <c r="E85" s="204" t="s">
        <v>350</v>
      </c>
      <c r="F85" s="204" t="s">
        <v>351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SUM(P86:P99)</f>
        <v>0</v>
      </c>
      <c r="Q85" s="198"/>
      <c r="R85" s="199">
        <f>SUM(R86:R99)</f>
        <v>0</v>
      </c>
      <c r="S85" s="198"/>
      <c r="T85" s="200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131</v>
      </c>
      <c r="AT85" s="202" t="s">
        <v>76</v>
      </c>
      <c r="AU85" s="202" t="s">
        <v>23</v>
      </c>
      <c r="AY85" s="201" t="s">
        <v>124</v>
      </c>
      <c r="BK85" s="203">
        <f>SUM(BK86:BK99)</f>
        <v>0</v>
      </c>
    </row>
    <row r="86" spans="1:65" s="2" customFormat="1" ht="16.5" customHeight="1">
      <c r="A86" s="39"/>
      <c r="B86" s="40"/>
      <c r="C86" s="206" t="s">
        <v>23</v>
      </c>
      <c r="D86" s="206" t="s">
        <v>126</v>
      </c>
      <c r="E86" s="207" t="s">
        <v>352</v>
      </c>
      <c r="F86" s="208" t="s">
        <v>353</v>
      </c>
      <c r="G86" s="209" t="s">
        <v>354</v>
      </c>
      <c r="H86" s="210">
        <v>1</v>
      </c>
      <c r="I86" s="211"/>
      <c r="J86" s="212">
        <f>ROUND(I86*H86,2)</f>
        <v>0</v>
      </c>
      <c r="K86" s="208" t="s">
        <v>32</v>
      </c>
      <c r="L86" s="45"/>
      <c r="M86" s="213" t="s">
        <v>32</v>
      </c>
      <c r="N86" s="214" t="s">
        <v>50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7" t="s">
        <v>355</v>
      </c>
      <c r="AT86" s="217" t="s">
        <v>126</v>
      </c>
      <c r="AU86" s="217" t="s">
        <v>86</v>
      </c>
      <c r="AY86" s="18" t="s">
        <v>124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8" t="s">
        <v>131</v>
      </c>
      <c r="BK86" s="218">
        <f>ROUND(I86*H86,2)</f>
        <v>0</v>
      </c>
      <c r="BL86" s="18" t="s">
        <v>355</v>
      </c>
      <c r="BM86" s="217" t="s">
        <v>356</v>
      </c>
    </row>
    <row r="87" spans="1:51" s="13" customFormat="1" ht="12">
      <c r="A87" s="13"/>
      <c r="B87" s="224"/>
      <c r="C87" s="225"/>
      <c r="D87" s="226" t="s">
        <v>135</v>
      </c>
      <c r="E87" s="227" t="s">
        <v>32</v>
      </c>
      <c r="F87" s="228" t="s">
        <v>357</v>
      </c>
      <c r="G87" s="225"/>
      <c r="H87" s="227" t="s">
        <v>32</v>
      </c>
      <c r="I87" s="229"/>
      <c r="J87" s="225"/>
      <c r="K87" s="225"/>
      <c r="L87" s="230"/>
      <c r="M87" s="231"/>
      <c r="N87" s="232"/>
      <c r="O87" s="232"/>
      <c r="P87" s="232"/>
      <c r="Q87" s="232"/>
      <c r="R87" s="232"/>
      <c r="S87" s="232"/>
      <c r="T87" s="23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4" t="s">
        <v>135</v>
      </c>
      <c r="AU87" s="234" t="s">
        <v>86</v>
      </c>
      <c r="AV87" s="13" t="s">
        <v>23</v>
      </c>
      <c r="AW87" s="13" t="s">
        <v>38</v>
      </c>
      <c r="AX87" s="13" t="s">
        <v>77</v>
      </c>
      <c r="AY87" s="234" t="s">
        <v>124</v>
      </c>
    </row>
    <row r="88" spans="1:51" s="13" customFormat="1" ht="12">
      <c r="A88" s="13"/>
      <c r="B88" s="224"/>
      <c r="C88" s="225"/>
      <c r="D88" s="226" t="s">
        <v>135</v>
      </c>
      <c r="E88" s="227" t="s">
        <v>32</v>
      </c>
      <c r="F88" s="228" t="s">
        <v>358</v>
      </c>
      <c r="G88" s="225"/>
      <c r="H88" s="227" t="s">
        <v>32</v>
      </c>
      <c r="I88" s="229"/>
      <c r="J88" s="225"/>
      <c r="K88" s="225"/>
      <c r="L88" s="230"/>
      <c r="M88" s="231"/>
      <c r="N88" s="232"/>
      <c r="O88" s="232"/>
      <c r="P88" s="232"/>
      <c r="Q88" s="232"/>
      <c r="R88" s="232"/>
      <c r="S88" s="232"/>
      <c r="T88" s="23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4" t="s">
        <v>135</v>
      </c>
      <c r="AU88" s="234" t="s">
        <v>86</v>
      </c>
      <c r="AV88" s="13" t="s">
        <v>23</v>
      </c>
      <c r="AW88" s="13" t="s">
        <v>38</v>
      </c>
      <c r="AX88" s="13" t="s">
        <v>77</v>
      </c>
      <c r="AY88" s="234" t="s">
        <v>124</v>
      </c>
    </row>
    <row r="89" spans="1:51" s="13" customFormat="1" ht="12">
      <c r="A89" s="13"/>
      <c r="B89" s="224"/>
      <c r="C89" s="225"/>
      <c r="D89" s="226" t="s">
        <v>135</v>
      </c>
      <c r="E89" s="227" t="s">
        <v>32</v>
      </c>
      <c r="F89" s="228" t="s">
        <v>359</v>
      </c>
      <c r="G89" s="225"/>
      <c r="H89" s="227" t="s">
        <v>32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135</v>
      </c>
      <c r="AU89" s="234" t="s">
        <v>86</v>
      </c>
      <c r="AV89" s="13" t="s">
        <v>23</v>
      </c>
      <c r="AW89" s="13" t="s">
        <v>38</v>
      </c>
      <c r="AX89" s="13" t="s">
        <v>77</v>
      </c>
      <c r="AY89" s="234" t="s">
        <v>124</v>
      </c>
    </row>
    <row r="90" spans="1:51" s="13" customFormat="1" ht="12">
      <c r="A90" s="13"/>
      <c r="B90" s="224"/>
      <c r="C90" s="225"/>
      <c r="D90" s="226" t="s">
        <v>135</v>
      </c>
      <c r="E90" s="227" t="s">
        <v>32</v>
      </c>
      <c r="F90" s="228" t="s">
        <v>360</v>
      </c>
      <c r="G90" s="225"/>
      <c r="H90" s="227" t="s">
        <v>32</v>
      </c>
      <c r="I90" s="229"/>
      <c r="J90" s="225"/>
      <c r="K90" s="225"/>
      <c r="L90" s="230"/>
      <c r="M90" s="231"/>
      <c r="N90" s="232"/>
      <c r="O90" s="232"/>
      <c r="P90" s="232"/>
      <c r="Q90" s="232"/>
      <c r="R90" s="232"/>
      <c r="S90" s="232"/>
      <c r="T90" s="23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135</v>
      </c>
      <c r="AU90" s="234" t="s">
        <v>86</v>
      </c>
      <c r="AV90" s="13" t="s">
        <v>23</v>
      </c>
      <c r="AW90" s="13" t="s">
        <v>38</v>
      </c>
      <c r="AX90" s="13" t="s">
        <v>77</v>
      </c>
      <c r="AY90" s="234" t="s">
        <v>124</v>
      </c>
    </row>
    <row r="91" spans="1:51" s="13" customFormat="1" ht="12">
      <c r="A91" s="13"/>
      <c r="B91" s="224"/>
      <c r="C91" s="225"/>
      <c r="D91" s="226" t="s">
        <v>135</v>
      </c>
      <c r="E91" s="227" t="s">
        <v>32</v>
      </c>
      <c r="F91" s="228" t="s">
        <v>361</v>
      </c>
      <c r="G91" s="225"/>
      <c r="H91" s="227" t="s">
        <v>32</v>
      </c>
      <c r="I91" s="229"/>
      <c r="J91" s="225"/>
      <c r="K91" s="225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135</v>
      </c>
      <c r="AU91" s="234" t="s">
        <v>86</v>
      </c>
      <c r="AV91" s="13" t="s">
        <v>23</v>
      </c>
      <c r="AW91" s="13" t="s">
        <v>38</v>
      </c>
      <c r="AX91" s="13" t="s">
        <v>77</v>
      </c>
      <c r="AY91" s="234" t="s">
        <v>124</v>
      </c>
    </row>
    <row r="92" spans="1:51" s="13" customFormat="1" ht="12">
      <c r="A92" s="13"/>
      <c r="B92" s="224"/>
      <c r="C92" s="225"/>
      <c r="D92" s="226" t="s">
        <v>135</v>
      </c>
      <c r="E92" s="227" t="s">
        <v>32</v>
      </c>
      <c r="F92" s="228" t="s">
        <v>362</v>
      </c>
      <c r="G92" s="225"/>
      <c r="H92" s="227" t="s">
        <v>32</v>
      </c>
      <c r="I92" s="229"/>
      <c r="J92" s="225"/>
      <c r="K92" s="225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135</v>
      </c>
      <c r="AU92" s="234" t="s">
        <v>86</v>
      </c>
      <c r="AV92" s="13" t="s">
        <v>23</v>
      </c>
      <c r="AW92" s="13" t="s">
        <v>38</v>
      </c>
      <c r="AX92" s="13" t="s">
        <v>77</v>
      </c>
      <c r="AY92" s="234" t="s">
        <v>124</v>
      </c>
    </row>
    <row r="93" spans="1:51" s="13" customFormat="1" ht="12">
      <c r="A93" s="13"/>
      <c r="B93" s="224"/>
      <c r="C93" s="225"/>
      <c r="D93" s="226" t="s">
        <v>135</v>
      </c>
      <c r="E93" s="227" t="s">
        <v>32</v>
      </c>
      <c r="F93" s="228" t="s">
        <v>363</v>
      </c>
      <c r="G93" s="225"/>
      <c r="H93" s="227" t="s">
        <v>32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135</v>
      </c>
      <c r="AU93" s="234" t="s">
        <v>86</v>
      </c>
      <c r="AV93" s="13" t="s">
        <v>23</v>
      </c>
      <c r="AW93" s="13" t="s">
        <v>38</v>
      </c>
      <c r="AX93" s="13" t="s">
        <v>77</v>
      </c>
      <c r="AY93" s="234" t="s">
        <v>124</v>
      </c>
    </row>
    <row r="94" spans="1:51" s="14" customFormat="1" ht="12">
      <c r="A94" s="14"/>
      <c r="B94" s="235"/>
      <c r="C94" s="236"/>
      <c r="D94" s="226" t="s">
        <v>135</v>
      </c>
      <c r="E94" s="237" t="s">
        <v>32</v>
      </c>
      <c r="F94" s="238" t="s">
        <v>23</v>
      </c>
      <c r="G94" s="236"/>
      <c r="H94" s="239">
        <v>1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5" t="s">
        <v>135</v>
      </c>
      <c r="AU94" s="245" t="s">
        <v>86</v>
      </c>
      <c r="AV94" s="14" t="s">
        <v>86</v>
      </c>
      <c r="AW94" s="14" t="s">
        <v>38</v>
      </c>
      <c r="AX94" s="14" t="s">
        <v>23</v>
      </c>
      <c r="AY94" s="245" t="s">
        <v>124</v>
      </c>
    </row>
    <row r="95" spans="1:65" s="2" customFormat="1" ht="24.15" customHeight="1">
      <c r="A95" s="39"/>
      <c r="B95" s="40"/>
      <c r="C95" s="206" t="s">
        <v>86</v>
      </c>
      <c r="D95" s="206" t="s">
        <v>126</v>
      </c>
      <c r="E95" s="207" t="s">
        <v>364</v>
      </c>
      <c r="F95" s="208" t="s">
        <v>365</v>
      </c>
      <c r="G95" s="209" t="s">
        <v>354</v>
      </c>
      <c r="H95" s="210">
        <v>1</v>
      </c>
      <c r="I95" s="211"/>
      <c r="J95" s="212">
        <f>ROUND(I95*H95,2)</f>
        <v>0</v>
      </c>
      <c r="K95" s="208" t="s">
        <v>32</v>
      </c>
      <c r="L95" s="45"/>
      <c r="M95" s="213" t="s">
        <v>32</v>
      </c>
      <c r="N95" s="214" t="s">
        <v>50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7" t="s">
        <v>355</v>
      </c>
      <c r="AT95" s="217" t="s">
        <v>126</v>
      </c>
      <c r="AU95" s="217" t="s">
        <v>86</v>
      </c>
      <c r="AY95" s="18" t="s">
        <v>124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8" t="s">
        <v>131</v>
      </c>
      <c r="BK95" s="218">
        <f>ROUND(I95*H95,2)</f>
        <v>0</v>
      </c>
      <c r="BL95" s="18" t="s">
        <v>355</v>
      </c>
      <c r="BM95" s="217" t="s">
        <v>366</v>
      </c>
    </row>
    <row r="96" spans="1:65" s="2" customFormat="1" ht="16.5" customHeight="1">
      <c r="A96" s="39"/>
      <c r="B96" s="40"/>
      <c r="C96" s="206" t="s">
        <v>144</v>
      </c>
      <c r="D96" s="206" t="s">
        <v>126</v>
      </c>
      <c r="E96" s="207" t="s">
        <v>367</v>
      </c>
      <c r="F96" s="208" t="s">
        <v>368</v>
      </c>
      <c r="G96" s="209" t="s">
        <v>354</v>
      </c>
      <c r="H96" s="210">
        <v>1</v>
      </c>
      <c r="I96" s="211"/>
      <c r="J96" s="212">
        <f>ROUND(I96*H96,2)</f>
        <v>0</v>
      </c>
      <c r="K96" s="208" t="s">
        <v>32</v>
      </c>
      <c r="L96" s="45"/>
      <c r="M96" s="213" t="s">
        <v>32</v>
      </c>
      <c r="N96" s="214" t="s">
        <v>50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7" t="s">
        <v>355</v>
      </c>
      <c r="AT96" s="217" t="s">
        <v>126</v>
      </c>
      <c r="AU96" s="217" t="s">
        <v>86</v>
      </c>
      <c r="AY96" s="18" t="s">
        <v>124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8" t="s">
        <v>131</v>
      </c>
      <c r="BK96" s="218">
        <f>ROUND(I96*H96,2)</f>
        <v>0</v>
      </c>
      <c r="BL96" s="18" t="s">
        <v>355</v>
      </c>
      <c r="BM96" s="217" t="s">
        <v>369</v>
      </c>
    </row>
    <row r="97" spans="1:51" s="13" customFormat="1" ht="12">
      <c r="A97" s="13"/>
      <c r="B97" s="224"/>
      <c r="C97" s="225"/>
      <c r="D97" s="226" t="s">
        <v>135</v>
      </c>
      <c r="E97" s="227" t="s">
        <v>32</v>
      </c>
      <c r="F97" s="228" t="s">
        <v>357</v>
      </c>
      <c r="G97" s="225"/>
      <c r="H97" s="227" t="s">
        <v>32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135</v>
      </c>
      <c r="AU97" s="234" t="s">
        <v>86</v>
      </c>
      <c r="AV97" s="13" t="s">
        <v>23</v>
      </c>
      <c r="AW97" s="13" t="s">
        <v>38</v>
      </c>
      <c r="AX97" s="13" t="s">
        <v>77</v>
      </c>
      <c r="AY97" s="234" t="s">
        <v>124</v>
      </c>
    </row>
    <row r="98" spans="1:51" s="13" customFormat="1" ht="12">
      <c r="A98" s="13"/>
      <c r="B98" s="224"/>
      <c r="C98" s="225"/>
      <c r="D98" s="226" t="s">
        <v>135</v>
      </c>
      <c r="E98" s="227" t="s">
        <v>32</v>
      </c>
      <c r="F98" s="228" t="s">
        <v>370</v>
      </c>
      <c r="G98" s="225"/>
      <c r="H98" s="227" t="s">
        <v>32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135</v>
      </c>
      <c r="AU98" s="234" t="s">
        <v>86</v>
      </c>
      <c r="AV98" s="13" t="s">
        <v>23</v>
      </c>
      <c r="AW98" s="13" t="s">
        <v>38</v>
      </c>
      <c r="AX98" s="13" t="s">
        <v>77</v>
      </c>
      <c r="AY98" s="234" t="s">
        <v>124</v>
      </c>
    </row>
    <row r="99" spans="1:51" s="14" customFormat="1" ht="12">
      <c r="A99" s="14"/>
      <c r="B99" s="235"/>
      <c r="C99" s="236"/>
      <c r="D99" s="226" t="s">
        <v>135</v>
      </c>
      <c r="E99" s="237" t="s">
        <v>32</v>
      </c>
      <c r="F99" s="238" t="s">
        <v>23</v>
      </c>
      <c r="G99" s="236"/>
      <c r="H99" s="239">
        <v>1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135</v>
      </c>
      <c r="AU99" s="245" t="s">
        <v>86</v>
      </c>
      <c r="AV99" s="14" t="s">
        <v>86</v>
      </c>
      <c r="AW99" s="14" t="s">
        <v>38</v>
      </c>
      <c r="AX99" s="14" t="s">
        <v>23</v>
      </c>
      <c r="AY99" s="245" t="s">
        <v>124</v>
      </c>
    </row>
    <row r="100" spans="1:63" s="12" customFormat="1" ht="22.8" customHeight="1">
      <c r="A100" s="12"/>
      <c r="B100" s="190"/>
      <c r="C100" s="191"/>
      <c r="D100" s="192" t="s">
        <v>76</v>
      </c>
      <c r="E100" s="204" t="s">
        <v>371</v>
      </c>
      <c r="F100" s="204" t="s">
        <v>372</v>
      </c>
      <c r="G100" s="191"/>
      <c r="H100" s="191"/>
      <c r="I100" s="194"/>
      <c r="J100" s="205">
        <f>BK100</f>
        <v>0</v>
      </c>
      <c r="K100" s="191"/>
      <c r="L100" s="196"/>
      <c r="M100" s="197"/>
      <c r="N100" s="198"/>
      <c r="O100" s="198"/>
      <c r="P100" s="199">
        <f>SUM(P101:P105)</f>
        <v>0</v>
      </c>
      <c r="Q100" s="198"/>
      <c r="R100" s="199">
        <f>SUM(R101:R105)</f>
        <v>0</v>
      </c>
      <c r="S100" s="198"/>
      <c r="T100" s="200">
        <f>SUM(T101:T105)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131</v>
      </c>
      <c r="AT100" s="202" t="s">
        <v>76</v>
      </c>
      <c r="AU100" s="202" t="s">
        <v>23</v>
      </c>
      <c r="AY100" s="201" t="s">
        <v>124</v>
      </c>
      <c r="BK100" s="203">
        <f>SUM(BK101:BK105)</f>
        <v>0</v>
      </c>
    </row>
    <row r="101" spans="1:65" s="2" customFormat="1" ht="33" customHeight="1">
      <c r="A101" s="39"/>
      <c r="B101" s="40"/>
      <c r="C101" s="206" t="s">
        <v>227</v>
      </c>
      <c r="D101" s="206" t="s">
        <v>126</v>
      </c>
      <c r="E101" s="207" t="s">
        <v>373</v>
      </c>
      <c r="F101" s="208" t="s">
        <v>374</v>
      </c>
      <c r="G101" s="209" t="s">
        <v>140</v>
      </c>
      <c r="H101" s="210">
        <v>1</v>
      </c>
      <c r="I101" s="211"/>
      <c r="J101" s="212">
        <f>ROUND(I101*H101,2)</f>
        <v>0</v>
      </c>
      <c r="K101" s="208" t="s">
        <v>32</v>
      </c>
      <c r="L101" s="45"/>
      <c r="M101" s="213" t="s">
        <v>32</v>
      </c>
      <c r="N101" s="214" t="s">
        <v>50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7" t="s">
        <v>355</v>
      </c>
      <c r="AT101" s="217" t="s">
        <v>126</v>
      </c>
      <c r="AU101" s="217" t="s">
        <v>86</v>
      </c>
      <c r="AY101" s="18" t="s">
        <v>124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8" t="s">
        <v>131</v>
      </c>
      <c r="BK101" s="218">
        <f>ROUND(I101*H101,2)</f>
        <v>0</v>
      </c>
      <c r="BL101" s="18" t="s">
        <v>355</v>
      </c>
      <c r="BM101" s="217" t="s">
        <v>375</v>
      </c>
    </row>
    <row r="102" spans="1:65" s="2" customFormat="1" ht="24.15" customHeight="1">
      <c r="A102" s="39"/>
      <c r="B102" s="40"/>
      <c r="C102" s="206" t="s">
        <v>235</v>
      </c>
      <c r="D102" s="206" t="s">
        <v>126</v>
      </c>
      <c r="E102" s="207" t="s">
        <v>376</v>
      </c>
      <c r="F102" s="208" t="s">
        <v>377</v>
      </c>
      <c r="G102" s="209" t="s">
        <v>140</v>
      </c>
      <c r="H102" s="210">
        <v>1</v>
      </c>
      <c r="I102" s="211"/>
      <c r="J102" s="212">
        <f>ROUND(I102*H102,2)</f>
        <v>0</v>
      </c>
      <c r="K102" s="208" t="s">
        <v>32</v>
      </c>
      <c r="L102" s="45"/>
      <c r="M102" s="213" t="s">
        <v>32</v>
      </c>
      <c r="N102" s="214" t="s">
        <v>50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7" t="s">
        <v>378</v>
      </c>
      <c r="AT102" s="217" t="s">
        <v>126</v>
      </c>
      <c r="AU102" s="217" t="s">
        <v>86</v>
      </c>
      <c r="AY102" s="18" t="s">
        <v>124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131</v>
      </c>
      <c r="BK102" s="218">
        <f>ROUND(I102*H102,2)</f>
        <v>0</v>
      </c>
      <c r="BL102" s="18" t="s">
        <v>378</v>
      </c>
      <c r="BM102" s="217" t="s">
        <v>379</v>
      </c>
    </row>
    <row r="103" spans="1:65" s="2" customFormat="1" ht="16.5" customHeight="1">
      <c r="A103" s="39"/>
      <c r="B103" s="40"/>
      <c r="C103" s="206" t="s">
        <v>131</v>
      </c>
      <c r="D103" s="206" t="s">
        <v>126</v>
      </c>
      <c r="E103" s="207" t="s">
        <v>380</v>
      </c>
      <c r="F103" s="208" t="s">
        <v>381</v>
      </c>
      <c r="G103" s="209" t="s">
        <v>354</v>
      </c>
      <c r="H103" s="210">
        <v>1</v>
      </c>
      <c r="I103" s="211"/>
      <c r="J103" s="212">
        <f>ROUND(I103*H103,2)</f>
        <v>0</v>
      </c>
      <c r="K103" s="208" t="s">
        <v>32</v>
      </c>
      <c r="L103" s="45"/>
      <c r="M103" s="213" t="s">
        <v>32</v>
      </c>
      <c r="N103" s="214" t="s">
        <v>50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7" t="s">
        <v>355</v>
      </c>
      <c r="AT103" s="217" t="s">
        <v>126</v>
      </c>
      <c r="AU103" s="217" t="s">
        <v>86</v>
      </c>
      <c r="AY103" s="18" t="s">
        <v>124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8" t="s">
        <v>131</v>
      </c>
      <c r="BK103" s="218">
        <f>ROUND(I103*H103,2)</f>
        <v>0</v>
      </c>
      <c r="BL103" s="18" t="s">
        <v>355</v>
      </c>
      <c r="BM103" s="217" t="s">
        <v>382</v>
      </c>
    </row>
    <row r="104" spans="1:51" s="13" customFormat="1" ht="12">
      <c r="A104" s="13"/>
      <c r="B104" s="224"/>
      <c r="C104" s="225"/>
      <c r="D104" s="226" t="s">
        <v>135</v>
      </c>
      <c r="E104" s="227" t="s">
        <v>32</v>
      </c>
      <c r="F104" s="228" t="s">
        <v>383</v>
      </c>
      <c r="G104" s="225"/>
      <c r="H104" s="227" t="s">
        <v>32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135</v>
      </c>
      <c r="AU104" s="234" t="s">
        <v>86</v>
      </c>
      <c r="AV104" s="13" t="s">
        <v>23</v>
      </c>
      <c r="AW104" s="13" t="s">
        <v>38</v>
      </c>
      <c r="AX104" s="13" t="s">
        <v>77</v>
      </c>
      <c r="AY104" s="234" t="s">
        <v>124</v>
      </c>
    </row>
    <row r="105" spans="1:51" s="14" customFormat="1" ht="12">
      <c r="A105" s="14"/>
      <c r="B105" s="235"/>
      <c r="C105" s="236"/>
      <c r="D105" s="226" t="s">
        <v>135</v>
      </c>
      <c r="E105" s="237" t="s">
        <v>32</v>
      </c>
      <c r="F105" s="238" t="s">
        <v>23</v>
      </c>
      <c r="G105" s="236"/>
      <c r="H105" s="239">
        <v>1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135</v>
      </c>
      <c r="AU105" s="245" t="s">
        <v>86</v>
      </c>
      <c r="AV105" s="14" t="s">
        <v>86</v>
      </c>
      <c r="AW105" s="14" t="s">
        <v>38</v>
      </c>
      <c r="AX105" s="14" t="s">
        <v>23</v>
      </c>
      <c r="AY105" s="245" t="s">
        <v>124</v>
      </c>
    </row>
    <row r="106" spans="1:63" s="12" customFormat="1" ht="22.8" customHeight="1">
      <c r="A106" s="12"/>
      <c r="B106" s="190"/>
      <c r="C106" s="191"/>
      <c r="D106" s="192" t="s">
        <v>76</v>
      </c>
      <c r="E106" s="204" t="s">
        <v>384</v>
      </c>
      <c r="F106" s="204" t="s">
        <v>385</v>
      </c>
      <c r="G106" s="191"/>
      <c r="H106" s="191"/>
      <c r="I106" s="194"/>
      <c r="J106" s="205">
        <f>BK106</f>
        <v>0</v>
      </c>
      <c r="K106" s="191"/>
      <c r="L106" s="196"/>
      <c r="M106" s="197"/>
      <c r="N106" s="198"/>
      <c r="O106" s="198"/>
      <c r="P106" s="199">
        <f>SUM(P107:P134)</f>
        <v>0</v>
      </c>
      <c r="Q106" s="198"/>
      <c r="R106" s="199">
        <f>SUM(R107:R134)</f>
        <v>0</v>
      </c>
      <c r="S106" s="198"/>
      <c r="T106" s="200">
        <f>SUM(T107:T134)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1" t="s">
        <v>131</v>
      </c>
      <c r="AT106" s="202" t="s">
        <v>76</v>
      </c>
      <c r="AU106" s="202" t="s">
        <v>23</v>
      </c>
      <c r="AY106" s="201" t="s">
        <v>124</v>
      </c>
      <c r="BK106" s="203">
        <f>SUM(BK107:BK134)</f>
        <v>0</v>
      </c>
    </row>
    <row r="107" spans="1:65" s="2" customFormat="1" ht="16.5" customHeight="1">
      <c r="A107" s="39"/>
      <c r="B107" s="40"/>
      <c r="C107" s="206" t="s">
        <v>143</v>
      </c>
      <c r="D107" s="206" t="s">
        <v>126</v>
      </c>
      <c r="E107" s="207" t="s">
        <v>386</v>
      </c>
      <c r="F107" s="208" t="s">
        <v>387</v>
      </c>
      <c r="G107" s="209" t="s">
        <v>354</v>
      </c>
      <c r="H107" s="210">
        <v>2</v>
      </c>
      <c r="I107" s="211"/>
      <c r="J107" s="212">
        <f>ROUND(I107*H107,2)</f>
        <v>0</v>
      </c>
      <c r="K107" s="208" t="s">
        <v>130</v>
      </c>
      <c r="L107" s="45"/>
      <c r="M107" s="213" t="s">
        <v>32</v>
      </c>
      <c r="N107" s="214" t="s">
        <v>50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7" t="s">
        <v>355</v>
      </c>
      <c r="AT107" s="217" t="s">
        <v>126</v>
      </c>
      <c r="AU107" s="217" t="s">
        <v>86</v>
      </c>
      <c r="AY107" s="18" t="s">
        <v>124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8" t="s">
        <v>131</v>
      </c>
      <c r="BK107" s="218">
        <f>ROUND(I107*H107,2)</f>
        <v>0</v>
      </c>
      <c r="BL107" s="18" t="s">
        <v>355</v>
      </c>
      <c r="BM107" s="217" t="s">
        <v>388</v>
      </c>
    </row>
    <row r="108" spans="1:47" s="2" customFormat="1" ht="12">
      <c r="A108" s="39"/>
      <c r="B108" s="40"/>
      <c r="C108" s="41"/>
      <c r="D108" s="219" t="s">
        <v>133</v>
      </c>
      <c r="E108" s="41"/>
      <c r="F108" s="220" t="s">
        <v>389</v>
      </c>
      <c r="G108" s="41"/>
      <c r="H108" s="41"/>
      <c r="I108" s="221"/>
      <c r="J108" s="41"/>
      <c r="K108" s="41"/>
      <c r="L108" s="45"/>
      <c r="M108" s="222"/>
      <c r="N108" s="223"/>
      <c r="O108" s="86"/>
      <c r="P108" s="86"/>
      <c r="Q108" s="86"/>
      <c r="R108" s="86"/>
      <c r="S108" s="86"/>
      <c r="T108" s="87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133</v>
      </c>
      <c r="AU108" s="18" t="s">
        <v>86</v>
      </c>
    </row>
    <row r="109" spans="1:51" s="14" customFormat="1" ht="12">
      <c r="A109" s="14"/>
      <c r="B109" s="235"/>
      <c r="C109" s="236"/>
      <c r="D109" s="226" t="s">
        <v>135</v>
      </c>
      <c r="E109" s="237" t="s">
        <v>32</v>
      </c>
      <c r="F109" s="238" t="s">
        <v>86</v>
      </c>
      <c r="G109" s="236"/>
      <c r="H109" s="239">
        <v>2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135</v>
      </c>
      <c r="AU109" s="245" t="s">
        <v>86</v>
      </c>
      <c r="AV109" s="14" t="s">
        <v>86</v>
      </c>
      <c r="AW109" s="14" t="s">
        <v>38</v>
      </c>
      <c r="AX109" s="14" t="s">
        <v>23</v>
      </c>
      <c r="AY109" s="245" t="s">
        <v>124</v>
      </c>
    </row>
    <row r="110" spans="1:51" s="13" customFormat="1" ht="12">
      <c r="A110" s="13"/>
      <c r="B110" s="224"/>
      <c r="C110" s="225"/>
      <c r="D110" s="226" t="s">
        <v>135</v>
      </c>
      <c r="E110" s="227" t="s">
        <v>32</v>
      </c>
      <c r="F110" s="228" t="s">
        <v>390</v>
      </c>
      <c r="G110" s="225"/>
      <c r="H110" s="227" t="s">
        <v>32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135</v>
      </c>
      <c r="AU110" s="234" t="s">
        <v>86</v>
      </c>
      <c r="AV110" s="13" t="s">
        <v>23</v>
      </c>
      <c r="AW110" s="13" t="s">
        <v>38</v>
      </c>
      <c r="AX110" s="13" t="s">
        <v>77</v>
      </c>
      <c r="AY110" s="234" t="s">
        <v>124</v>
      </c>
    </row>
    <row r="111" spans="1:51" s="13" customFormat="1" ht="12">
      <c r="A111" s="13"/>
      <c r="B111" s="224"/>
      <c r="C111" s="225"/>
      <c r="D111" s="226" t="s">
        <v>135</v>
      </c>
      <c r="E111" s="227" t="s">
        <v>32</v>
      </c>
      <c r="F111" s="228" t="s">
        <v>391</v>
      </c>
      <c r="G111" s="225"/>
      <c r="H111" s="227" t="s">
        <v>32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135</v>
      </c>
      <c r="AU111" s="234" t="s">
        <v>86</v>
      </c>
      <c r="AV111" s="13" t="s">
        <v>23</v>
      </c>
      <c r="AW111" s="13" t="s">
        <v>38</v>
      </c>
      <c r="AX111" s="13" t="s">
        <v>77</v>
      </c>
      <c r="AY111" s="234" t="s">
        <v>124</v>
      </c>
    </row>
    <row r="112" spans="1:51" s="13" customFormat="1" ht="12">
      <c r="A112" s="13"/>
      <c r="B112" s="224"/>
      <c r="C112" s="225"/>
      <c r="D112" s="226" t="s">
        <v>135</v>
      </c>
      <c r="E112" s="227" t="s">
        <v>32</v>
      </c>
      <c r="F112" s="228" t="s">
        <v>392</v>
      </c>
      <c r="G112" s="225"/>
      <c r="H112" s="227" t="s">
        <v>32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135</v>
      </c>
      <c r="AU112" s="234" t="s">
        <v>86</v>
      </c>
      <c r="AV112" s="13" t="s">
        <v>23</v>
      </c>
      <c r="AW112" s="13" t="s">
        <v>38</v>
      </c>
      <c r="AX112" s="13" t="s">
        <v>77</v>
      </c>
      <c r="AY112" s="234" t="s">
        <v>124</v>
      </c>
    </row>
    <row r="113" spans="1:51" s="13" customFormat="1" ht="12">
      <c r="A113" s="13"/>
      <c r="B113" s="224"/>
      <c r="C113" s="225"/>
      <c r="D113" s="226" t="s">
        <v>135</v>
      </c>
      <c r="E113" s="227" t="s">
        <v>32</v>
      </c>
      <c r="F113" s="228" t="s">
        <v>393</v>
      </c>
      <c r="G113" s="225"/>
      <c r="H113" s="227" t="s">
        <v>32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135</v>
      </c>
      <c r="AU113" s="234" t="s">
        <v>86</v>
      </c>
      <c r="AV113" s="13" t="s">
        <v>23</v>
      </c>
      <c r="AW113" s="13" t="s">
        <v>38</v>
      </c>
      <c r="AX113" s="13" t="s">
        <v>77</v>
      </c>
      <c r="AY113" s="234" t="s">
        <v>124</v>
      </c>
    </row>
    <row r="114" spans="1:51" s="13" customFormat="1" ht="12">
      <c r="A114" s="13"/>
      <c r="B114" s="224"/>
      <c r="C114" s="225"/>
      <c r="D114" s="226" t="s">
        <v>135</v>
      </c>
      <c r="E114" s="227" t="s">
        <v>32</v>
      </c>
      <c r="F114" s="228" t="s">
        <v>394</v>
      </c>
      <c r="G114" s="225"/>
      <c r="H114" s="227" t="s">
        <v>32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135</v>
      </c>
      <c r="AU114" s="234" t="s">
        <v>86</v>
      </c>
      <c r="AV114" s="13" t="s">
        <v>23</v>
      </c>
      <c r="AW114" s="13" t="s">
        <v>38</v>
      </c>
      <c r="AX114" s="13" t="s">
        <v>77</v>
      </c>
      <c r="AY114" s="234" t="s">
        <v>124</v>
      </c>
    </row>
    <row r="115" spans="1:51" s="13" customFormat="1" ht="12">
      <c r="A115" s="13"/>
      <c r="B115" s="224"/>
      <c r="C115" s="225"/>
      <c r="D115" s="226" t="s">
        <v>135</v>
      </c>
      <c r="E115" s="227" t="s">
        <v>32</v>
      </c>
      <c r="F115" s="228" t="s">
        <v>395</v>
      </c>
      <c r="G115" s="225"/>
      <c r="H115" s="227" t="s">
        <v>32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135</v>
      </c>
      <c r="AU115" s="234" t="s">
        <v>86</v>
      </c>
      <c r="AV115" s="13" t="s">
        <v>23</v>
      </c>
      <c r="AW115" s="13" t="s">
        <v>38</v>
      </c>
      <c r="AX115" s="13" t="s">
        <v>77</v>
      </c>
      <c r="AY115" s="234" t="s">
        <v>124</v>
      </c>
    </row>
    <row r="116" spans="1:65" s="2" customFormat="1" ht="24.15" customHeight="1">
      <c r="A116" s="39"/>
      <c r="B116" s="40"/>
      <c r="C116" s="206" t="s">
        <v>160</v>
      </c>
      <c r="D116" s="206" t="s">
        <v>126</v>
      </c>
      <c r="E116" s="207" t="s">
        <v>396</v>
      </c>
      <c r="F116" s="208" t="s">
        <v>397</v>
      </c>
      <c r="G116" s="209" t="s">
        <v>354</v>
      </c>
      <c r="H116" s="210">
        <v>1</v>
      </c>
      <c r="I116" s="211"/>
      <c r="J116" s="212">
        <f>ROUND(I116*H116,2)</f>
        <v>0</v>
      </c>
      <c r="K116" s="208" t="s">
        <v>32</v>
      </c>
      <c r="L116" s="45"/>
      <c r="M116" s="213" t="s">
        <v>32</v>
      </c>
      <c r="N116" s="214" t="s">
        <v>50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7" t="s">
        <v>398</v>
      </c>
      <c r="AT116" s="217" t="s">
        <v>126</v>
      </c>
      <c r="AU116" s="217" t="s">
        <v>86</v>
      </c>
      <c r="AY116" s="18" t="s">
        <v>124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131</v>
      </c>
      <c r="BK116" s="218">
        <f>ROUND(I116*H116,2)</f>
        <v>0</v>
      </c>
      <c r="BL116" s="18" t="s">
        <v>398</v>
      </c>
      <c r="BM116" s="217" t="s">
        <v>399</v>
      </c>
    </row>
    <row r="117" spans="1:51" s="13" customFormat="1" ht="12">
      <c r="A117" s="13"/>
      <c r="B117" s="224"/>
      <c r="C117" s="225"/>
      <c r="D117" s="226" t="s">
        <v>135</v>
      </c>
      <c r="E117" s="227" t="s">
        <v>32</v>
      </c>
      <c r="F117" s="228" t="s">
        <v>251</v>
      </c>
      <c r="G117" s="225"/>
      <c r="H117" s="227" t="s">
        <v>32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135</v>
      </c>
      <c r="AU117" s="234" t="s">
        <v>86</v>
      </c>
      <c r="AV117" s="13" t="s">
        <v>23</v>
      </c>
      <c r="AW117" s="13" t="s">
        <v>38</v>
      </c>
      <c r="AX117" s="13" t="s">
        <v>77</v>
      </c>
      <c r="AY117" s="234" t="s">
        <v>124</v>
      </c>
    </row>
    <row r="118" spans="1:51" s="14" customFormat="1" ht="12">
      <c r="A118" s="14"/>
      <c r="B118" s="235"/>
      <c r="C118" s="236"/>
      <c r="D118" s="226" t="s">
        <v>135</v>
      </c>
      <c r="E118" s="237" t="s">
        <v>32</v>
      </c>
      <c r="F118" s="238" t="s">
        <v>23</v>
      </c>
      <c r="G118" s="236"/>
      <c r="H118" s="239">
        <v>1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135</v>
      </c>
      <c r="AU118" s="245" t="s">
        <v>86</v>
      </c>
      <c r="AV118" s="14" t="s">
        <v>86</v>
      </c>
      <c r="AW118" s="14" t="s">
        <v>38</v>
      </c>
      <c r="AX118" s="14" t="s">
        <v>23</v>
      </c>
      <c r="AY118" s="245" t="s">
        <v>124</v>
      </c>
    </row>
    <row r="119" spans="1:65" s="2" customFormat="1" ht="16.5" customHeight="1">
      <c r="A119" s="39"/>
      <c r="B119" s="40"/>
      <c r="C119" s="206" t="s">
        <v>172</v>
      </c>
      <c r="D119" s="206" t="s">
        <v>126</v>
      </c>
      <c r="E119" s="207" t="s">
        <v>400</v>
      </c>
      <c r="F119" s="208" t="s">
        <v>401</v>
      </c>
      <c r="G119" s="209" t="s">
        <v>354</v>
      </c>
      <c r="H119" s="210">
        <v>1</v>
      </c>
      <c r="I119" s="211"/>
      <c r="J119" s="212">
        <f>ROUND(I119*H119,2)</f>
        <v>0</v>
      </c>
      <c r="K119" s="208" t="s">
        <v>32</v>
      </c>
      <c r="L119" s="45"/>
      <c r="M119" s="213" t="s">
        <v>32</v>
      </c>
      <c r="N119" s="214" t="s">
        <v>50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7" t="s">
        <v>398</v>
      </c>
      <c r="AT119" s="217" t="s">
        <v>126</v>
      </c>
      <c r="AU119" s="217" t="s">
        <v>86</v>
      </c>
      <c r="AY119" s="18" t="s">
        <v>124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8" t="s">
        <v>131</v>
      </c>
      <c r="BK119" s="218">
        <f>ROUND(I119*H119,2)</f>
        <v>0</v>
      </c>
      <c r="BL119" s="18" t="s">
        <v>398</v>
      </c>
      <c r="BM119" s="217" t="s">
        <v>402</v>
      </c>
    </row>
    <row r="120" spans="1:51" s="13" customFormat="1" ht="12">
      <c r="A120" s="13"/>
      <c r="B120" s="224"/>
      <c r="C120" s="225"/>
      <c r="D120" s="226" t="s">
        <v>135</v>
      </c>
      <c r="E120" s="227" t="s">
        <v>32</v>
      </c>
      <c r="F120" s="228" t="s">
        <v>251</v>
      </c>
      <c r="G120" s="225"/>
      <c r="H120" s="227" t="s">
        <v>32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135</v>
      </c>
      <c r="AU120" s="234" t="s">
        <v>86</v>
      </c>
      <c r="AV120" s="13" t="s">
        <v>23</v>
      </c>
      <c r="AW120" s="13" t="s">
        <v>38</v>
      </c>
      <c r="AX120" s="13" t="s">
        <v>77</v>
      </c>
      <c r="AY120" s="234" t="s">
        <v>124</v>
      </c>
    </row>
    <row r="121" spans="1:51" s="14" customFormat="1" ht="12">
      <c r="A121" s="14"/>
      <c r="B121" s="235"/>
      <c r="C121" s="236"/>
      <c r="D121" s="226" t="s">
        <v>135</v>
      </c>
      <c r="E121" s="237" t="s">
        <v>32</v>
      </c>
      <c r="F121" s="238" t="s">
        <v>23</v>
      </c>
      <c r="G121" s="236"/>
      <c r="H121" s="239">
        <v>1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135</v>
      </c>
      <c r="AU121" s="245" t="s">
        <v>86</v>
      </c>
      <c r="AV121" s="14" t="s">
        <v>86</v>
      </c>
      <c r="AW121" s="14" t="s">
        <v>38</v>
      </c>
      <c r="AX121" s="14" t="s">
        <v>23</v>
      </c>
      <c r="AY121" s="245" t="s">
        <v>124</v>
      </c>
    </row>
    <row r="122" spans="1:65" s="2" customFormat="1" ht="24.15" customHeight="1">
      <c r="A122" s="39"/>
      <c r="B122" s="40"/>
      <c r="C122" s="206" t="s">
        <v>179</v>
      </c>
      <c r="D122" s="206" t="s">
        <v>126</v>
      </c>
      <c r="E122" s="207" t="s">
        <v>403</v>
      </c>
      <c r="F122" s="208" t="s">
        <v>404</v>
      </c>
      <c r="G122" s="209" t="s">
        <v>354</v>
      </c>
      <c r="H122" s="210">
        <v>1</v>
      </c>
      <c r="I122" s="211"/>
      <c r="J122" s="212">
        <f>ROUND(I122*H122,2)</f>
        <v>0</v>
      </c>
      <c r="K122" s="208" t="s">
        <v>32</v>
      </c>
      <c r="L122" s="45"/>
      <c r="M122" s="213" t="s">
        <v>32</v>
      </c>
      <c r="N122" s="214" t="s">
        <v>50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7" t="s">
        <v>398</v>
      </c>
      <c r="AT122" s="217" t="s">
        <v>126</v>
      </c>
      <c r="AU122" s="217" t="s">
        <v>86</v>
      </c>
      <c r="AY122" s="18" t="s">
        <v>124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8" t="s">
        <v>131</v>
      </c>
      <c r="BK122" s="218">
        <f>ROUND(I122*H122,2)</f>
        <v>0</v>
      </c>
      <c r="BL122" s="18" t="s">
        <v>398</v>
      </c>
      <c r="BM122" s="217" t="s">
        <v>405</v>
      </c>
    </row>
    <row r="123" spans="1:51" s="13" customFormat="1" ht="12">
      <c r="A123" s="13"/>
      <c r="B123" s="224"/>
      <c r="C123" s="225"/>
      <c r="D123" s="226" t="s">
        <v>135</v>
      </c>
      <c r="E123" s="227" t="s">
        <v>32</v>
      </c>
      <c r="F123" s="228" t="s">
        <v>251</v>
      </c>
      <c r="G123" s="225"/>
      <c r="H123" s="227" t="s">
        <v>32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135</v>
      </c>
      <c r="AU123" s="234" t="s">
        <v>86</v>
      </c>
      <c r="AV123" s="13" t="s">
        <v>23</v>
      </c>
      <c r="AW123" s="13" t="s">
        <v>38</v>
      </c>
      <c r="AX123" s="13" t="s">
        <v>77</v>
      </c>
      <c r="AY123" s="234" t="s">
        <v>124</v>
      </c>
    </row>
    <row r="124" spans="1:51" s="14" customFormat="1" ht="12">
      <c r="A124" s="14"/>
      <c r="B124" s="235"/>
      <c r="C124" s="236"/>
      <c r="D124" s="226" t="s">
        <v>135</v>
      </c>
      <c r="E124" s="237" t="s">
        <v>32</v>
      </c>
      <c r="F124" s="238" t="s">
        <v>23</v>
      </c>
      <c r="G124" s="236"/>
      <c r="H124" s="239">
        <v>1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5" t="s">
        <v>135</v>
      </c>
      <c r="AU124" s="245" t="s">
        <v>86</v>
      </c>
      <c r="AV124" s="14" t="s">
        <v>86</v>
      </c>
      <c r="AW124" s="14" t="s">
        <v>38</v>
      </c>
      <c r="AX124" s="14" t="s">
        <v>23</v>
      </c>
      <c r="AY124" s="245" t="s">
        <v>124</v>
      </c>
    </row>
    <row r="125" spans="1:65" s="2" customFormat="1" ht="33" customHeight="1">
      <c r="A125" s="39"/>
      <c r="B125" s="40"/>
      <c r="C125" s="206" t="s">
        <v>184</v>
      </c>
      <c r="D125" s="206" t="s">
        <v>126</v>
      </c>
      <c r="E125" s="207" t="s">
        <v>406</v>
      </c>
      <c r="F125" s="208" t="s">
        <v>407</v>
      </c>
      <c r="G125" s="209" t="s">
        <v>354</v>
      </c>
      <c r="H125" s="210">
        <v>1</v>
      </c>
      <c r="I125" s="211"/>
      <c r="J125" s="212">
        <f>ROUND(I125*H125,2)</f>
        <v>0</v>
      </c>
      <c r="K125" s="208" t="s">
        <v>32</v>
      </c>
      <c r="L125" s="45"/>
      <c r="M125" s="213" t="s">
        <v>32</v>
      </c>
      <c r="N125" s="214" t="s">
        <v>50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7" t="s">
        <v>398</v>
      </c>
      <c r="AT125" s="217" t="s">
        <v>126</v>
      </c>
      <c r="AU125" s="217" t="s">
        <v>86</v>
      </c>
      <c r="AY125" s="18" t="s">
        <v>124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131</v>
      </c>
      <c r="BK125" s="218">
        <f>ROUND(I125*H125,2)</f>
        <v>0</v>
      </c>
      <c r="BL125" s="18" t="s">
        <v>398</v>
      </c>
      <c r="BM125" s="217" t="s">
        <v>408</v>
      </c>
    </row>
    <row r="126" spans="1:51" s="13" customFormat="1" ht="12">
      <c r="A126" s="13"/>
      <c r="B126" s="224"/>
      <c r="C126" s="225"/>
      <c r="D126" s="226" t="s">
        <v>135</v>
      </c>
      <c r="E126" s="227" t="s">
        <v>32</v>
      </c>
      <c r="F126" s="228" t="s">
        <v>251</v>
      </c>
      <c r="G126" s="225"/>
      <c r="H126" s="227" t="s">
        <v>32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135</v>
      </c>
      <c r="AU126" s="234" t="s">
        <v>86</v>
      </c>
      <c r="AV126" s="13" t="s">
        <v>23</v>
      </c>
      <c r="AW126" s="13" t="s">
        <v>38</v>
      </c>
      <c r="AX126" s="13" t="s">
        <v>77</v>
      </c>
      <c r="AY126" s="234" t="s">
        <v>124</v>
      </c>
    </row>
    <row r="127" spans="1:51" s="14" customFormat="1" ht="12">
      <c r="A127" s="14"/>
      <c r="B127" s="235"/>
      <c r="C127" s="236"/>
      <c r="D127" s="226" t="s">
        <v>135</v>
      </c>
      <c r="E127" s="237" t="s">
        <v>32</v>
      </c>
      <c r="F127" s="238" t="s">
        <v>23</v>
      </c>
      <c r="G127" s="236"/>
      <c r="H127" s="239">
        <v>1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135</v>
      </c>
      <c r="AU127" s="245" t="s">
        <v>86</v>
      </c>
      <c r="AV127" s="14" t="s">
        <v>86</v>
      </c>
      <c r="AW127" s="14" t="s">
        <v>38</v>
      </c>
      <c r="AX127" s="14" t="s">
        <v>23</v>
      </c>
      <c r="AY127" s="245" t="s">
        <v>124</v>
      </c>
    </row>
    <row r="128" spans="1:65" s="2" customFormat="1" ht="16.5" customHeight="1">
      <c r="A128" s="39"/>
      <c r="B128" s="40"/>
      <c r="C128" s="206" t="s">
        <v>192</v>
      </c>
      <c r="D128" s="206" t="s">
        <v>126</v>
      </c>
      <c r="E128" s="207" t="s">
        <v>409</v>
      </c>
      <c r="F128" s="208" t="s">
        <v>410</v>
      </c>
      <c r="G128" s="209" t="s">
        <v>354</v>
      </c>
      <c r="H128" s="210">
        <v>1</v>
      </c>
      <c r="I128" s="211"/>
      <c r="J128" s="212">
        <f>ROUND(I128*H128,2)</f>
        <v>0</v>
      </c>
      <c r="K128" s="208" t="s">
        <v>32</v>
      </c>
      <c r="L128" s="45"/>
      <c r="M128" s="213" t="s">
        <v>32</v>
      </c>
      <c r="N128" s="214" t="s">
        <v>50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7" t="s">
        <v>398</v>
      </c>
      <c r="AT128" s="217" t="s">
        <v>126</v>
      </c>
      <c r="AU128" s="217" t="s">
        <v>86</v>
      </c>
      <c r="AY128" s="18" t="s">
        <v>124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8" t="s">
        <v>131</v>
      </c>
      <c r="BK128" s="218">
        <f>ROUND(I128*H128,2)</f>
        <v>0</v>
      </c>
      <c r="BL128" s="18" t="s">
        <v>398</v>
      </c>
      <c r="BM128" s="217" t="s">
        <v>411</v>
      </c>
    </row>
    <row r="129" spans="1:65" s="2" customFormat="1" ht="16.5" customHeight="1">
      <c r="A129" s="39"/>
      <c r="B129" s="40"/>
      <c r="C129" s="206" t="s">
        <v>28</v>
      </c>
      <c r="D129" s="206" t="s">
        <v>126</v>
      </c>
      <c r="E129" s="207" t="s">
        <v>412</v>
      </c>
      <c r="F129" s="208" t="s">
        <v>413</v>
      </c>
      <c r="G129" s="209" t="s">
        <v>354</v>
      </c>
      <c r="H129" s="210">
        <v>1</v>
      </c>
      <c r="I129" s="211"/>
      <c r="J129" s="212">
        <f>ROUND(I129*H129,2)</f>
        <v>0</v>
      </c>
      <c r="K129" s="208" t="s">
        <v>32</v>
      </c>
      <c r="L129" s="45"/>
      <c r="M129" s="213" t="s">
        <v>32</v>
      </c>
      <c r="N129" s="214" t="s">
        <v>50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7" t="s">
        <v>398</v>
      </c>
      <c r="AT129" s="217" t="s">
        <v>126</v>
      </c>
      <c r="AU129" s="217" t="s">
        <v>86</v>
      </c>
      <c r="AY129" s="18" t="s">
        <v>124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131</v>
      </c>
      <c r="BK129" s="218">
        <f>ROUND(I129*H129,2)</f>
        <v>0</v>
      </c>
      <c r="BL129" s="18" t="s">
        <v>398</v>
      </c>
      <c r="BM129" s="217" t="s">
        <v>414</v>
      </c>
    </row>
    <row r="130" spans="1:51" s="13" customFormat="1" ht="12">
      <c r="A130" s="13"/>
      <c r="B130" s="224"/>
      <c r="C130" s="225"/>
      <c r="D130" s="226" t="s">
        <v>135</v>
      </c>
      <c r="E130" s="227" t="s">
        <v>32</v>
      </c>
      <c r="F130" s="228" t="s">
        <v>415</v>
      </c>
      <c r="G130" s="225"/>
      <c r="H130" s="227" t="s">
        <v>32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135</v>
      </c>
      <c r="AU130" s="234" t="s">
        <v>86</v>
      </c>
      <c r="AV130" s="13" t="s">
        <v>23</v>
      </c>
      <c r="AW130" s="13" t="s">
        <v>38</v>
      </c>
      <c r="AX130" s="13" t="s">
        <v>77</v>
      </c>
      <c r="AY130" s="234" t="s">
        <v>124</v>
      </c>
    </row>
    <row r="131" spans="1:51" s="14" customFormat="1" ht="12">
      <c r="A131" s="14"/>
      <c r="B131" s="235"/>
      <c r="C131" s="236"/>
      <c r="D131" s="226" t="s">
        <v>135</v>
      </c>
      <c r="E131" s="237" t="s">
        <v>32</v>
      </c>
      <c r="F131" s="238" t="s">
        <v>23</v>
      </c>
      <c r="G131" s="236"/>
      <c r="H131" s="239">
        <v>1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135</v>
      </c>
      <c r="AU131" s="245" t="s">
        <v>86</v>
      </c>
      <c r="AV131" s="14" t="s">
        <v>86</v>
      </c>
      <c r="AW131" s="14" t="s">
        <v>38</v>
      </c>
      <c r="AX131" s="14" t="s">
        <v>23</v>
      </c>
      <c r="AY131" s="245" t="s">
        <v>124</v>
      </c>
    </row>
    <row r="132" spans="1:65" s="2" customFormat="1" ht="16.5" customHeight="1">
      <c r="A132" s="39"/>
      <c r="B132" s="40"/>
      <c r="C132" s="206" t="s">
        <v>213</v>
      </c>
      <c r="D132" s="206" t="s">
        <v>126</v>
      </c>
      <c r="E132" s="207" t="s">
        <v>416</v>
      </c>
      <c r="F132" s="208" t="s">
        <v>417</v>
      </c>
      <c r="G132" s="209" t="s">
        <v>354</v>
      </c>
      <c r="H132" s="210">
        <v>1</v>
      </c>
      <c r="I132" s="211"/>
      <c r="J132" s="212">
        <f>ROUND(I132*H132,2)</f>
        <v>0</v>
      </c>
      <c r="K132" s="208" t="s">
        <v>32</v>
      </c>
      <c r="L132" s="45"/>
      <c r="M132" s="213" t="s">
        <v>32</v>
      </c>
      <c r="N132" s="214" t="s">
        <v>50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7" t="s">
        <v>398</v>
      </c>
      <c r="AT132" s="217" t="s">
        <v>126</v>
      </c>
      <c r="AU132" s="217" t="s">
        <v>86</v>
      </c>
      <c r="AY132" s="18" t="s">
        <v>124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131</v>
      </c>
      <c r="BK132" s="218">
        <f>ROUND(I132*H132,2)</f>
        <v>0</v>
      </c>
      <c r="BL132" s="18" t="s">
        <v>398</v>
      </c>
      <c r="BM132" s="217" t="s">
        <v>418</v>
      </c>
    </row>
    <row r="133" spans="1:51" s="13" customFormat="1" ht="12">
      <c r="A133" s="13"/>
      <c r="B133" s="224"/>
      <c r="C133" s="225"/>
      <c r="D133" s="226" t="s">
        <v>135</v>
      </c>
      <c r="E133" s="227" t="s">
        <v>32</v>
      </c>
      <c r="F133" s="228" t="s">
        <v>251</v>
      </c>
      <c r="G133" s="225"/>
      <c r="H133" s="227" t="s">
        <v>32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135</v>
      </c>
      <c r="AU133" s="234" t="s">
        <v>86</v>
      </c>
      <c r="AV133" s="13" t="s">
        <v>23</v>
      </c>
      <c r="AW133" s="13" t="s">
        <v>38</v>
      </c>
      <c r="AX133" s="13" t="s">
        <v>77</v>
      </c>
      <c r="AY133" s="234" t="s">
        <v>124</v>
      </c>
    </row>
    <row r="134" spans="1:51" s="14" customFormat="1" ht="12">
      <c r="A134" s="14"/>
      <c r="B134" s="235"/>
      <c r="C134" s="236"/>
      <c r="D134" s="226" t="s">
        <v>135</v>
      </c>
      <c r="E134" s="237" t="s">
        <v>32</v>
      </c>
      <c r="F134" s="238" t="s">
        <v>23</v>
      </c>
      <c r="G134" s="236"/>
      <c r="H134" s="239">
        <v>1</v>
      </c>
      <c r="I134" s="240"/>
      <c r="J134" s="236"/>
      <c r="K134" s="236"/>
      <c r="L134" s="241"/>
      <c r="M134" s="272"/>
      <c r="N134" s="273"/>
      <c r="O134" s="273"/>
      <c r="P134" s="273"/>
      <c r="Q134" s="273"/>
      <c r="R134" s="273"/>
      <c r="S134" s="273"/>
      <c r="T134" s="27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135</v>
      </c>
      <c r="AU134" s="245" t="s">
        <v>86</v>
      </c>
      <c r="AV134" s="14" t="s">
        <v>86</v>
      </c>
      <c r="AW134" s="14" t="s">
        <v>38</v>
      </c>
      <c r="AX134" s="14" t="s">
        <v>23</v>
      </c>
      <c r="AY134" s="245" t="s">
        <v>124</v>
      </c>
    </row>
    <row r="135" spans="1:31" s="2" customFormat="1" ht="6.95" customHeight="1">
      <c r="A135" s="39"/>
      <c r="B135" s="61"/>
      <c r="C135" s="62"/>
      <c r="D135" s="62"/>
      <c r="E135" s="62"/>
      <c r="F135" s="62"/>
      <c r="G135" s="62"/>
      <c r="H135" s="62"/>
      <c r="I135" s="62"/>
      <c r="J135" s="62"/>
      <c r="K135" s="62"/>
      <c r="L135" s="45"/>
      <c r="M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</sheetData>
  <sheetProtection password="CC35" sheet="1" objects="1" scenarios="1" formatColumns="0" formatRows="0" autoFilter="0"/>
  <autoFilter ref="C82:K13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108" r:id="rId1" display="https://podminky.urs.cz/item/CS_URS_2022_01/063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5" customWidth="1"/>
    <col min="2" max="2" width="1.7109375" style="275" customWidth="1"/>
    <col min="3" max="4" width="5.00390625" style="275" customWidth="1"/>
    <col min="5" max="5" width="11.7109375" style="275" customWidth="1"/>
    <col min="6" max="6" width="9.140625" style="275" customWidth="1"/>
    <col min="7" max="7" width="5.00390625" style="275" customWidth="1"/>
    <col min="8" max="8" width="77.8515625" style="275" customWidth="1"/>
    <col min="9" max="10" width="20.00390625" style="275" customWidth="1"/>
    <col min="11" max="11" width="1.7109375" style="275" customWidth="1"/>
  </cols>
  <sheetData>
    <row r="1" s="1" customFormat="1" ht="37.5" customHeight="1"/>
    <row r="2" spans="2:11" s="1" customFormat="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6" customFormat="1" ht="45" customHeight="1">
      <c r="B3" s="279"/>
      <c r="C3" s="280" t="s">
        <v>419</v>
      </c>
      <c r="D3" s="280"/>
      <c r="E3" s="280"/>
      <c r="F3" s="280"/>
      <c r="G3" s="280"/>
      <c r="H3" s="280"/>
      <c r="I3" s="280"/>
      <c r="J3" s="280"/>
      <c r="K3" s="281"/>
    </row>
    <row r="4" spans="2:11" s="1" customFormat="1" ht="25.5" customHeight="1">
      <c r="B4" s="282"/>
      <c r="C4" s="283" t="s">
        <v>420</v>
      </c>
      <c r="D4" s="283"/>
      <c r="E4" s="283"/>
      <c r="F4" s="283"/>
      <c r="G4" s="283"/>
      <c r="H4" s="283"/>
      <c r="I4" s="283"/>
      <c r="J4" s="283"/>
      <c r="K4" s="284"/>
    </row>
    <row r="5" spans="2:11" s="1" customFormat="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pans="2:11" s="1" customFormat="1" ht="15" customHeight="1">
      <c r="B6" s="282"/>
      <c r="C6" s="286" t="s">
        <v>421</v>
      </c>
      <c r="D6" s="286"/>
      <c r="E6" s="286"/>
      <c r="F6" s="286"/>
      <c r="G6" s="286"/>
      <c r="H6" s="286"/>
      <c r="I6" s="286"/>
      <c r="J6" s="286"/>
      <c r="K6" s="284"/>
    </row>
    <row r="7" spans="2:11" s="1" customFormat="1" ht="15" customHeight="1">
      <c r="B7" s="287"/>
      <c r="C7" s="286" t="s">
        <v>422</v>
      </c>
      <c r="D7" s="286"/>
      <c r="E7" s="286"/>
      <c r="F7" s="286"/>
      <c r="G7" s="286"/>
      <c r="H7" s="286"/>
      <c r="I7" s="286"/>
      <c r="J7" s="286"/>
      <c r="K7" s="284"/>
    </row>
    <row r="8" spans="2:11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s="1" customFormat="1" ht="15" customHeight="1">
      <c r="B9" s="287"/>
      <c r="C9" s="286" t="s">
        <v>423</v>
      </c>
      <c r="D9" s="286"/>
      <c r="E9" s="286"/>
      <c r="F9" s="286"/>
      <c r="G9" s="286"/>
      <c r="H9" s="286"/>
      <c r="I9" s="286"/>
      <c r="J9" s="286"/>
      <c r="K9" s="284"/>
    </row>
    <row r="10" spans="2:11" s="1" customFormat="1" ht="15" customHeight="1">
      <c r="B10" s="287"/>
      <c r="C10" s="286"/>
      <c r="D10" s="286" t="s">
        <v>424</v>
      </c>
      <c r="E10" s="286"/>
      <c r="F10" s="286"/>
      <c r="G10" s="286"/>
      <c r="H10" s="286"/>
      <c r="I10" s="286"/>
      <c r="J10" s="286"/>
      <c r="K10" s="284"/>
    </row>
    <row r="11" spans="2:11" s="1" customFormat="1" ht="15" customHeight="1">
      <c r="B11" s="287"/>
      <c r="C11" s="288"/>
      <c r="D11" s="286" t="s">
        <v>425</v>
      </c>
      <c r="E11" s="286"/>
      <c r="F11" s="286"/>
      <c r="G11" s="286"/>
      <c r="H11" s="286"/>
      <c r="I11" s="286"/>
      <c r="J11" s="286"/>
      <c r="K11" s="284"/>
    </row>
    <row r="12" spans="2:11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pans="2:11" s="1" customFormat="1" ht="15" customHeight="1">
      <c r="B13" s="287"/>
      <c r="C13" s="288"/>
      <c r="D13" s="289" t="s">
        <v>426</v>
      </c>
      <c r="E13" s="286"/>
      <c r="F13" s="286"/>
      <c r="G13" s="286"/>
      <c r="H13" s="286"/>
      <c r="I13" s="286"/>
      <c r="J13" s="286"/>
      <c r="K13" s="284"/>
    </row>
    <row r="14" spans="2:11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pans="2:11" s="1" customFormat="1" ht="15" customHeight="1">
      <c r="B15" s="287"/>
      <c r="C15" s="288"/>
      <c r="D15" s="286" t="s">
        <v>427</v>
      </c>
      <c r="E15" s="286"/>
      <c r="F15" s="286"/>
      <c r="G15" s="286"/>
      <c r="H15" s="286"/>
      <c r="I15" s="286"/>
      <c r="J15" s="286"/>
      <c r="K15" s="284"/>
    </row>
    <row r="16" spans="2:11" s="1" customFormat="1" ht="15" customHeight="1">
      <c r="B16" s="287"/>
      <c r="C16" s="288"/>
      <c r="D16" s="286" t="s">
        <v>428</v>
      </c>
      <c r="E16" s="286"/>
      <c r="F16" s="286"/>
      <c r="G16" s="286"/>
      <c r="H16" s="286"/>
      <c r="I16" s="286"/>
      <c r="J16" s="286"/>
      <c r="K16" s="284"/>
    </row>
    <row r="17" spans="2:11" s="1" customFormat="1" ht="15" customHeight="1">
      <c r="B17" s="287"/>
      <c r="C17" s="288"/>
      <c r="D17" s="286" t="s">
        <v>429</v>
      </c>
      <c r="E17" s="286"/>
      <c r="F17" s="286"/>
      <c r="G17" s="286"/>
      <c r="H17" s="286"/>
      <c r="I17" s="286"/>
      <c r="J17" s="286"/>
      <c r="K17" s="284"/>
    </row>
    <row r="18" spans="2:11" s="1" customFormat="1" ht="15" customHeight="1">
      <c r="B18" s="287"/>
      <c r="C18" s="288"/>
      <c r="D18" s="288"/>
      <c r="E18" s="290" t="s">
        <v>84</v>
      </c>
      <c r="F18" s="286" t="s">
        <v>430</v>
      </c>
      <c r="G18" s="286"/>
      <c r="H18" s="286"/>
      <c r="I18" s="286"/>
      <c r="J18" s="286"/>
      <c r="K18" s="284"/>
    </row>
    <row r="19" spans="2:11" s="1" customFormat="1" ht="15" customHeight="1">
      <c r="B19" s="287"/>
      <c r="C19" s="288"/>
      <c r="D19" s="288"/>
      <c r="E19" s="290" t="s">
        <v>431</v>
      </c>
      <c r="F19" s="286" t="s">
        <v>432</v>
      </c>
      <c r="G19" s="286"/>
      <c r="H19" s="286"/>
      <c r="I19" s="286"/>
      <c r="J19" s="286"/>
      <c r="K19" s="284"/>
    </row>
    <row r="20" spans="2:11" s="1" customFormat="1" ht="15" customHeight="1">
      <c r="B20" s="287"/>
      <c r="C20" s="288"/>
      <c r="D20" s="288"/>
      <c r="E20" s="290" t="s">
        <v>433</v>
      </c>
      <c r="F20" s="286" t="s">
        <v>434</v>
      </c>
      <c r="G20" s="286"/>
      <c r="H20" s="286"/>
      <c r="I20" s="286"/>
      <c r="J20" s="286"/>
      <c r="K20" s="284"/>
    </row>
    <row r="21" spans="2:11" s="1" customFormat="1" ht="15" customHeight="1">
      <c r="B21" s="287"/>
      <c r="C21" s="288"/>
      <c r="D21" s="288"/>
      <c r="E21" s="290" t="s">
        <v>435</v>
      </c>
      <c r="F21" s="286" t="s">
        <v>436</v>
      </c>
      <c r="G21" s="286"/>
      <c r="H21" s="286"/>
      <c r="I21" s="286"/>
      <c r="J21" s="286"/>
      <c r="K21" s="284"/>
    </row>
    <row r="22" spans="2:11" s="1" customFormat="1" ht="15" customHeight="1">
      <c r="B22" s="287"/>
      <c r="C22" s="288"/>
      <c r="D22" s="288"/>
      <c r="E22" s="290" t="s">
        <v>348</v>
      </c>
      <c r="F22" s="286" t="s">
        <v>437</v>
      </c>
      <c r="G22" s="286"/>
      <c r="H22" s="286"/>
      <c r="I22" s="286"/>
      <c r="J22" s="286"/>
      <c r="K22" s="284"/>
    </row>
    <row r="23" spans="2:11" s="1" customFormat="1" ht="15" customHeight="1">
      <c r="B23" s="287"/>
      <c r="C23" s="288"/>
      <c r="D23" s="288"/>
      <c r="E23" s="290" t="s">
        <v>438</v>
      </c>
      <c r="F23" s="286" t="s">
        <v>439</v>
      </c>
      <c r="G23" s="286"/>
      <c r="H23" s="286"/>
      <c r="I23" s="286"/>
      <c r="J23" s="286"/>
      <c r="K23" s="284"/>
    </row>
    <row r="24" spans="2:11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pans="2:11" s="1" customFormat="1" ht="15" customHeight="1">
      <c r="B25" s="287"/>
      <c r="C25" s="286" t="s">
        <v>440</v>
      </c>
      <c r="D25" s="286"/>
      <c r="E25" s="286"/>
      <c r="F25" s="286"/>
      <c r="G25" s="286"/>
      <c r="H25" s="286"/>
      <c r="I25" s="286"/>
      <c r="J25" s="286"/>
      <c r="K25" s="284"/>
    </row>
    <row r="26" spans="2:11" s="1" customFormat="1" ht="15" customHeight="1">
      <c r="B26" s="287"/>
      <c r="C26" s="286" t="s">
        <v>441</v>
      </c>
      <c r="D26" s="286"/>
      <c r="E26" s="286"/>
      <c r="F26" s="286"/>
      <c r="G26" s="286"/>
      <c r="H26" s="286"/>
      <c r="I26" s="286"/>
      <c r="J26" s="286"/>
      <c r="K26" s="284"/>
    </row>
    <row r="27" spans="2:11" s="1" customFormat="1" ht="15" customHeight="1">
      <c r="B27" s="287"/>
      <c r="C27" s="286"/>
      <c r="D27" s="286" t="s">
        <v>442</v>
      </c>
      <c r="E27" s="286"/>
      <c r="F27" s="286"/>
      <c r="G27" s="286"/>
      <c r="H27" s="286"/>
      <c r="I27" s="286"/>
      <c r="J27" s="286"/>
      <c r="K27" s="284"/>
    </row>
    <row r="28" spans="2:11" s="1" customFormat="1" ht="15" customHeight="1">
      <c r="B28" s="287"/>
      <c r="C28" s="288"/>
      <c r="D28" s="286" t="s">
        <v>443</v>
      </c>
      <c r="E28" s="286"/>
      <c r="F28" s="286"/>
      <c r="G28" s="286"/>
      <c r="H28" s="286"/>
      <c r="I28" s="286"/>
      <c r="J28" s="286"/>
      <c r="K28" s="284"/>
    </row>
    <row r="29" spans="2:11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pans="2:11" s="1" customFormat="1" ht="15" customHeight="1">
      <c r="B30" s="287"/>
      <c r="C30" s="288"/>
      <c r="D30" s="286" t="s">
        <v>444</v>
      </c>
      <c r="E30" s="286"/>
      <c r="F30" s="286"/>
      <c r="G30" s="286"/>
      <c r="H30" s="286"/>
      <c r="I30" s="286"/>
      <c r="J30" s="286"/>
      <c r="K30" s="284"/>
    </row>
    <row r="31" spans="2:11" s="1" customFormat="1" ht="15" customHeight="1">
      <c r="B31" s="287"/>
      <c r="C31" s="288"/>
      <c r="D31" s="286" t="s">
        <v>445</v>
      </c>
      <c r="E31" s="286"/>
      <c r="F31" s="286"/>
      <c r="G31" s="286"/>
      <c r="H31" s="286"/>
      <c r="I31" s="286"/>
      <c r="J31" s="286"/>
      <c r="K31" s="284"/>
    </row>
    <row r="32" spans="2:11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pans="2:11" s="1" customFormat="1" ht="15" customHeight="1">
      <c r="B33" s="287"/>
      <c r="C33" s="288"/>
      <c r="D33" s="286" t="s">
        <v>446</v>
      </c>
      <c r="E33" s="286"/>
      <c r="F33" s="286"/>
      <c r="G33" s="286"/>
      <c r="H33" s="286"/>
      <c r="I33" s="286"/>
      <c r="J33" s="286"/>
      <c r="K33" s="284"/>
    </row>
    <row r="34" spans="2:11" s="1" customFormat="1" ht="15" customHeight="1">
      <c r="B34" s="287"/>
      <c r="C34" s="288"/>
      <c r="D34" s="286" t="s">
        <v>447</v>
      </c>
      <c r="E34" s="286"/>
      <c r="F34" s="286"/>
      <c r="G34" s="286"/>
      <c r="H34" s="286"/>
      <c r="I34" s="286"/>
      <c r="J34" s="286"/>
      <c r="K34" s="284"/>
    </row>
    <row r="35" spans="2:11" s="1" customFormat="1" ht="15" customHeight="1">
      <c r="B35" s="287"/>
      <c r="C35" s="288"/>
      <c r="D35" s="286" t="s">
        <v>448</v>
      </c>
      <c r="E35" s="286"/>
      <c r="F35" s="286"/>
      <c r="G35" s="286"/>
      <c r="H35" s="286"/>
      <c r="I35" s="286"/>
      <c r="J35" s="286"/>
      <c r="K35" s="284"/>
    </row>
    <row r="36" spans="2:11" s="1" customFormat="1" ht="15" customHeight="1">
      <c r="B36" s="287"/>
      <c r="C36" s="288"/>
      <c r="D36" s="286"/>
      <c r="E36" s="289" t="s">
        <v>110</v>
      </c>
      <c r="F36" s="286"/>
      <c r="G36" s="286" t="s">
        <v>449</v>
      </c>
      <c r="H36" s="286"/>
      <c r="I36" s="286"/>
      <c r="J36" s="286"/>
      <c r="K36" s="284"/>
    </row>
    <row r="37" spans="2:11" s="1" customFormat="1" ht="30.75" customHeight="1">
      <c r="B37" s="287"/>
      <c r="C37" s="288"/>
      <c r="D37" s="286"/>
      <c r="E37" s="289" t="s">
        <v>450</v>
      </c>
      <c r="F37" s="286"/>
      <c r="G37" s="286" t="s">
        <v>451</v>
      </c>
      <c r="H37" s="286"/>
      <c r="I37" s="286"/>
      <c r="J37" s="286"/>
      <c r="K37" s="284"/>
    </row>
    <row r="38" spans="2:11" s="1" customFormat="1" ht="15" customHeight="1">
      <c r="B38" s="287"/>
      <c r="C38" s="288"/>
      <c r="D38" s="286"/>
      <c r="E38" s="289" t="s">
        <v>58</v>
      </c>
      <c r="F38" s="286"/>
      <c r="G38" s="286" t="s">
        <v>452</v>
      </c>
      <c r="H38" s="286"/>
      <c r="I38" s="286"/>
      <c r="J38" s="286"/>
      <c r="K38" s="284"/>
    </row>
    <row r="39" spans="2:11" s="1" customFormat="1" ht="15" customHeight="1">
      <c r="B39" s="287"/>
      <c r="C39" s="288"/>
      <c r="D39" s="286"/>
      <c r="E39" s="289" t="s">
        <v>59</v>
      </c>
      <c r="F39" s="286"/>
      <c r="G39" s="286" t="s">
        <v>453</v>
      </c>
      <c r="H39" s="286"/>
      <c r="I39" s="286"/>
      <c r="J39" s="286"/>
      <c r="K39" s="284"/>
    </row>
    <row r="40" spans="2:11" s="1" customFormat="1" ht="15" customHeight="1">
      <c r="B40" s="287"/>
      <c r="C40" s="288"/>
      <c r="D40" s="286"/>
      <c r="E40" s="289" t="s">
        <v>111</v>
      </c>
      <c r="F40" s="286"/>
      <c r="G40" s="286" t="s">
        <v>454</v>
      </c>
      <c r="H40" s="286"/>
      <c r="I40" s="286"/>
      <c r="J40" s="286"/>
      <c r="K40" s="284"/>
    </row>
    <row r="41" spans="2:11" s="1" customFormat="1" ht="15" customHeight="1">
      <c r="B41" s="287"/>
      <c r="C41" s="288"/>
      <c r="D41" s="286"/>
      <c r="E41" s="289" t="s">
        <v>112</v>
      </c>
      <c r="F41" s="286"/>
      <c r="G41" s="286" t="s">
        <v>455</v>
      </c>
      <c r="H41" s="286"/>
      <c r="I41" s="286"/>
      <c r="J41" s="286"/>
      <c r="K41" s="284"/>
    </row>
    <row r="42" spans="2:11" s="1" customFormat="1" ht="15" customHeight="1">
      <c r="B42" s="287"/>
      <c r="C42" s="288"/>
      <c r="D42" s="286"/>
      <c r="E42" s="289" t="s">
        <v>456</v>
      </c>
      <c r="F42" s="286"/>
      <c r="G42" s="286" t="s">
        <v>457</v>
      </c>
      <c r="H42" s="286"/>
      <c r="I42" s="286"/>
      <c r="J42" s="286"/>
      <c r="K42" s="284"/>
    </row>
    <row r="43" spans="2:11" s="1" customFormat="1" ht="15" customHeight="1">
      <c r="B43" s="287"/>
      <c r="C43" s="288"/>
      <c r="D43" s="286"/>
      <c r="E43" s="289"/>
      <c r="F43" s="286"/>
      <c r="G43" s="286" t="s">
        <v>458</v>
      </c>
      <c r="H43" s="286"/>
      <c r="I43" s="286"/>
      <c r="J43" s="286"/>
      <c r="K43" s="284"/>
    </row>
    <row r="44" spans="2:11" s="1" customFormat="1" ht="15" customHeight="1">
      <c r="B44" s="287"/>
      <c r="C44" s="288"/>
      <c r="D44" s="286"/>
      <c r="E44" s="289" t="s">
        <v>459</v>
      </c>
      <c r="F44" s="286"/>
      <c r="G44" s="286" t="s">
        <v>460</v>
      </c>
      <c r="H44" s="286"/>
      <c r="I44" s="286"/>
      <c r="J44" s="286"/>
      <c r="K44" s="284"/>
    </row>
    <row r="45" spans="2:11" s="1" customFormat="1" ht="15" customHeight="1">
      <c r="B45" s="287"/>
      <c r="C45" s="288"/>
      <c r="D45" s="286"/>
      <c r="E45" s="289" t="s">
        <v>114</v>
      </c>
      <c r="F45" s="286"/>
      <c r="G45" s="286" t="s">
        <v>461</v>
      </c>
      <c r="H45" s="286"/>
      <c r="I45" s="286"/>
      <c r="J45" s="286"/>
      <c r="K45" s="284"/>
    </row>
    <row r="46" spans="2:11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pans="2:11" s="1" customFormat="1" ht="15" customHeight="1">
      <c r="B47" s="287"/>
      <c r="C47" s="288"/>
      <c r="D47" s="286" t="s">
        <v>462</v>
      </c>
      <c r="E47" s="286"/>
      <c r="F47" s="286"/>
      <c r="G47" s="286"/>
      <c r="H47" s="286"/>
      <c r="I47" s="286"/>
      <c r="J47" s="286"/>
      <c r="K47" s="284"/>
    </row>
    <row r="48" spans="2:11" s="1" customFormat="1" ht="15" customHeight="1">
      <c r="B48" s="287"/>
      <c r="C48" s="288"/>
      <c r="D48" s="288"/>
      <c r="E48" s="286" t="s">
        <v>463</v>
      </c>
      <c r="F48" s="286"/>
      <c r="G48" s="286"/>
      <c r="H48" s="286"/>
      <c r="I48" s="286"/>
      <c r="J48" s="286"/>
      <c r="K48" s="284"/>
    </row>
    <row r="49" spans="2:11" s="1" customFormat="1" ht="15" customHeight="1">
      <c r="B49" s="287"/>
      <c r="C49" s="288"/>
      <c r="D49" s="288"/>
      <c r="E49" s="286" t="s">
        <v>464</v>
      </c>
      <c r="F49" s="286"/>
      <c r="G49" s="286"/>
      <c r="H49" s="286"/>
      <c r="I49" s="286"/>
      <c r="J49" s="286"/>
      <c r="K49" s="284"/>
    </row>
    <row r="50" spans="2:11" s="1" customFormat="1" ht="15" customHeight="1">
      <c r="B50" s="287"/>
      <c r="C50" s="288"/>
      <c r="D50" s="288"/>
      <c r="E50" s="286" t="s">
        <v>465</v>
      </c>
      <c r="F50" s="286"/>
      <c r="G50" s="286"/>
      <c r="H50" s="286"/>
      <c r="I50" s="286"/>
      <c r="J50" s="286"/>
      <c r="K50" s="284"/>
    </row>
    <row r="51" spans="2:11" s="1" customFormat="1" ht="15" customHeight="1">
      <c r="B51" s="287"/>
      <c r="C51" s="288"/>
      <c r="D51" s="286" t="s">
        <v>466</v>
      </c>
      <c r="E51" s="286"/>
      <c r="F51" s="286"/>
      <c r="G51" s="286"/>
      <c r="H51" s="286"/>
      <c r="I51" s="286"/>
      <c r="J51" s="286"/>
      <c r="K51" s="284"/>
    </row>
    <row r="52" spans="2:11" s="1" customFormat="1" ht="25.5" customHeight="1">
      <c r="B52" s="282"/>
      <c r="C52" s="283" t="s">
        <v>467</v>
      </c>
      <c r="D52" s="283"/>
      <c r="E52" s="283"/>
      <c r="F52" s="283"/>
      <c r="G52" s="283"/>
      <c r="H52" s="283"/>
      <c r="I52" s="283"/>
      <c r="J52" s="283"/>
      <c r="K52" s="284"/>
    </row>
    <row r="53" spans="2:11" s="1" customFormat="1" ht="5.25" customHeight="1">
      <c r="B53" s="282"/>
      <c r="C53" s="285"/>
      <c r="D53" s="285"/>
      <c r="E53" s="285"/>
      <c r="F53" s="285"/>
      <c r="G53" s="285"/>
      <c r="H53" s="285"/>
      <c r="I53" s="285"/>
      <c r="J53" s="285"/>
      <c r="K53" s="284"/>
    </row>
    <row r="54" spans="2:11" s="1" customFormat="1" ht="15" customHeight="1">
      <c r="B54" s="282"/>
      <c r="C54" s="286" t="s">
        <v>468</v>
      </c>
      <c r="D54" s="286"/>
      <c r="E54" s="286"/>
      <c r="F54" s="286"/>
      <c r="G54" s="286"/>
      <c r="H54" s="286"/>
      <c r="I54" s="286"/>
      <c r="J54" s="286"/>
      <c r="K54" s="284"/>
    </row>
    <row r="55" spans="2:11" s="1" customFormat="1" ht="15" customHeight="1">
      <c r="B55" s="282"/>
      <c r="C55" s="286" t="s">
        <v>469</v>
      </c>
      <c r="D55" s="286"/>
      <c r="E55" s="286"/>
      <c r="F55" s="286"/>
      <c r="G55" s="286"/>
      <c r="H55" s="286"/>
      <c r="I55" s="286"/>
      <c r="J55" s="286"/>
      <c r="K55" s="284"/>
    </row>
    <row r="56" spans="2:11" s="1" customFormat="1" ht="12.75" customHeight="1">
      <c r="B56" s="282"/>
      <c r="C56" s="286"/>
      <c r="D56" s="286"/>
      <c r="E56" s="286"/>
      <c r="F56" s="286"/>
      <c r="G56" s="286"/>
      <c r="H56" s="286"/>
      <c r="I56" s="286"/>
      <c r="J56" s="286"/>
      <c r="K56" s="284"/>
    </row>
    <row r="57" spans="2:11" s="1" customFormat="1" ht="15" customHeight="1">
      <c r="B57" s="282"/>
      <c r="C57" s="286" t="s">
        <v>470</v>
      </c>
      <c r="D57" s="286"/>
      <c r="E57" s="286"/>
      <c r="F57" s="286"/>
      <c r="G57" s="286"/>
      <c r="H57" s="286"/>
      <c r="I57" s="286"/>
      <c r="J57" s="286"/>
      <c r="K57" s="284"/>
    </row>
    <row r="58" spans="2:11" s="1" customFormat="1" ht="15" customHeight="1">
      <c r="B58" s="282"/>
      <c r="C58" s="288"/>
      <c r="D58" s="286" t="s">
        <v>471</v>
      </c>
      <c r="E58" s="286"/>
      <c r="F58" s="286"/>
      <c r="G58" s="286"/>
      <c r="H58" s="286"/>
      <c r="I58" s="286"/>
      <c r="J58" s="286"/>
      <c r="K58" s="284"/>
    </row>
    <row r="59" spans="2:11" s="1" customFormat="1" ht="15" customHeight="1">
      <c r="B59" s="282"/>
      <c r="C59" s="288"/>
      <c r="D59" s="286" t="s">
        <v>472</v>
      </c>
      <c r="E59" s="286"/>
      <c r="F59" s="286"/>
      <c r="G59" s="286"/>
      <c r="H59" s="286"/>
      <c r="I59" s="286"/>
      <c r="J59" s="286"/>
      <c r="K59" s="284"/>
    </row>
    <row r="60" spans="2:11" s="1" customFormat="1" ht="15" customHeight="1">
      <c r="B60" s="282"/>
      <c r="C60" s="288"/>
      <c r="D60" s="286" t="s">
        <v>473</v>
      </c>
      <c r="E60" s="286"/>
      <c r="F60" s="286"/>
      <c r="G60" s="286"/>
      <c r="H60" s="286"/>
      <c r="I60" s="286"/>
      <c r="J60" s="286"/>
      <c r="K60" s="284"/>
    </row>
    <row r="61" spans="2:11" s="1" customFormat="1" ht="15" customHeight="1">
      <c r="B61" s="282"/>
      <c r="C61" s="288"/>
      <c r="D61" s="286" t="s">
        <v>474</v>
      </c>
      <c r="E61" s="286"/>
      <c r="F61" s="286"/>
      <c r="G61" s="286"/>
      <c r="H61" s="286"/>
      <c r="I61" s="286"/>
      <c r="J61" s="286"/>
      <c r="K61" s="284"/>
    </row>
    <row r="62" spans="2:11" s="1" customFormat="1" ht="15" customHeight="1">
      <c r="B62" s="282"/>
      <c r="C62" s="288"/>
      <c r="D62" s="291" t="s">
        <v>475</v>
      </c>
      <c r="E62" s="291"/>
      <c r="F62" s="291"/>
      <c r="G62" s="291"/>
      <c r="H62" s="291"/>
      <c r="I62" s="291"/>
      <c r="J62" s="291"/>
      <c r="K62" s="284"/>
    </row>
    <row r="63" spans="2:11" s="1" customFormat="1" ht="15" customHeight="1">
      <c r="B63" s="282"/>
      <c r="C63" s="288"/>
      <c r="D63" s="286" t="s">
        <v>476</v>
      </c>
      <c r="E63" s="286"/>
      <c r="F63" s="286"/>
      <c r="G63" s="286"/>
      <c r="H63" s="286"/>
      <c r="I63" s="286"/>
      <c r="J63" s="286"/>
      <c r="K63" s="284"/>
    </row>
    <row r="64" spans="2:11" s="1" customFormat="1" ht="12.75" customHeight="1">
      <c r="B64" s="282"/>
      <c r="C64" s="288"/>
      <c r="D64" s="288"/>
      <c r="E64" s="292"/>
      <c r="F64" s="288"/>
      <c r="G64" s="288"/>
      <c r="H64" s="288"/>
      <c r="I64" s="288"/>
      <c r="J64" s="288"/>
      <c r="K64" s="284"/>
    </row>
    <row r="65" spans="2:11" s="1" customFormat="1" ht="15" customHeight="1">
      <c r="B65" s="282"/>
      <c r="C65" s="288"/>
      <c r="D65" s="286" t="s">
        <v>477</v>
      </c>
      <c r="E65" s="286"/>
      <c r="F65" s="286"/>
      <c r="G65" s="286"/>
      <c r="H65" s="286"/>
      <c r="I65" s="286"/>
      <c r="J65" s="286"/>
      <c r="K65" s="284"/>
    </row>
    <row r="66" spans="2:11" s="1" customFormat="1" ht="15" customHeight="1">
      <c r="B66" s="282"/>
      <c r="C66" s="288"/>
      <c r="D66" s="291" t="s">
        <v>478</v>
      </c>
      <c r="E66" s="291"/>
      <c r="F66" s="291"/>
      <c r="G66" s="291"/>
      <c r="H66" s="291"/>
      <c r="I66" s="291"/>
      <c r="J66" s="291"/>
      <c r="K66" s="284"/>
    </row>
    <row r="67" spans="2:11" s="1" customFormat="1" ht="15" customHeight="1">
      <c r="B67" s="282"/>
      <c r="C67" s="288"/>
      <c r="D67" s="286" t="s">
        <v>479</v>
      </c>
      <c r="E67" s="286"/>
      <c r="F67" s="286"/>
      <c r="G67" s="286"/>
      <c r="H67" s="286"/>
      <c r="I67" s="286"/>
      <c r="J67" s="286"/>
      <c r="K67" s="284"/>
    </row>
    <row r="68" spans="2:11" s="1" customFormat="1" ht="15" customHeight="1">
      <c r="B68" s="282"/>
      <c r="C68" s="288"/>
      <c r="D68" s="286" t="s">
        <v>480</v>
      </c>
      <c r="E68" s="286"/>
      <c r="F68" s="286"/>
      <c r="G68" s="286"/>
      <c r="H68" s="286"/>
      <c r="I68" s="286"/>
      <c r="J68" s="286"/>
      <c r="K68" s="284"/>
    </row>
    <row r="69" spans="2:11" s="1" customFormat="1" ht="15" customHeight="1">
      <c r="B69" s="282"/>
      <c r="C69" s="288"/>
      <c r="D69" s="286" t="s">
        <v>481</v>
      </c>
      <c r="E69" s="286"/>
      <c r="F69" s="286"/>
      <c r="G69" s="286"/>
      <c r="H69" s="286"/>
      <c r="I69" s="286"/>
      <c r="J69" s="286"/>
      <c r="K69" s="284"/>
    </row>
    <row r="70" spans="2:11" s="1" customFormat="1" ht="15" customHeight="1">
      <c r="B70" s="282"/>
      <c r="C70" s="288"/>
      <c r="D70" s="286" t="s">
        <v>482</v>
      </c>
      <c r="E70" s="286"/>
      <c r="F70" s="286"/>
      <c r="G70" s="286"/>
      <c r="H70" s="286"/>
      <c r="I70" s="286"/>
      <c r="J70" s="286"/>
      <c r="K70" s="284"/>
    </row>
    <row r="71" spans="2:1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pans="2:11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2:11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pans="2:11" s="1" customFormat="1" ht="45" customHeight="1">
      <c r="B75" s="301"/>
      <c r="C75" s="302" t="s">
        <v>483</v>
      </c>
      <c r="D75" s="302"/>
      <c r="E75" s="302"/>
      <c r="F75" s="302"/>
      <c r="G75" s="302"/>
      <c r="H75" s="302"/>
      <c r="I75" s="302"/>
      <c r="J75" s="302"/>
      <c r="K75" s="303"/>
    </row>
    <row r="76" spans="2:11" s="1" customFormat="1" ht="17.25" customHeight="1">
      <c r="B76" s="301"/>
      <c r="C76" s="304" t="s">
        <v>484</v>
      </c>
      <c r="D76" s="304"/>
      <c r="E76" s="304"/>
      <c r="F76" s="304" t="s">
        <v>485</v>
      </c>
      <c r="G76" s="305"/>
      <c r="H76" s="304" t="s">
        <v>59</v>
      </c>
      <c r="I76" s="304" t="s">
        <v>62</v>
      </c>
      <c r="J76" s="304" t="s">
        <v>486</v>
      </c>
      <c r="K76" s="303"/>
    </row>
    <row r="77" spans="2:11" s="1" customFormat="1" ht="17.25" customHeight="1">
      <c r="B77" s="301"/>
      <c r="C77" s="306" t="s">
        <v>487</v>
      </c>
      <c r="D77" s="306"/>
      <c r="E77" s="306"/>
      <c r="F77" s="307" t="s">
        <v>488</v>
      </c>
      <c r="G77" s="308"/>
      <c r="H77" s="306"/>
      <c r="I77" s="306"/>
      <c r="J77" s="306" t="s">
        <v>489</v>
      </c>
      <c r="K77" s="303"/>
    </row>
    <row r="78" spans="2:11" s="1" customFormat="1" ht="5.25" customHeight="1">
      <c r="B78" s="301"/>
      <c r="C78" s="309"/>
      <c r="D78" s="309"/>
      <c r="E78" s="309"/>
      <c r="F78" s="309"/>
      <c r="G78" s="310"/>
      <c r="H78" s="309"/>
      <c r="I78" s="309"/>
      <c r="J78" s="309"/>
      <c r="K78" s="303"/>
    </row>
    <row r="79" spans="2:11" s="1" customFormat="1" ht="15" customHeight="1">
      <c r="B79" s="301"/>
      <c r="C79" s="289" t="s">
        <v>58</v>
      </c>
      <c r="D79" s="311"/>
      <c r="E79" s="311"/>
      <c r="F79" s="312" t="s">
        <v>490</v>
      </c>
      <c r="G79" s="313"/>
      <c r="H79" s="289" t="s">
        <v>491</v>
      </c>
      <c r="I79" s="289" t="s">
        <v>492</v>
      </c>
      <c r="J79" s="289">
        <v>20</v>
      </c>
      <c r="K79" s="303"/>
    </row>
    <row r="80" spans="2:11" s="1" customFormat="1" ht="15" customHeight="1">
      <c r="B80" s="301"/>
      <c r="C80" s="289" t="s">
        <v>493</v>
      </c>
      <c r="D80" s="289"/>
      <c r="E80" s="289"/>
      <c r="F80" s="312" t="s">
        <v>490</v>
      </c>
      <c r="G80" s="313"/>
      <c r="H80" s="289" t="s">
        <v>494</v>
      </c>
      <c r="I80" s="289" t="s">
        <v>492</v>
      </c>
      <c r="J80" s="289">
        <v>120</v>
      </c>
      <c r="K80" s="303"/>
    </row>
    <row r="81" spans="2:11" s="1" customFormat="1" ht="15" customHeight="1">
      <c r="B81" s="314"/>
      <c r="C81" s="289" t="s">
        <v>495</v>
      </c>
      <c r="D81" s="289"/>
      <c r="E81" s="289"/>
      <c r="F81" s="312" t="s">
        <v>496</v>
      </c>
      <c r="G81" s="313"/>
      <c r="H81" s="289" t="s">
        <v>497</v>
      </c>
      <c r="I81" s="289" t="s">
        <v>492</v>
      </c>
      <c r="J81" s="289">
        <v>50</v>
      </c>
      <c r="K81" s="303"/>
    </row>
    <row r="82" spans="2:11" s="1" customFormat="1" ht="15" customHeight="1">
      <c r="B82" s="314"/>
      <c r="C82" s="289" t="s">
        <v>498</v>
      </c>
      <c r="D82" s="289"/>
      <c r="E82" s="289"/>
      <c r="F82" s="312" t="s">
        <v>490</v>
      </c>
      <c r="G82" s="313"/>
      <c r="H82" s="289" t="s">
        <v>499</v>
      </c>
      <c r="I82" s="289" t="s">
        <v>500</v>
      </c>
      <c r="J82" s="289"/>
      <c r="K82" s="303"/>
    </row>
    <row r="83" spans="2:11" s="1" customFormat="1" ht="15" customHeight="1">
      <c r="B83" s="314"/>
      <c r="C83" s="315" t="s">
        <v>501</v>
      </c>
      <c r="D83" s="315"/>
      <c r="E83" s="315"/>
      <c r="F83" s="316" t="s">
        <v>496</v>
      </c>
      <c r="G83" s="315"/>
      <c r="H83" s="315" t="s">
        <v>502</v>
      </c>
      <c r="I83" s="315" t="s">
        <v>492</v>
      </c>
      <c r="J83" s="315">
        <v>15</v>
      </c>
      <c r="K83" s="303"/>
    </row>
    <row r="84" spans="2:11" s="1" customFormat="1" ht="15" customHeight="1">
      <c r="B84" s="314"/>
      <c r="C84" s="315" t="s">
        <v>503</v>
      </c>
      <c r="D84" s="315"/>
      <c r="E84" s="315"/>
      <c r="F84" s="316" t="s">
        <v>496</v>
      </c>
      <c r="G84" s="315"/>
      <c r="H84" s="315" t="s">
        <v>504</v>
      </c>
      <c r="I84" s="315" t="s">
        <v>492</v>
      </c>
      <c r="J84" s="315">
        <v>15</v>
      </c>
      <c r="K84" s="303"/>
    </row>
    <row r="85" spans="2:11" s="1" customFormat="1" ht="15" customHeight="1">
      <c r="B85" s="314"/>
      <c r="C85" s="315" t="s">
        <v>505</v>
      </c>
      <c r="D85" s="315"/>
      <c r="E85" s="315"/>
      <c r="F85" s="316" t="s">
        <v>496</v>
      </c>
      <c r="G85" s="315"/>
      <c r="H85" s="315" t="s">
        <v>506</v>
      </c>
      <c r="I85" s="315" t="s">
        <v>492</v>
      </c>
      <c r="J85" s="315">
        <v>20</v>
      </c>
      <c r="K85" s="303"/>
    </row>
    <row r="86" spans="2:11" s="1" customFormat="1" ht="15" customHeight="1">
      <c r="B86" s="314"/>
      <c r="C86" s="315" t="s">
        <v>507</v>
      </c>
      <c r="D86" s="315"/>
      <c r="E86" s="315"/>
      <c r="F86" s="316" t="s">
        <v>496</v>
      </c>
      <c r="G86" s="315"/>
      <c r="H86" s="315" t="s">
        <v>508</v>
      </c>
      <c r="I86" s="315" t="s">
        <v>492</v>
      </c>
      <c r="J86" s="315">
        <v>20</v>
      </c>
      <c r="K86" s="303"/>
    </row>
    <row r="87" spans="2:11" s="1" customFormat="1" ht="15" customHeight="1">
      <c r="B87" s="314"/>
      <c r="C87" s="289" t="s">
        <v>509</v>
      </c>
      <c r="D87" s="289"/>
      <c r="E87" s="289"/>
      <c r="F87" s="312" t="s">
        <v>496</v>
      </c>
      <c r="G87" s="313"/>
      <c r="H87" s="289" t="s">
        <v>510</v>
      </c>
      <c r="I87" s="289" t="s">
        <v>492</v>
      </c>
      <c r="J87" s="289">
        <v>50</v>
      </c>
      <c r="K87" s="303"/>
    </row>
    <row r="88" spans="2:11" s="1" customFormat="1" ht="15" customHeight="1">
      <c r="B88" s="314"/>
      <c r="C88" s="289" t="s">
        <v>511</v>
      </c>
      <c r="D88" s="289"/>
      <c r="E88" s="289"/>
      <c r="F88" s="312" t="s">
        <v>496</v>
      </c>
      <c r="G88" s="313"/>
      <c r="H88" s="289" t="s">
        <v>512</v>
      </c>
      <c r="I88" s="289" t="s">
        <v>492</v>
      </c>
      <c r="J88" s="289">
        <v>20</v>
      </c>
      <c r="K88" s="303"/>
    </row>
    <row r="89" spans="2:11" s="1" customFormat="1" ht="15" customHeight="1">
      <c r="B89" s="314"/>
      <c r="C89" s="289" t="s">
        <v>513</v>
      </c>
      <c r="D89" s="289"/>
      <c r="E89" s="289"/>
      <c r="F89" s="312" t="s">
        <v>496</v>
      </c>
      <c r="G89" s="313"/>
      <c r="H89" s="289" t="s">
        <v>514</v>
      </c>
      <c r="I89" s="289" t="s">
        <v>492</v>
      </c>
      <c r="J89" s="289">
        <v>20</v>
      </c>
      <c r="K89" s="303"/>
    </row>
    <row r="90" spans="2:11" s="1" customFormat="1" ht="15" customHeight="1">
      <c r="B90" s="314"/>
      <c r="C90" s="289" t="s">
        <v>515</v>
      </c>
      <c r="D90" s="289"/>
      <c r="E90" s="289"/>
      <c r="F90" s="312" t="s">
        <v>496</v>
      </c>
      <c r="G90" s="313"/>
      <c r="H90" s="289" t="s">
        <v>516</v>
      </c>
      <c r="I90" s="289" t="s">
        <v>492</v>
      </c>
      <c r="J90" s="289">
        <v>50</v>
      </c>
      <c r="K90" s="303"/>
    </row>
    <row r="91" spans="2:11" s="1" customFormat="1" ht="15" customHeight="1">
      <c r="B91" s="314"/>
      <c r="C91" s="289" t="s">
        <v>517</v>
      </c>
      <c r="D91" s="289"/>
      <c r="E91" s="289"/>
      <c r="F91" s="312" t="s">
        <v>496</v>
      </c>
      <c r="G91" s="313"/>
      <c r="H91" s="289" t="s">
        <v>517</v>
      </c>
      <c r="I91" s="289" t="s">
        <v>492</v>
      </c>
      <c r="J91" s="289">
        <v>50</v>
      </c>
      <c r="K91" s="303"/>
    </row>
    <row r="92" spans="2:11" s="1" customFormat="1" ht="15" customHeight="1">
      <c r="B92" s="314"/>
      <c r="C92" s="289" t="s">
        <v>518</v>
      </c>
      <c r="D92" s="289"/>
      <c r="E92" s="289"/>
      <c r="F92" s="312" t="s">
        <v>496</v>
      </c>
      <c r="G92" s="313"/>
      <c r="H92" s="289" t="s">
        <v>519</v>
      </c>
      <c r="I92" s="289" t="s">
        <v>492</v>
      </c>
      <c r="J92" s="289">
        <v>255</v>
      </c>
      <c r="K92" s="303"/>
    </row>
    <row r="93" spans="2:11" s="1" customFormat="1" ht="15" customHeight="1">
      <c r="B93" s="314"/>
      <c r="C93" s="289" t="s">
        <v>520</v>
      </c>
      <c r="D93" s="289"/>
      <c r="E93" s="289"/>
      <c r="F93" s="312" t="s">
        <v>490</v>
      </c>
      <c r="G93" s="313"/>
      <c r="H93" s="289" t="s">
        <v>521</v>
      </c>
      <c r="I93" s="289" t="s">
        <v>522</v>
      </c>
      <c r="J93" s="289"/>
      <c r="K93" s="303"/>
    </row>
    <row r="94" spans="2:11" s="1" customFormat="1" ht="15" customHeight="1">
      <c r="B94" s="314"/>
      <c r="C94" s="289" t="s">
        <v>523</v>
      </c>
      <c r="D94" s="289"/>
      <c r="E94" s="289"/>
      <c r="F94" s="312" t="s">
        <v>490</v>
      </c>
      <c r="G94" s="313"/>
      <c r="H94" s="289" t="s">
        <v>524</v>
      </c>
      <c r="I94" s="289" t="s">
        <v>525</v>
      </c>
      <c r="J94" s="289"/>
      <c r="K94" s="303"/>
    </row>
    <row r="95" spans="2:11" s="1" customFormat="1" ht="15" customHeight="1">
      <c r="B95" s="314"/>
      <c r="C95" s="289" t="s">
        <v>526</v>
      </c>
      <c r="D95" s="289"/>
      <c r="E95" s="289"/>
      <c r="F95" s="312" t="s">
        <v>490</v>
      </c>
      <c r="G95" s="313"/>
      <c r="H95" s="289" t="s">
        <v>526</v>
      </c>
      <c r="I95" s="289" t="s">
        <v>525</v>
      </c>
      <c r="J95" s="289"/>
      <c r="K95" s="303"/>
    </row>
    <row r="96" spans="2:11" s="1" customFormat="1" ht="15" customHeight="1">
      <c r="B96" s="314"/>
      <c r="C96" s="289" t="s">
        <v>43</v>
      </c>
      <c r="D96" s="289"/>
      <c r="E96" s="289"/>
      <c r="F96" s="312" t="s">
        <v>490</v>
      </c>
      <c r="G96" s="313"/>
      <c r="H96" s="289" t="s">
        <v>527</v>
      </c>
      <c r="I96" s="289" t="s">
        <v>525</v>
      </c>
      <c r="J96" s="289"/>
      <c r="K96" s="303"/>
    </row>
    <row r="97" spans="2:11" s="1" customFormat="1" ht="15" customHeight="1">
      <c r="B97" s="314"/>
      <c r="C97" s="289" t="s">
        <v>53</v>
      </c>
      <c r="D97" s="289"/>
      <c r="E97" s="289"/>
      <c r="F97" s="312" t="s">
        <v>490</v>
      </c>
      <c r="G97" s="313"/>
      <c r="H97" s="289" t="s">
        <v>528</v>
      </c>
      <c r="I97" s="289" t="s">
        <v>525</v>
      </c>
      <c r="J97" s="289"/>
      <c r="K97" s="303"/>
    </row>
    <row r="98" spans="2:11" s="1" customFormat="1" ht="15" customHeight="1">
      <c r="B98" s="317"/>
      <c r="C98" s="318"/>
      <c r="D98" s="318"/>
      <c r="E98" s="318"/>
      <c r="F98" s="318"/>
      <c r="G98" s="318"/>
      <c r="H98" s="318"/>
      <c r="I98" s="318"/>
      <c r="J98" s="318"/>
      <c r="K98" s="319"/>
    </row>
    <row r="99" spans="2:11" s="1" customFormat="1" ht="18.7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0"/>
    </row>
    <row r="100" spans="2:11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pans="2:1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pans="2:11" s="1" customFormat="1" ht="45" customHeight="1">
      <c r="B102" s="301"/>
      <c r="C102" s="302" t="s">
        <v>529</v>
      </c>
      <c r="D102" s="302"/>
      <c r="E102" s="302"/>
      <c r="F102" s="302"/>
      <c r="G102" s="302"/>
      <c r="H102" s="302"/>
      <c r="I102" s="302"/>
      <c r="J102" s="302"/>
      <c r="K102" s="303"/>
    </row>
    <row r="103" spans="2:11" s="1" customFormat="1" ht="17.25" customHeight="1">
      <c r="B103" s="301"/>
      <c r="C103" s="304" t="s">
        <v>484</v>
      </c>
      <c r="D103" s="304"/>
      <c r="E103" s="304"/>
      <c r="F103" s="304" t="s">
        <v>485</v>
      </c>
      <c r="G103" s="305"/>
      <c r="H103" s="304" t="s">
        <v>59</v>
      </c>
      <c r="I103" s="304" t="s">
        <v>62</v>
      </c>
      <c r="J103" s="304" t="s">
        <v>486</v>
      </c>
      <c r="K103" s="303"/>
    </row>
    <row r="104" spans="2:11" s="1" customFormat="1" ht="17.25" customHeight="1">
      <c r="B104" s="301"/>
      <c r="C104" s="306" t="s">
        <v>487</v>
      </c>
      <c r="D104" s="306"/>
      <c r="E104" s="306"/>
      <c r="F104" s="307" t="s">
        <v>488</v>
      </c>
      <c r="G104" s="308"/>
      <c r="H104" s="306"/>
      <c r="I104" s="306"/>
      <c r="J104" s="306" t="s">
        <v>489</v>
      </c>
      <c r="K104" s="303"/>
    </row>
    <row r="105" spans="2:11" s="1" customFormat="1" ht="5.25" customHeight="1">
      <c r="B105" s="301"/>
      <c r="C105" s="304"/>
      <c r="D105" s="304"/>
      <c r="E105" s="304"/>
      <c r="F105" s="304"/>
      <c r="G105" s="322"/>
      <c r="H105" s="304"/>
      <c r="I105" s="304"/>
      <c r="J105" s="304"/>
      <c r="K105" s="303"/>
    </row>
    <row r="106" spans="2:11" s="1" customFormat="1" ht="15" customHeight="1">
      <c r="B106" s="301"/>
      <c r="C106" s="289" t="s">
        <v>58</v>
      </c>
      <c r="D106" s="311"/>
      <c r="E106" s="311"/>
      <c r="F106" s="312" t="s">
        <v>490</v>
      </c>
      <c r="G106" s="289"/>
      <c r="H106" s="289" t="s">
        <v>530</v>
      </c>
      <c r="I106" s="289" t="s">
        <v>492</v>
      </c>
      <c r="J106" s="289">
        <v>20</v>
      </c>
      <c r="K106" s="303"/>
    </row>
    <row r="107" spans="2:11" s="1" customFormat="1" ht="15" customHeight="1">
      <c r="B107" s="301"/>
      <c r="C107" s="289" t="s">
        <v>493</v>
      </c>
      <c r="D107" s="289"/>
      <c r="E107" s="289"/>
      <c r="F107" s="312" t="s">
        <v>490</v>
      </c>
      <c r="G107" s="289"/>
      <c r="H107" s="289" t="s">
        <v>530</v>
      </c>
      <c r="I107" s="289" t="s">
        <v>492</v>
      </c>
      <c r="J107" s="289">
        <v>120</v>
      </c>
      <c r="K107" s="303"/>
    </row>
    <row r="108" spans="2:11" s="1" customFormat="1" ht="15" customHeight="1">
      <c r="B108" s="314"/>
      <c r="C108" s="289" t="s">
        <v>495</v>
      </c>
      <c r="D108" s="289"/>
      <c r="E108" s="289"/>
      <c r="F108" s="312" t="s">
        <v>496</v>
      </c>
      <c r="G108" s="289"/>
      <c r="H108" s="289" t="s">
        <v>530</v>
      </c>
      <c r="I108" s="289" t="s">
        <v>492</v>
      </c>
      <c r="J108" s="289">
        <v>50</v>
      </c>
      <c r="K108" s="303"/>
    </row>
    <row r="109" spans="2:11" s="1" customFormat="1" ht="15" customHeight="1">
      <c r="B109" s="314"/>
      <c r="C109" s="289" t="s">
        <v>498</v>
      </c>
      <c r="D109" s="289"/>
      <c r="E109" s="289"/>
      <c r="F109" s="312" t="s">
        <v>490</v>
      </c>
      <c r="G109" s="289"/>
      <c r="H109" s="289" t="s">
        <v>530</v>
      </c>
      <c r="I109" s="289" t="s">
        <v>500</v>
      </c>
      <c r="J109" s="289"/>
      <c r="K109" s="303"/>
    </row>
    <row r="110" spans="2:11" s="1" customFormat="1" ht="15" customHeight="1">
      <c r="B110" s="314"/>
      <c r="C110" s="289" t="s">
        <v>509</v>
      </c>
      <c r="D110" s="289"/>
      <c r="E110" s="289"/>
      <c r="F110" s="312" t="s">
        <v>496</v>
      </c>
      <c r="G110" s="289"/>
      <c r="H110" s="289" t="s">
        <v>530</v>
      </c>
      <c r="I110" s="289" t="s">
        <v>492</v>
      </c>
      <c r="J110" s="289">
        <v>50</v>
      </c>
      <c r="K110" s="303"/>
    </row>
    <row r="111" spans="2:11" s="1" customFormat="1" ht="15" customHeight="1">
      <c r="B111" s="314"/>
      <c r="C111" s="289" t="s">
        <v>517</v>
      </c>
      <c r="D111" s="289"/>
      <c r="E111" s="289"/>
      <c r="F111" s="312" t="s">
        <v>496</v>
      </c>
      <c r="G111" s="289"/>
      <c r="H111" s="289" t="s">
        <v>530</v>
      </c>
      <c r="I111" s="289" t="s">
        <v>492</v>
      </c>
      <c r="J111" s="289">
        <v>50</v>
      </c>
      <c r="K111" s="303"/>
    </row>
    <row r="112" spans="2:11" s="1" customFormat="1" ht="15" customHeight="1">
      <c r="B112" s="314"/>
      <c r="C112" s="289" t="s">
        <v>515</v>
      </c>
      <c r="D112" s="289"/>
      <c r="E112" s="289"/>
      <c r="F112" s="312" t="s">
        <v>496</v>
      </c>
      <c r="G112" s="289"/>
      <c r="H112" s="289" t="s">
        <v>530</v>
      </c>
      <c r="I112" s="289" t="s">
        <v>492</v>
      </c>
      <c r="J112" s="289">
        <v>50</v>
      </c>
      <c r="K112" s="303"/>
    </row>
    <row r="113" spans="2:11" s="1" customFormat="1" ht="15" customHeight="1">
      <c r="B113" s="314"/>
      <c r="C113" s="289" t="s">
        <v>58</v>
      </c>
      <c r="D113" s="289"/>
      <c r="E113" s="289"/>
      <c r="F113" s="312" t="s">
        <v>490</v>
      </c>
      <c r="G113" s="289"/>
      <c r="H113" s="289" t="s">
        <v>531</v>
      </c>
      <c r="I113" s="289" t="s">
        <v>492</v>
      </c>
      <c r="J113" s="289">
        <v>20</v>
      </c>
      <c r="K113" s="303"/>
    </row>
    <row r="114" spans="2:11" s="1" customFormat="1" ht="15" customHeight="1">
      <c r="B114" s="314"/>
      <c r="C114" s="289" t="s">
        <v>532</v>
      </c>
      <c r="D114" s="289"/>
      <c r="E114" s="289"/>
      <c r="F114" s="312" t="s">
        <v>490</v>
      </c>
      <c r="G114" s="289"/>
      <c r="H114" s="289" t="s">
        <v>533</v>
      </c>
      <c r="I114" s="289" t="s">
        <v>492</v>
      </c>
      <c r="J114" s="289">
        <v>120</v>
      </c>
      <c r="K114" s="303"/>
    </row>
    <row r="115" spans="2:11" s="1" customFormat="1" ht="15" customHeight="1">
      <c r="B115" s="314"/>
      <c r="C115" s="289" t="s">
        <v>43</v>
      </c>
      <c r="D115" s="289"/>
      <c r="E115" s="289"/>
      <c r="F115" s="312" t="s">
        <v>490</v>
      </c>
      <c r="G115" s="289"/>
      <c r="H115" s="289" t="s">
        <v>534</v>
      </c>
      <c r="I115" s="289" t="s">
        <v>525</v>
      </c>
      <c r="J115" s="289"/>
      <c r="K115" s="303"/>
    </row>
    <row r="116" spans="2:11" s="1" customFormat="1" ht="15" customHeight="1">
      <c r="B116" s="314"/>
      <c r="C116" s="289" t="s">
        <v>53</v>
      </c>
      <c r="D116" s="289"/>
      <c r="E116" s="289"/>
      <c r="F116" s="312" t="s">
        <v>490</v>
      </c>
      <c r="G116" s="289"/>
      <c r="H116" s="289" t="s">
        <v>535</v>
      </c>
      <c r="I116" s="289" t="s">
        <v>525</v>
      </c>
      <c r="J116" s="289"/>
      <c r="K116" s="303"/>
    </row>
    <row r="117" spans="2:11" s="1" customFormat="1" ht="15" customHeight="1">
      <c r="B117" s="314"/>
      <c r="C117" s="289" t="s">
        <v>62</v>
      </c>
      <c r="D117" s="289"/>
      <c r="E117" s="289"/>
      <c r="F117" s="312" t="s">
        <v>490</v>
      </c>
      <c r="G117" s="289"/>
      <c r="H117" s="289" t="s">
        <v>536</v>
      </c>
      <c r="I117" s="289" t="s">
        <v>537</v>
      </c>
      <c r="J117" s="289"/>
      <c r="K117" s="303"/>
    </row>
    <row r="118" spans="2:11" s="1" customFormat="1" ht="15" customHeight="1">
      <c r="B118" s="317"/>
      <c r="C118" s="323"/>
      <c r="D118" s="323"/>
      <c r="E118" s="323"/>
      <c r="F118" s="323"/>
      <c r="G118" s="323"/>
      <c r="H118" s="323"/>
      <c r="I118" s="323"/>
      <c r="J118" s="323"/>
      <c r="K118" s="319"/>
    </row>
    <row r="119" spans="2:11" s="1" customFormat="1" ht="18.75" customHeight="1">
      <c r="B119" s="324"/>
      <c r="C119" s="325"/>
      <c r="D119" s="325"/>
      <c r="E119" s="325"/>
      <c r="F119" s="326"/>
      <c r="G119" s="325"/>
      <c r="H119" s="325"/>
      <c r="I119" s="325"/>
      <c r="J119" s="325"/>
      <c r="K119" s="324"/>
    </row>
    <row r="120" spans="2:11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2:11" s="1" customFormat="1" ht="7.5" customHeight="1">
      <c r="B121" s="327"/>
      <c r="C121" s="328"/>
      <c r="D121" s="328"/>
      <c r="E121" s="328"/>
      <c r="F121" s="328"/>
      <c r="G121" s="328"/>
      <c r="H121" s="328"/>
      <c r="I121" s="328"/>
      <c r="J121" s="328"/>
      <c r="K121" s="329"/>
    </row>
    <row r="122" spans="2:11" s="1" customFormat="1" ht="45" customHeight="1">
      <c r="B122" s="330"/>
      <c r="C122" s="280" t="s">
        <v>538</v>
      </c>
      <c r="D122" s="280"/>
      <c r="E122" s="280"/>
      <c r="F122" s="280"/>
      <c r="G122" s="280"/>
      <c r="H122" s="280"/>
      <c r="I122" s="280"/>
      <c r="J122" s="280"/>
      <c r="K122" s="331"/>
    </row>
    <row r="123" spans="2:11" s="1" customFormat="1" ht="17.25" customHeight="1">
      <c r="B123" s="332"/>
      <c r="C123" s="304" t="s">
        <v>484</v>
      </c>
      <c r="D123" s="304"/>
      <c r="E123" s="304"/>
      <c r="F123" s="304" t="s">
        <v>485</v>
      </c>
      <c r="G123" s="305"/>
      <c r="H123" s="304" t="s">
        <v>59</v>
      </c>
      <c r="I123" s="304" t="s">
        <v>62</v>
      </c>
      <c r="J123" s="304" t="s">
        <v>486</v>
      </c>
      <c r="K123" s="333"/>
    </row>
    <row r="124" spans="2:11" s="1" customFormat="1" ht="17.25" customHeight="1">
      <c r="B124" s="332"/>
      <c r="C124" s="306" t="s">
        <v>487</v>
      </c>
      <c r="D124" s="306"/>
      <c r="E124" s="306"/>
      <c r="F124" s="307" t="s">
        <v>488</v>
      </c>
      <c r="G124" s="308"/>
      <c r="H124" s="306"/>
      <c r="I124" s="306"/>
      <c r="J124" s="306" t="s">
        <v>489</v>
      </c>
      <c r="K124" s="333"/>
    </row>
    <row r="125" spans="2:11" s="1" customFormat="1" ht="5.25" customHeight="1">
      <c r="B125" s="334"/>
      <c r="C125" s="309"/>
      <c r="D125" s="309"/>
      <c r="E125" s="309"/>
      <c r="F125" s="309"/>
      <c r="G125" s="335"/>
      <c r="H125" s="309"/>
      <c r="I125" s="309"/>
      <c r="J125" s="309"/>
      <c r="K125" s="336"/>
    </row>
    <row r="126" spans="2:11" s="1" customFormat="1" ht="15" customHeight="1">
      <c r="B126" s="334"/>
      <c r="C126" s="289" t="s">
        <v>493</v>
      </c>
      <c r="D126" s="311"/>
      <c r="E126" s="311"/>
      <c r="F126" s="312" t="s">
        <v>490</v>
      </c>
      <c r="G126" s="289"/>
      <c r="H126" s="289" t="s">
        <v>530</v>
      </c>
      <c r="I126" s="289" t="s">
        <v>492</v>
      </c>
      <c r="J126" s="289">
        <v>120</v>
      </c>
      <c r="K126" s="337"/>
    </row>
    <row r="127" spans="2:11" s="1" customFormat="1" ht="15" customHeight="1">
      <c r="B127" s="334"/>
      <c r="C127" s="289" t="s">
        <v>539</v>
      </c>
      <c r="D127" s="289"/>
      <c r="E127" s="289"/>
      <c r="F127" s="312" t="s">
        <v>490</v>
      </c>
      <c r="G127" s="289"/>
      <c r="H127" s="289" t="s">
        <v>540</v>
      </c>
      <c r="I127" s="289" t="s">
        <v>492</v>
      </c>
      <c r="J127" s="289" t="s">
        <v>541</v>
      </c>
      <c r="K127" s="337"/>
    </row>
    <row r="128" spans="2:11" s="1" customFormat="1" ht="15" customHeight="1">
      <c r="B128" s="334"/>
      <c r="C128" s="289" t="s">
        <v>438</v>
      </c>
      <c r="D128" s="289"/>
      <c r="E128" s="289"/>
      <c r="F128" s="312" t="s">
        <v>490</v>
      </c>
      <c r="G128" s="289"/>
      <c r="H128" s="289" t="s">
        <v>542</v>
      </c>
      <c r="I128" s="289" t="s">
        <v>492</v>
      </c>
      <c r="J128" s="289" t="s">
        <v>541</v>
      </c>
      <c r="K128" s="337"/>
    </row>
    <row r="129" spans="2:11" s="1" customFormat="1" ht="15" customHeight="1">
      <c r="B129" s="334"/>
      <c r="C129" s="289" t="s">
        <v>501</v>
      </c>
      <c r="D129" s="289"/>
      <c r="E129" s="289"/>
      <c r="F129" s="312" t="s">
        <v>496</v>
      </c>
      <c r="G129" s="289"/>
      <c r="H129" s="289" t="s">
        <v>502</v>
      </c>
      <c r="I129" s="289" t="s">
        <v>492</v>
      </c>
      <c r="J129" s="289">
        <v>15</v>
      </c>
      <c r="K129" s="337"/>
    </row>
    <row r="130" spans="2:11" s="1" customFormat="1" ht="15" customHeight="1">
      <c r="B130" s="334"/>
      <c r="C130" s="315" t="s">
        <v>503</v>
      </c>
      <c r="D130" s="315"/>
      <c r="E130" s="315"/>
      <c r="F130" s="316" t="s">
        <v>496</v>
      </c>
      <c r="G130" s="315"/>
      <c r="H130" s="315" t="s">
        <v>504</v>
      </c>
      <c r="I130" s="315" t="s">
        <v>492</v>
      </c>
      <c r="J130" s="315">
        <v>15</v>
      </c>
      <c r="K130" s="337"/>
    </row>
    <row r="131" spans="2:11" s="1" customFormat="1" ht="15" customHeight="1">
      <c r="B131" s="334"/>
      <c r="C131" s="315" t="s">
        <v>505</v>
      </c>
      <c r="D131" s="315"/>
      <c r="E131" s="315"/>
      <c r="F131" s="316" t="s">
        <v>496</v>
      </c>
      <c r="G131" s="315"/>
      <c r="H131" s="315" t="s">
        <v>506</v>
      </c>
      <c r="I131" s="315" t="s">
        <v>492</v>
      </c>
      <c r="J131" s="315">
        <v>20</v>
      </c>
      <c r="K131" s="337"/>
    </row>
    <row r="132" spans="2:11" s="1" customFormat="1" ht="15" customHeight="1">
      <c r="B132" s="334"/>
      <c r="C132" s="315" t="s">
        <v>507</v>
      </c>
      <c r="D132" s="315"/>
      <c r="E132" s="315"/>
      <c r="F132" s="316" t="s">
        <v>496</v>
      </c>
      <c r="G132" s="315"/>
      <c r="H132" s="315" t="s">
        <v>508</v>
      </c>
      <c r="I132" s="315" t="s">
        <v>492</v>
      </c>
      <c r="J132" s="315">
        <v>20</v>
      </c>
      <c r="K132" s="337"/>
    </row>
    <row r="133" spans="2:11" s="1" customFormat="1" ht="15" customHeight="1">
      <c r="B133" s="334"/>
      <c r="C133" s="289" t="s">
        <v>495</v>
      </c>
      <c r="D133" s="289"/>
      <c r="E133" s="289"/>
      <c r="F133" s="312" t="s">
        <v>496</v>
      </c>
      <c r="G133" s="289"/>
      <c r="H133" s="289" t="s">
        <v>530</v>
      </c>
      <c r="I133" s="289" t="s">
        <v>492</v>
      </c>
      <c r="J133" s="289">
        <v>50</v>
      </c>
      <c r="K133" s="337"/>
    </row>
    <row r="134" spans="2:11" s="1" customFormat="1" ht="15" customHeight="1">
      <c r="B134" s="334"/>
      <c r="C134" s="289" t="s">
        <v>509</v>
      </c>
      <c r="D134" s="289"/>
      <c r="E134" s="289"/>
      <c r="F134" s="312" t="s">
        <v>496</v>
      </c>
      <c r="G134" s="289"/>
      <c r="H134" s="289" t="s">
        <v>530</v>
      </c>
      <c r="I134" s="289" t="s">
        <v>492</v>
      </c>
      <c r="J134" s="289">
        <v>50</v>
      </c>
      <c r="K134" s="337"/>
    </row>
    <row r="135" spans="2:11" s="1" customFormat="1" ht="15" customHeight="1">
      <c r="B135" s="334"/>
      <c r="C135" s="289" t="s">
        <v>515</v>
      </c>
      <c r="D135" s="289"/>
      <c r="E135" s="289"/>
      <c r="F135" s="312" t="s">
        <v>496</v>
      </c>
      <c r="G135" s="289"/>
      <c r="H135" s="289" t="s">
        <v>530</v>
      </c>
      <c r="I135" s="289" t="s">
        <v>492</v>
      </c>
      <c r="J135" s="289">
        <v>50</v>
      </c>
      <c r="K135" s="337"/>
    </row>
    <row r="136" spans="2:11" s="1" customFormat="1" ht="15" customHeight="1">
      <c r="B136" s="334"/>
      <c r="C136" s="289" t="s">
        <v>517</v>
      </c>
      <c r="D136" s="289"/>
      <c r="E136" s="289"/>
      <c r="F136" s="312" t="s">
        <v>496</v>
      </c>
      <c r="G136" s="289"/>
      <c r="H136" s="289" t="s">
        <v>530</v>
      </c>
      <c r="I136" s="289" t="s">
        <v>492</v>
      </c>
      <c r="J136" s="289">
        <v>50</v>
      </c>
      <c r="K136" s="337"/>
    </row>
    <row r="137" spans="2:11" s="1" customFormat="1" ht="15" customHeight="1">
      <c r="B137" s="334"/>
      <c r="C137" s="289" t="s">
        <v>518</v>
      </c>
      <c r="D137" s="289"/>
      <c r="E137" s="289"/>
      <c r="F137" s="312" t="s">
        <v>496</v>
      </c>
      <c r="G137" s="289"/>
      <c r="H137" s="289" t="s">
        <v>543</v>
      </c>
      <c r="I137" s="289" t="s">
        <v>492</v>
      </c>
      <c r="J137" s="289">
        <v>255</v>
      </c>
      <c r="K137" s="337"/>
    </row>
    <row r="138" spans="2:11" s="1" customFormat="1" ht="15" customHeight="1">
      <c r="B138" s="334"/>
      <c r="C138" s="289" t="s">
        <v>520</v>
      </c>
      <c r="D138" s="289"/>
      <c r="E138" s="289"/>
      <c r="F138" s="312" t="s">
        <v>490</v>
      </c>
      <c r="G138" s="289"/>
      <c r="H138" s="289" t="s">
        <v>544</v>
      </c>
      <c r="I138" s="289" t="s">
        <v>522</v>
      </c>
      <c r="J138" s="289"/>
      <c r="K138" s="337"/>
    </row>
    <row r="139" spans="2:11" s="1" customFormat="1" ht="15" customHeight="1">
      <c r="B139" s="334"/>
      <c r="C139" s="289" t="s">
        <v>523</v>
      </c>
      <c r="D139" s="289"/>
      <c r="E139" s="289"/>
      <c r="F139" s="312" t="s">
        <v>490</v>
      </c>
      <c r="G139" s="289"/>
      <c r="H139" s="289" t="s">
        <v>545</v>
      </c>
      <c r="I139" s="289" t="s">
        <v>525</v>
      </c>
      <c r="J139" s="289"/>
      <c r="K139" s="337"/>
    </row>
    <row r="140" spans="2:11" s="1" customFormat="1" ht="15" customHeight="1">
      <c r="B140" s="334"/>
      <c r="C140" s="289" t="s">
        <v>526</v>
      </c>
      <c r="D140" s="289"/>
      <c r="E140" s="289"/>
      <c r="F140" s="312" t="s">
        <v>490</v>
      </c>
      <c r="G140" s="289"/>
      <c r="H140" s="289" t="s">
        <v>526</v>
      </c>
      <c r="I140" s="289" t="s">
        <v>525</v>
      </c>
      <c r="J140" s="289"/>
      <c r="K140" s="337"/>
    </row>
    <row r="141" spans="2:11" s="1" customFormat="1" ht="15" customHeight="1">
      <c r="B141" s="334"/>
      <c r="C141" s="289" t="s">
        <v>43</v>
      </c>
      <c r="D141" s="289"/>
      <c r="E141" s="289"/>
      <c r="F141" s="312" t="s">
        <v>490</v>
      </c>
      <c r="G141" s="289"/>
      <c r="H141" s="289" t="s">
        <v>546</v>
      </c>
      <c r="I141" s="289" t="s">
        <v>525</v>
      </c>
      <c r="J141" s="289"/>
      <c r="K141" s="337"/>
    </row>
    <row r="142" spans="2:11" s="1" customFormat="1" ht="15" customHeight="1">
      <c r="B142" s="334"/>
      <c r="C142" s="289" t="s">
        <v>547</v>
      </c>
      <c r="D142" s="289"/>
      <c r="E142" s="289"/>
      <c r="F142" s="312" t="s">
        <v>490</v>
      </c>
      <c r="G142" s="289"/>
      <c r="H142" s="289" t="s">
        <v>548</v>
      </c>
      <c r="I142" s="289" t="s">
        <v>525</v>
      </c>
      <c r="J142" s="289"/>
      <c r="K142" s="337"/>
    </row>
    <row r="143" spans="2:11" s="1" customFormat="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2:11" s="1" customFormat="1" ht="18.75" customHeight="1">
      <c r="B144" s="325"/>
      <c r="C144" s="325"/>
      <c r="D144" s="325"/>
      <c r="E144" s="325"/>
      <c r="F144" s="326"/>
      <c r="G144" s="325"/>
      <c r="H144" s="325"/>
      <c r="I144" s="325"/>
      <c r="J144" s="325"/>
      <c r="K144" s="325"/>
    </row>
    <row r="145" spans="2:11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pans="2:11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pans="2:11" s="1" customFormat="1" ht="45" customHeight="1">
      <c r="B147" s="301"/>
      <c r="C147" s="302" t="s">
        <v>549</v>
      </c>
      <c r="D147" s="302"/>
      <c r="E147" s="302"/>
      <c r="F147" s="302"/>
      <c r="G147" s="302"/>
      <c r="H147" s="302"/>
      <c r="I147" s="302"/>
      <c r="J147" s="302"/>
      <c r="K147" s="303"/>
    </row>
    <row r="148" spans="2:11" s="1" customFormat="1" ht="17.25" customHeight="1">
      <c r="B148" s="301"/>
      <c r="C148" s="304" t="s">
        <v>484</v>
      </c>
      <c r="D148" s="304"/>
      <c r="E148" s="304"/>
      <c r="F148" s="304" t="s">
        <v>485</v>
      </c>
      <c r="G148" s="305"/>
      <c r="H148" s="304" t="s">
        <v>59</v>
      </c>
      <c r="I148" s="304" t="s">
        <v>62</v>
      </c>
      <c r="J148" s="304" t="s">
        <v>486</v>
      </c>
      <c r="K148" s="303"/>
    </row>
    <row r="149" spans="2:11" s="1" customFormat="1" ht="17.25" customHeight="1">
      <c r="B149" s="301"/>
      <c r="C149" s="306" t="s">
        <v>487</v>
      </c>
      <c r="D149" s="306"/>
      <c r="E149" s="306"/>
      <c r="F149" s="307" t="s">
        <v>488</v>
      </c>
      <c r="G149" s="308"/>
      <c r="H149" s="306"/>
      <c r="I149" s="306"/>
      <c r="J149" s="306" t="s">
        <v>489</v>
      </c>
      <c r="K149" s="303"/>
    </row>
    <row r="150" spans="2:11" s="1" customFormat="1" ht="5.25" customHeight="1">
      <c r="B150" s="314"/>
      <c r="C150" s="309"/>
      <c r="D150" s="309"/>
      <c r="E150" s="309"/>
      <c r="F150" s="309"/>
      <c r="G150" s="310"/>
      <c r="H150" s="309"/>
      <c r="I150" s="309"/>
      <c r="J150" s="309"/>
      <c r="K150" s="337"/>
    </row>
    <row r="151" spans="2:11" s="1" customFormat="1" ht="15" customHeight="1">
      <c r="B151" s="314"/>
      <c r="C151" s="341" t="s">
        <v>493</v>
      </c>
      <c r="D151" s="289"/>
      <c r="E151" s="289"/>
      <c r="F151" s="342" t="s">
        <v>490</v>
      </c>
      <c r="G151" s="289"/>
      <c r="H151" s="341" t="s">
        <v>530</v>
      </c>
      <c r="I151" s="341" t="s">
        <v>492</v>
      </c>
      <c r="J151" s="341">
        <v>120</v>
      </c>
      <c r="K151" s="337"/>
    </row>
    <row r="152" spans="2:11" s="1" customFormat="1" ht="15" customHeight="1">
      <c r="B152" s="314"/>
      <c r="C152" s="341" t="s">
        <v>539</v>
      </c>
      <c r="D152" s="289"/>
      <c r="E152" s="289"/>
      <c r="F152" s="342" t="s">
        <v>490</v>
      </c>
      <c r="G152" s="289"/>
      <c r="H152" s="341" t="s">
        <v>550</v>
      </c>
      <c r="I152" s="341" t="s">
        <v>492</v>
      </c>
      <c r="J152" s="341" t="s">
        <v>541</v>
      </c>
      <c r="K152" s="337"/>
    </row>
    <row r="153" spans="2:11" s="1" customFormat="1" ht="15" customHeight="1">
      <c r="B153" s="314"/>
      <c r="C153" s="341" t="s">
        <v>438</v>
      </c>
      <c r="D153" s="289"/>
      <c r="E153" s="289"/>
      <c r="F153" s="342" t="s">
        <v>490</v>
      </c>
      <c r="G153" s="289"/>
      <c r="H153" s="341" t="s">
        <v>551</v>
      </c>
      <c r="I153" s="341" t="s">
        <v>492</v>
      </c>
      <c r="J153" s="341" t="s">
        <v>541</v>
      </c>
      <c r="K153" s="337"/>
    </row>
    <row r="154" spans="2:11" s="1" customFormat="1" ht="15" customHeight="1">
      <c r="B154" s="314"/>
      <c r="C154" s="341" t="s">
        <v>495</v>
      </c>
      <c r="D154" s="289"/>
      <c r="E154" s="289"/>
      <c r="F154" s="342" t="s">
        <v>496</v>
      </c>
      <c r="G154" s="289"/>
      <c r="H154" s="341" t="s">
        <v>530</v>
      </c>
      <c r="I154" s="341" t="s">
        <v>492</v>
      </c>
      <c r="J154" s="341">
        <v>50</v>
      </c>
      <c r="K154" s="337"/>
    </row>
    <row r="155" spans="2:11" s="1" customFormat="1" ht="15" customHeight="1">
      <c r="B155" s="314"/>
      <c r="C155" s="341" t="s">
        <v>498</v>
      </c>
      <c r="D155" s="289"/>
      <c r="E155" s="289"/>
      <c r="F155" s="342" t="s">
        <v>490</v>
      </c>
      <c r="G155" s="289"/>
      <c r="H155" s="341" t="s">
        <v>530</v>
      </c>
      <c r="I155" s="341" t="s">
        <v>500</v>
      </c>
      <c r="J155" s="341"/>
      <c r="K155" s="337"/>
    </row>
    <row r="156" spans="2:11" s="1" customFormat="1" ht="15" customHeight="1">
      <c r="B156" s="314"/>
      <c r="C156" s="341" t="s">
        <v>509</v>
      </c>
      <c r="D156" s="289"/>
      <c r="E156" s="289"/>
      <c r="F156" s="342" t="s">
        <v>496</v>
      </c>
      <c r="G156" s="289"/>
      <c r="H156" s="341" t="s">
        <v>530</v>
      </c>
      <c r="I156" s="341" t="s">
        <v>492</v>
      </c>
      <c r="J156" s="341">
        <v>50</v>
      </c>
      <c r="K156" s="337"/>
    </row>
    <row r="157" spans="2:11" s="1" customFormat="1" ht="15" customHeight="1">
      <c r="B157" s="314"/>
      <c r="C157" s="341" t="s">
        <v>517</v>
      </c>
      <c r="D157" s="289"/>
      <c r="E157" s="289"/>
      <c r="F157" s="342" t="s">
        <v>496</v>
      </c>
      <c r="G157" s="289"/>
      <c r="H157" s="341" t="s">
        <v>530</v>
      </c>
      <c r="I157" s="341" t="s">
        <v>492</v>
      </c>
      <c r="J157" s="341">
        <v>50</v>
      </c>
      <c r="K157" s="337"/>
    </row>
    <row r="158" spans="2:11" s="1" customFormat="1" ht="15" customHeight="1">
      <c r="B158" s="314"/>
      <c r="C158" s="341" t="s">
        <v>515</v>
      </c>
      <c r="D158" s="289"/>
      <c r="E158" s="289"/>
      <c r="F158" s="342" t="s">
        <v>496</v>
      </c>
      <c r="G158" s="289"/>
      <c r="H158" s="341" t="s">
        <v>530</v>
      </c>
      <c r="I158" s="341" t="s">
        <v>492</v>
      </c>
      <c r="J158" s="341">
        <v>50</v>
      </c>
      <c r="K158" s="337"/>
    </row>
    <row r="159" spans="2:11" s="1" customFormat="1" ht="15" customHeight="1">
      <c r="B159" s="314"/>
      <c r="C159" s="341" t="s">
        <v>95</v>
      </c>
      <c r="D159" s="289"/>
      <c r="E159" s="289"/>
      <c r="F159" s="342" t="s">
        <v>490</v>
      </c>
      <c r="G159" s="289"/>
      <c r="H159" s="341" t="s">
        <v>552</v>
      </c>
      <c r="I159" s="341" t="s">
        <v>492</v>
      </c>
      <c r="J159" s="341" t="s">
        <v>553</v>
      </c>
      <c r="K159" s="337"/>
    </row>
    <row r="160" spans="2:11" s="1" customFormat="1" ht="15" customHeight="1">
      <c r="B160" s="314"/>
      <c r="C160" s="341" t="s">
        <v>554</v>
      </c>
      <c r="D160" s="289"/>
      <c r="E160" s="289"/>
      <c r="F160" s="342" t="s">
        <v>490</v>
      </c>
      <c r="G160" s="289"/>
      <c r="H160" s="341" t="s">
        <v>555</v>
      </c>
      <c r="I160" s="341" t="s">
        <v>525</v>
      </c>
      <c r="J160" s="341"/>
      <c r="K160" s="337"/>
    </row>
    <row r="161" spans="2:11" s="1" customFormat="1" ht="15" customHeight="1">
      <c r="B161" s="343"/>
      <c r="C161" s="323"/>
      <c r="D161" s="323"/>
      <c r="E161" s="323"/>
      <c r="F161" s="323"/>
      <c r="G161" s="323"/>
      <c r="H161" s="323"/>
      <c r="I161" s="323"/>
      <c r="J161" s="323"/>
      <c r="K161" s="344"/>
    </row>
    <row r="162" spans="2:11" s="1" customFormat="1" ht="18.75" customHeight="1">
      <c r="B162" s="325"/>
      <c r="C162" s="335"/>
      <c r="D162" s="335"/>
      <c r="E162" s="335"/>
      <c r="F162" s="345"/>
      <c r="G162" s="335"/>
      <c r="H162" s="335"/>
      <c r="I162" s="335"/>
      <c r="J162" s="335"/>
      <c r="K162" s="325"/>
    </row>
    <row r="163" spans="2:11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pans="2:11" s="1" customFormat="1" ht="7.5" customHeight="1">
      <c r="B164" s="276"/>
      <c r="C164" s="277"/>
      <c r="D164" s="277"/>
      <c r="E164" s="277"/>
      <c r="F164" s="277"/>
      <c r="G164" s="277"/>
      <c r="H164" s="277"/>
      <c r="I164" s="277"/>
      <c r="J164" s="277"/>
      <c r="K164" s="278"/>
    </row>
    <row r="165" spans="2:11" s="1" customFormat="1" ht="45" customHeight="1">
      <c r="B165" s="279"/>
      <c r="C165" s="280" t="s">
        <v>556</v>
      </c>
      <c r="D165" s="280"/>
      <c r="E165" s="280"/>
      <c r="F165" s="280"/>
      <c r="G165" s="280"/>
      <c r="H165" s="280"/>
      <c r="I165" s="280"/>
      <c r="J165" s="280"/>
      <c r="K165" s="281"/>
    </row>
    <row r="166" spans="2:11" s="1" customFormat="1" ht="17.25" customHeight="1">
      <c r="B166" s="279"/>
      <c r="C166" s="304" t="s">
        <v>484</v>
      </c>
      <c r="D166" s="304"/>
      <c r="E166" s="304"/>
      <c r="F166" s="304" t="s">
        <v>485</v>
      </c>
      <c r="G166" s="346"/>
      <c r="H166" s="347" t="s">
        <v>59</v>
      </c>
      <c r="I166" s="347" t="s">
        <v>62</v>
      </c>
      <c r="J166" s="304" t="s">
        <v>486</v>
      </c>
      <c r="K166" s="281"/>
    </row>
    <row r="167" spans="2:11" s="1" customFormat="1" ht="17.25" customHeight="1">
      <c r="B167" s="282"/>
      <c r="C167" s="306" t="s">
        <v>487</v>
      </c>
      <c r="D167" s="306"/>
      <c r="E167" s="306"/>
      <c r="F167" s="307" t="s">
        <v>488</v>
      </c>
      <c r="G167" s="348"/>
      <c r="H167" s="349"/>
      <c r="I167" s="349"/>
      <c r="J167" s="306" t="s">
        <v>489</v>
      </c>
      <c r="K167" s="284"/>
    </row>
    <row r="168" spans="2:11" s="1" customFormat="1" ht="5.25" customHeight="1">
      <c r="B168" s="314"/>
      <c r="C168" s="309"/>
      <c r="D168" s="309"/>
      <c r="E168" s="309"/>
      <c r="F168" s="309"/>
      <c r="G168" s="310"/>
      <c r="H168" s="309"/>
      <c r="I168" s="309"/>
      <c r="J168" s="309"/>
      <c r="K168" s="337"/>
    </row>
    <row r="169" spans="2:11" s="1" customFormat="1" ht="15" customHeight="1">
      <c r="B169" s="314"/>
      <c r="C169" s="289" t="s">
        <v>493</v>
      </c>
      <c r="D169" s="289"/>
      <c r="E169" s="289"/>
      <c r="F169" s="312" t="s">
        <v>490</v>
      </c>
      <c r="G169" s="289"/>
      <c r="H169" s="289" t="s">
        <v>530</v>
      </c>
      <c r="I169" s="289" t="s">
        <v>492</v>
      </c>
      <c r="J169" s="289">
        <v>120</v>
      </c>
      <c r="K169" s="337"/>
    </row>
    <row r="170" spans="2:11" s="1" customFormat="1" ht="15" customHeight="1">
      <c r="B170" s="314"/>
      <c r="C170" s="289" t="s">
        <v>539</v>
      </c>
      <c r="D170" s="289"/>
      <c r="E170" s="289"/>
      <c r="F170" s="312" t="s">
        <v>490</v>
      </c>
      <c r="G170" s="289"/>
      <c r="H170" s="289" t="s">
        <v>540</v>
      </c>
      <c r="I170" s="289" t="s">
        <v>492</v>
      </c>
      <c r="J170" s="289" t="s">
        <v>541</v>
      </c>
      <c r="K170" s="337"/>
    </row>
    <row r="171" spans="2:11" s="1" customFormat="1" ht="15" customHeight="1">
      <c r="B171" s="314"/>
      <c r="C171" s="289" t="s">
        <v>438</v>
      </c>
      <c r="D171" s="289"/>
      <c r="E171" s="289"/>
      <c r="F171" s="312" t="s">
        <v>490</v>
      </c>
      <c r="G171" s="289"/>
      <c r="H171" s="289" t="s">
        <v>557</v>
      </c>
      <c r="I171" s="289" t="s">
        <v>492</v>
      </c>
      <c r="J171" s="289" t="s">
        <v>541</v>
      </c>
      <c r="K171" s="337"/>
    </row>
    <row r="172" spans="2:11" s="1" customFormat="1" ht="15" customHeight="1">
      <c r="B172" s="314"/>
      <c r="C172" s="289" t="s">
        <v>495</v>
      </c>
      <c r="D172" s="289"/>
      <c r="E172" s="289"/>
      <c r="F172" s="312" t="s">
        <v>496</v>
      </c>
      <c r="G172" s="289"/>
      <c r="H172" s="289" t="s">
        <v>557</v>
      </c>
      <c r="I172" s="289" t="s">
        <v>492</v>
      </c>
      <c r="J172" s="289">
        <v>50</v>
      </c>
      <c r="K172" s="337"/>
    </row>
    <row r="173" spans="2:11" s="1" customFormat="1" ht="15" customHeight="1">
      <c r="B173" s="314"/>
      <c r="C173" s="289" t="s">
        <v>498</v>
      </c>
      <c r="D173" s="289"/>
      <c r="E173" s="289"/>
      <c r="F173" s="312" t="s">
        <v>490</v>
      </c>
      <c r="G173" s="289"/>
      <c r="H173" s="289" t="s">
        <v>557</v>
      </c>
      <c r="I173" s="289" t="s">
        <v>500</v>
      </c>
      <c r="J173" s="289"/>
      <c r="K173" s="337"/>
    </row>
    <row r="174" spans="2:11" s="1" customFormat="1" ht="15" customHeight="1">
      <c r="B174" s="314"/>
      <c r="C174" s="289" t="s">
        <v>509</v>
      </c>
      <c r="D174" s="289"/>
      <c r="E174" s="289"/>
      <c r="F174" s="312" t="s">
        <v>496</v>
      </c>
      <c r="G174" s="289"/>
      <c r="H174" s="289" t="s">
        <v>557</v>
      </c>
      <c r="I174" s="289" t="s">
        <v>492</v>
      </c>
      <c r="J174" s="289">
        <v>50</v>
      </c>
      <c r="K174" s="337"/>
    </row>
    <row r="175" spans="2:11" s="1" customFormat="1" ht="15" customHeight="1">
      <c r="B175" s="314"/>
      <c r="C175" s="289" t="s">
        <v>517</v>
      </c>
      <c r="D175" s="289"/>
      <c r="E175" s="289"/>
      <c r="F175" s="312" t="s">
        <v>496</v>
      </c>
      <c r="G175" s="289"/>
      <c r="H175" s="289" t="s">
        <v>557</v>
      </c>
      <c r="I175" s="289" t="s">
        <v>492</v>
      </c>
      <c r="J175" s="289">
        <v>50</v>
      </c>
      <c r="K175" s="337"/>
    </row>
    <row r="176" spans="2:11" s="1" customFormat="1" ht="15" customHeight="1">
      <c r="B176" s="314"/>
      <c r="C176" s="289" t="s">
        <v>515</v>
      </c>
      <c r="D176" s="289"/>
      <c r="E176" s="289"/>
      <c r="F176" s="312" t="s">
        <v>496</v>
      </c>
      <c r="G176" s="289"/>
      <c r="H176" s="289" t="s">
        <v>557</v>
      </c>
      <c r="I176" s="289" t="s">
        <v>492</v>
      </c>
      <c r="J176" s="289">
        <v>50</v>
      </c>
      <c r="K176" s="337"/>
    </row>
    <row r="177" spans="2:11" s="1" customFormat="1" ht="15" customHeight="1">
      <c r="B177" s="314"/>
      <c r="C177" s="289" t="s">
        <v>110</v>
      </c>
      <c r="D177" s="289"/>
      <c r="E177" s="289"/>
      <c r="F177" s="312" t="s">
        <v>490</v>
      </c>
      <c r="G177" s="289"/>
      <c r="H177" s="289" t="s">
        <v>558</v>
      </c>
      <c r="I177" s="289" t="s">
        <v>559</v>
      </c>
      <c r="J177" s="289"/>
      <c r="K177" s="337"/>
    </row>
    <row r="178" spans="2:11" s="1" customFormat="1" ht="15" customHeight="1">
      <c r="B178" s="314"/>
      <c r="C178" s="289" t="s">
        <v>62</v>
      </c>
      <c r="D178" s="289"/>
      <c r="E178" s="289"/>
      <c r="F178" s="312" t="s">
        <v>490</v>
      </c>
      <c r="G178" s="289"/>
      <c r="H178" s="289" t="s">
        <v>560</v>
      </c>
      <c r="I178" s="289" t="s">
        <v>561</v>
      </c>
      <c r="J178" s="289">
        <v>1</v>
      </c>
      <c r="K178" s="337"/>
    </row>
    <row r="179" spans="2:11" s="1" customFormat="1" ht="15" customHeight="1">
      <c r="B179" s="314"/>
      <c r="C179" s="289" t="s">
        <v>58</v>
      </c>
      <c r="D179" s="289"/>
      <c r="E179" s="289"/>
      <c r="F179" s="312" t="s">
        <v>490</v>
      </c>
      <c r="G179" s="289"/>
      <c r="H179" s="289" t="s">
        <v>562</v>
      </c>
      <c r="I179" s="289" t="s">
        <v>492</v>
      </c>
      <c r="J179" s="289">
        <v>20</v>
      </c>
      <c r="K179" s="337"/>
    </row>
    <row r="180" spans="2:11" s="1" customFormat="1" ht="15" customHeight="1">
      <c r="B180" s="314"/>
      <c r="C180" s="289" t="s">
        <v>59</v>
      </c>
      <c r="D180" s="289"/>
      <c r="E180" s="289"/>
      <c r="F180" s="312" t="s">
        <v>490</v>
      </c>
      <c r="G180" s="289"/>
      <c r="H180" s="289" t="s">
        <v>563</v>
      </c>
      <c r="I180" s="289" t="s">
        <v>492</v>
      </c>
      <c r="J180" s="289">
        <v>255</v>
      </c>
      <c r="K180" s="337"/>
    </row>
    <row r="181" spans="2:11" s="1" customFormat="1" ht="15" customHeight="1">
      <c r="B181" s="314"/>
      <c r="C181" s="289" t="s">
        <v>111</v>
      </c>
      <c r="D181" s="289"/>
      <c r="E181" s="289"/>
      <c r="F181" s="312" t="s">
        <v>490</v>
      </c>
      <c r="G181" s="289"/>
      <c r="H181" s="289" t="s">
        <v>454</v>
      </c>
      <c r="I181" s="289" t="s">
        <v>492</v>
      </c>
      <c r="J181" s="289">
        <v>10</v>
      </c>
      <c r="K181" s="337"/>
    </row>
    <row r="182" spans="2:11" s="1" customFormat="1" ht="15" customHeight="1">
      <c r="B182" s="314"/>
      <c r="C182" s="289" t="s">
        <v>112</v>
      </c>
      <c r="D182" s="289"/>
      <c r="E182" s="289"/>
      <c r="F182" s="312" t="s">
        <v>490</v>
      </c>
      <c r="G182" s="289"/>
      <c r="H182" s="289" t="s">
        <v>564</v>
      </c>
      <c r="I182" s="289" t="s">
        <v>525</v>
      </c>
      <c r="J182" s="289"/>
      <c r="K182" s="337"/>
    </row>
    <row r="183" spans="2:11" s="1" customFormat="1" ht="15" customHeight="1">
      <c r="B183" s="314"/>
      <c r="C183" s="289" t="s">
        <v>565</v>
      </c>
      <c r="D183" s="289"/>
      <c r="E183" s="289"/>
      <c r="F183" s="312" t="s">
        <v>490</v>
      </c>
      <c r="G183" s="289"/>
      <c r="H183" s="289" t="s">
        <v>566</v>
      </c>
      <c r="I183" s="289" t="s">
        <v>525</v>
      </c>
      <c r="J183" s="289"/>
      <c r="K183" s="337"/>
    </row>
    <row r="184" spans="2:11" s="1" customFormat="1" ht="15" customHeight="1">
      <c r="B184" s="314"/>
      <c r="C184" s="289" t="s">
        <v>554</v>
      </c>
      <c r="D184" s="289"/>
      <c r="E184" s="289"/>
      <c r="F184" s="312" t="s">
        <v>490</v>
      </c>
      <c r="G184" s="289"/>
      <c r="H184" s="289" t="s">
        <v>567</v>
      </c>
      <c r="I184" s="289" t="s">
        <v>525</v>
      </c>
      <c r="J184" s="289"/>
      <c r="K184" s="337"/>
    </row>
    <row r="185" spans="2:11" s="1" customFormat="1" ht="15" customHeight="1">
      <c r="B185" s="314"/>
      <c r="C185" s="289" t="s">
        <v>114</v>
      </c>
      <c r="D185" s="289"/>
      <c r="E185" s="289"/>
      <c r="F185" s="312" t="s">
        <v>496</v>
      </c>
      <c r="G185" s="289"/>
      <c r="H185" s="289" t="s">
        <v>568</v>
      </c>
      <c r="I185" s="289" t="s">
        <v>492</v>
      </c>
      <c r="J185" s="289">
        <v>50</v>
      </c>
      <c r="K185" s="337"/>
    </row>
    <row r="186" spans="2:11" s="1" customFormat="1" ht="15" customHeight="1">
      <c r="B186" s="314"/>
      <c r="C186" s="289" t="s">
        <v>569</v>
      </c>
      <c r="D186" s="289"/>
      <c r="E186" s="289"/>
      <c r="F186" s="312" t="s">
        <v>496</v>
      </c>
      <c r="G186" s="289"/>
      <c r="H186" s="289" t="s">
        <v>570</v>
      </c>
      <c r="I186" s="289" t="s">
        <v>571</v>
      </c>
      <c r="J186" s="289"/>
      <c r="K186" s="337"/>
    </row>
    <row r="187" spans="2:11" s="1" customFormat="1" ht="15" customHeight="1">
      <c r="B187" s="314"/>
      <c r="C187" s="289" t="s">
        <v>572</v>
      </c>
      <c r="D187" s="289"/>
      <c r="E187" s="289"/>
      <c r="F187" s="312" t="s">
        <v>496</v>
      </c>
      <c r="G187" s="289"/>
      <c r="H187" s="289" t="s">
        <v>573</v>
      </c>
      <c r="I187" s="289" t="s">
        <v>571</v>
      </c>
      <c r="J187" s="289"/>
      <c r="K187" s="337"/>
    </row>
    <row r="188" spans="2:11" s="1" customFormat="1" ht="15" customHeight="1">
      <c r="B188" s="314"/>
      <c r="C188" s="289" t="s">
        <v>574</v>
      </c>
      <c r="D188" s="289"/>
      <c r="E188" s="289"/>
      <c r="F188" s="312" t="s">
        <v>496</v>
      </c>
      <c r="G188" s="289"/>
      <c r="H188" s="289" t="s">
        <v>575</v>
      </c>
      <c r="I188" s="289" t="s">
        <v>571</v>
      </c>
      <c r="J188" s="289"/>
      <c r="K188" s="337"/>
    </row>
    <row r="189" spans="2:11" s="1" customFormat="1" ht="15" customHeight="1">
      <c r="B189" s="314"/>
      <c r="C189" s="350" t="s">
        <v>576</v>
      </c>
      <c r="D189" s="289"/>
      <c r="E189" s="289"/>
      <c r="F189" s="312" t="s">
        <v>496</v>
      </c>
      <c r="G189" s="289"/>
      <c r="H189" s="289" t="s">
        <v>577</v>
      </c>
      <c r="I189" s="289" t="s">
        <v>578</v>
      </c>
      <c r="J189" s="351" t="s">
        <v>579</v>
      </c>
      <c r="K189" s="337"/>
    </row>
    <row r="190" spans="2:11" s="1" customFormat="1" ht="15" customHeight="1">
      <c r="B190" s="314"/>
      <c r="C190" s="350" t="s">
        <v>47</v>
      </c>
      <c r="D190" s="289"/>
      <c r="E190" s="289"/>
      <c r="F190" s="312" t="s">
        <v>490</v>
      </c>
      <c r="G190" s="289"/>
      <c r="H190" s="286" t="s">
        <v>580</v>
      </c>
      <c r="I190" s="289" t="s">
        <v>581</v>
      </c>
      <c r="J190" s="289"/>
      <c r="K190" s="337"/>
    </row>
    <row r="191" spans="2:11" s="1" customFormat="1" ht="15" customHeight="1">
      <c r="B191" s="314"/>
      <c r="C191" s="350" t="s">
        <v>582</v>
      </c>
      <c r="D191" s="289"/>
      <c r="E191" s="289"/>
      <c r="F191" s="312" t="s">
        <v>490</v>
      </c>
      <c r="G191" s="289"/>
      <c r="H191" s="289" t="s">
        <v>583</v>
      </c>
      <c r="I191" s="289" t="s">
        <v>525</v>
      </c>
      <c r="J191" s="289"/>
      <c r="K191" s="337"/>
    </row>
    <row r="192" spans="2:11" s="1" customFormat="1" ht="15" customHeight="1">
      <c r="B192" s="314"/>
      <c r="C192" s="350" t="s">
        <v>584</v>
      </c>
      <c r="D192" s="289"/>
      <c r="E192" s="289"/>
      <c r="F192" s="312" t="s">
        <v>490</v>
      </c>
      <c r="G192" s="289"/>
      <c r="H192" s="289" t="s">
        <v>585</v>
      </c>
      <c r="I192" s="289" t="s">
        <v>525</v>
      </c>
      <c r="J192" s="289"/>
      <c r="K192" s="337"/>
    </row>
    <row r="193" spans="2:11" s="1" customFormat="1" ht="15" customHeight="1">
      <c r="B193" s="314"/>
      <c r="C193" s="350" t="s">
        <v>586</v>
      </c>
      <c r="D193" s="289"/>
      <c r="E193" s="289"/>
      <c r="F193" s="312" t="s">
        <v>496</v>
      </c>
      <c r="G193" s="289"/>
      <c r="H193" s="289" t="s">
        <v>587</v>
      </c>
      <c r="I193" s="289" t="s">
        <v>525</v>
      </c>
      <c r="J193" s="289"/>
      <c r="K193" s="337"/>
    </row>
    <row r="194" spans="2:11" s="1" customFormat="1" ht="15" customHeight="1">
      <c r="B194" s="343"/>
      <c r="C194" s="352"/>
      <c r="D194" s="323"/>
      <c r="E194" s="323"/>
      <c r="F194" s="323"/>
      <c r="G194" s="323"/>
      <c r="H194" s="323"/>
      <c r="I194" s="323"/>
      <c r="J194" s="323"/>
      <c r="K194" s="344"/>
    </row>
    <row r="195" spans="2:11" s="1" customFormat="1" ht="18.75" customHeight="1">
      <c r="B195" s="325"/>
      <c r="C195" s="335"/>
      <c r="D195" s="335"/>
      <c r="E195" s="335"/>
      <c r="F195" s="345"/>
      <c r="G195" s="335"/>
      <c r="H195" s="335"/>
      <c r="I195" s="335"/>
      <c r="J195" s="335"/>
      <c r="K195" s="325"/>
    </row>
    <row r="196" spans="2:11" s="1" customFormat="1" ht="18.75" customHeight="1">
      <c r="B196" s="325"/>
      <c r="C196" s="335"/>
      <c r="D196" s="335"/>
      <c r="E196" s="335"/>
      <c r="F196" s="345"/>
      <c r="G196" s="335"/>
      <c r="H196" s="335"/>
      <c r="I196" s="335"/>
      <c r="J196" s="335"/>
      <c r="K196" s="325"/>
    </row>
    <row r="197" spans="2:11" s="1" customFormat="1" ht="18.75" customHeight="1"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</row>
    <row r="198" spans="2:11" s="1" customFormat="1" ht="13.5">
      <c r="B198" s="276"/>
      <c r="C198" s="277"/>
      <c r="D198" s="277"/>
      <c r="E198" s="277"/>
      <c r="F198" s="277"/>
      <c r="G198" s="277"/>
      <c r="H198" s="277"/>
      <c r="I198" s="277"/>
      <c r="J198" s="277"/>
      <c r="K198" s="278"/>
    </row>
    <row r="199" spans="2:11" s="1" customFormat="1" ht="21">
      <c r="B199" s="279"/>
      <c r="C199" s="280" t="s">
        <v>588</v>
      </c>
      <c r="D199" s="280"/>
      <c r="E199" s="280"/>
      <c r="F199" s="280"/>
      <c r="G199" s="280"/>
      <c r="H199" s="280"/>
      <c r="I199" s="280"/>
      <c r="J199" s="280"/>
      <c r="K199" s="281"/>
    </row>
    <row r="200" spans="2:11" s="1" customFormat="1" ht="25.5" customHeight="1">
      <c r="B200" s="279"/>
      <c r="C200" s="353" t="s">
        <v>589</v>
      </c>
      <c r="D200" s="353"/>
      <c r="E200" s="353"/>
      <c r="F200" s="353" t="s">
        <v>590</v>
      </c>
      <c r="G200" s="354"/>
      <c r="H200" s="353" t="s">
        <v>591</v>
      </c>
      <c r="I200" s="353"/>
      <c r="J200" s="353"/>
      <c r="K200" s="281"/>
    </row>
    <row r="201" spans="2:11" s="1" customFormat="1" ht="5.25" customHeight="1">
      <c r="B201" s="314"/>
      <c r="C201" s="309"/>
      <c r="D201" s="309"/>
      <c r="E201" s="309"/>
      <c r="F201" s="309"/>
      <c r="G201" s="335"/>
      <c r="H201" s="309"/>
      <c r="I201" s="309"/>
      <c r="J201" s="309"/>
      <c r="K201" s="337"/>
    </row>
    <row r="202" spans="2:11" s="1" customFormat="1" ht="15" customHeight="1">
      <c r="B202" s="314"/>
      <c r="C202" s="289" t="s">
        <v>581</v>
      </c>
      <c r="D202" s="289"/>
      <c r="E202" s="289"/>
      <c r="F202" s="312" t="s">
        <v>48</v>
      </c>
      <c r="G202" s="289"/>
      <c r="H202" s="289" t="s">
        <v>592</v>
      </c>
      <c r="I202" s="289"/>
      <c r="J202" s="289"/>
      <c r="K202" s="337"/>
    </row>
    <row r="203" spans="2:11" s="1" customFormat="1" ht="15" customHeight="1">
      <c r="B203" s="314"/>
      <c r="C203" s="289"/>
      <c r="D203" s="289"/>
      <c r="E203" s="289"/>
      <c r="F203" s="312" t="s">
        <v>49</v>
      </c>
      <c r="G203" s="289"/>
      <c r="H203" s="289" t="s">
        <v>593</v>
      </c>
      <c r="I203" s="289"/>
      <c r="J203" s="289"/>
      <c r="K203" s="337"/>
    </row>
    <row r="204" spans="2:11" s="1" customFormat="1" ht="15" customHeight="1">
      <c r="B204" s="314"/>
      <c r="C204" s="289"/>
      <c r="D204" s="289"/>
      <c r="E204" s="289"/>
      <c r="F204" s="312" t="s">
        <v>52</v>
      </c>
      <c r="G204" s="289"/>
      <c r="H204" s="289" t="s">
        <v>594</v>
      </c>
      <c r="I204" s="289"/>
      <c r="J204" s="289"/>
      <c r="K204" s="337"/>
    </row>
    <row r="205" spans="2:11" s="1" customFormat="1" ht="15" customHeight="1">
      <c r="B205" s="314"/>
      <c r="C205" s="289"/>
      <c r="D205" s="289"/>
      <c r="E205" s="289"/>
      <c r="F205" s="312" t="s">
        <v>50</v>
      </c>
      <c r="G205" s="289"/>
      <c r="H205" s="289" t="s">
        <v>595</v>
      </c>
      <c r="I205" s="289"/>
      <c r="J205" s="289"/>
      <c r="K205" s="337"/>
    </row>
    <row r="206" spans="2:11" s="1" customFormat="1" ht="15" customHeight="1">
      <c r="B206" s="314"/>
      <c r="C206" s="289"/>
      <c r="D206" s="289"/>
      <c r="E206" s="289"/>
      <c r="F206" s="312" t="s">
        <v>51</v>
      </c>
      <c r="G206" s="289"/>
      <c r="H206" s="289" t="s">
        <v>596</v>
      </c>
      <c r="I206" s="289"/>
      <c r="J206" s="289"/>
      <c r="K206" s="337"/>
    </row>
    <row r="207" spans="2:11" s="1" customFormat="1" ht="15" customHeight="1">
      <c r="B207" s="314"/>
      <c r="C207" s="289"/>
      <c r="D207" s="289"/>
      <c r="E207" s="289"/>
      <c r="F207" s="312"/>
      <c r="G207" s="289"/>
      <c r="H207" s="289"/>
      <c r="I207" s="289"/>
      <c r="J207" s="289"/>
      <c r="K207" s="337"/>
    </row>
    <row r="208" spans="2:11" s="1" customFormat="1" ht="15" customHeight="1">
      <c r="B208" s="314"/>
      <c r="C208" s="289" t="s">
        <v>537</v>
      </c>
      <c r="D208" s="289"/>
      <c r="E208" s="289"/>
      <c r="F208" s="312" t="s">
        <v>84</v>
      </c>
      <c r="G208" s="289"/>
      <c r="H208" s="289" t="s">
        <v>597</v>
      </c>
      <c r="I208" s="289"/>
      <c r="J208" s="289"/>
      <c r="K208" s="337"/>
    </row>
    <row r="209" spans="2:11" s="1" customFormat="1" ht="15" customHeight="1">
      <c r="B209" s="314"/>
      <c r="C209" s="289"/>
      <c r="D209" s="289"/>
      <c r="E209" s="289"/>
      <c r="F209" s="312" t="s">
        <v>433</v>
      </c>
      <c r="G209" s="289"/>
      <c r="H209" s="289" t="s">
        <v>434</v>
      </c>
      <c r="I209" s="289"/>
      <c r="J209" s="289"/>
      <c r="K209" s="337"/>
    </row>
    <row r="210" spans="2:11" s="1" customFormat="1" ht="15" customHeight="1">
      <c r="B210" s="314"/>
      <c r="C210" s="289"/>
      <c r="D210" s="289"/>
      <c r="E210" s="289"/>
      <c r="F210" s="312" t="s">
        <v>431</v>
      </c>
      <c r="G210" s="289"/>
      <c r="H210" s="289" t="s">
        <v>598</v>
      </c>
      <c r="I210" s="289"/>
      <c r="J210" s="289"/>
      <c r="K210" s="337"/>
    </row>
    <row r="211" spans="2:11" s="1" customFormat="1" ht="15" customHeight="1">
      <c r="B211" s="355"/>
      <c r="C211" s="289"/>
      <c r="D211" s="289"/>
      <c r="E211" s="289"/>
      <c r="F211" s="312" t="s">
        <v>435</v>
      </c>
      <c r="G211" s="350"/>
      <c r="H211" s="341" t="s">
        <v>436</v>
      </c>
      <c r="I211" s="341"/>
      <c r="J211" s="341"/>
      <c r="K211" s="356"/>
    </row>
    <row r="212" spans="2:11" s="1" customFormat="1" ht="15" customHeight="1">
      <c r="B212" s="355"/>
      <c r="C212" s="289"/>
      <c r="D212" s="289"/>
      <c r="E212" s="289"/>
      <c r="F212" s="312" t="s">
        <v>348</v>
      </c>
      <c r="G212" s="350"/>
      <c r="H212" s="341" t="s">
        <v>385</v>
      </c>
      <c r="I212" s="341"/>
      <c r="J212" s="341"/>
      <c r="K212" s="356"/>
    </row>
    <row r="213" spans="2:11" s="1" customFormat="1" ht="15" customHeight="1">
      <c r="B213" s="355"/>
      <c r="C213" s="289"/>
      <c r="D213" s="289"/>
      <c r="E213" s="289"/>
      <c r="F213" s="312"/>
      <c r="G213" s="350"/>
      <c r="H213" s="341"/>
      <c r="I213" s="341"/>
      <c r="J213" s="341"/>
      <c r="K213" s="356"/>
    </row>
    <row r="214" spans="2:11" s="1" customFormat="1" ht="15" customHeight="1">
      <c r="B214" s="355"/>
      <c r="C214" s="289" t="s">
        <v>561</v>
      </c>
      <c r="D214" s="289"/>
      <c r="E214" s="289"/>
      <c r="F214" s="312">
        <v>1</v>
      </c>
      <c r="G214" s="350"/>
      <c r="H214" s="341" t="s">
        <v>599</v>
      </c>
      <c r="I214" s="341"/>
      <c r="J214" s="341"/>
      <c r="K214" s="356"/>
    </row>
    <row r="215" spans="2:11" s="1" customFormat="1" ht="15" customHeight="1">
      <c r="B215" s="355"/>
      <c r="C215" s="289"/>
      <c r="D215" s="289"/>
      <c r="E215" s="289"/>
      <c r="F215" s="312">
        <v>2</v>
      </c>
      <c r="G215" s="350"/>
      <c r="H215" s="341" t="s">
        <v>600</v>
      </c>
      <c r="I215" s="341"/>
      <c r="J215" s="341"/>
      <c r="K215" s="356"/>
    </row>
    <row r="216" spans="2:11" s="1" customFormat="1" ht="15" customHeight="1">
      <c r="B216" s="355"/>
      <c r="C216" s="289"/>
      <c r="D216" s="289"/>
      <c r="E216" s="289"/>
      <c r="F216" s="312">
        <v>3</v>
      </c>
      <c r="G216" s="350"/>
      <c r="H216" s="341" t="s">
        <v>601</v>
      </c>
      <c r="I216" s="341"/>
      <c r="J216" s="341"/>
      <c r="K216" s="356"/>
    </row>
    <row r="217" spans="2:11" s="1" customFormat="1" ht="15" customHeight="1">
      <c r="B217" s="355"/>
      <c r="C217" s="289"/>
      <c r="D217" s="289"/>
      <c r="E217" s="289"/>
      <c r="F217" s="312">
        <v>4</v>
      </c>
      <c r="G217" s="350"/>
      <c r="H217" s="341" t="s">
        <v>602</v>
      </c>
      <c r="I217" s="341"/>
      <c r="J217" s="341"/>
      <c r="K217" s="356"/>
    </row>
    <row r="218" spans="2:11" s="1" customFormat="1" ht="12.75" customHeight="1">
      <c r="B218" s="357"/>
      <c r="C218" s="358"/>
      <c r="D218" s="358"/>
      <c r="E218" s="358"/>
      <c r="F218" s="358"/>
      <c r="G218" s="358"/>
      <c r="H218" s="358"/>
      <c r="I218" s="358"/>
      <c r="J218" s="358"/>
      <c r="K218" s="35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Stanislav Winkler</dc:creator>
  <cp:keywords/>
  <dc:description/>
  <cp:lastModifiedBy>Ing. Stanislav Winkler</cp:lastModifiedBy>
  <dcterms:created xsi:type="dcterms:W3CDTF">2022-07-12T05:48:15Z</dcterms:created>
  <dcterms:modified xsi:type="dcterms:W3CDTF">2022-07-12T05:48:20Z</dcterms:modified>
  <cp:category/>
  <cp:version/>
  <cp:contentType/>
  <cp:contentStatus/>
</cp:coreProperties>
</file>