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Zemní práce" sheetId="2" r:id="rId2"/>
    <sheet name="SO-02 - Příčné prahy" sheetId="3" r:id="rId3"/>
    <sheet name="SO-03 - Brod" sheetId="4" r:id="rId4"/>
    <sheet name="SO-04 - Vegetační úpravy" sheetId="5" r:id="rId5"/>
    <sheet name="SO-05 - Biotechnické objekty" sheetId="6" r:id="rId6"/>
    <sheet name="SO-06 - Úprava odvodňovac...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'SO-01 - Zemní práce'!$C$81:$K$147</definedName>
    <definedName name="_xlnm.Print_Area" localSheetId="1">'SO-01 - Zemní práce'!$C$4:$J$39,'SO-01 - Zemní práce'!$C$45:$J$63,'SO-01 - Zemní práce'!$C$69:$J$147</definedName>
    <definedName name="_xlnm._FilterDatabase" localSheetId="2" hidden="1">'SO-02 - Příčné prahy'!$C$82:$K$123</definedName>
    <definedName name="_xlnm.Print_Area" localSheetId="2">'SO-02 - Příčné prahy'!$C$4:$J$39,'SO-02 - Příčné prahy'!$C$45:$J$64,'SO-02 - Příčné prahy'!$C$70:$J$123</definedName>
    <definedName name="_xlnm._FilterDatabase" localSheetId="3" hidden="1">'SO-03 - Brod'!$C$83:$K$104</definedName>
    <definedName name="_xlnm.Print_Area" localSheetId="3">'SO-03 - Brod'!$C$4:$J$39,'SO-03 - Brod'!$C$45:$J$65,'SO-03 - Brod'!$C$71:$J$104</definedName>
    <definedName name="_xlnm._FilterDatabase" localSheetId="4" hidden="1">'SO-04 - Vegetační úpravy'!$C$82:$K$158</definedName>
    <definedName name="_xlnm.Print_Area" localSheetId="4">'SO-04 - Vegetační úpravy'!$C$4:$J$39,'SO-04 - Vegetační úpravy'!$C$45:$J$64,'SO-04 - Vegetační úpravy'!$C$70:$J$158</definedName>
    <definedName name="_xlnm._FilterDatabase" localSheetId="5" hidden="1">'SO-05 - Biotechnické objekty'!$C$82:$K$102</definedName>
    <definedName name="_xlnm.Print_Area" localSheetId="5">'SO-05 - Biotechnické objekty'!$C$4:$J$39,'SO-05 - Biotechnické objekty'!$C$45:$J$64,'SO-05 - Biotechnické objekty'!$C$70:$J$102</definedName>
    <definedName name="_xlnm._FilterDatabase" localSheetId="6" hidden="1">'SO-06 - Úprava odvodňovac...'!$C$85:$K$164</definedName>
    <definedName name="_xlnm.Print_Area" localSheetId="6">'SO-06 - Úprava odvodňovac...'!$C$4:$J$39,'SO-06 - Úprava odvodňovac...'!$C$45:$J$67,'SO-06 - Úprava odvodňovac...'!$C$73:$J$164</definedName>
    <definedName name="_xlnm._FilterDatabase" localSheetId="7" hidden="1">'VRN - Vedlejší rozpočtové...'!$C$87:$K$143</definedName>
    <definedName name="_xlnm.Print_Area" localSheetId="7">'VRN - Vedlejší rozpočtové...'!$C$4:$J$39,'VRN - Vedlejší rozpočtové...'!$C$45:$J$69,'VRN - Vedlejší rozpočtové...'!$C$75:$J$143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Zemní práce'!$81:$81</definedName>
    <definedName name="_xlnm.Print_Titles" localSheetId="2">'SO-02 - Příčné prahy'!$82:$82</definedName>
    <definedName name="_xlnm.Print_Titles" localSheetId="3">'SO-03 - Brod'!$83:$83</definedName>
    <definedName name="_xlnm.Print_Titles" localSheetId="4">'SO-04 - Vegetační úpravy'!$82:$82</definedName>
    <definedName name="_xlnm.Print_Titles" localSheetId="5">'SO-05 - Biotechnické objekty'!$82:$82</definedName>
    <definedName name="_xlnm.Print_Titles" localSheetId="6">'SO-06 - Úprava odvodňovac...'!$85:$85</definedName>
    <definedName name="_xlnm.Print_Titles" localSheetId="7">'VRN - Vedlejší rozpočtové...'!$87:$87</definedName>
  </definedNames>
  <calcPr fullCalcOnLoad="1"/>
</workbook>
</file>

<file path=xl/sharedStrings.xml><?xml version="1.0" encoding="utf-8"?>
<sst xmlns="http://schemas.openxmlformats.org/spreadsheetml/2006/main" count="4315" uniqueCount="911">
  <si>
    <t>Export Komplet</t>
  </si>
  <si>
    <t>VZ</t>
  </si>
  <si>
    <t>2.0</t>
  </si>
  <si>
    <t>ZAMOK</t>
  </si>
  <si>
    <t>False</t>
  </si>
  <si>
    <t>{18d4d962-1f37-455e-ba5a-3a908a6810a7}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</si>
  <si>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</si>
  <si>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</si>
  <si>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</si>
  <si>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</si>
  <si>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</si>
  <si>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</si>
  <si>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</si>
  <si>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</si>
  <si>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15028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</si>
  <si>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</si>
  <si>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</si>
  <si>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toku Opusta, stavba č. 5733</t>
  </si>
  <si>
    <t>KSO:</t>
  </si>
  <si>
    <t/>
  </si>
  <si>
    <t>CC-CZ:</t>
  </si>
  <si>
    <t>Místo:</t>
  </si>
  <si>
    <t xml:space="preserve"> </t>
  </si>
  <si>
    <t>Datum:</t>
  </si>
  <si>
    <t>11. 6. 2022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</si>
  <si>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</si>
  <si>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</si>
  <si>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</si>
  <si>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</si>
  <si>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</si>
  <si>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</si>
  <si>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</si>
  <si>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</si>
  <si>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</si>
  <si>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True</t>
  </si>
  <si>
    <t>Zpracovatel:</t>
  </si>
  <si>
    <t>63486466</t>
  </si>
  <si>
    <t>ATELIER FONTES, s.r.o.</t>
  </si>
  <si>
    <t>cz63486466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</si>
  <si>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</si>
  <si>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</si>
  <si>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</si>
  <si>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</si>
  <si>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</si>
  <si>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</si>
  <si>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</si>
  <si>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</si>
  <si>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</si>
  <si>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</si>
  <si>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</si>
  <si>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</si>
  <si>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</si>
  <si>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</si>
  <si>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</si>
  <si>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</si>
  <si>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</si>
  <si>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</si>
  <si>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</si>
  <si>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</si>
  <si>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</si>
  <si>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</si>
  <si>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</si>
  <si>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</si>
  <si>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</si>
  <si>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</si>
  <si>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</si>
  <si>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</si>
  <si>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</si>
  <si>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</si>
  <si>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</si>
  <si>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</si>
  <si>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</si>
  <si>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</si>
  <si>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</si>
  <si>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</si>
  <si>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</si>
  <si>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</si>
  <si>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</si>
  <si>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</si>
  <si>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</si>
  <si>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</si>
  <si>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Zemní práce</t>
  </si>
  <si>
    <t>STA</t>
  </si>
  <si>
    <t>1</t>
  </si>
  <si>
    <t>{d9c81a20-ccd1-4d84-8fa5-27184e5852d2}</t>
  </si>
  <si>
    <t>2</t>
  </si>
  <si>
    <t>SO-02</t>
  </si>
  <si>
    <t>Příčné prahy</t>
  </si>
  <si>
    <t>{dad3a149-d33b-45b4-a9c2-a51c11c2abdf}</t>
  </si>
  <si>
    <t>SO-03</t>
  </si>
  <si>
    <t>Brod</t>
  </si>
  <si>
    <t>{bfbffe2b-d3f1-4e94-89b1-0b0b80fd0453}</t>
  </si>
  <si>
    <t>SO-04</t>
  </si>
  <si>
    <t>Vegetační úpravy</t>
  </si>
  <si>
    <t>{f43cd7a1-12dd-47c3-a262-d590e49746d8}</t>
  </si>
  <si>
    <t>SO-05</t>
  </si>
  <si>
    <t>Biotechnické objekty</t>
  </si>
  <si>
    <t>{0284dd04-02cf-437b-a551-04da9167c046}</t>
  </si>
  <si>
    <t>SO-06</t>
  </si>
  <si>
    <t>Úprava odvodňovací soustavy</t>
  </si>
  <si>
    <t>{7e038991-63a8-4565-a790-1afb57f7738d}</t>
  </si>
  <si>
    <t>VRN</t>
  </si>
  <si>
    <t>Vedlejší rozpočtové náklady</t>
  </si>
  <si>
    <t>{db6838ae-5259-4f73-9a78-01d00596bd36}</t>
  </si>
  <si>
    <t>KRYCÍ LIST SOUPISU PRACÍ</t>
  </si>
  <si>
    <t>Objekt:</t>
  </si>
  <si>
    <t>SO-01 - Zemní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</si>
  <si>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</si>
  <si>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</si>
  <si>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</si>
  <si>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</si>
  <si>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</si>
  <si>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</si>
  <si>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</si>
  <si>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</si>
  <si>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</si>
  <si>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</si>
  <si>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</si>
  <si>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</si>
  <si>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</si>
  <si>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</si>
  <si>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</si>
  <si>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</si>
  <si>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</si>
  <si>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</si>
  <si>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</si>
  <si>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</si>
  <si>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</si>
  <si>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</si>
  <si>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</si>
  <si>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17</t>
  </si>
  <si>
    <t>K</t>
  </si>
  <si>
    <t>111151103</t>
  </si>
  <si>
    <t>Odstranění travin a rákosu strojně travin, při celkové ploše přes 500 m2</t>
  </si>
  <si>
    <t>m2</t>
  </si>
  <si>
    <t>4</t>
  </si>
  <si>
    <t>1100279378</t>
  </si>
  <si>
    <t>Online PSC</t>
  </si>
  <si>
    <t>https://podminky.urs.cz/item/CS_URS_2022_01/111151103</t>
  </si>
  <si>
    <t>16</t>
  </si>
  <si>
    <t>185803105</t>
  </si>
  <si>
    <t>Shrabání pokoseného porostu a organických naplavenin s odvozem do 20 km travního porostu</t>
  </si>
  <si>
    <t>ha</t>
  </si>
  <si>
    <t>-6064232</t>
  </si>
  <si>
    <t>https://podminky.urs.cz/item/CS_URS_2022_01/185803105</t>
  </si>
  <si>
    <t>26</t>
  </si>
  <si>
    <t>115101201</t>
  </si>
  <si>
    <t>Čerpání vody na dopravní výšku do 10 m s uvažovaným průměrným přítokem do 500 l/min</t>
  </si>
  <si>
    <t>hod</t>
  </si>
  <si>
    <t>-430479990</t>
  </si>
  <si>
    <t>https://podminky.urs.cz/item/CS_URS_2022_01/115101201</t>
  </si>
  <si>
    <t>27</t>
  </si>
  <si>
    <t>174112101</t>
  </si>
  <si>
    <t>Zásyp sypaninou z jakékoliv horniny při překopech inženýrských sítí ručně objemu do 30 m3 s uložením výkopku ve vrstvách se zhutněním jam, šachet, rýh nebo kolem objektů v těchto vykopávkách</t>
  </si>
  <si>
    <t>m3</t>
  </si>
  <si>
    <t>-132266082</t>
  </si>
  <si>
    <t>https://podminky.urs.cz/item/CS_URS_2022_01/174112101</t>
  </si>
  <si>
    <t>VV</t>
  </si>
  <si>
    <t>"zřízení dočasných hrázek pro obtok stavebních jam, celkem 6x" 6*15</t>
  </si>
  <si>
    <t>28</t>
  </si>
  <si>
    <t>131151104</t>
  </si>
  <si>
    <t>Hloubení nezapažených jam a zářezů strojně s urovnáním dna do předepsaného profilu a spádu v hornině třídy těžitelnosti I skupiny 1 a 2 přes 100 do 500 m3</t>
  </si>
  <si>
    <t>1914301401</t>
  </si>
  <si>
    <t>https://podminky.urs.cz/item/CS_URS_2022_01/131151104</t>
  </si>
  <si>
    <t>P</t>
  </si>
  <si>
    <t>Poznámka k položce:
odstranění dočasných hrázek z koryta</t>
  </si>
  <si>
    <t>29</t>
  </si>
  <si>
    <t>115001104</t>
  </si>
  <si>
    <t>Převedení vody potrubím průměru DN přes 250 do 300</t>
  </si>
  <si>
    <t>m</t>
  </si>
  <si>
    <t>-1469762968</t>
  </si>
  <si>
    <t>https://podminky.urs.cz/item/CS_URS_2022_01/115001104</t>
  </si>
  <si>
    <t>Poznámka k položce:
zřízení obtoku stavební jámy pro potřeby stavby</t>
  </si>
  <si>
    <t>6*50</t>
  </si>
  <si>
    <t>3</t>
  </si>
  <si>
    <t>111251102</t>
  </si>
  <si>
    <t>Odstranění křovin a stromů s odstraněním kořenů strojně průměru kmene do 100 mm v rovině nebo ve svahu sklonu terénu do 1:5, při celkové ploše přes 100 do 500 m2</t>
  </si>
  <si>
    <t>-1731461906</t>
  </si>
  <si>
    <t>https://podminky.urs.cz/item/CS_URS_2022_01/111251102</t>
  </si>
  <si>
    <t>18</t>
  </si>
  <si>
    <t>112101101</t>
  </si>
  <si>
    <t>Odstranění stromů s odřezáním kmene a s odvětvením listnatých, průměru kmene přes 100 do 300 mm</t>
  </si>
  <si>
    <t>kus</t>
  </si>
  <si>
    <t>2110168116</t>
  </si>
  <si>
    <t>https://podminky.urs.cz/item/CS_URS_2022_01/112101101</t>
  </si>
  <si>
    <t>112101102</t>
  </si>
  <si>
    <t>Odstranění stromů s odřezáním kmene a s odvětvením listnatých, průměru kmene přes 300 do 500 mm</t>
  </si>
  <si>
    <t>1029200708</t>
  </si>
  <si>
    <t>https://podminky.urs.cz/item/CS_URS_2022_01/112101102</t>
  </si>
  <si>
    <t>19</t>
  </si>
  <si>
    <t>112101103</t>
  </si>
  <si>
    <t>Odstranění stromů s odřezáním kmene a s odvětvením listnatých, průměru kmene přes 500 do 700 mm</t>
  </si>
  <si>
    <t>-1639453315</t>
  </si>
  <si>
    <t>https://podminky.urs.cz/item/CS_URS_2022_01/112101103</t>
  </si>
  <si>
    <t>20</t>
  </si>
  <si>
    <t>112101104</t>
  </si>
  <si>
    <t>Odstranění stromů s odřezáním kmene a s odvětvením listnatých, průměru kmene přes 700 do 900 mm</t>
  </si>
  <si>
    <t>-1249119350</t>
  </si>
  <si>
    <t>https://podminky.urs.cz/item/CS_URS_2022_01/112101104</t>
  </si>
  <si>
    <t>112101105</t>
  </si>
  <si>
    <t>Odstranění stromů s odřezáním kmene a s odvětvením listnatých, průměru kmene přes 900 do 1100 mm</t>
  </si>
  <si>
    <t>-1052544556</t>
  </si>
  <si>
    <t>https://podminky.urs.cz/item/CS_URS_2022_01/112101105</t>
  </si>
  <si>
    <t>22</t>
  </si>
  <si>
    <t>112101107</t>
  </si>
  <si>
    <t>Odstranění stromů s odřezáním kmene a s odvětvením listnatých, průměru kmene přes 1300 do 1500 mm</t>
  </si>
  <si>
    <t>-1073315594</t>
  </si>
  <si>
    <t>https://podminky.urs.cz/item/CS_URS_2022_01/112101107</t>
  </si>
  <si>
    <t>5</t>
  </si>
  <si>
    <t>112155311</t>
  </si>
  <si>
    <t>Štěpkování s naložením na dopravní prostředek a odvozem do 20 km keřového porostu středně hustého</t>
  </si>
  <si>
    <t>1440698191</t>
  </si>
  <si>
    <t>https://podminky.urs.cz/item/CS_URS_2022_01/112155311</t>
  </si>
  <si>
    <t>6</t>
  </si>
  <si>
    <t>112155115</t>
  </si>
  <si>
    <t>Štěpkování s naložením na dopravní prostředek a odvozem do 20 km stromků a větví v zapojeném porostu, průměru kmene do 300 mm</t>
  </si>
  <si>
    <t>-1752185993</t>
  </si>
  <si>
    <t>https://podminky.urs.cz/item/CS_URS_2022_01/112155115</t>
  </si>
  <si>
    <t>Poznámka k položce:
štěpkování tenčích větví kácených stromů</t>
  </si>
  <si>
    <t>23</t>
  </si>
  <si>
    <t>124153102</t>
  </si>
  <si>
    <t>Vykopávky pro koryta vodotečí strojně v hornině třídy těžitelnosti I skupiny 1 a 2 přes 1 000 do 5 000 m3</t>
  </si>
  <si>
    <t>1918339241</t>
  </si>
  <si>
    <t>https://podminky.urs.cz/item/CS_URS_2022_01/124153102</t>
  </si>
  <si>
    <t>9</t>
  </si>
  <si>
    <t>174151101</t>
  </si>
  <si>
    <t>Zásyp sypaninou z jakékoliv horniny strojně s uložením výkopku ve vrstvách se zhutněním jam, šachet, rýh nebo kolem objektů v těchto vykopávkách</t>
  </si>
  <si>
    <t>-1175542866</t>
  </si>
  <si>
    <t>https://podminky.urs.cz/item/CS_URS_2022_01/174151101</t>
  </si>
  <si>
    <t>Poznámka k položce:
zásyp původního koryta s hutněním po vrstvách</t>
  </si>
  <si>
    <t>7</t>
  </si>
  <si>
    <t>121151125</t>
  </si>
  <si>
    <t>Sejmutí ornice strojně při souvislé ploše přes 500 m2, tl. vrstvy přes 250 do 300 mm</t>
  </si>
  <si>
    <t>-2137625113</t>
  </si>
  <si>
    <t>https://podminky.urs.cz/item/CS_URS_2022_01/121151125</t>
  </si>
  <si>
    <t>Poznámka k položce:
plocha vlastní stavby, příjezdy na staveniště, dočasné deponie; oměřeno v CADu; část skryté ornice o objemu zhruba 700 m3 bude možné ponechat bezprostředně vedle skrývky a není nutné ji přemísťovat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</si>
  <si>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</si>
  <si>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</si>
  <si>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275167532</t>
  </si>
  <si>
    <t>https://podminky.urs.cz/item/CS_URS_2022_01/162351103</t>
  </si>
  <si>
    <t>Poznámka k položce:
přemístění ornice uvnitř staveniště na místo dočasného uložení na parcele 3061 v k.ú. Bohuslavice u Hlučína a částečně zpět; část skryté ornice o objemu zhruba 700 m3 bude možné ponechat bezprostředně vedle skrývky a není nutné ji přemísťovat</t>
  </si>
  <si>
    <t>"ornice v rámci staveniště na místo dočasné deponie, brána prům. vzd. do 500m" 5130</t>
  </si>
  <si>
    <t>"část ornice určená pro zpětné ohumusování koryta a  nivy" 3367</t>
  </si>
  <si>
    <t>Součet</t>
  </si>
  <si>
    <t>24</t>
  </si>
  <si>
    <t>167151111</t>
  </si>
  <si>
    <t>Nakládání, skládání a překládání neulehlého výkopku nebo sypaniny strojně nakládání, množství přes 100 m3, z hornin třídy těžitelnosti I, skupiny 1 až 3</t>
  </si>
  <si>
    <t>-1173312569</t>
  </si>
  <si>
    <t>https://podminky.urs.cz/item/CS_URS_2022_01/167151111</t>
  </si>
  <si>
    <t>13</t>
  </si>
  <si>
    <t>181351113</t>
  </si>
  <si>
    <t>Rozprostření a urovnání ornice v rovině nebo ve svahu sklonu do 1:5 strojně při souvislé ploše přes 500 m2, tl. vrstvy do 200 mm</t>
  </si>
  <si>
    <t>-609895570</t>
  </si>
  <si>
    <t>https://podminky.urs.cz/item/CS_URS_2022_01/181351113</t>
  </si>
  <si>
    <t>Poznámka k položce:
ornice se nerozprostírá na dno koryta (kyneta) a na nejníže položené části tůní; do rozprostření ornice je počítána ornice ponechána skryté plochy i ornice na mezideponii</t>
  </si>
  <si>
    <t>"ohumusování plochých částí koryta a nivy" 12377</t>
  </si>
  <si>
    <t>"rozprostření přebytku ornice na poli, pozor, zde tloušťka rozprostření jen 10 cm" 24630</t>
  </si>
  <si>
    <t>14</t>
  </si>
  <si>
    <t>182351133</t>
  </si>
  <si>
    <t>Rozprostření a urovnání ornice ve svahu sklonu přes 1:5 strojně při souvislé ploše přes 500 m2, tl. vrstvy do 200 mm</t>
  </si>
  <si>
    <t>957103922</t>
  </si>
  <si>
    <t>https://podminky.urs.cz/item/CS_URS_2022_01/182351133</t>
  </si>
  <si>
    <t>Poznámka k položce:
ohumusování příkřejších svahů revitalizovaného koryta a tůní</t>
  </si>
  <si>
    <t>998</t>
  </si>
  <si>
    <t>Přesun hmot</t>
  </si>
  <si>
    <t>30</t>
  </si>
  <si>
    <t>998332011</t>
  </si>
  <si>
    <t>Přesun hmot pro úpravy vodních toků a kanály, hráze rybníků apod. dopravní vzdálenost do 500 m</t>
  </si>
  <si>
    <t>t</t>
  </si>
  <si>
    <t>-104920872</t>
  </si>
  <si>
    <t>https://podminky.urs.cz/item/CS_URS_2022_01/998332011</t>
  </si>
  <si>
    <t>SO-02 - Příčné prahy</t>
  </si>
  <si>
    <t xml:space="preserve">    4 - Vodorovné konstrukce</t>
  </si>
  <si>
    <t>01.R</t>
  </si>
  <si>
    <t>Práh bezespádový dřevěný dle PD, osazení, kompletní dodávka včetně připevnění ke kotevním kůlům a osazení geotextilie, spojovací materiál</t>
  </si>
  <si>
    <t>41146743</t>
  </si>
  <si>
    <t>M</t>
  </si>
  <si>
    <t>05217118.R</t>
  </si>
  <si>
    <t>kuláče dřevěné odkorněné D 200mm dl 4,5m</t>
  </si>
  <si>
    <t>8</t>
  </si>
  <si>
    <t>-1243835631</t>
  </si>
  <si>
    <t>69311089</t>
  </si>
  <si>
    <t>geotextilie netkaná separační, ochranná, filtrační, drenážní PES 600g/m2</t>
  </si>
  <si>
    <t>1700517555</t>
  </si>
  <si>
    <t>05213011</t>
  </si>
  <si>
    <t>výřezy tyčové</t>
  </si>
  <si>
    <t>793078687</t>
  </si>
  <si>
    <t>Poznámka k položce:
materiál na kotevní kůly</t>
  </si>
  <si>
    <t>11</t>
  </si>
  <si>
    <t>131151102</t>
  </si>
  <si>
    <t>Hloubení nezapažených jam a zářezů strojně s urovnáním dna do předepsaného profilu a spádu v hornině třídy těžitelnosti I skupiny 1 a 2 přes 20 do 50 m3</t>
  </si>
  <si>
    <t>-1356003047</t>
  </si>
  <si>
    <t>https://podminky.urs.cz/item/CS_URS_2022_01/131151102</t>
  </si>
  <si>
    <t>Poznámka k položce:
hloubení jam pro osazení prahů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</si>
  <si>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</si>
  <si>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</si>
  <si>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995523590</t>
  </si>
  <si>
    <t>https://podminky.urs.cz/item/CS_URS_2022_01/162251101</t>
  </si>
  <si>
    <t>"průměrné rozměry, plocha x šířka x počet ks" 6,5*0,8*6</t>
  </si>
  <si>
    <t>1835744027</t>
  </si>
  <si>
    <t>Poznámka k položce:
obsyp prahů výkopkem, ruční hutnění</t>
  </si>
  <si>
    <t>182111111</t>
  </si>
  <si>
    <t>Zpevnění svahu jutovou, kokosovou nebo plastovou rohoží na svahu přes 1:2 do 1:1</t>
  </si>
  <si>
    <t>1290258898</t>
  </si>
  <si>
    <t>https://podminky.urs.cz/item/CS_URS_2022_01/182111111</t>
  </si>
  <si>
    <t>Poznámka k položce:
svahy v okolí skluzu nad horním okrajem rovnaniny</t>
  </si>
  <si>
    <t>69311049</t>
  </si>
  <si>
    <t>tkanina jutová přírodní 120g/m2</t>
  </si>
  <si>
    <t>498009680</t>
  </si>
  <si>
    <t>35*1,1 'Přepočtené koeficientem množství</t>
  </si>
  <si>
    <t>Vodorovné konstrukce</t>
  </si>
  <si>
    <t>451561111</t>
  </si>
  <si>
    <t>Lože pod dlažby z kameniva drceného drobného, tl. vrstvy do 100 mm</t>
  </si>
  <si>
    <t>-842979236</t>
  </si>
  <si>
    <t>https://podminky.urs.cz/item/CS_URS_2022_01/451561111</t>
  </si>
  <si>
    <t>Poznámka k položce:
podsyp pod rovnaninu skluzu</t>
  </si>
  <si>
    <t>461211712</t>
  </si>
  <si>
    <t>Patka z lomového kamene lomařsky upraveného pro dlažbu zděná na sucho s vylitím spár cementovou maltou</t>
  </si>
  <si>
    <t>1533573925</t>
  </si>
  <si>
    <t>https://podminky.urs.cz/item/CS_URS_2022_01/461211712</t>
  </si>
  <si>
    <t>Poznámka k položce:
opevnění výusti HOZ</t>
  </si>
  <si>
    <t>463212111</t>
  </si>
  <si>
    <t>Rovnanina z lomového kamene upraveného, tříděného jakékoliv tloušťky rovnaniny s vyklínováním spár a dutin úlomky kamene</t>
  </si>
  <si>
    <t>-168884861</t>
  </si>
  <si>
    <t>https://podminky.urs.cz/item/CS_URS_2022_01/463212111</t>
  </si>
  <si>
    <t>Poznámka k položce:
opevnění skluzu, dno i břehy, v šikmé části skluzu klínovaná rovnanina na štět</t>
  </si>
  <si>
    <t>"průměrný průřez x délka" 1,6*19,2</t>
  </si>
  <si>
    <t>12</t>
  </si>
  <si>
    <t>464531112</t>
  </si>
  <si>
    <t>Pohoz dna nebo svahů jakékoliv tloušťky z hrubého drceného kameniva, z terénu, frakce 63 - 125 mm</t>
  </si>
  <si>
    <t>-1175592736</t>
  </si>
  <si>
    <t>https://podminky.urs.cz/item/CS_URS_2022_01/464531112</t>
  </si>
  <si>
    <t>"plocha x tloušťka x počet prahů" 4,6*0,15*6</t>
  </si>
  <si>
    <t>10</t>
  </si>
  <si>
    <t>465512427</t>
  </si>
  <si>
    <t>Dlažba z lomového kamene lomařsky upraveného na sucho se zalitím spár cementovou maltou, tl. kamene 400 mm</t>
  </si>
  <si>
    <t>664167463</t>
  </si>
  <si>
    <t>https://podminky.urs.cz/item/CS_URS_2022_01/465512427</t>
  </si>
  <si>
    <t>453950003</t>
  </si>
  <si>
    <t>SO-03 - Brod</t>
  </si>
  <si>
    <t xml:space="preserve">    5 - Komunikace pozemní</t>
  </si>
  <si>
    <t>124153100</t>
  </si>
  <si>
    <t>Vykopávky pro koryta vodotečí strojně v hornině třídy těžitelnosti I skupiny 1 a 2 do 100 m3</t>
  </si>
  <si>
    <t>1526099534</t>
  </si>
  <si>
    <t>https://podminky.urs.cz/item/CS_URS_2022_01/124153100</t>
  </si>
  <si>
    <t>Poznámka k položce:
objem pro vlastní konstrukci brodu (samotné koryto je součástí SO-01)</t>
  </si>
  <si>
    <t>"plocha v podélném řezu x šířka" 6,1*4,4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</si>
  <si>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</si>
  <si>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</si>
  <si>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-48422232</t>
  </si>
  <si>
    <t>https://podminky.urs.cz/item/CS_URS_2022_01/162251102</t>
  </si>
  <si>
    <t>1818988114</t>
  </si>
  <si>
    <t>Poznámka k položce:
zásyp původního koryta v okolí brodu</t>
  </si>
  <si>
    <t>465513327</t>
  </si>
  <si>
    <t>Dlažba z lomového kamene lomařsky upraveného na cementovou maltu, s vyspárováním cementovou maltou, tl. kamene 300 mm</t>
  </si>
  <si>
    <t>-1586281364</t>
  </si>
  <si>
    <t>https://podminky.urs.cz/item/CS_URS_2022_01/465513327</t>
  </si>
  <si>
    <t>Komunikace pozemní</t>
  </si>
  <si>
    <t>564730111.R</t>
  </si>
  <si>
    <t>Podklad nebo kryt z kameniva hrubého drceného vel. 0-32 mm s rozprostřením a zhutněním, po zhutnění tl. 100 mm</t>
  </si>
  <si>
    <t>-1955078323</t>
  </si>
  <si>
    <t>"plocha x šířka" 1,8*4,4</t>
  </si>
  <si>
    <t>-1005017295</t>
  </si>
  <si>
    <t>SO-04 - Vegetační úpravy</t>
  </si>
  <si>
    <t xml:space="preserve">    3 - Svislé a kompletní konstrukce</t>
  </si>
  <si>
    <t>119005155</t>
  </si>
  <si>
    <t>Vytyčení výsadeb s rozmístěním rostlin dle projektové dokumentace solitérních přes 50 kusů</t>
  </si>
  <si>
    <t>2076250523</t>
  </si>
  <si>
    <t>https://podminky.urs.cz/item/CS_URS_2022_01/119005155</t>
  </si>
  <si>
    <t>Poznámka k položce:
vytýčení polohy stromů a keřů vyjma vrb</t>
  </si>
  <si>
    <t>181451121</t>
  </si>
  <si>
    <t>Založení trávníku na půdě předem připravené plochy přes 1000 m2 výsevem včetně utažení lučního v rovině nebo na svahu do 1:5</t>
  </si>
  <si>
    <t>-1305943449</t>
  </si>
  <si>
    <t>https://podminky.urs.cz/item/CS_URS_2022_01/181451121</t>
  </si>
  <si>
    <t>181451122</t>
  </si>
  <si>
    <t>Založení trávníku na půdě předem připravené plochy přes 1000 m2 výsevem včetně utažení lučního na svahu přes 1:5 do 1:2</t>
  </si>
  <si>
    <t>1269451890</t>
  </si>
  <si>
    <t>https://podminky.urs.cz/item/CS_URS_2022_01/181451122</t>
  </si>
  <si>
    <t>00572472</t>
  </si>
  <si>
    <t>osivo směs travní krajinná-rovinná</t>
  </si>
  <si>
    <t>kg</t>
  </si>
  <si>
    <t>817415909</t>
  </si>
  <si>
    <t>12400+4500</t>
  </si>
  <si>
    <t>16900*0,01 'Přepočtené koeficientem množství</t>
  </si>
  <si>
    <t>183151111</t>
  </si>
  <si>
    <t>Hloubení jam pro výsadbu dřevin strojně v rovině nebo ve svahu do 1:5, objem do 0,20 m3</t>
  </si>
  <si>
    <t>635767988</t>
  </si>
  <si>
    <t>https://podminky.urs.cz/item/CS_URS_2022_01/183151111</t>
  </si>
  <si>
    <t>Poznámka k položce:
keře</t>
  </si>
  <si>
    <t>183151112</t>
  </si>
  <si>
    <t>Hloubení jam pro výsadbu dřevin strojně v rovině nebo ve svahu do 1:5, objem přes 0,20 do 0,30 m3</t>
  </si>
  <si>
    <t>-626314227</t>
  </si>
  <si>
    <t>https://podminky.urs.cz/item/CS_URS_2022_01/183151112</t>
  </si>
  <si>
    <t>Poznámka k položce:
stromy vyjma vrb</t>
  </si>
  <si>
    <t>184102110</t>
  </si>
  <si>
    <t>Výsadba dřeviny s balem do předem vyhloubené jamky se zalitím v rovině nebo na svahu do 1:5, při průměru balu do 100 mm</t>
  </si>
  <si>
    <t>1965407547</t>
  </si>
  <si>
    <t>https://podminky.urs.cz/item/CS_URS_2022_01/184102110</t>
  </si>
  <si>
    <t>02652025.R</t>
  </si>
  <si>
    <t>sazenice keřů s balem, směs druhů</t>
  </si>
  <si>
    <t>608815544</t>
  </si>
  <si>
    <t>184201111</t>
  </si>
  <si>
    <t>Výsadba stromů bez balu do předem vyhloubené jamky se zalitím v rovině nebo na svahu do 1:5, při výšce kmene do 1,8 m</t>
  </si>
  <si>
    <t>1016516932</t>
  </si>
  <si>
    <t>https://podminky.urs.cz/item/CS_URS_2022_01/184201111</t>
  </si>
  <si>
    <t>02650361.R</t>
  </si>
  <si>
    <t>sazenice stromu prostokořenná, směs druhů</t>
  </si>
  <si>
    <t>1721613825</t>
  </si>
  <si>
    <t>Poznámka k položce:
podrobnosti k druhové skladbě a sortimentům viz PD</t>
  </si>
  <si>
    <t>184406001</t>
  </si>
  <si>
    <t>Výsadba s vyhloubením štěrbiny v půdách nezabuřeněných i zabuřeněných řízků</t>
  </si>
  <si>
    <t>-1565399796</t>
  </si>
  <si>
    <t>https://podminky.urs.cz/item/CS_URS_2022_01/184406001</t>
  </si>
  <si>
    <t>Poznámka k položce:
vrby</t>
  </si>
  <si>
    <t>Řízek vrby, délka 20 cm, směs druhů</t>
  </si>
  <si>
    <t>-319389947</t>
  </si>
  <si>
    <t>184804116.R</t>
  </si>
  <si>
    <t>Kotvení sazenice stromu do výšky 1,6 m ke 3 kůlům včetně dodávky materiálu</t>
  </si>
  <si>
    <t>1268151010</t>
  </si>
  <si>
    <t>184808211</t>
  </si>
  <si>
    <t>Ochrana sazenic proti škodám zvěří nátěrem nebo postřikem ochranným prostředkem</t>
  </si>
  <si>
    <t>-1981807439</t>
  </si>
  <si>
    <t>https://podminky.urs.cz/item/CS_URS_2022_01/184808211</t>
  </si>
  <si>
    <t>184813121</t>
  </si>
  <si>
    <t>Ochrana dřevin před okusem zvěří ručně v rovině nebo ve svahu do 1:5, pletivem, výšky do 2 m</t>
  </si>
  <si>
    <t>1060161105</t>
  </si>
  <si>
    <t>https://podminky.urs.cz/item/CS_URS_2022_01/184813121</t>
  </si>
  <si>
    <t>Poznámka k položce:
stromy</t>
  </si>
  <si>
    <t>184818232</t>
  </si>
  <si>
    <t>Ochrana kmene bedněním před poškozením stavebním provozem zřízení včetně odstranění výšky bednění do 2 m průměru kmene přes 300 do 500 mm</t>
  </si>
  <si>
    <t>-1028278613</t>
  </si>
  <si>
    <t>https://podminky.urs.cz/item/CS_URS_2022_01/184818232</t>
  </si>
  <si>
    <t>Poznámka k položce:
ochrana stávajících stromů po dobu stavby</t>
  </si>
  <si>
    <t>184911422.R</t>
  </si>
  <si>
    <t>Mulčování rostlin kůrou nebo suchou trávou tl. do 0,1 m v rovině a svahu do 1:5</t>
  </si>
  <si>
    <t>-329675015</t>
  </si>
  <si>
    <t>Poznámka k položce:
zamulčování výsadeb stromů a keřů kromě vrb</t>
  </si>
  <si>
    <t>111103202</t>
  </si>
  <si>
    <t>Kosení travin a vodních rostlin ve vegetačním období travního porostu středně hustého</t>
  </si>
  <si>
    <t>-370827885</t>
  </si>
  <si>
    <t>https://podminky.urs.cz/item/CS_URS_2022_01/111103202</t>
  </si>
  <si>
    <t>Poznámka k položce:
následná péče</t>
  </si>
  <si>
    <t>"plocha x počet sečí za rok x počet let" 1,69*2*3</t>
  </si>
  <si>
    <t>-949253324</t>
  </si>
  <si>
    <t>185804312.R</t>
  </si>
  <si>
    <t>Zalití rostlin vodou</t>
  </si>
  <si>
    <t>1960807663</t>
  </si>
  <si>
    <t>"počet stromů x počet zálivek za rok x počet let x dávka" 145*6*3*0,05</t>
  </si>
  <si>
    <t>"počet keřů x počet zálivek x počet let x dávka" 100*6*3*0,02</t>
  </si>
  <si>
    <t>184804117.R</t>
  </si>
  <si>
    <t>Kontrola a oprava kotvení sazenice stromu a individuální ochrany</t>
  </si>
  <si>
    <t>-1752519855</t>
  </si>
  <si>
    <t>"počet sazenic x počet pochůzek ročně x počet let" 145*1*3</t>
  </si>
  <si>
    <t>184808212.R</t>
  </si>
  <si>
    <t>Ochrana sazenic proti škodám zvěří nátěrem nebo postřikem ochranným prostředkem - obnova</t>
  </si>
  <si>
    <t>1293887578</t>
  </si>
  <si>
    <t>"počet dřevin x počet nátěrů ročně x počet let" 245*1*3</t>
  </si>
  <si>
    <t>184911423.R</t>
  </si>
  <si>
    <t>Obnova vrstvy mulče tl. do 0,1 m v rovině a svahu do 1:5</t>
  </si>
  <si>
    <t>215806817</t>
  </si>
  <si>
    <t>"počet rostlin x počet úkonů za rok x počet let" 245*1*3</t>
  </si>
  <si>
    <t>Svislé a kompletní konstrukce</t>
  </si>
  <si>
    <t>25</t>
  </si>
  <si>
    <t>338950144</t>
  </si>
  <si>
    <t>Osazení dřevěných kůlových konstrukcí svislých Příplatek k cenám jednotlivých kůlů do jam se zadusáním do zeminy, výšky kůlů nad terénem přes 1,5 do 2,0 m</t>
  </si>
  <si>
    <t>759278490</t>
  </si>
  <si>
    <t>https://podminky.urs.cz/item/CS_URS_2022_01/338950144</t>
  </si>
  <si>
    <t>Poznámka k položce:
ohraničení ploch osetí - zábrana proti rozorání, umístění do lomových bodů parcel přiměřeně situaci</t>
  </si>
  <si>
    <t>05217118</t>
  </si>
  <si>
    <t>tyče dřevěné v kůře D 100mm dl 8m</t>
  </si>
  <si>
    <t>-155038895</t>
  </si>
  <si>
    <t>56*0,02 'Přepočtené koeficientem množství</t>
  </si>
  <si>
    <t>R.20</t>
  </si>
  <si>
    <t>Osazení znamenacího kolíku ke keřům délky minimálně 1,2 m po zatlučení</t>
  </si>
  <si>
    <t>1350660792</t>
  </si>
  <si>
    <t>60514101</t>
  </si>
  <si>
    <t>řezivo jehličnaté lať 10-25cm2</t>
  </si>
  <si>
    <t>-740048736</t>
  </si>
  <si>
    <t>Poznámka k položce:
znamenací kolíky k sazenicím keřů</t>
  </si>
  <si>
    <t>998231311</t>
  </si>
  <si>
    <t>Přesun hmot pro sadovnické a krajinářské úpravy - strojně dopravní vzdálenost do 5000 m</t>
  </si>
  <si>
    <t>-1219951033</t>
  </si>
  <si>
    <t>https://podminky.urs.cz/item/CS_URS_2022_01/998231311</t>
  </si>
  <si>
    <t>SO-05 - Biotechnické objekty</t>
  </si>
  <si>
    <t>132151101</t>
  </si>
  <si>
    <t>Hloubení nezapažených rýh šířky do 800 mm strojně s urovnáním dna do předepsaného profilu a spádu v hornině třídy těžitelnosti I skupiny 1 a 2 do 20 m3</t>
  </si>
  <si>
    <t>807747120</t>
  </si>
  <si>
    <t>https://podminky.urs.cz/item/CS_URS_2022_01/132151101</t>
  </si>
  <si>
    <t>"základ zídky, plocha na řezu x délka x počet zídek" 0,25*15*2</t>
  </si>
  <si>
    <t>171251101</t>
  </si>
  <si>
    <t>Uložení sypanin do násypů strojně s rozprostřením sypaniny ve vrstvách a s hrubým urovnáním nezhutněných jakékoliv třídy těžitelnosti</t>
  </si>
  <si>
    <t>-721047601</t>
  </si>
  <si>
    <t>https://podminky.urs.cz/item/CS_URS_2022_01/171251101</t>
  </si>
  <si>
    <t>"objem na řezu x délka zídky x počet zídek" 1,7*15*2</t>
  </si>
  <si>
    <t>467955000.R</t>
  </si>
  <si>
    <t>Dřevěná konstrukce objektu plazník - 2 x 4m rám z kulatiny o prům. 0,20-0,25, v rozích kůly, dle TZ</t>
  </si>
  <si>
    <t>-1480445457</t>
  </si>
  <si>
    <t>467955001.R</t>
  </si>
  <si>
    <t>objekt plazník - zřízení hormady větví a klestu o prům. 3-10 cm a délce max 4m</t>
  </si>
  <si>
    <t>-669303827</t>
  </si>
  <si>
    <t>467955002.R</t>
  </si>
  <si>
    <t>Objekt plazník - zřízení zásypu ornicí o objemu 2 m3</t>
  </si>
  <si>
    <t>-1586675807</t>
  </si>
  <si>
    <t>327212111</t>
  </si>
  <si>
    <t>Zdivo nadzákladové opěrných zdí a valů z lomového kamene štípaného nebo ručně vybíraného na sucho z nepravidelných kamenů objemu 1 kusu kamene do 0,02 m3</t>
  </si>
  <si>
    <t>461181514</t>
  </si>
  <si>
    <t>https://podminky.urs.cz/item/CS_URS_2022_01/327212111</t>
  </si>
  <si>
    <t>Poznámka k položce:
kamenná zídka jako biotop - ponechat spáry bez klínování</t>
  </si>
  <si>
    <t>"objem zídky na řezu x délka zdi x počet zdí" 0,75*15*2</t>
  </si>
  <si>
    <t>535480867</t>
  </si>
  <si>
    <t>SO-06 - Úprava odvodňovací soustavy</t>
  </si>
  <si>
    <t xml:space="preserve">    2 - Zakládání</t>
  </si>
  <si>
    <t xml:space="preserve">    8 - Trubní vedení</t>
  </si>
  <si>
    <t xml:space="preserve">    997 - Přesun sutě</t>
  </si>
  <si>
    <t>131151100</t>
  </si>
  <si>
    <t>Hloubení nezapažených jam a zářezů strojně s urovnáním dna do předepsaného profilu a spádu v hornině třídy těžitelnosti I skupiny 1 a 2 do 20 m3</t>
  </si>
  <si>
    <t>541606396</t>
  </si>
  <si>
    <t>https://podminky.urs.cz/item/CS_URS_2022_01/131151100</t>
  </si>
  <si>
    <t>Poznámka k položce:
výkop pro uložení šachet</t>
  </si>
  <si>
    <t>"šachty 1, 2, 3 a 4" 4,1+3,6+4,3+5,2</t>
  </si>
  <si>
    <t>132151104</t>
  </si>
  <si>
    <t>Hloubení nezapažených rýh šířky do 800 mm strojně s urovnáním dna do předepsaného profilu a spádu v hornině třídy těžitelnosti I skupiny 1 a 2 přes 100 m3</t>
  </si>
  <si>
    <t>249421596</t>
  </si>
  <si>
    <t>https://podminky.urs.cz/item/CS_URS_2022_01/132151104</t>
  </si>
  <si>
    <t>Poznámka k položce:
výkop pro uložení HOZ</t>
  </si>
  <si>
    <t>"kladení HOZ, prům. hloubka x šířka x délka" 1,2*0,8*477</t>
  </si>
  <si>
    <t>"rušení odvodnění, prům. hloubka x šířka x délka" 0,8*0,8*400</t>
  </si>
  <si>
    <t>133151101</t>
  </si>
  <si>
    <t>Hloubení nezapažených šachet strojně v hornině třídy těžitelnosti I skupiny 1 a 2 do 20 m3</t>
  </si>
  <si>
    <t>-1662771649</t>
  </si>
  <si>
    <t>https://podminky.urs.cz/item/CS_URS_2022_01/133151101</t>
  </si>
  <si>
    <t>"výkop pro uložení šachty 1, 2, 3 a 4" 4,1+3,6+4,1+5,2</t>
  </si>
  <si>
    <t>2127218810</t>
  </si>
  <si>
    <t>Poznámka k položce:
obsyp šachet</t>
  </si>
  <si>
    <t>"původní výkop - konstrukční objem šachet a posypu" 17-(0,785*(1,75+1,6+1,75+2,3))</t>
  </si>
  <si>
    <t>"zásyp rýh po zrušených melioracích" 256</t>
  </si>
  <si>
    <t>174253302</t>
  </si>
  <si>
    <t>Zásyp rýh pro drény bez zhutnění, pro jakékoliv množství sběrné a svodné drény hloubky přes 1 do 1,5 m</t>
  </si>
  <si>
    <t>-548483669</t>
  </si>
  <si>
    <t>https://podminky.urs.cz/item/CS_URS_2022_01/174253302</t>
  </si>
  <si>
    <t>Poznámka k položce:
v okolí potrubí ruční hutnění</t>
  </si>
  <si>
    <t>Zakládání</t>
  </si>
  <si>
    <t>212751133.R</t>
  </si>
  <si>
    <t>Trativody z drenážních a melioračních trubek pro meliorace, dočasné nebo odlehčovací drenáže s obalením geotextilií v otevřeném výkopu trubka flexibilní PVC-U SN 4 neperforovaná DN 80-100</t>
  </si>
  <si>
    <t>-1962142672</t>
  </si>
  <si>
    <t>Poznámka k položce:
napojení per a hlavníků, délka jednotlivě do 1 m, položka včetně materiálu</t>
  </si>
  <si>
    <t>451541111</t>
  </si>
  <si>
    <t>Lože pod potrubí, stoky a drobné objekty v otevřeném výkopu ze štěrkodrtě 0-63 mm</t>
  </si>
  <si>
    <t>1479401223</t>
  </si>
  <si>
    <t>https://podminky.urs.cz/item/CS_URS_2022_01/451541111</t>
  </si>
  <si>
    <t>Poznámka k položce:
podsyp šachet</t>
  </si>
  <si>
    <t>"objem x počet šachet" 0,11*4</t>
  </si>
  <si>
    <t>451573111</t>
  </si>
  <si>
    <t>Lože pod potrubí, stoky a drobné objekty v otevřeném výkopu z písku a štěrkopísku do 63 mm</t>
  </si>
  <si>
    <t>91910284</t>
  </si>
  <si>
    <t>https://podminky.urs.cz/item/CS_URS_2022_01/451573111</t>
  </si>
  <si>
    <t>Poznámka k položce:
obsypy těsněných spojů drénů s HOZ</t>
  </si>
  <si>
    <t>"výška x šířka x délka obsypu x počet" 0,5*1*0,9*3</t>
  </si>
  <si>
    <t>Trubní vedení</t>
  </si>
  <si>
    <t>830311811</t>
  </si>
  <si>
    <t>Bourání stávajícího potrubí z kameninových trub v otevřeném výkopu DN do 150</t>
  </si>
  <si>
    <t>766108853</t>
  </si>
  <si>
    <t>https://podminky.urs.cz/item/CS_URS_2022_01/830311811</t>
  </si>
  <si>
    <t>Poznámka k položce:
zrušení části stávající odvodňovací soustavy, POZOR - přesná poloha, hloubka uložení ani způsob provedení stávající drenáže není známo</t>
  </si>
  <si>
    <t>"délky jednotlivých rušených úseků meliorace, bráno ve směru proti proudu" 105+125+68+43+59</t>
  </si>
  <si>
    <t>871238111</t>
  </si>
  <si>
    <t>Kladení drenážního potrubí z plastických hmot do připravené rýhy z tvrdého PVC, průměru přes 150 do 200 mm</t>
  </si>
  <si>
    <t>1699394518</t>
  </si>
  <si>
    <t>https://podminky.urs.cz/item/CS_URS_2022_01/871238111</t>
  </si>
  <si>
    <t>28611133</t>
  </si>
  <si>
    <t>trubka kanalizační PVC DN 160x3000mm SN4</t>
  </si>
  <si>
    <t>-1980323737</t>
  </si>
  <si>
    <t>28654523</t>
  </si>
  <si>
    <t>tvarovka T-kus drenážního systému budov s redukcí DN 160/80</t>
  </si>
  <si>
    <t>915958034</t>
  </si>
  <si>
    <t>Poznámka k položce:
napojení drenážních per</t>
  </si>
  <si>
    <t>28610432</t>
  </si>
  <si>
    <t>tvarovka T-kus drenážního systému budov s redukcí DN 160/100</t>
  </si>
  <si>
    <t>-1997486185</t>
  </si>
  <si>
    <t>28610426</t>
  </si>
  <si>
    <t>tvarovka T-kus drenážního systému budov DN 160</t>
  </si>
  <si>
    <t>-10541235</t>
  </si>
  <si>
    <t>28611508</t>
  </si>
  <si>
    <t>redukce kanalizační PVC 200/160</t>
  </si>
  <si>
    <t>48683873</t>
  </si>
  <si>
    <t>R.10</t>
  </si>
  <si>
    <t>Napojení T-kusů</t>
  </si>
  <si>
    <t>-1239732064</t>
  </si>
  <si>
    <t>Poznámka k položce:
postup bude konzultován a odsouhlasen na stavbě</t>
  </si>
  <si>
    <t>R.11</t>
  </si>
  <si>
    <t>Těsnění prostupů a napojení</t>
  </si>
  <si>
    <t>-1345255168</t>
  </si>
  <si>
    <t>Poznámka k položce:
prostupy šachtami, napojení per a hlavníků, postup bude konzultován a odsouhlasen na stavbě</t>
  </si>
  <si>
    <t>895111131</t>
  </si>
  <si>
    <t>Drenážní šachtice normální z betonových dílců typ Šn 80 hl. do 0,5 m</t>
  </si>
  <si>
    <t>48584193</t>
  </si>
  <si>
    <t>https://podminky.urs.cz/item/CS_URS_2022_01/895111131</t>
  </si>
  <si>
    <t>Poznámka k položce:
Kompletní dodávka šachtice podle výkresů PD - včetně půleného poklopu, šachetního dna, obsypu atd.</t>
  </si>
  <si>
    <t>"4 šachty" 4</t>
  </si>
  <si>
    <t>895111139</t>
  </si>
  <si>
    <t>Drenážní šachtice normální z betonových dílců typ Šn 80 Příplatek k ceně za každých dalších i započatých 0,5 m hl.</t>
  </si>
  <si>
    <t>-1606674465</t>
  </si>
  <si>
    <t>https://podminky.urs.cz/item/CS_URS_2022_01/895111139</t>
  </si>
  <si>
    <t>"Š1 + Š2 + Š3 + Š4" 3+3+3+4</t>
  </si>
  <si>
    <t>894414111</t>
  </si>
  <si>
    <t>Osazení betonových nebo železobetonových dílců pro šachty skruží základových (dno)</t>
  </si>
  <si>
    <t>426314836</t>
  </si>
  <si>
    <t>https://podminky.urs.cz/item/CS_URS_2022_01/894414111</t>
  </si>
  <si>
    <t>59224062</t>
  </si>
  <si>
    <t>dno betonové šachtové kulaté DN 1000x800, 100x95x15cm</t>
  </si>
  <si>
    <t>273808920</t>
  </si>
  <si>
    <t>Poznámka k položce:
šachetní dno vnitřního průměru 80 cm</t>
  </si>
  <si>
    <t>R.12</t>
  </si>
  <si>
    <t>Zřízení prostupů drenážními šachtami pro napojení HOZ</t>
  </si>
  <si>
    <t>-747259861</t>
  </si>
  <si>
    <t>997</t>
  </si>
  <si>
    <t>Přesun sutě</t>
  </si>
  <si>
    <t>997321511</t>
  </si>
  <si>
    <t>Vodorovná doprava suti a vybouraných hmot bez naložení, s vyložením a hrubým urovnáním po suchu, na vzdálenost do 1 km</t>
  </si>
  <si>
    <t>-462776071</t>
  </si>
  <si>
    <t>https://podminky.urs.cz/item/CS_URS_2022_01/997321511</t>
  </si>
  <si>
    <t>997321529</t>
  </si>
  <si>
    <t>Vodorovná doprava suti a vybouraných hmot bez naložení, s vyložením a hrubým urovnáním po vodě plavidlem, na vzdálenost Příplatek k cenám za každý další i započatý 1 km přes 1 km</t>
  </si>
  <si>
    <t>-1021863260</t>
  </si>
  <si>
    <t>https://podminky.urs.cz/item/CS_URS_2022_01/997321529</t>
  </si>
  <si>
    <t>Poznámka k položce:
přesun na skládku do vzdálenosti do 10 km</t>
  </si>
  <si>
    <t>11,6*9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</si>
  <si>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</si>
  <si>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</si>
  <si>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1013869772</t>
  </si>
  <si>
    <t>https://podminky.urs.cz/item/CS_URS_2022_01/171201231</t>
  </si>
  <si>
    <t>998311011</t>
  </si>
  <si>
    <t>Přesun hmot pro odvodnění drenáží bez výplně rýh dopravní vzdálenost do 1 000 m</t>
  </si>
  <si>
    <t>-81014246</t>
  </si>
  <si>
    <t>https://podminky.urs.cz/item/CS_URS_2022_01/998311011</t>
  </si>
  <si>
    <t>VRN - Vedlejší rozpočtové náklady</t>
  </si>
  <si>
    <t xml:space="preserve">    9 - Ostatní konstrukce a práce, bourání</t>
  </si>
  <si>
    <t xml:space="preserve">    VRN1 - Průzkumné, geodetické a projektové práce</t>
  </si>
  <si>
    <t xml:space="preserve">    VRN3 - Zařízení staveniště</t>
  </si>
  <si>
    <t xml:space="preserve">      997 - Přesun sutě</t>
  </si>
  <si>
    <t xml:space="preserve">      998 - Přesun hmot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</si>
  <si>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</si>
  <si>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</si>
  <si>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116099535</t>
  </si>
  <si>
    <t>https://podminky.urs.cz/item/CS_URS_2022_01/113107123</t>
  </si>
  <si>
    <t>Poznámka k položce:
odstranění dočasných příjezdů na staveniště</t>
  </si>
  <si>
    <t>113311121</t>
  </si>
  <si>
    <t>Odstranění geosyntetik s uložením na vzdálenost do 20 m nebo naložením na dopravní prostředek geotextilie</t>
  </si>
  <si>
    <t>580591560</t>
  </si>
  <si>
    <t>https://podminky.urs.cz/item/CS_URS_2022_01/113311121</t>
  </si>
  <si>
    <t>183551113</t>
  </si>
  <si>
    <t>Úprava zemědělské půdy - orba první hl. do 0,30 m, na ploše jednotlivě do 5 ha, o sklonu do 5°</t>
  </si>
  <si>
    <t>-53216595</t>
  </si>
  <si>
    <t>https://podminky.urs.cz/item/CS_URS_2022_01/183551113</t>
  </si>
  <si>
    <t>Poznámka k položce:
dočasné dotčené plochy orné půdy, rozpojení utužených pojížděných ploch po ukončení prací</t>
  </si>
  <si>
    <t>564871011</t>
  </si>
  <si>
    <t>Podklad ze štěrkodrti ŠD s rozprostřením a zhutněním plochy jednotlivě do 100 m2, po zhutnění tl. 250 mm</t>
  </si>
  <si>
    <t>-838063113</t>
  </si>
  <si>
    <t>https://podminky.urs.cz/item/CS_URS_2022_01/564871011</t>
  </si>
  <si>
    <t>Poznámka k položce:
dočasné přístupy na staveniště</t>
  </si>
  <si>
    <t>"přístupy po ZPF" 285</t>
  </si>
  <si>
    <t>"vyspravení polních cest" 250</t>
  </si>
  <si>
    <t>Ostatní konstrukce a práce, bourání</t>
  </si>
  <si>
    <t>919521019</t>
  </si>
  <si>
    <t>Zřízení propustků a hospodářských přejezdů z trub betonových a železobetonových do DN 1000</t>
  </si>
  <si>
    <t>-809963971</t>
  </si>
  <si>
    <t>https://podminky.urs.cz/item/CS_URS_2022_01/919521019</t>
  </si>
  <si>
    <t>Poznámka k položce:
položka je včetně obsypu štěrkpískem a přesypání hrubým drceným kamenivem</t>
  </si>
  <si>
    <t>"šířka dočasného přejezdu x počet" 4*2</t>
  </si>
  <si>
    <t>59223015</t>
  </si>
  <si>
    <t>trouba betonová hrdlová DN 1000</t>
  </si>
  <si>
    <t>834777772</t>
  </si>
  <si>
    <t>"potřeba x předpokládaná obratovost" 8*0,25</t>
  </si>
  <si>
    <t>919726123</t>
  </si>
  <si>
    <t>Geotextilie netkaná pro ochranu, separaci nebo filtraci měrná hmotnost přes 300 do 500 g/m2</t>
  </si>
  <si>
    <t>-426263914</t>
  </si>
  <si>
    <t>https://podminky.urs.cz/item/CS_URS_2022_01/919726123</t>
  </si>
  <si>
    <t>Poznámka k položce:
dočasné příjezdy na staveniště</t>
  </si>
  <si>
    <t>966008114</t>
  </si>
  <si>
    <t>Bourání trubního propustku s odklizením a uložením vybouraného materiálu na skládku na vzdálenost do 3 m nebo s naložením na dopravní prostředek z trub DN přes 800 do 1200 mm</t>
  </si>
  <si>
    <t>599074541</t>
  </si>
  <si>
    <t>https://podminky.urs.cz/item/CS_URS_2022_01/966008114</t>
  </si>
  <si>
    <t>Poznámka k položce:
odstranění dočasných přejezdů</t>
  </si>
  <si>
    <t>VRN1</t>
  </si>
  <si>
    <t>Průzkumné, geodetické a projektové práce</t>
  </si>
  <si>
    <t>012103000</t>
  </si>
  <si>
    <t>Geodetické práce před výstavbou</t>
  </si>
  <si>
    <t>1024</t>
  </si>
  <si>
    <t>1380469732</t>
  </si>
  <si>
    <t>https://podminky.urs.cz/item/CS_URS_2021_01/012103000</t>
  </si>
  <si>
    <t>012203000</t>
  </si>
  <si>
    <t>Geodetické práce při provádění stavby</t>
  </si>
  <si>
    <t>2140950309</t>
  </si>
  <si>
    <t>https://podminky.urs.cz/item/CS_URS_2021_01/012203000</t>
  </si>
  <si>
    <t>012303000</t>
  </si>
  <si>
    <t>Geodetické práce po výstavbě</t>
  </si>
  <si>
    <t>517591238</t>
  </si>
  <si>
    <t>https://podminky.urs.cz/item/CS_URS_2021_01/012303000</t>
  </si>
  <si>
    <t>013254000</t>
  </si>
  <si>
    <t>Dokumentace skutečného provedení stavby</t>
  </si>
  <si>
    <t>1204750097</t>
  </si>
  <si>
    <t>https://podminky.urs.cz/item/CS_URS_2021_01/013254000</t>
  </si>
  <si>
    <t>VRN3</t>
  </si>
  <si>
    <t>Zařízení staveniště</t>
  </si>
  <si>
    <t>032103000</t>
  </si>
  <si>
    <t>Náklady na stavební buňky</t>
  </si>
  <si>
    <t>1448824021</t>
  </si>
  <si>
    <t>https://podminky.urs.cz/item/CS_URS_2021_01/032103000</t>
  </si>
  <si>
    <t>034303000</t>
  </si>
  <si>
    <t>Dopravní značení na staveništi</t>
  </si>
  <si>
    <t>-2102716946</t>
  </si>
  <si>
    <t>https://podminky.urs.cz/item/CS_URS_2021_01/034303000</t>
  </si>
  <si>
    <t>034503000</t>
  </si>
  <si>
    <t>Informační tabule na staveništi</t>
  </si>
  <si>
    <t>-1897168032</t>
  </si>
  <si>
    <t>https://podminky.urs.cz/item/CS_URS_2021_01/034503000</t>
  </si>
  <si>
    <t>039103000</t>
  </si>
  <si>
    <t>Rozebrání, bourání a odvoz zařízení staveniště</t>
  </si>
  <si>
    <t>-2106781570</t>
  </si>
  <si>
    <t>https://podminky.urs.cz/item/CS_URS_2021_01/039103000</t>
  </si>
  <si>
    <t>997221551</t>
  </si>
  <si>
    <t>Vodorovná doprava suti bez naložení, ale se složením a s hrubým urovnáním ze sypkých materiálů, na vzdálenost do 1 km</t>
  </si>
  <si>
    <t>-1544586474</t>
  </si>
  <si>
    <t>https://podminky.urs.cz/item/CS_URS_2022_01/997221551</t>
  </si>
  <si>
    <t>-257687790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</si>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</sst>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03" TargetMode="External" /><Relationship Id="rId2" Type="http://schemas.openxmlformats.org/officeDocument/2006/relationships/hyperlink" Target="https://podminky.urs.cz/item/CS_URS_2022_01/185803105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74112101" TargetMode="External" /><Relationship Id="rId5" Type="http://schemas.openxmlformats.org/officeDocument/2006/relationships/hyperlink" Target="https://podminky.urs.cz/item/CS_URS_2022_01/131151104" TargetMode="External" /><Relationship Id="rId6" Type="http://schemas.openxmlformats.org/officeDocument/2006/relationships/hyperlink" Target="https://podminky.urs.cz/item/CS_URS_2022_01/115001104" TargetMode="External" /><Relationship Id="rId7" Type="http://schemas.openxmlformats.org/officeDocument/2006/relationships/hyperlink" Target="https://podminky.urs.cz/item/CS_URS_2022_01/111251102" TargetMode="External" /><Relationship Id="rId8" Type="http://schemas.openxmlformats.org/officeDocument/2006/relationships/hyperlink" Target="https://podminky.urs.cz/item/CS_URS_2022_01/112101101" TargetMode="External" /><Relationship Id="rId9" Type="http://schemas.openxmlformats.org/officeDocument/2006/relationships/hyperlink" Target="https://podminky.urs.cz/item/CS_URS_2022_01/112101102" TargetMode="External" /><Relationship Id="rId10" Type="http://schemas.openxmlformats.org/officeDocument/2006/relationships/hyperlink" Target="https://podminky.urs.cz/item/CS_URS_2022_01/112101103" TargetMode="External" /><Relationship Id="rId11" Type="http://schemas.openxmlformats.org/officeDocument/2006/relationships/hyperlink" Target="https://podminky.urs.cz/item/CS_URS_2022_01/112101104" TargetMode="External" /><Relationship Id="rId12" Type="http://schemas.openxmlformats.org/officeDocument/2006/relationships/hyperlink" Target="https://podminky.urs.cz/item/CS_URS_2022_01/112101105" TargetMode="External" /><Relationship Id="rId13" Type="http://schemas.openxmlformats.org/officeDocument/2006/relationships/hyperlink" Target="https://podminky.urs.cz/item/CS_URS_2022_01/112101107" TargetMode="External" /><Relationship Id="rId14" Type="http://schemas.openxmlformats.org/officeDocument/2006/relationships/hyperlink" Target="https://podminky.urs.cz/item/CS_URS_2022_01/112155311" TargetMode="External" /><Relationship Id="rId15" Type="http://schemas.openxmlformats.org/officeDocument/2006/relationships/hyperlink" Target="https://podminky.urs.cz/item/CS_URS_2022_01/112155115" TargetMode="External" /><Relationship Id="rId16" Type="http://schemas.openxmlformats.org/officeDocument/2006/relationships/hyperlink" Target="https://podminky.urs.cz/item/CS_URS_2022_01/124153102" TargetMode="External" /><Relationship Id="rId17" Type="http://schemas.openxmlformats.org/officeDocument/2006/relationships/hyperlink" Target="https://podminky.urs.cz/item/CS_URS_2022_01/174151101" TargetMode="External" /><Relationship Id="rId18" Type="http://schemas.openxmlformats.org/officeDocument/2006/relationships/hyperlink" Target="https://podminky.urs.cz/item/CS_URS_2022_01/121151125" TargetMode="External" /><Relationship Id="rId19" Type="http://schemas.openxmlformats.org/officeDocument/2006/relationships/hyperlink" Target="https://podminky.urs.cz/item/CS_URS_2022_01/162351103" TargetMode="External" /><Relationship Id="rId20" Type="http://schemas.openxmlformats.org/officeDocument/2006/relationships/hyperlink" Target="https://podminky.urs.cz/item/CS_URS_2022_01/167151111" TargetMode="External" /><Relationship Id="rId21" Type="http://schemas.openxmlformats.org/officeDocument/2006/relationships/hyperlink" Target="https://podminky.urs.cz/item/CS_URS_2022_01/181351113" TargetMode="External" /><Relationship Id="rId22" Type="http://schemas.openxmlformats.org/officeDocument/2006/relationships/hyperlink" Target="https://podminky.urs.cz/item/CS_URS_2022_01/182351133" TargetMode="External" /><Relationship Id="rId23" Type="http://schemas.openxmlformats.org/officeDocument/2006/relationships/hyperlink" Target="https://podminky.urs.cz/item/CS_URS_2022_01/998332011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2" TargetMode="External" /><Relationship Id="rId2" Type="http://schemas.openxmlformats.org/officeDocument/2006/relationships/hyperlink" Target="https://podminky.urs.cz/item/CS_URS_2022_01/162251101" TargetMode="External" /><Relationship Id="rId3" Type="http://schemas.openxmlformats.org/officeDocument/2006/relationships/hyperlink" Target="https://podminky.urs.cz/item/CS_URS_2022_01/174151101" TargetMode="External" /><Relationship Id="rId4" Type="http://schemas.openxmlformats.org/officeDocument/2006/relationships/hyperlink" Target="https://podminky.urs.cz/item/CS_URS_2022_01/182111111" TargetMode="External" /><Relationship Id="rId5" Type="http://schemas.openxmlformats.org/officeDocument/2006/relationships/hyperlink" Target="https://podminky.urs.cz/item/CS_URS_2022_01/451561111" TargetMode="External" /><Relationship Id="rId6" Type="http://schemas.openxmlformats.org/officeDocument/2006/relationships/hyperlink" Target="https://podminky.urs.cz/item/CS_URS_2022_01/461211712" TargetMode="External" /><Relationship Id="rId7" Type="http://schemas.openxmlformats.org/officeDocument/2006/relationships/hyperlink" Target="https://podminky.urs.cz/item/CS_URS_2022_01/463212111" TargetMode="External" /><Relationship Id="rId8" Type="http://schemas.openxmlformats.org/officeDocument/2006/relationships/hyperlink" Target="https://podminky.urs.cz/item/CS_URS_2022_01/464531112" TargetMode="External" /><Relationship Id="rId9" Type="http://schemas.openxmlformats.org/officeDocument/2006/relationships/hyperlink" Target="https://podminky.urs.cz/item/CS_URS_2022_01/465512427" TargetMode="External" /><Relationship Id="rId10" Type="http://schemas.openxmlformats.org/officeDocument/2006/relationships/hyperlink" Target="https://podminky.urs.cz/item/CS_URS_2022_01/9983320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4153100" TargetMode="External" /><Relationship Id="rId2" Type="http://schemas.openxmlformats.org/officeDocument/2006/relationships/hyperlink" Target="https://podminky.urs.cz/item/CS_URS_2022_01/162251102" TargetMode="External" /><Relationship Id="rId3" Type="http://schemas.openxmlformats.org/officeDocument/2006/relationships/hyperlink" Target="https://podminky.urs.cz/item/CS_URS_2022_01/174151101" TargetMode="External" /><Relationship Id="rId4" Type="http://schemas.openxmlformats.org/officeDocument/2006/relationships/hyperlink" Target="https://podminky.urs.cz/item/CS_URS_2022_01/465513327" TargetMode="External" /><Relationship Id="rId5" Type="http://schemas.openxmlformats.org/officeDocument/2006/relationships/hyperlink" Target="https://podminky.urs.cz/item/CS_URS_2022_01/99833201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5155" TargetMode="External" /><Relationship Id="rId2" Type="http://schemas.openxmlformats.org/officeDocument/2006/relationships/hyperlink" Target="https://podminky.urs.cz/item/CS_URS_2022_01/181451121" TargetMode="External" /><Relationship Id="rId3" Type="http://schemas.openxmlformats.org/officeDocument/2006/relationships/hyperlink" Target="https://podminky.urs.cz/item/CS_URS_2022_01/181451122" TargetMode="External" /><Relationship Id="rId4" Type="http://schemas.openxmlformats.org/officeDocument/2006/relationships/hyperlink" Target="https://podminky.urs.cz/item/CS_URS_2022_01/183151111" TargetMode="External" /><Relationship Id="rId5" Type="http://schemas.openxmlformats.org/officeDocument/2006/relationships/hyperlink" Target="https://podminky.urs.cz/item/CS_URS_2022_01/183151112" TargetMode="External" /><Relationship Id="rId6" Type="http://schemas.openxmlformats.org/officeDocument/2006/relationships/hyperlink" Target="https://podminky.urs.cz/item/CS_URS_2022_01/184102110" TargetMode="External" /><Relationship Id="rId7" Type="http://schemas.openxmlformats.org/officeDocument/2006/relationships/hyperlink" Target="https://podminky.urs.cz/item/CS_URS_2022_01/184201111" TargetMode="External" /><Relationship Id="rId8" Type="http://schemas.openxmlformats.org/officeDocument/2006/relationships/hyperlink" Target="https://podminky.urs.cz/item/CS_URS_2022_01/184406001" TargetMode="External" /><Relationship Id="rId9" Type="http://schemas.openxmlformats.org/officeDocument/2006/relationships/hyperlink" Target="https://podminky.urs.cz/item/CS_URS_2022_01/184808211" TargetMode="External" /><Relationship Id="rId10" Type="http://schemas.openxmlformats.org/officeDocument/2006/relationships/hyperlink" Target="https://podminky.urs.cz/item/CS_URS_2022_01/184813121" TargetMode="External" /><Relationship Id="rId11" Type="http://schemas.openxmlformats.org/officeDocument/2006/relationships/hyperlink" Target="https://podminky.urs.cz/item/CS_URS_2022_01/184818232" TargetMode="External" /><Relationship Id="rId12" Type="http://schemas.openxmlformats.org/officeDocument/2006/relationships/hyperlink" Target="https://podminky.urs.cz/item/CS_URS_2022_01/111103202" TargetMode="External" /><Relationship Id="rId13" Type="http://schemas.openxmlformats.org/officeDocument/2006/relationships/hyperlink" Target="https://podminky.urs.cz/item/CS_URS_2022_01/185803105" TargetMode="External" /><Relationship Id="rId14" Type="http://schemas.openxmlformats.org/officeDocument/2006/relationships/hyperlink" Target="https://podminky.urs.cz/item/CS_URS_2022_01/338950144" TargetMode="External" /><Relationship Id="rId15" Type="http://schemas.openxmlformats.org/officeDocument/2006/relationships/hyperlink" Target="https://podminky.urs.cz/item/CS_URS_2022_01/99823131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151101" TargetMode="External" /><Relationship Id="rId2" Type="http://schemas.openxmlformats.org/officeDocument/2006/relationships/hyperlink" Target="https://podminky.urs.cz/item/CS_URS_2022_01/171251101" TargetMode="External" /><Relationship Id="rId3" Type="http://schemas.openxmlformats.org/officeDocument/2006/relationships/hyperlink" Target="https://podminky.urs.cz/item/CS_URS_2022_01/327212111" TargetMode="External" /><Relationship Id="rId4" Type="http://schemas.openxmlformats.org/officeDocument/2006/relationships/hyperlink" Target="https://podminky.urs.cz/item/CS_URS_2022_01/998332011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32151104" TargetMode="External" /><Relationship Id="rId3" Type="http://schemas.openxmlformats.org/officeDocument/2006/relationships/hyperlink" Target="https://podminky.urs.cz/item/CS_URS_2022_01/133151101" TargetMode="External" /><Relationship Id="rId4" Type="http://schemas.openxmlformats.org/officeDocument/2006/relationships/hyperlink" Target="https://podminky.urs.cz/item/CS_URS_2022_01/174151101" TargetMode="External" /><Relationship Id="rId5" Type="http://schemas.openxmlformats.org/officeDocument/2006/relationships/hyperlink" Target="https://podminky.urs.cz/item/CS_URS_2022_01/174253302" TargetMode="External" /><Relationship Id="rId6" Type="http://schemas.openxmlformats.org/officeDocument/2006/relationships/hyperlink" Target="https://podminky.urs.cz/item/CS_URS_2022_01/451541111" TargetMode="External" /><Relationship Id="rId7" Type="http://schemas.openxmlformats.org/officeDocument/2006/relationships/hyperlink" Target="https://podminky.urs.cz/item/CS_URS_2022_01/451573111" TargetMode="External" /><Relationship Id="rId8" Type="http://schemas.openxmlformats.org/officeDocument/2006/relationships/hyperlink" Target="https://podminky.urs.cz/item/CS_URS_2022_01/830311811" TargetMode="External" /><Relationship Id="rId9" Type="http://schemas.openxmlformats.org/officeDocument/2006/relationships/hyperlink" Target="https://podminky.urs.cz/item/CS_URS_2022_01/871238111" TargetMode="External" /><Relationship Id="rId10" Type="http://schemas.openxmlformats.org/officeDocument/2006/relationships/hyperlink" Target="https://podminky.urs.cz/item/CS_URS_2022_01/895111131" TargetMode="External" /><Relationship Id="rId11" Type="http://schemas.openxmlformats.org/officeDocument/2006/relationships/hyperlink" Target="https://podminky.urs.cz/item/CS_URS_2022_01/895111139" TargetMode="External" /><Relationship Id="rId12" Type="http://schemas.openxmlformats.org/officeDocument/2006/relationships/hyperlink" Target="https://podminky.urs.cz/item/CS_URS_2022_01/894414111" TargetMode="External" /><Relationship Id="rId13" Type="http://schemas.openxmlformats.org/officeDocument/2006/relationships/hyperlink" Target="https://podminky.urs.cz/item/CS_URS_2022_01/997321511" TargetMode="External" /><Relationship Id="rId14" Type="http://schemas.openxmlformats.org/officeDocument/2006/relationships/hyperlink" Target="https://podminky.urs.cz/item/CS_URS_2022_01/997321529" TargetMode="External" /><Relationship Id="rId15" Type="http://schemas.openxmlformats.org/officeDocument/2006/relationships/hyperlink" Target="https://podminky.urs.cz/item/CS_URS_2022_01/171201231" TargetMode="External" /><Relationship Id="rId16" Type="http://schemas.openxmlformats.org/officeDocument/2006/relationships/hyperlink" Target="https://podminky.urs.cz/item/CS_URS_2022_01/998311011" TargetMode="External" /><Relationship Id="rId1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23" TargetMode="External" /><Relationship Id="rId2" Type="http://schemas.openxmlformats.org/officeDocument/2006/relationships/hyperlink" Target="https://podminky.urs.cz/item/CS_URS_2022_01/113311121" TargetMode="External" /><Relationship Id="rId3" Type="http://schemas.openxmlformats.org/officeDocument/2006/relationships/hyperlink" Target="https://podminky.urs.cz/item/CS_URS_2022_01/183551113" TargetMode="External" /><Relationship Id="rId4" Type="http://schemas.openxmlformats.org/officeDocument/2006/relationships/hyperlink" Target="https://podminky.urs.cz/item/CS_URS_2022_01/564871011" TargetMode="External" /><Relationship Id="rId5" Type="http://schemas.openxmlformats.org/officeDocument/2006/relationships/hyperlink" Target="https://podminky.urs.cz/item/CS_URS_2022_01/919521019" TargetMode="External" /><Relationship Id="rId6" Type="http://schemas.openxmlformats.org/officeDocument/2006/relationships/hyperlink" Target="https://podminky.urs.cz/item/CS_URS_2022_01/919726123" TargetMode="External" /><Relationship Id="rId7" Type="http://schemas.openxmlformats.org/officeDocument/2006/relationships/hyperlink" Target="https://podminky.urs.cz/item/CS_URS_2022_01/966008114" TargetMode="External" /><Relationship Id="rId8" Type="http://schemas.openxmlformats.org/officeDocument/2006/relationships/hyperlink" Target="https://podminky.urs.cz/item/CS_URS_2021_01/012103000" TargetMode="External" /><Relationship Id="rId9" Type="http://schemas.openxmlformats.org/officeDocument/2006/relationships/hyperlink" Target="https://podminky.urs.cz/item/CS_URS_2021_01/012203000" TargetMode="External" /><Relationship Id="rId10" Type="http://schemas.openxmlformats.org/officeDocument/2006/relationships/hyperlink" Target="https://podminky.urs.cz/item/CS_URS_2021_01/012303000" TargetMode="External" /><Relationship Id="rId11" Type="http://schemas.openxmlformats.org/officeDocument/2006/relationships/hyperlink" Target="https://podminky.urs.cz/item/CS_URS_2021_01/013254000" TargetMode="External" /><Relationship Id="rId12" Type="http://schemas.openxmlformats.org/officeDocument/2006/relationships/hyperlink" Target="https://podminky.urs.cz/item/CS_URS_2021_01/032103000" TargetMode="External" /><Relationship Id="rId13" Type="http://schemas.openxmlformats.org/officeDocument/2006/relationships/hyperlink" Target="https://podminky.urs.cz/item/CS_URS_2021_01/034303000" TargetMode="External" /><Relationship Id="rId14" Type="http://schemas.openxmlformats.org/officeDocument/2006/relationships/hyperlink" Target="https://podminky.urs.cz/item/CS_URS_2021_01/034503000" TargetMode="External" /><Relationship Id="rId15" Type="http://schemas.openxmlformats.org/officeDocument/2006/relationships/hyperlink" Target="https://podminky.urs.cz/item/CS_URS_2021_01/039103000" TargetMode="External" /><Relationship Id="rId16" Type="http://schemas.openxmlformats.org/officeDocument/2006/relationships/hyperlink" Target="https://podminky.urs.cz/item/CS_URS_2022_01/997221551" TargetMode="External" /><Relationship Id="rId17" Type="http://schemas.openxmlformats.org/officeDocument/2006/relationships/hyperlink" Target="https://podminky.urs.cz/item/CS_URS_2022_01/998332011" TargetMode="External" /><Relationship Id="rId1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15028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Revitalizace toku Opusta, stavba č. 5733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11. 6. 2022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Povodí Odry,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ATELIER FONTES,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ROUND(SUM(AS55:AS61),2)</f>
        <v>0</v>
      </c>
      <c r="AT54" s="106">
        <f>ROUND(SUM(AV54:AW54),2)</f>
        <v>0</v>
      </c>
      <c r="AU54" s="107">
        <f>ROUND(SUM(AU55:AU61),5)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ROUND(SUM(AZ55:AZ61),2)</f>
        <v>0</v>
      </c>
      <c r="BA54" s="106">
        <f>ROUND(SUM(BA55:BA61),2)</f>
        <v>0</v>
      </c>
      <c r="BB54" s="106">
        <f>ROUND(SUM(BB55:BB61),2)</f>
        <v>0</v>
      </c>
      <c r="BC54" s="106">
        <f>ROUND(SUM(BC55:BC61),2)</f>
        <v>0</v>
      </c>
      <c r="BD54" s="108">
        <f>ROUND(SUM(BD55:BD61),2)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'SO-01 - Zemní práce'!J30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'SO-01 - Zemní práce'!P82</f>
        <v>0</v>
      </c>
      <c r="AV55" s="120">
        <f>'SO-01 - Zemní práce'!J33</f>
        <v>0</v>
      </c>
      <c r="AW55" s="120">
        <f>'SO-01 - Zemní práce'!J34</f>
        <v>0</v>
      </c>
      <c r="AX55" s="120">
        <f>'SO-01 - Zemní práce'!J35</f>
        <v>0</v>
      </c>
      <c r="AY55" s="120">
        <f>'SO-01 - Zemní práce'!J36</f>
        <v>0</v>
      </c>
      <c r="AZ55" s="120">
        <f>'SO-01 - Zemní práce'!F33</f>
        <v>0</v>
      </c>
      <c r="BA55" s="120">
        <f>'SO-01 - Zemní práce'!F34</f>
        <v>0</v>
      </c>
      <c r="BB55" s="120">
        <f>'SO-01 - Zemní práce'!F35</f>
        <v>0</v>
      </c>
      <c r="BC55" s="120">
        <f>'SO-01 - Zemní práce'!F36</f>
        <v>0</v>
      </c>
      <c r="BD55" s="122">
        <f>'SO-01 - Zemní práce'!F37</f>
        <v>0</v>
      </c>
      <c r="BE55" s="7"/>
      <c r="BT55" s="123" t="s">
        <v>83</v>
      </c>
      <c r="BV55" s="123" t="s">
        <v>77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1" s="7" customFormat="1" ht="16.5" customHeight="1">
      <c r="A56" s="111" t="s">
        <v>79</v>
      </c>
      <c r="B56" s="112"/>
      <c r="C56" s="113"/>
      <c r="D56" s="114" t="s">
        <v>86</v>
      </c>
      <c r="E56" s="114"/>
      <c r="F56" s="114"/>
      <c r="G56" s="114"/>
      <c r="H56" s="114"/>
      <c r="I56" s="115"/>
      <c r="J56" s="114" t="s">
        <v>87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'SO-02 - Příčné prahy'!J30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82</v>
      </c>
      <c r="AR56" s="118"/>
      <c r="AS56" s="119">
        <v>0</v>
      </c>
      <c r="AT56" s="120">
        <f>ROUND(SUM(AV56:AW56),2)</f>
        <v>0</v>
      </c>
      <c r="AU56" s="121">
        <f>'SO-02 - Příčné prahy'!P83</f>
        <v>0</v>
      </c>
      <c r="AV56" s="120">
        <f>'SO-02 - Příčné prahy'!J33</f>
        <v>0</v>
      </c>
      <c r="AW56" s="120">
        <f>'SO-02 - Příčné prahy'!J34</f>
        <v>0</v>
      </c>
      <c r="AX56" s="120">
        <f>'SO-02 - Příčné prahy'!J35</f>
        <v>0</v>
      </c>
      <c r="AY56" s="120">
        <f>'SO-02 - Příčné prahy'!J36</f>
        <v>0</v>
      </c>
      <c r="AZ56" s="120">
        <f>'SO-02 - Příčné prahy'!F33</f>
        <v>0</v>
      </c>
      <c r="BA56" s="120">
        <f>'SO-02 - Příčné prahy'!F34</f>
        <v>0</v>
      </c>
      <c r="BB56" s="120">
        <f>'SO-02 - Příčné prahy'!F35</f>
        <v>0</v>
      </c>
      <c r="BC56" s="120">
        <f>'SO-02 - Příčné prahy'!F36</f>
        <v>0</v>
      </c>
      <c r="BD56" s="122">
        <f>'SO-02 - Příčné prahy'!F37</f>
        <v>0</v>
      </c>
      <c r="BE56" s="7"/>
      <c r="BT56" s="123" t="s">
        <v>83</v>
      </c>
      <c r="BV56" s="123" t="s">
        <v>77</v>
      </c>
      <c r="BW56" s="123" t="s">
        <v>88</v>
      </c>
      <c r="BX56" s="123" t="s">
        <v>5</v>
      </c>
      <c r="CL56" s="123" t="s">
        <v>19</v>
      </c>
      <c r="CM56" s="123" t="s">
        <v>85</v>
      </c>
    </row>
    <row r="57" spans="1:91" s="7" customFormat="1" ht="16.5" customHeight="1">
      <c r="A57" s="111" t="s">
        <v>79</v>
      </c>
      <c r="B57" s="112"/>
      <c r="C57" s="113"/>
      <c r="D57" s="114" t="s">
        <v>89</v>
      </c>
      <c r="E57" s="114"/>
      <c r="F57" s="114"/>
      <c r="G57" s="114"/>
      <c r="H57" s="114"/>
      <c r="I57" s="115"/>
      <c r="J57" s="114" t="s">
        <v>90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'SO-03 - Brod'!J30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82</v>
      </c>
      <c r="AR57" s="118"/>
      <c r="AS57" s="119">
        <v>0</v>
      </c>
      <c r="AT57" s="120">
        <f>ROUND(SUM(AV57:AW57),2)</f>
        <v>0</v>
      </c>
      <c r="AU57" s="121">
        <f>'SO-03 - Brod'!P84</f>
        <v>0</v>
      </c>
      <c r="AV57" s="120">
        <f>'SO-03 - Brod'!J33</f>
        <v>0</v>
      </c>
      <c r="AW57" s="120">
        <f>'SO-03 - Brod'!J34</f>
        <v>0</v>
      </c>
      <c r="AX57" s="120">
        <f>'SO-03 - Brod'!J35</f>
        <v>0</v>
      </c>
      <c r="AY57" s="120">
        <f>'SO-03 - Brod'!J36</f>
        <v>0</v>
      </c>
      <c r="AZ57" s="120">
        <f>'SO-03 - Brod'!F33</f>
        <v>0</v>
      </c>
      <c r="BA57" s="120">
        <f>'SO-03 - Brod'!F34</f>
        <v>0</v>
      </c>
      <c r="BB57" s="120">
        <f>'SO-03 - Brod'!F35</f>
        <v>0</v>
      </c>
      <c r="BC57" s="120">
        <f>'SO-03 - Brod'!F36</f>
        <v>0</v>
      </c>
      <c r="BD57" s="122">
        <f>'SO-03 - Brod'!F37</f>
        <v>0</v>
      </c>
      <c r="BE57" s="7"/>
      <c r="BT57" s="123" t="s">
        <v>83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85</v>
      </c>
    </row>
    <row r="58" spans="1:91" s="7" customFormat="1" ht="16.5" customHeight="1">
      <c r="A58" s="111" t="s">
        <v>79</v>
      </c>
      <c r="B58" s="112"/>
      <c r="C58" s="113"/>
      <c r="D58" s="114" t="s">
        <v>92</v>
      </c>
      <c r="E58" s="114"/>
      <c r="F58" s="114"/>
      <c r="G58" s="114"/>
      <c r="H58" s="114"/>
      <c r="I58" s="115"/>
      <c r="J58" s="114" t="s">
        <v>93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'SO-04 - Vegetační úpravy'!J30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82</v>
      </c>
      <c r="AR58" s="118"/>
      <c r="AS58" s="119">
        <v>0</v>
      </c>
      <c r="AT58" s="120">
        <f>ROUND(SUM(AV58:AW58),2)</f>
        <v>0</v>
      </c>
      <c r="AU58" s="121">
        <f>'SO-04 - Vegetační úpravy'!P83</f>
        <v>0</v>
      </c>
      <c r="AV58" s="120">
        <f>'SO-04 - Vegetační úpravy'!J33</f>
        <v>0</v>
      </c>
      <c r="AW58" s="120">
        <f>'SO-04 - Vegetační úpravy'!J34</f>
        <v>0</v>
      </c>
      <c r="AX58" s="120">
        <f>'SO-04 - Vegetační úpravy'!J35</f>
        <v>0</v>
      </c>
      <c r="AY58" s="120">
        <f>'SO-04 - Vegetační úpravy'!J36</f>
        <v>0</v>
      </c>
      <c r="AZ58" s="120">
        <f>'SO-04 - Vegetační úpravy'!F33</f>
        <v>0</v>
      </c>
      <c r="BA58" s="120">
        <f>'SO-04 - Vegetační úpravy'!F34</f>
        <v>0</v>
      </c>
      <c r="BB58" s="120">
        <f>'SO-04 - Vegetační úpravy'!F35</f>
        <v>0</v>
      </c>
      <c r="BC58" s="120">
        <f>'SO-04 - Vegetační úpravy'!F36</f>
        <v>0</v>
      </c>
      <c r="BD58" s="122">
        <f>'SO-04 - Vegetační úpravy'!F37</f>
        <v>0</v>
      </c>
      <c r="BE58" s="7"/>
      <c r="BT58" s="123" t="s">
        <v>83</v>
      </c>
      <c r="BV58" s="123" t="s">
        <v>77</v>
      </c>
      <c r="BW58" s="123" t="s">
        <v>94</v>
      </c>
      <c r="BX58" s="123" t="s">
        <v>5</v>
      </c>
      <c r="CL58" s="123" t="s">
        <v>19</v>
      </c>
      <c r="CM58" s="123" t="s">
        <v>85</v>
      </c>
    </row>
    <row r="59" spans="1:91" s="7" customFormat="1" ht="16.5" customHeight="1">
      <c r="A59" s="111" t="s">
        <v>79</v>
      </c>
      <c r="B59" s="112"/>
      <c r="C59" s="113"/>
      <c r="D59" s="114" t="s">
        <v>95</v>
      </c>
      <c r="E59" s="114"/>
      <c r="F59" s="114"/>
      <c r="G59" s="114"/>
      <c r="H59" s="114"/>
      <c r="I59" s="115"/>
      <c r="J59" s="114" t="s">
        <v>96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'SO-05 - Biotechnické objekty'!J30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82</v>
      </c>
      <c r="AR59" s="118"/>
      <c r="AS59" s="119">
        <v>0</v>
      </c>
      <c r="AT59" s="120">
        <f>ROUND(SUM(AV59:AW59),2)</f>
        <v>0</v>
      </c>
      <c r="AU59" s="121">
        <f>'SO-05 - Biotechnické objekty'!P83</f>
        <v>0</v>
      </c>
      <c r="AV59" s="120">
        <f>'SO-05 - Biotechnické objekty'!J33</f>
        <v>0</v>
      </c>
      <c r="AW59" s="120">
        <f>'SO-05 - Biotechnické objekty'!J34</f>
        <v>0</v>
      </c>
      <c r="AX59" s="120">
        <f>'SO-05 - Biotechnické objekty'!J35</f>
        <v>0</v>
      </c>
      <c r="AY59" s="120">
        <f>'SO-05 - Biotechnické objekty'!J36</f>
        <v>0</v>
      </c>
      <c r="AZ59" s="120">
        <f>'SO-05 - Biotechnické objekty'!F33</f>
        <v>0</v>
      </c>
      <c r="BA59" s="120">
        <f>'SO-05 - Biotechnické objekty'!F34</f>
        <v>0</v>
      </c>
      <c r="BB59" s="120">
        <f>'SO-05 - Biotechnické objekty'!F35</f>
        <v>0</v>
      </c>
      <c r="BC59" s="120">
        <f>'SO-05 - Biotechnické objekty'!F36</f>
        <v>0</v>
      </c>
      <c r="BD59" s="122">
        <f>'SO-05 - Biotechnické objekty'!F37</f>
        <v>0</v>
      </c>
      <c r="BE59" s="7"/>
      <c r="BT59" s="123" t="s">
        <v>83</v>
      </c>
      <c r="BV59" s="123" t="s">
        <v>77</v>
      </c>
      <c r="BW59" s="123" t="s">
        <v>97</v>
      </c>
      <c r="BX59" s="123" t="s">
        <v>5</v>
      </c>
      <c r="CL59" s="123" t="s">
        <v>19</v>
      </c>
      <c r="CM59" s="123" t="s">
        <v>85</v>
      </c>
    </row>
    <row r="60" spans="1:91" s="7" customFormat="1" ht="16.5" customHeight="1">
      <c r="A60" s="111" t="s">
        <v>79</v>
      </c>
      <c r="B60" s="112"/>
      <c r="C60" s="113"/>
      <c r="D60" s="114" t="s">
        <v>98</v>
      </c>
      <c r="E60" s="114"/>
      <c r="F60" s="114"/>
      <c r="G60" s="114"/>
      <c r="H60" s="114"/>
      <c r="I60" s="115"/>
      <c r="J60" s="114" t="s">
        <v>99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'SO-06 - Úprava odvodňovac...'!J30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82</v>
      </c>
      <c r="AR60" s="118"/>
      <c r="AS60" s="119">
        <v>0</v>
      </c>
      <c r="AT60" s="120">
        <f>ROUND(SUM(AV60:AW60),2)</f>
        <v>0</v>
      </c>
      <c r="AU60" s="121">
        <f>'SO-06 - Úprava odvodňovac...'!P86</f>
        <v>0</v>
      </c>
      <c r="AV60" s="120">
        <f>'SO-06 - Úprava odvodňovac...'!J33</f>
        <v>0</v>
      </c>
      <c r="AW60" s="120">
        <f>'SO-06 - Úprava odvodňovac...'!J34</f>
        <v>0</v>
      </c>
      <c r="AX60" s="120">
        <f>'SO-06 - Úprava odvodňovac...'!J35</f>
        <v>0</v>
      </c>
      <c r="AY60" s="120">
        <f>'SO-06 - Úprava odvodňovac...'!J36</f>
        <v>0</v>
      </c>
      <c r="AZ60" s="120">
        <f>'SO-06 - Úprava odvodňovac...'!F33</f>
        <v>0</v>
      </c>
      <c r="BA60" s="120">
        <f>'SO-06 - Úprava odvodňovac...'!F34</f>
        <v>0</v>
      </c>
      <c r="BB60" s="120">
        <f>'SO-06 - Úprava odvodňovac...'!F35</f>
        <v>0</v>
      </c>
      <c r="BC60" s="120">
        <f>'SO-06 - Úprava odvodňovac...'!F36</f>
        <v>0</v>
      </c>
      <c r="BD60" s="122">
        <f>'SO-06 - Úprava odvodňovac...'!F37</f>
        <v>0</v>
      </c>
      <c r="BE60" s="7"/>
      <c r="BT60" s="123" t="s">
        <v>83</v>
      </c>
      <c r="BV60" s="123" t="s">
        <v>77</v>
      </c>
      <c r="BW60" s="123" t="s">
        <v>100</v>
      </c>
      <c r="BX60" s="123" t="s">
        <v>5</v>
      </c>
      <c r="CL60" s="123" t="s">
        <v>19</v>
      </c>
      <c r="CM60" s="123" t="s">
        <v>85</v>
      </c>
    </row>
    <row r="61" spans="1:91" s="7" customFormat="1" ht="16.5" customHeight="1">
      <c r="A61" s="111" t="s">
        <v>79</v>
      </c>
      <c r="B61" s="112"/>
      <c r="C61" s="113"/>
      <c r="D61" s="114" t="s">
        <v>101</v>
      </c>
      <c r="E61" s="114"/>
      <c r="F61" s="114"/>
      <c r="G61" s="114"/>
      <c r="H61" s="114"/>
      <c r="I61" s="115"/>
      <c r="J61" s="114" t="s">
        <v>102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'VRN - Vedlejší rozpočtové...'!J30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82</v>
      </c>
      <c r="AR61" s="118"/>
      <c r="AS61" s="124">
        <v>0</v>
      </c>
      <c r="AT61" s="125">
        <f>ROUND(SUM(AV61:AW61),2)</f>
        <v>0</v>
      </c>
      <c r="AU61" s="126">
        <f>'VRN - Vedlejší rozpočtové...'!P88</f>
        <v>0</v>
      </c>
      <c r="AV61" s="125">
        <f>'VRN - Vedlejší rozpočtové...'!J33</f>
        <v>0</v>
      </c>
      <c r="AW61" s="125">
        <f>'VRN - Vedlejší rozpočtové...'!J34</f>
        <v>0</v>
      </c>
      <c r="AX61" s="125">
        <f>'VRN - Vedlejší rozpočtové...'!J35</f>
        <v>0</v>
      </c>
      <c r="AY61" s="125">
        <f>'VRN - Vedlejší rozpočtové...'!J36</f>
        <v>0</v>
      </c>
      <c r="AZ61" s="125">
        <f>'VRN - Vedlejší rozpočtové...'!F33</f>
        <v>0</v>
      </c>
      <c r="BA61" s="125">
        <f>'VRN - Vedlejší rozpočtové...'!F34</f>
        <v>0</v>
      </c>
      <c r="BB61" s="125">
        <f>'VRN - Vedlejší rozpočtové...'!F35</f>
        <v>0</v>
      </c>
      <c r="BC61" s="125">
        <f>'VRN - Vedlejší rozpočtové...'!F36</f>
        <v>0</v>
      </c>
      <c r="BD61" s="127">
        <f>'VRN - Vedlejší rozpočtové...'!F37</f>
        <v>0</v>
      </c>
      <c r="BE61" s="7"/>
      <c r="BT61" s="123" t="s">
        <v>83</v>
      </c>
      <c r="BV61" s="123" t="s">
        <v>77</v>
      </c>
      <c r="BW61" s="123" t="s">
        <v>103</v>
      </c>
      <c r="BX61" s="123" t="s">
        <v>5</v>
      </c>
      <c r="CL61" s="123" t="s">
        <v>19</v>
      </c>
      <c r="CM61" s="123" t="s">
        <v>85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-01 - Zemní práce'!C2" display="/"/>
    <hyperlink ref="A56" location="'SO-02 - Příčné prahy'!C2" display="/"/>
    <hyperlink ref="A57" location="'SO-03 - Brod'!C2" display="/"/>
    <hyperlink ref="A58" location="'SO-04 - Vegetační úpravy'!C2" display="/"/>
    <hyperlink ref="A59" location="'SO-05 - Biotechnické objekty'!C2" display="/"/>
    <hyperlink ref="A60" location="'SO-06 - Úprava odvodňovac...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ROUND((SUM(BE82:BE147)),2)</f>
        <v>0</v>
      </c>
      <c r="G33" s="38"/>
      <c r="H33" s="38"/>
      <c r="I33" s="148">
        <v>0.21</v>
      </c>
      <c r="J33" s="147">
        <f>ROUND(((SUM(BE82:BE147))*I33),2)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ROUND((SUM(BF82:BF147)),2)</f>
        <v>0</v>
      </c>
      <c r="G34" s="38"/>
      <c r="H34" s="38"/>
      <c r="I34" s="148">
        <v>0.15</v>
      </c>
      <c r="J34" s="147">
        <f>ROUND(((SUM(BF82:BF147))*I34),2)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ROUND((SUM(BG82:BG147)),2)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ROUND((SUM(BH82:BH147)),2)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ROUND((SUM(BI82:BI147)),2)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SO-01 - Zemní práce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113</v>
      </c>
      <c r="E62" s="174"/>
      <c r="F62" s="174"/>
      <c r="G62" s="174"/>
      <c r="H62" s="174"/>
      <c r="I62" s="174"/>
      <c r="J62" s="175">
        <f>J145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114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Revitalizace toku Opusta, stavba č. 5733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SO-01 - Zemní práce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11. 6. 2022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Povodí Odry, státní podnik</v>
      </c>
      <c r="G78" s="40"/>
      <c r="H78" s="40"/>
      <c r="I78" s="32" t="s">
        <v>33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31</v>
      </c>
      <c r="D79" s="40"/>
      <c r="E79" s="40"/>
      <c r="F79" s="27" t="str">
        <f>IF(E18="","",E18)</f>
        <v>Vyplň údaj</v>
      </c>
      <c r="G79" s="40"/>
      <c r="H79" s="40"/>
      <c r="I79" s="32" t="s">
        <v>35</v>
      </c>
      <c r="J79" s="36" t="str">
        <f>E24</f>
        <v>ATELIER FONTES, s.r.o.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115</v>
      </c>
      <c r="D81" s="180" t="s">
        <v>60</v>
      </c>
      <c r="E81" s="180" t="s">
        <v>56</v>
      </c>
      <c r="F81" s="180" t="s">
        <v>57</v>
      </c>
      <c r="G81" s="180" t="s">
        <v>116</v>
      </c>
      <c r="H81" s="180" t="s">
        <v>117</v>
      </c>
      <c r="I81" s="180" t="s">
        <v>118</v>
      </c>
      <c r="J81" s="181" t="s">
        <v>109</v>
      </c>
      <c r="K81" s="182" t="s">
        <v>119</v>
      </c>
      <c r="L81" s="183"/>
      <c r="M81" s="92" t="s">
        <v>19</v>
      </c>
      <c r="N81" s="93" t="s">
        <v>45</v>
      </c>
      <c r="O81" s="93" t="s">
        <v>120</v>
      </c>
      <c r="P81" s="93" t="s">
        <v>121</v>
      </c>
      <c r="Q81" s="93" t="s">
        <v>122</v>
      </c>
      <c r="R81" s="93" t="s">
        <v>123</v>
      </c>
      <c r="S81" s="93" t="s">
        <v>124</v>
      </c>
      <c r="T81" s="94" t="s">
        <v>125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126</v>
      </c>
      <c r="D82" s="40"/>
      <c r="E82" s="40"/>
      <c r="F82" s="40"/>
      <c r="G82" s="40"/>
      <c r="H82" s="40"/>
      <c r="I82" s="40"/>
      <c r="J82" s="184">
        <f>BK82</f>
        <v>0</v>
      </c>
      <c r="K82" s="40"/>
      <c r="L82" s="44"/>
      <c r="M82" s="95"/>
      <c r="N82" s="185"/>
      <c r="O82" s="96"/>
      <c r="P82" s="186">
        <f>P83</f>
        <v>0</v>
      </c>
      <c r="Q82" s="96"/>
      <c r="R82" s="186">
        <f>R83</f>
        <v>5.256000000000001</v>
      </c>
      <c r="S82" s="96"/>
      <c r="T82" s="187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74</v>
      </c>
      <c r="AU82" s="17" t="s">
        <v>110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74</v>
      </c>
      <c r="E83" s="192" t="s">
        <v>127</v>
      </c>
      <c r="F83" s="192" t="s">
        <v>128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P84+P145</f>
        <v>0</v>
      </c>
      <c r="Q83" s="197"/>
      <c r="R83" s="198">
        <f>R84+R145</f>
        <v>5.256000000000001</v>
      </c>
      <c r="S83" s="197"/>
      <c r="T83" s="199">
        <f>T84+T145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83</v>
      </c>
      <c r="AT83" s="201" t="s">
        <v>74</v>
      </c>
      <c r="AU83" s="201" t="s">
        <v>75</v>
      </c>
      <c r="AY83" s="200" t="s">
        <v>129</v>
      </c>
      <c r="BK83" s="202">
        <f>BK84+BK145</f>
        <v>0</v>
      </c>
    </row>
    <row r="84" spans="1:63" s="12" customFormat="1" ht="22.8" customHeight="1">
      <c r="A84" s="12"/>
      <c r="B84" s="189"/>
      <c r="C84" s="190"/>
      <c r="D84" s="191" t="s">
        <v>74</v>
      </c>
      <c r="E84" s="203" t="s">
        <v>83</v>
      </c>
      <c r="F84" s="203" t="s">
        <v>81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SUM(P85:P144)</f>
        <v>0</v>
      </c>
      <c r="Q84" s="197"/>
      <c r="R84" s="198">
        <f>SUM(R85:R144)</f>
        <v>5.256000000000001</v>
      </c>
      <c r="S84" s="197"/>
      <c r="T84" s="199">
        <f>SUM(T85:T144)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83</v>
      </c>
      <c r="AY84" s="200" t="s">
        <v>129</v>
      </c>
      <c r="BK84" s="202">
        <f>SUM(BK85:BK144)</f>
        <v>0</v>
      </c>
    </row>
    <row r="85" spans="1:65" s="2" customFormat="1" ht="16.5" customHeight="1">
      <c r="A85" s="38"/>
      <c r="B85" s="39"/>
      <c r="C85" s="205" t="s">
        <v>130</v>
      </c>
      <c r="D85" s="205" t="s">
        <v>131</v>
      </c>
      <c r="E85" s="206" t="s">
        <v>132</v>
      </c>
      <c r="F85" s="207" t="s">
        <v>133</v>
      </c>
      <c r="G85" s="208" t="s">
        <v>134</v>
      </c>
      <c r="H85" s="209">
        <v>61100</v>
      </c>
      <c r="I85" s="210"/>
      <c r="J85" s="211">
        <f>ROUND(I85*H85,2)</f>
        <v>0</v>
      </c>
      <c r="K85" s="212"/>
      <c r="L85" s="44"/>
      <c r="M85" s="213" t="s">
        <v>19</v>
      </c>
      <c r="N85" s="214" t="s">
        <v>46</v>
      </c>
      <c r="O85" s="84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7" t="s">
        <v>135</v>
      </c>
      <c r="AT85" s="217" t="s">
        <v>131</v>
      </c>
      <c r="AU85" s="217" t="s">
        <v>85</v>
      </c>
      <c r="AY85" s="17" t="s">
        <v>129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83</v>
      </c>
      <c r="BK85" s="218">
        <f>ROUND(I85*H85,2)</f>
        <v>0</v>
      </c>
      <c r="BL85" s="17" t="s">
        <v>135</v>
      </c>
      <c r="BM85" s="217" t="s">
        <v>136</v>
      </c>
    </row>
    <row r="86" spans="1:47" s="2" customFormat="1" ht="12">
      <c r="A86" s="38"/>
      <c r="B86" s="39"/>
      <c r="C86" s="40"/>
      <c r="D86" s="219" t="s">
        <v>137</v>
      </c>
      <c r="E86" s="40"/>
      <c r="F86" s="220" t="s">
        <v>138</v>
      </c>
      <c r="G86" s="40"/>
      <c r="H86" s="40"/>
      <c r="I86" s="221"/>
      <c r="J86" s="40"/>
      <c r="K86" s="40"/>
      <c r="L86" s="44"/>
      <c r="M86" s="222"/>
      <c r="N86" s="223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137</v>
      </c>
      <c r="AU86" s="17" t="s">
        <v>85</v>
      </c>
    </row>
    <row r="87" spans="1:65" s="2" customFormat="1" ht="16.5" customHeight="1">
      <c r="A87" s="38"/>
      <c r="B87" s="39"/>
      <c r="C87" s="205" t="s">
        <v>139</v>
      </c>
      <c r="D87" s="205" t="s">
        <v>131</v>
      </c>
      <c r="E87" s="206" t="s">
        <v>140</v>
      </c>
      <c r="F87" s="207" t="s">
        <v>141</v>
      </c>
      <c r="G87" s="208" t="s">
        <v>142</v>
      </c>
      <c r="H87" s="209">
        <v>6.11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46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135</v>
      </c>
      <c r="AT87" s="217" t="s">
        <v>131</v>
      </c>
      <c r="AU87" s="217" t="s">
        <v>85</v>
      </c>
      <c r="AY87" s="17" t="s">
        <v>129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83</v>
      </c>
      <c r="BK87" s="218">
        <f>ROUND(I87*H87,2)</f>
        <v>0</v>
      </c>
      <c r="BL87" s="17" t="s">
        <v>135</v>
      </c>
      <c r="BM87" s="217" t="s">
        <v>143</v>
      </c>
    </row>
    <row r="88" spans="1:47" s="2" customFormat="1" ht="12">
      <c r="A88" s="38"/>
      <c r="B88" s="39"/>
      <c r="C88" s="40"/>
      <c r="D88" s="219" t="s">
        <v>137</v>
      </c>
      <c r="E88" s="40"/>
      <c r="F88" s="220" t="s">
        <v>144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137</v>
      </c>
      <c r="AU88" s="17" t="s">
        <v>85</v>
      </c>
    </row>
    <row r="89" spans="1:65" s="2" customFormat="1" ht="16.5" customHeight="1">
      <c r="A89" s="38"/>
      <c r="B89" s="39"/>
      <c r="C89" s="205" t="s">
        <v>145</v>
      </c>
      <c r="D89" s="205" t="s">
        <v>131</v>
      </c>
      <c r="E89" s="206" t="s">
        <v>146</v>
      </c>
      <c r="F89" s="207" t="s">
        <v>147</v>
      </c>
      <c r="G89" s="208" t="s">
        <v>148</v>
      </c>
      <c r="H89" s="209">
        <v>200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46</v>
      </c>
      <c r="O89" s="84"/>
      <c r="P89" s="215">
        <f>O89*H89</f>
        <v>0</v>
      </c>
      <c r="Q89" s="215">
        <v>3E-05</v>
      </c>
      <c r="R89" s="215">
        <f>Q89*H89</f>
        <v>0.006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135</v>
      </c>
      <c r="AT89" s="217" t="s">
        <v>131</v>
      </c>
      <c r="AU89" s="217" t="s">
        <v>85</v>
      </c>
      <c r="AY89" s="17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83</v>
      </c>
      <c r="BK89" s="218">
        <f>ROUND(I89*H89,2)</f>
        <v>0</v>
      </c>
      <c r="BL89" s="17" t="s">
        <v>135</v>
      </c>
      <c r="BM89" s="217" t="s">
        <v>149</v>
      </c>
    </row>
    <row r="90" spans="1:47" s="2" customFormat="1" ht="12">
      <c r="A90" s="38"/>
      <c r="B90" s="39"/>
      <c r="C90" s="40"/>
      <c r="D90" s="219" t="s">
        <v>137</v>
      </c>
      <c r="E90" s="40"/>
      <c r="F90" s="220" t="s">
        <v>150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137</v>
      </c>
      <c r="AU90" s="17" t="s">
        <v>85</v>
      </c>
    </row>
    <row r="91" spans="1:65" s="2" customFormat="1" ht="33" customHeight="1">
      <c r="A91" s="38"/>
      <c r="B91" s="39"/>
      <c r="C91" s="205" t="s">
        <v>151</v>
      </c>
      <c r="D91" s="205" t="s">
        <v>131</v>
      </c>
      <c r="E91" s="206" t="s">
        <v>152</v>
      </c>
      <c r="F91" s="207" t="s">
        <v>153</v>
      </c>
      <c r="G91" s="208" t="s">
        <v>154</v>
      </c>
      <c r="H91" s="209">
        <v>90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135</v>
      </c>
      <c r="AT91" s="217" t="s">
        <v>131</v>
      </c>
      <c r="AU91" s="217" t="s">
        <v>85</v>
      </c>
      <c r="AY91" s="17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83</v>
      </c>
      <c r="BK91" s="218">
        <f>ROUND(I91*H91,2)</f>
        <v>0</v>
      </c>
      <c r="BL91" s="17" t="s">
        <v>135</v>
      </c>
      <c r="BM91" s="217" t="s">
        <v>155</v>
      </c>
    </row>
    <row r="92" spans="1:47" s="2" customFormat="1" ht="12">
      <c r="A92" s="38"/>
      <c r="B92" s="39"/>
      <c r="C92" s="40"/>
      <c r="D92" s="219" t="s">
        <v>137</v>
      </c>
      <c r="E92" s="40"/>
      <c r="F92" s="220" t="s">
        <v>156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137</v>
      </c>
      <c r="AU92" s="17" t="s">
        <v>85</v>
      </c>
    </row>
    <row r="93" spans="1:51" s="13" customFormat="1" ht="12">
      <c r="A93" s="13"/>
      <c r="B93" s="224"/>
      <c r="C93" s="225"/>
      <c r="D93" s="226" t="s">
        <v>157</v>
      </c>
      <c r="E93" s="227" t="s">
        <v>19</v>
      </c>
      <c r="F93" s="228" t="s">
        <v>158</v>
      </c>
      <c r="G93" s="225"/>
      <c r="H93" s="229">
        <v>90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157</v>
      </c>
      <c r="AU93" s="235" t="s">
        <v>85</v>
      </c>
      <c r="AV93" s="13" t="s">
        <v>85</v>
      </c>
      <c r="AW93" s="13" t="s">
        <v>34</v>
      </c>
      <c r="AX93" s="13" t="s">
        <v>83</v>
      </c>
      <c r="AY93" s="235" t="s">
        <v>129</v>
      </c>
    </row>
    <row r="94" spans="1:65" s="2" customFormat="1" ht="24.15" customHeight="1">
      <c r="A94" s="38"/>
      <c r="B94" s="39"/>
      <c r="C94" s="205" t="s">
        <v>159</v>
      </c>
      <c r="D94" s="205" t="s">
        <v>131</v>
      </c>
      <c r="E94" s="206" t="s">
        <v>160</v>
      </c>
      <c r="F94" s="207" t="s">
        <v>161</v>
      </c>
      <c r="G94" s="208" t="s">
        <v>154</v>
      </c>
      <c r="H94" s="209">
        <v>90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135</v>
      </c>
      <c r="AT94" s="217" t="s">
        <v>131</v>
      </c>
      <c r="AU94" s="217" t="s">
        <v>85</v>
      </c>
      <c r="AY94" s="17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83</v>
      </c>
      <c r="BK94" s="218">
        <f>ROUND(I94*H94,2)</f>
        <v>0</v>
      </c>
      <c r="BL94" s="17" t="s">
        <v>135</v>
      </c>
      <c r="BM94" s="217" t="s">
        <v>162</v>
      </c>
    </row>
    <row r="95" spans="1:47" s="2" customFormat="1" ht="12">
      <c r="A95" s="38"/>
      <c r="B95" s="39"/>
      <c r="C95" s="40"/>
      <c r="D95" s="219" t="s">
        <v>137</v>
      </c>
      <c r="E95" s="40"/>
      <c r="F95" s="220" t="s">
        <v>163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137</v>
      </c>
      <c r="AU95" s="17" t="s">
        <v>85</v>
      </c>
    </row>
    <row r="96" spans="1:47" s="2" customFormat="1" ht="12">
      <c r="A96" s="38"/>
      <c r="B96" s="39"/>
      <c r="C96" s="40"/>
      <c r="D96" s="226" t="s">
        <v>164</v>
      </c>
      <c r="E96" s="40"/>
      <c r="F96" s="236" t="s">
        <v>165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85</v>
      </c>
    </row>
    <row r="97" spans="1:65" s="2" customFormat="1" ht="16.5" customHeight="1">
      <c r="A97" s="38"/>
      <c r="B97" s="39"/>
      <c r="C97" s="205" t="s">
        <v>166</v>
      </c>
      <c r="D97" s="205" t="s">
        <v>131</v>
      </c>
      <c r="E97" s="206" t="s">
        <v>167</v>
      </c>
      <c r="F97" s="207" t="s">
        <v>168</v>
      </c>
      <c r="G97" s="208" t="s">
        <v>169</v>
      </c>
      <c r="H97" s="209">
        <v>300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46</v>
      </c>
      <c r="O97" s="84"/>
      <c r="P97" s="215">
        <f>O97*H97</f>
        <v>0</v>
      </c>
      <c r="Q97" s="215">
        <v>0.0175</v>
      </c>
      <c r="R97" s="215">
        <f>Q97*H97</f>
        <v>5.250000000000001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135</v>
      </c>
      <c r="AT97" s="217" t="s">
        <v>131</v>
      </c>
      <c r="AU97" s="217" t="s">
        <v>85</v>
      </c>
      <c r="AY97" s="17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83</v>
      </c>
      <c r="BK97" s="218">
        <f>ROUND(I97*H97,2)</f>
        <v>0</v>
      </c>
      <c r="BL97" s="17" t="s">
        <v>135</v>
      </c>
      <c r="BM97" s="217" t="s">
        <v>170</v>
      </c>
    </row>
    <row r="98" spans="1:47" s="2" customFormat="1" ht="12">
      <c r="A98" s="38"/>
      <c r="B98" s="39"/>
      <c r="C98" s="40"/>
      <c r="D98" s="219" t="s">
        <v>137</v>
      </c>
      <c r="E98" s="40"/>
      <c r="F98" s="220" t="s">
        <v>171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85</v>
      </c>
    </row>
    <row r="99" spans="1:47" s="2" customFormat="1" ht="12">
      <c r="A99" s="38"/>
      <c r="B99" s="39"/>
      <c r="C99" s="40"/>
      <c r="D99" s="226" t="s">
        <v>164</v>
      </c>
      <c r="E99" s="40"/>
      <c r="F99" s="236" t="s">
        <v>172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85</v>
      </c>
    </row>
    <row r="100" spans="1:51" s="13" customFormat="1" ht="12">
      <c r="A100" s="13"/>
      <c r="B100" s="224"/>
      <c r="C100" s="225"/>
      <c r="D100" s="226" t="s">
        <v>157</v>
      </c>
      <c r="E100" s="227" t="s">
        <v>19</v>
      </c>
      <c r="F100" s="228" t="s">
        <v>173</v>
      </c>
      <c r="G100" s="225"/>
      <c r="H100" s="229">
        <v>300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157</v>
      </c>
      <c r="AU100" s="235" t="s">
        <v>85</v>
      </c>
      <c r="AV100" s="13" t="s">
        <v>85</v>
      </c>
      <c r="AW100" s="13" t="s">
        <v>34</v>
      </c>
      <c r="AX100" s="13" t="s">
        <v>83</v>
      </c>
      <c r="AY100" s="235" t="s">
        <v>129</v>
      </c>
    </row>
    <row r="101" spans="1:65" s="2" customFormat="1" ht="24.15" customHeight="1">
      <c r="A101" s="38"/>
      <c r="B101" s="39"/>
      <c r="C101" s="205" t="s">
        <v>174</v>
      </c>
      <c r="D101" s="205" t="s">
        <v>131</v>
      </c>
      <c r="E101" s="206" t="s">
        <v>175</v>
      </c>
      <c r="F101" s="207" t="s">
        <v>176</v>
      </c>
      <c r="G101" s="208" t="s">
        <v>134</v>
      </c>
      <c r="H101" s="209">
        <v>150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135</v>
      </c>
      <c r="AT101" s="217" t="s">
        <v>131</v>
      </c>
      <c r="AU101" s="217" t="s">
        <v>85</v>
      </c>
      <c r="AY101" s="17" t="s">
        <v>129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83</v>
      </c>
      <c r="BK101" s="218">
        <f>ROUND(I101*H101,2)</f>
        <v>0</v>
      </c>
      <c r="BL101" s="17" t="s">
        <v>135</v>
      </c>
      <c r="BM101" s="217" t="s">
        <v>177</v>
      </c>
    </row>
    <row r="102" spans="1:47" s="2" customFormat="1" ht="12">
      <c r="A102" s="38"/>
      <c r="B102" s="39"/>
      <c r="C102" s="40"/>
      <c r="D102" s="219" t="s">
        <v>137</v>
      </c>
      <c r="E102" s="40"/>
      <c r="F102" s="220" t="s">
        <v>178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137</v>
      </c>
      <c r="AU102" s="17" t="s">
        <v>85</v>
      </c>
    </row>
    <row r="103" spans="1:65" s="2" customFormat="1" ht="21.75" customHeight="1">
      <c r="A103" s="38"/>
      <c r="B103" s="39"/>
      <c r="C103" s="205" t="s">
        <v>179</v>
      </c>
      <c r="D103" s="205" t="s">
        <v>131</v>
      </c>
      <c r="E103" s="206" t="s">
        <v>180</v>
      </c>
      <c r="F103" s="207" t="s">
        <v>181</v>
      </c>
      <c r="G103" s="208" t="s">
        <v>182</v>
      </c>
      <c r="H103" s="209">
        <v>27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135</v>
      </c>
      <c r="AT103" s="217" t="s">
        <v>131</v>
      </c>
      <c r="AU103" s="217" t="s">
        <v>85</v>
      </c>
      <c r="AY103" s="17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83</v>
      </c>
      <c r="BK103" s="218">
        <f>ROUND(I103*H103,2)</f>
        <v>0</v>
      </c>
      <c r="BL103" s="17" t="s">
        <v>135</v>
      </c>
      <c r="BM103" s="217" t="s">
        <v>183</v>
      </c>
    </row>
    <row r="104" spans="1:47" s="2" customFormat="1" ht="12">
      <c r="A104" s="38"/>
      <c r="B104" s="39"/>
      <c r="C104" s="40"/>
      <c r="D104" s="219" t="s">
        <v>137</v>
      </c>
      <c r="E104" s="40"/>
      <c r="F104" s="220" t="s">
        <v>184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137</v>
      </c>
      <c r="AU104" s="17" t="s">
        <v>85</v>
      </c>
    </row>
    <row r="105" spans="1:65" s="2" customFormat="1" ht="21.75" customHeight="1">
      <c r="A105" s="38"/>
      <c r="B105" s="39"/>
      <c r="C105" s="205" t="s">
        <v>135</v>
      </c>
      <c r="D105" s="205" t="s">
        <v>131</v>
      </c>
      <c r="E105" s="206" t="s">
        <v>185</v>
      </c>
      <c r="F105" s="207" t="s">
        <v>186</v>
      </c>
      <c r="G105" s="208" t="s">
        <v>182</v>
      </c>
      <c r="H105" s="209">
        <v>30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46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135</v>
      </c>
      <c r="AT105" s="217" t="s">
        <v>131</v>
      </c>
      <c r="AU105" s="217" t="s">
        <v>85</v>
      </c>
      <c r="AY105" s="17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83</v>
      </c>
      <c r="BK105" s="218">
        <f>ROUND(I105*H105,2)</f>
        <v>0</v>
      </c>
      <c r="BL105" s="17" t="s">
        <v>135</v>
      </c>
      <c r="BM105" s="217" t="s">
        <v>187</v>
      </c>
    </row>
    <row r="106" spans="1:47" s="2" customFormat="1" ht="12">
      <c r="A106" s="38"/>
      <c r="B106" s="39"/>
      <c r="C106" s="40"/>
      <c r="D106" s="219" t="s">
        <v>137</v>
      </c>
      <c r="E106" s="40"/>
      <c r="F106" s="220" t="s">
        <v>188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137</v>
      </c>
      <c r="AU106" s="17" t="s">
        <v>85</v>
      </c>
    </row>
    <row r="107" spans="1:65" s="2" customFormat="1" ht="21.75" customHeight="1">
      <c r="A107" s="38"/>
      <c r="B107" s="39"/>
      <c r="C107" s="205" t="s">
        <v>189</v>
      </c>
      <c r="D107" s="205" t="s">
        <v>131</v>
      </c>
      <c r="E107" s="206" t="s">
        <v>190</v>
      </c>
      <c r="F107" s="207" t="s">
        <v>191</v>
      </c>
      <c r="G107" s="208" t="s">
        <v>182</v>
      </c>
      <c r="H107" s="209">
        <v>7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135</v>
      </c>
      <c r="AT107" s="217" t="s">
        <v>131</v>
      </c>
      <c r="AU107" s="217" t="s">
        <v>85</v>
      </c>
      <c r="AY107" s="17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83</v>
      </c>
      <c r="BK107" s="218">
        <f>ROUND(I107*H107,2)</f>
        <v>0</v>
      </c>
      <c r="BL107" s="17" t="s">
        <v>135</v>
      </c>
      <c r="BM107" s="217" t="s">
        <v>192</v>
      </c>
    </row>
    <row r="108" spans="1:47" s="2" customFormat="1" ht="12">
      <c r="A108" s="38"/>
      <c r="B108" s="39"/>
      <c r="C108" s="40"/>
      <c r="D108" s="219" t="s">
        <v>137</v>
      </c>
      <c r="E108" s="40"/>
      <c r="F108" s="220" t="s">
        <v>193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137</v>
      </c>
      <c r="AU108" s="17" t="s">
        <v>85</v>
      </c>
    </row>
    <row r="109" spans="1:65" s="2" customFormat="1" ht="21.75" customHeight="1">
      <c r="A109" s="38"/>
      <c r="B109" s="39"/>
      <c r="C109" s="205" t="s">
        <v>194</v>
      </c>
      <c r="D109" s="205" t="s">
        <v>131</v>
      </c>
      <c r="E109" s="206" t="s">
        <v>195</v>
      </c>
      <c r="F109" s="207" t="s">
        <v>196</v>
      </c>
      <c r="G109" s="208" t="s">
        <v>182</v>
      </c>
      <c r="H109" s="209">
        <v>3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135</v>
      </c>
      <c r="AT109" s="217" t="s">
        <v>131</v>
      </c>
      <c r="AU109" s="217" t="s">
        <v>85</v>
      </c>
      <c r="AY109" s="17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83</v>
      </c>
      <c r="BK109" s="218">
        <f>ROUND(I109*H109,2)</f>
        <v>0</v>
      </c>
      <c r="BL109" s="17" t="s">
        <v>135</v>
      </c>
      <c r="BM109" s="217" t="s">
        <v>197</v>
      </c>
    </row>
    <row r="110" spans="1:47" s="2" customFormat="1" ht="12">
      <c r="A110" s="38"/>
      <c r="B110" s="39"/>
      <c r="C110" s="40"/>
      <c r="D110" s="219" t="s">
        <v>137</v>
      </c>
      <c r="E110" s="40"/>
      <c r="F110" s="220" t="s">
        <v>198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137</v>
      </c>
      <c r="AU110" s="17" t="s">
        <v>85</v>
      </c>
    </row>
    <row r="111" spans="1:65" s="2" customFormat="1" ht="21.75" customHeight="1">
      <c r="A111" s="38"/>
      <c r="B111" s="39"/>
      <c r="C111" s="205" t="s">
        <v>7</v>
      </c>
      <c r="D111" s="205" t="s">
        <v>131</v>
      </c>
      <c r="E111" s="206" t="s">
        <v>199</v>
      </c>
      <c r="F111" s="207" t="s">
        <v>200</v>
      </c>
      <c r="G111" s="208" t="s">
        <v>182</v>
      </c>
      <c r="H111" s="209">
        <v>1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135</v>
      </c>
      <c r="AT111" s="217" t="s">
        <v>131</v>
      </c>
      <c r="AU111" s="217" t="s">
        <v>85</v>
      </c>
      <c r="AY111" s="17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83</v>
      </c>
      <c r="BK111" s="218">
        <f>ROUND(I111*H111,2)</f>
        <v>0</v>
      </c>
      <c r="BL111" s="17" t="s">
        <v>135</v>
      </c>
      <c r="BM111" s="217" t="s">
        <v>201</v>
      </c>
    </row>
    <row r="112" spans="1:47" s="2" customFormat="1" ht="12">
      <c r="A112" s="38"/>
      <c r="B112" s="39"/>
      <c r="C112" s="40"/>
      <c r="D112" s="219" t="s">
        <v>137</v>
      </c>
      <c r="E112" s="40"/>
      <c r="F112" s="220" t="s">
        <v>202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137</v>
      </c>
      <c r="AU112" s="17" t="s">
        <v>85</v>
      </c>
    </row>
    <row r="113" spans="1:65" s="2" customFormat="1" ht="21.75" customHeight="1">
      <c r="A113" s="38"/>
      <c r="B113" s="39"/>
      <c r="C113" s="205" t="s">
        <v>203</v>
      </c>
      <c r="D113" s="205" t="s">
        <v>131</v>
      </c>
      <c r="E113" s="206" t="s">
        <v>204</v>
      </c>
      <c r="F113" s="207" t="s">
        <v>205</v>
      </c>
      <c r="G113" s="208" t="s">
        <v>182</v>
      </c>
      <c r="H113" s="209">
        <v>5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135</v>
      </c>
      <c r="AT113" s="217" t="s">
        <v>131</v>
      </c>
      <c r="AU113" s="217" t="s">
        <v>85</v>
      </c>
      <c r="AY113" s="17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83</v>
      </c>
      <c r="BK113" s="218">
        <f>ROUND(I113*H113,2)</f>
        <v>0</v>
      </c>
      <c r="BL113" s="17" t="s">
        <v>135</v>
      </c>
      <c r="BM113" s="217" t="s">
        <v>206</v>
      </c>
    </row>
    <row r="114" spans="1:47" s="2" customFormat="1" ht="12">
      <c r="A114" s="38"/>
      <c r="B114" s="39"/>
      <c r="C114" s="40"/>
      <c r="D114" s="219" t="s">
        <v>137</v>
      </c>
      <c r="E114" s="40"/>
      <c r="F114" s="220" t="s">
        <v>207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137</v>
      </c>
      <c r="AU114" s="17" t="s">
        <v>85</v>
      </c>
    </row>
    <row r="115" spans="1:65" s="2" customFormat="1" ht="21.75" customHeight="1">
      <c r="A115" s="38"/>
      <c r="B115" s="39"/>
      <c r="C115" s="205" t="s">
        <v>208</v>
      </c>
      <c r="D115" s="205" t="s">
        <v>131</v>
      </c>
      <c r="E115" s="206" t="s">
        <v>209</v>
      </c>
      <c r="F115" s="207" t="s">
        <v>210</v>
      </c>
      <c r="G115" s="208" t="s">
        <v>134</v>
      </c>
      <c r="H115" s="209">
        <v>150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135</v>
      </c>
      <c r="AT115" s="217" t="s">
        <v>131</v>
      </c>
      <c r="AU115" s="217" t="s">
        <v>85</v>
      </c>
      <c r="AY115" s="17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83</v>
      </c>
      <c r="BK115" s="218">
        <f>ROUND(I115*H115,2)</f>
        <v>0</v>
      </c>
      <c r="BL115" s="17" t="s">
        <v>135</v>
      </c>
      <c r="BM115" s="217" t="s">
        <v>211</v>
      </c>
    </row>
    <row r="116" spans="1:47" s="2" customFormat="1" ht="12">
      <c r="A116" s="38"/>
      <c r="B116" s="39"/>
      <c r="C116" s="40"/>
      <c r="D116" s="219" t="s">
        <v>137</v>
      </c>
      <c r="E116" s="40"/>
      <c r="F116" s="220" t="s">
        <v>212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137</v>
      </c>
      <c r="AU116" s="17" t="s">
        <v>85</v>
      </c>
    </row>
    <row r="117" spans="1:65" s="2" customFormat="1" ht="24.15" customHeight="1">
      <c r="A117" s="38"/>
      <c r="B117" s="39"/>
      <c r="C117" s="205" t="s">
        <v>213</v>
      </c>
      <c r="D117" s="205" t="s">
        <v>131</v>
      </c>
      <c r="E117" s="206" t="s">
        <v>214</v>
      </c>
      <c r="F117" s="207" t="s">
        <v>215</v>
      </c>
      <c r="G117" s="208" t="s">
        <v>182</v>
      </c>
      <c r="H117" s="209">
        <v>27</v>
      </c>
      <c r="I117" s="210"/>
      <c r="J117" s="211">
        <f>ROUND(I117*H117,2)</f>
        <v>0</v>
      </c>
      <c r="K117" s="212"/>
      <c r="L117" s="44"/>
      <c r="M117" s="213" t="s">
        <v>19</v>
      </c>
      <c r="N117" s="214" t="s">
        <v>46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135</v>
      </c>
      <c r="AT117" s="217" t="s">
        <v>131</v>
      </c>
      <c r="AU117" s="217" t="s">
        <v>85</v>
      </c>
      <c r="AY117" s="17" t="s">
        <v>129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7" t="s">
        <v>83</v>
      </c>
      <c r="BK117" s="218">
        <f>ROUND(I117*H117,2)</f>
        <v>0</v>
      </c>
      <c r="BL117" s="17" t="s">
        <v>135</v>
      </c>
      <c r="BM117" s="217" t="s">
        <v>216</v>
      </c>
    </row>
    <row r="118" spans="1:47" s="2" customFormat="1" ht="12">
      <c r="A118" s="38"/>
      <c r="B118" s="39"/>
      <c r="C118" s="40"/>
      <c r="D118" s="219" t="s">
        <v>137</v>
      </c>
      <c r="E118" s="40"/>
      <c r="F118" s="220" t="s">
        <v>217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137</v>
      </c>
      <c r="AU118" s="17" t="s">
        <v>85</v>
      </c>
    </row>
    <row r="119" spans="1:47" s="2" customFormat="1" ht="12">
      <c r="A119" s="38"/>
      <c r="B119" s="39"/>
      <c r="C119" s="40"/>
      <c r="D119" s="226" t="s">
        <v>164</v>
      </c>
      <c r="E119" s="40"/>
      <c r="F119" s="236" t="s">
        <v>218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85</v>
      </c>
    </row>
    <row r="120" spans="1:65" s="2" customFormat="1" ht="21.75" customHeight="1">
      <c r="A120" s="38"/>
      <c r="B120" s="39"/>
      <c r="C120" s="205" t="s">
        <v>219</v>
      </c>
      <c r="D120" s="205" t="s">
        <v>131</v>
      </c>
      <c r="E120" s="206" t="s">
        <v>220</v>
      </c>
      <c r="F120" s="207" t="s">
        <v>221</v>
      </c>
      <c r="G120" s="208" t="s">
        <v>154</v>
      </c>
      <c r="H120" s="209">
        <v>4677</v>
      </c>
      <c r="I120" s="210"/>
      <c r="J120" s="211">
        <f>ROUND(I120*H120,2)</f>
        <v>0</v>
      </c>
      <c r="K120" s="212"/>
      <c r="L120" s="44"/>
      <c r="M120" s="213" t="s">
        <v>19</v>
      </c>
      <c r="N120" s="214" t="s">
        <v>46</v>
      </c>
      <c r="O120" s="8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7" t="s">
        <v>135</v>
      </c>
      <c r="AT120" s="217" t="s">
        <v>131</v>
      </c>
      <c r="AU120" s="217" t="s">
        <v>85</v>
      </c>
      <c r="AY120" s="17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7" t="s">
        <v>83</v>
      </c>
      <c r="BK120" s="218">
        <f>ROUND(I120*H120,2)</f>
        <v>0</v>
      </c>
      <c r="BL120" s="17" t="s">
        <v>135</v>
      </c>
      <c r="BM120" s="217" t="s">
        <v>222</v>
      </c>
    </row>
    <row r="121" spans="1:47" s="2" customFormat="1" ht="12">
      <c r="A121" s="38"/>
      <c r="B121" s="39"/>
      <c r="C121" s="40"/>
      <c r="D121" s="219" t="s">
        <v>137</v>
      </c>
      <c r="E121" s="40"/>
      <c r="F121" s="220" t="s">
        <v>223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137</v>
      </c>
      <c r="AU121" s="17" t="s">
        <v>85</v>
      </c>
    </row>
    <row r="122" spans="1:65" s="2" customFormat="1" ht="24.15" customHeight="1">
      <c r="A122" s="38"/>
      <c r="B122" s="39"/>
      <c r="C122" s="205" t="s">
        <v>224</v>
      </c>
      <c r="D122" s="205" t="s">
        <v>131</v>
      </c>
      <c r="E122" s="206" t="s">
        <v>225</v>
      </c>
      <c r="F122" s="207" t="s">
        <v>226</v>
      </c>
      <c r="G122" s="208" t="s">
        <v>154</v>
      </c>
      <c r="H122" s="209">
        <v>4677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46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135</v>
      </c>
      <c r="AT122" s="217" t="s">
        <v>131</v>
      </c>
      <c r="AU122" s="217" t="s">
        <v>85</v>
      </c>
      <c r="AY122" s="17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83</v>
      </c>
      <c r="BK122" s="218">
        <f>ROUND(I122*H122,2)</f>
        <v>0</v>
      </c>
      <c r="BL122" s="17" t="s">
        <v>135</v>
      </c>
      <c r="BM122" s="217" t="s">
        <v>227</v>
      </c>
    </row>
    <row r="123" spans="1:47" s="2" customFormat="1" ht="12">
      <c r="A123" s="38"/>
      <c r="B123" s="39"/>
      <c r="C123" s="40"/>
      <c r="D123" s="219" t="s">
        <v>137</v>
      </c>
      <c r="E123" s="40"/>
      <c r="F123" s="220" t="s">
        <v>228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85</v>
      </c>
    </row>
    <row r="124" spans="1:47" s="2" customFormat="1" ht="12">
      <c r="A124" s="38"/>
      <c r="B124" s="39"/>
      <c r="C124" s="40"/>
      <c r="D124" s="226" t="s">
        <v>164</v>
      </c>
      <c r="E124" s="40"/>
      <c r="F124" s="236" t="s">
        <v>229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164</v>
      </c>
      <c r="AU124" s="17" t="s">
        <v>85</v>
      </c>
    </row>
    <row r="125" spans="1:65" s="2" customFormat="1" ht="16.5" customHeight="1">
      <c r="A125" s="38"/>
      <c r="B125" s="39"/>
      <c r="C125" s="205" t="s">
        <v>230</v>
      </c>
      <c r="D125" s="205" t="s">
        <v>131</v>
      </c>
      <c r="E125" s="206" t="s">
        <v>231</v>
      </c>
      <c r="F125" s="207" t="s">
        <v>232</v>
      </c>
      <c r="G125" s="208" t="s">
        <v>134</v>
      </c>
      <c r="H125" s="209">
        <v>19433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46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135</v>
      </c>
      <c r="AT125" s="217" t="s">
        <v>131</v>
      </c>
      <c r="AU125" s="217" t="s">
        <v>85</v>
      </c>
      <c r="AY125" s="17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83</v>
      </c>
      <c r="BK125" s="218">
        <f>ROUND(I125*H125,2)</f>
        <v>0</v>
      </c>
      <c r="BL125" s="17" t="s">
        <v>135</v>
      </c>
      <c r="BM125" s="217" t="s">
        <v>233</v>
      </c>
    </row>
    <row r="126" spans="1:47" s="2" customFormat="1" ht="12">
      <c r="A126" s="38"/>
      <c r="B126" s="39"/>
      <c r="C126" s="40"/>
      <c r="D126" s="219" t="s">
        <v>137</v>
      </c>
      <c r="E126" s="40"/>
      <c r="F126" s="220" t="s">
        <v>234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85</v>
      </c>
    </row>
    <row r="127" spans="1:47" s="2" customFormat="1" ht="12">
      <c r="A127" s="38"/>
      <c r="B127" s="39"/>
      <c r="C127" s="40"/>
      <c r="D127" s="226" t="s">
        <v>164</v>
      </c>
      <c r="E127" s="40"/>
      <c r="F127" s="236" t="s">
        <v>235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164</v>
      </c>
      <c r="AU127" s="17" t="s">
        <v>85</v>
      </c>
    </row>
    <row r="128" spans="1:65" s="2" customFormat="1" ht="37.8" customHeight="1">
      <c r="A128" s="38"/>
      <c r="B128" s="39"/>
      <c r="C128" s="205" t="s">
        <v>8</v>
      </c>
      <c r="D128" s="205" t="s">
        <v>131</v>
      </c>
      <c r="E128" s="206" t="s">
        <v>236</v>
      </c>
      <c r="F128" s="207" t="s">
        <v>237</v>
      </c>
      <c r="G128" s="208" t="s">
        <v>154</v>
      </c>
      <c r="H128" s="209">
        <v>8497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46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135</v>
      </c>
      <c r="AT128" s="217" t="s">
        <v>131</v>
      </c>
      <c r="AU128" s="217" t="s">
        <v>85</v>
      </c>
      <c r="AY128" s="17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83</v>
      </c>
      <c r="BK128" s="218">
        <f>ROUND(I128*H128,2)</f>
        <v>0</v>
      </c>
      <c r="BL128" s="17" t="s">
        <v>135</v>
      </c>
      <c r="BM128" s="217" t="s">
        <v>238</v>
      </c>
    </row>
    <row r="129" spans="1:47" s="2" customFormat="1" ht="12">
      <c r="A129" s="38"/>
      <c r="B129" s="39"/>
      <c r="C129" s="40"/>
      <c r="D129" s="219" t="s">
        <v>137</v>
      </c>
      <c r="E129" s="40"/>
      <c r="F129" s="220" t="s">
        <v>239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85</v>
      </c>
    </row>
    <row r="130" spans="1:47" s="2" customFormat="1" ht="12">
      <c r="A130" s="38"/>
      <c r="B130" s="39"/>
      <c r="C130" s="40"/>
      <c r="D130" s="226" t="s">
        <v>164</v>
      </c>
      <c r="E130" s="40"/>
      <c r="F130" s="236" t="s">
        <v>240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164</v>
      </c>
      <c r="AU130" s="17" t="s">
        <v>85</v>
      </c>
    </row>
    <row r="131" spans="1:51" s="13" customFormat="1" ht="12">
      <c r="A131" s="13"/>
      <c r="B131" s="224"/>
      <c r="C131" s="225"/>
      <c r="D131" s="226" t="s">
        <v>157</v>
      </c>
      <c r="E131" s="227" t="s">
        <v>19</v>
      </c>
      <c r="F131" s="228" t="s">
        <v>241</v>
      </c>
      <c r="G131" s="225"/>
      <c r="H131" s="229">
        <v>5130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157</v>
      </c>
      <c r="AU131" s="235" t="s">
        <v>85</v>
      </c>
      <c r="AV131" s="13" t="s">
        <v>85</v>
      </c>
      <c r="AW131" s="13" t="s">
        <v>34</v>
      </c>
      <c r="AX131" s="13" t="s">
        <v>75</v>
      </c>
      <c r="AY131" s="235" t="s">
        <v>129</v>
      </c>
    </row>
    <row r="132" spans="1:51" s="13" customFormat="1" ht="12">
      <c r="A132" s="13"/>
      <c r="B132" s="224"/>
      <c r="C132" s="225"/>
      <c r="D132" s="226" t="s">
        <v>157</v>
      </c>
      <c r="E132" s="227" t="s">
        <v>19</v>
      </c>
      <c r="F132" s="228" t="s">
        <v>242</v>
      </c>
      <c r="G132" s="225"/>
      <c r="H132" s="229">
        <v>3367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157</v>
      </c>
      <c r="AU132" s="235" t="s">
        <v>85</v>
      </c>
      <c r="AV132" s="13" t="s">
        <v>85</v>
      </c>
      <c r="AW132" s="13" t="s">
        <v>34</v>
      </c>
      <c r="AX132" s="13" t="s">
        <v>75</v>
      </c>
      <c r="AY132" s="235" t="s">
        <v>129</v>
      </c>
    </row>
    <row r="133" spans="1:51" s="14" customFormat="1" ht="12">
      <c r="A133" s="14"/>
      <c r="B133" s="237"/>
      <c r="C133" s="238"/>
      <c r="D133" s="226" t="s">
        <v>157</v>
      </c>
      <c r="E133" s="239" t="s">
        <v>19</v>
      </c>
      <c r="F133" s="240" t="s">
        <v>243</v>
      </c>
      <c r="G133" s="238"/>
      <c r="H133" s="241">
        <v>8497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157</v>
      </c>
      <c r="AU133" s="247" t="s">
        <v>85</v>
      </c>
      <c r="AV133" s="14" t="s">
        <v>135</v>
      </c>
      <c r="AW133" s="14" t="s">
        <v>34</v>
      </c>
      <c r="AX133" s="14" t="s">
        <v>83</v>
      </c>
      <c r="AY133" s="247" t="s">
        <v>129</v>
      </c>
    </row>
    <row r="134" spans="1:65" s="2" customFormat="1" ht="24.15" customHeight="1">
      <c r="A134" s="38"/>
      <c r="B134" s="39"/>
      <c r="C134" s="205" t="s">
        <v>244</v>
      </c>
      <c r="D134" s="205" t="s">
        <v>131</v>
      </c>
      <c r="E134" s="206" t="s">
        <v>245</v>
      </c>
      <c r="F134" s="207" t="s">
        <v>246</v>
      </c>
      <c r="G134" s="208" t="s">
        <v>154</v>
      </c>
      <c r="H134" s="209">
        <v>5130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46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135</v>
      </c>
      <c r="AT134" s="217" t="s">
        <v>131</v>
      </c>
      <c r="AU134" s="217" t="s">
        <v>85</v>
      </c>
      <c r="AY134" s="17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83</v>
      </c>
      <c r="BK134" s="218">
        <f>ROUND(I134*H134,2)</f>
        <v>0</v>
      </c>
      <c r="BL134" s="17" t="s">
        <v>135</v>
      </c>
      <c r="BM134" s="217" t="s">
        <v>247</v>
      </c>
    </row>
    <row r="135" spans="1:47" s="2" customFormat="1" ht="12">
      <c r="A135" s="38"/>
      <c r="B135" s="39"/>
      <c r="C135" s="40"/>
      <c r="D135" s="219" t="s">
        <v>137</v>
      </c>
      <c r="E135" s="40"/>
      <c r="F135" s="220" t="s">
        <v>248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85</v>
      </c>
    </row>
    <row r="136" spans="1:65" s="2" customFormat="1" ht="24.15" customHeight="1">
      <c r="A136" s="38"/>
      <c r="B136" s="39"/>
      <c r="C136" s="205" t="s">
        <v>249</v>
      </c>
      <c r="D136" s="205" t="s">
        <v>131</v>
      </c>
      <c r="E136" s="206" t="s">
        <v>250</v>
      </c>
      <c r="F136" s="207" t="s">
        <v>251</v>
      </c>
      <c r="G136" s="208" t="s">
        <v>134</v>
      </c>
      <c r="H136" s="209">
        <v>37007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46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135</v>
      </c>
      <c r="AT136" s="217" t="s">
        <v>131</v>
      </c>
      <c r="AU136" s="217" t="s">
        <v>85</v>
      </c>
      <c r="AY136" s="17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83</v>
      </c>
      <c r="BK136" s="218">
        <f>ROUND(I136*H136,2)</f>
        <v>0</v>
      </c>
      <c r="BL136" s="17" t="s">
        <v>135</v>
      </c>
      <c r="BM136" s="217" t="s">
        <v>252</v>
      </c>
    </row>
    <row r="137" spans="1:47" s="2" customFormat="1" ht="12">
      <c r="A137" s="38"/>
      <c r="B137" s="39"/>
      <c r="C137" s="40"/>
      <c r="D137" s="219" t="s">
        <v>137</v>
      </c>
      <c r="E137" s="40"/>
      <c r="F137" s="220" t="s">
        <v>253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85</v>
      </c>
    </row>
    <row r="138" spans="1:47" s="2" customFormat="1" ht="12">
      <c r="A138" s="38"/>
      <c r="B138" s="39"/>
      <c r="C138" s="40"/>
      <c r="D138" s="226" t="s">
        <v>164</v>
      </c>
      <c r="E138" s="40"/>
      <c r="F138" s="236" t="s">
        <v>254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164</v>
      </c>
      <c r="AU138" s="17" t="s">
        <v>85</v>
      </c>
    </row>
    <row r="139" spans="1:51" s="13" customFormat="1" ht="12">
      <c r="A139" s="13"/>
      <c r="B139" s="224"/>
      <c r="C139" s="225"/>
      <c r="D139" s="226" t="s">
        <v>157</v>
      </c>
      <c r="E139" s="227" t="s">
        <v>19</v>
      </c>
      <c r="F139" s="228" t="s">
        <v>255</v>
      </c>
      <c r="G139" s="225"/>
      <c r="H139" s="229">
        <v>12377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157</v>
      </c>
      <c r="AU139" s="235" t="s">
        <v>85</v>
      </c>
      <c r="AV139" s="13" t="s">
        <v>85</v>
      </c>
      <c r="AW139" s="13" t="s">
        <v>34</v>
      </c>
      <c r="AX139" s="13" t="s">
        <v>75</v>
      </c>
      <c r="AY139" s="235" t="s">
        <v>129</v>
      </c>
    </row>
    <row r="140" spans="1:51" s="13" customFormat="1" ht="12">
      <c r="A140" s="13"/>
      <c r="B140" s="224"/>
      <c r="C140" s="225"/>
      <c r="D140" s="226" t="s">
        <v>157</v>
      </c>
      <c r="E140" s="227" t="s">
        <v>19</v>
      </c>
      <c r="F140" s="228" t="s">
        <v>256</v>
      </c>
      <c r="G140" s="225"/>
      <c r="H140" s="229">
        <v>24630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157</v>
      </c>
      <c r="AU140" s="235" t="s">
        <v>85</v>
      </c>
      <c r="AV140" s="13" t="s">
        <v>85</v>
      </c>
      <c r="AW140" s="13" t="s">
        <v>34</v>
      </c>
      <c r="AX140" s="13" t="s">
        <v>75</v>
      </c>
      <c r="AY140" s="235" t="s">
        <v>129</v>
      </c>
    </row>
    <row r="141" spans="1:51" s="14" customFormat="1" ht="12">
      <c r="A141" s="14"/>
      <c r="B141" s="237"/>
      <c r="C141" s="238"/>
      <c r="D141" s="226" t="s">
        <v>157</v>
      </c>
      <c r="E141" s="239" t="s">
        <v>19</v>
      </c>
      <c r="F141" s="240" t="s">
        <v>243</v>
      </c>
      <c r="G141" s="238"/>
      <c r="H141" s="241">
        <v>37007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157</v>
      </c>
      <c r="AU141" s="247" t="s">
        <v>85</v>
      </c>
      <c r="AV141" s="14" t="s">
        <v>135</v>
      </c>
      <c r="AW141" s="14" t="s">
        <v>34</v>
      </c>
      <c r="AX141" s="14" t="s">
        <v>83</v>
      </c>
      <c r="AY141" s="247" t="s">
        <v>129</v>
      </c>
    </row>
    <row r="142" spans="1:65" s="2" customFormat="1" ht="24.15" customHeight="1">
      <c r="A142" s="38"/>
      <c r="B142" s="39"/>
      <c r="C142" s="205" t="s">
        <v>257</v>
      </c>
      <c r="D142" s="205" t="s">
        <v>131</v>
      </c>
      <c r="E142" s="206" t="s">
        <v>258</v>
      </c>
      <c r="F142" s="207" t="s">
        <v>259</v>
      </c>
      <c r="G142" s="208" t="s">
        <v>134</v>
      </c>
      <c r="H142" s="209">
        <v>4458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46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135</v>
      </c>
      <c r="AT142" s="217" t="s">
        <v>131</v>
      </c>
      <c r="AU142" s="217" t="s">
        <v>85</v>
      </c>
      <c r="AY142" s="17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83</v>
      </c>
      <c r="BK142" s="218">
        <f>ROUND(I142*H142,2)</f>
        <v>0</v>
      </c>
      <c r="BL142" s="17" t="s">
        <v>135</v>
      </c>
      <c r="BM142" s="217" t="s">
        <v>260</v>
      </c>
    </row>
    <row r="143" spans="1:47" s="2" customFormat="1" ht="12">
      <c r="A143" s="38"/>
      <c r="B143" s="39"/>
      <c r="C143" s="40"/>
      <c r="D143" s="219" t="s">
        <v>137</v>
      </c>
      <c r="E143" s="40"/>
      <c r="F143" s="220" t="s">
        <v>261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85</v>
      </c>
    </row>
    <row r="144" spans="1:47" s="2" customFormat="1" ht="12">
      <c r="A144" s="38"/>
      <c r="B144" s="39"/>
      <c r="C144" s="40"/>
      <c r="D144" s="226" t="s">
        <v>164</v>
      </c>
      <c r="E144" s="40"/>
      <c r="F144" s="236" t="s">
        <v>262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164</v>
      </c>
      <c r="AU144" s="17" t="s">
        <v>85</v>
      </c>
    </row>
    <row r="145" spans="1:63" s="12" customFormat="1" ht="22.8" customHeight="1">
      <c r="A145" s="12"/>
      <c r="B145" s="189"/>
      <c r="C145" s="190"/>
      <c r="D145" s="191" t="s">
        <v>74</v>
      </c>
      <c r="E145" s="203" t="s">
        <v>263</v>
      </c>
      <c r="F145" s="203" t="s">
        <v>264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SUM(P146:P147)</f>
        <v>0</v>
      </c>
      <c r="Q145" s="197"/>
      <c r="R145" s="198">
        <f>SUM(R146:R147)</f>
        <v>0</v>
      </c>
      <c r="S145" s="197"/>
      <c r="T145" s="19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83</v>
      </c>
      <c r="AT145" s="201" t="s">
        <v>74</v>
      </c>
      <c r="AU145" s="201" t="s">
        <v>83</v>
      </c>
      <c r="AY145" s="200" t="s">
        <v>129</v>
      </c>
      <c r="BK145" s="202">
        <f>SUM(BK146:BK147)</f>
        <v>0</v>
      </c>
    </row>
    <row r="146" spans="1:65" s="2" customFormat="1" ht="21.75" customHeight="1">
      <c r="A146" s="38"/>
      <c r="B146" s="39"/>
      <c r="C146" s="205" t="s">
        <v>265</v>
      </c>
      <c r="D146" s="205" t="s">
        <v>131</v>
      </c>
      <c r="E146" s="206" t="s">
        <v>266</v>
      </c>
      <c r="F146" s="207" t="s">
        <v>267</v>
      </c>
      <c r="G146" s="208" t="s">
        <v>268</v>
      </c>
      <c r="H146" s="209">
        <v>5.256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46</v>
      </c>
      <c r="O146" s="84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135</v>
      </c>
      <c r="AT146" s="217" t="s">
        <v>131</v>
      </c>
      <c r="AU146" s="217" t="s">
        <v>85</v>
      </c>
      <c r="AY146" s="17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7" t="s">
        <v>83</v>
      </c>
      <c r="BK146" s="218">
        <f>ROUND(I146*H146,2)</f>
        <v>0</v>
      </c>
      <c r="BL146" s="17" t="s">
        <v>135</v>
      </c>
      <c r="BM146" s="217" t="s">
        <v>269</v>
      </c>
    </row>
    <row r="147" spans="1:47" s="2" customFormat="1" ht="12">
      <c r="A147" s="38"/>
      <c r="B147" s="39"/>
      <c r="C147" s="40"/>
      <c r="D147" s="219" t="s">
        <v>137</v>
      </c>
      <c r="E147" s="40"/>
      <c r="F147" s="220" t="s">
        <v>270</v>
      </c>
      <c r="G147" s="40"/>
      <c r="H147" s="40"/>
      <c r="I147" s="221"/>
      <c r="J147" s="40"/>
      <c r="K147" s="40"/>
      <c r="L147" s="44"/>
      <c r="M147" s="248"/>
      <c r="N147" s="249"/>
      <c r="O147" s="250"/>
      <c r="P147" s="250"/>
      <c r="Q147" s="250"/>
      <c r="R147" s="250"/>
      <c r="S147" s="250"/>
      <c r="T147" s="251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85</v>
      </c>
    </row>
    <row r="148" spans="1:31" s="2" customFormat="1" ht="6.95" customHeight="1">
      <c r="A148" s="38"/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81:K14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1/111151103"/>
    <hyperlink ref="F88" r:id="rId2" display="https://podminky.urs.cz/item/CS_URS_2022_01/185803105"/>
    <hyperlink ref="F90" r:id="rId3" display="https://podminky.urs.cz/item/CS_URS_2022_01/115101201"/>
    <hyperlink ref="F92" r:id="rId4" display="https://podminky.urs.cz/item/CS_URS_2022_01/174112101"/>
    <hyperlink ref="F95" r:id="rId5" display="https://podminky.urs.cz/item/CS_URS_2022_01/131151104"/>
    <hyperlink ref="F98" r:id="rId6" display="https://podminky.urs.cz/item/CS_URS_2022_01/115001104"/>
    <hyperlink ref="F102" r:id="rId7" display="https://podminky.urs.cz/item/CS_URS_2022_01/111251102"/>
    <hyperlink ref="F104" r:id="rId8" display="https://podminky.urs.cz/item/CS_URS_2022_01/112101101"/>
    <hyperlink ref="F106" r:id="rId9" display="https://podminky.urs.cz/item/CS_URS_2022_01/112101102"/>
    <hyperlink ref="F108" r:id="rId10" display="https://podminky.urs.cz/item/CS_URS_2022_01/112101103"/>
    <hyperlink ref="F110" r:id="rId11" display="https://podminky.urs.cz/item/CS_URS_2022_01/112101104"/>
    <hyperlink ref="F112" r:id="rId12" display="https://podminky.urs.cz/item/CS_URS_2022_01/112101105"/>
    <hyperlink ref="F114" r:id="rId13" display="https://podminky.urs.cz/item/CS_URS_2022_01/112101107"/>
    <hyperlink ref="F116" r:id="rId14" display="https://podminky.urs.cz/item/CS_URS_2022_01/112155311"/>
    <hyperlink ref="F118" r:id="rId15" display="https://podminky.urs.cz/item/CS_URS_2022_01/112155115"/>
    <hyperlink ref="F121" r:id="rId16" display="https://podminky.urs.cz/item/CS_URS_2022_01/124153102"/>
    <hyperlink ref="F123" r:id="rId17" display="https://podminky.urs.cz/item/CS_URS_2022_01/174151101"/>
    <hyperlink ref="F126" r:id="rId18" display="https://podminky.urs.cz/item/CS_URS_2022_01/121151125"/>
    <hyperlink ref="F129" r:id="rId19" display="https://podminky.urs.cz/item/CS_URS_2022_01/162351103"/>
    <hyperlink ref="F135" r:id="rId20" display="https://podminky.urs.cz/item/CS_URS_2022_01/167151111"/>
    <hyperlink ref="F137" r:id="rId21" display="https://podminky.urs.cz/item/CS_URS_2022_01/181351113"/>
    <hyperlink ref="F143" r:id="rId22" display="https://podminky.urs.cz/item/CS_URS_2022_01/182351133"/>
    <hyperlink ref="F147" r:id="rId23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271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ROUND((SUM(BE83:BE123)),2)</f>
        <v>0</v>
      </c>
      <c r="G33" s="38"/>
      <c r="H33" s="38"/>
      <c r="I33" s="148">
        <v>0.21</v>
      </c>
      <c r="J33" s="147">
        <f>ROUND(((SUM(BE83:BE123))*I33),2)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ROUND((SUM(BF83:BF123)),2)</f>
        <v>0</v>
      </c>
      <c r="G34" s="38"/>
      <c r="H34" s="38"/>
      <c r="I34" s="148">
        <v>0.15</v>
      </c>
      <c r="J34" s="147">
        <f>ROUND(((SUM(BF83:BF123))*I34),2)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ROUND((SUM(BG83:BG123)),2)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ROUND((SUM(BH83:BH123)),2)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ROUND((SUM(BI83:BI123)),2)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SO-02 - Příčné prahy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272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J121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Revitalizace toku Opusta, stavba č. 5733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SO-02 - Příčné prahy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11. 6. 2022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Povodí Odry, státní podnik</v>
      </c>
      <c r="G79" s="40"/>
      <c r="H79" s="40"/>
      <c r="I79" s="32" t="s">
        <v>33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ATELIER FONTES,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115</v>
      </c>
      <c r="D82" s="180" t="s">
        <v>60</v>
      </c>
      <c r="E82" s="180" t="s">
        <v>56</v>
      </c>
      <c r="F82" s="180" t="s">
        <v>57</v>
      </c>
      <c r="G82" s="180" t="s">
        <v>116</v>
      </c>
      <c r="H82" s="180" t="s">
        <v>117</v>
      </c>
      <c r="I82" s="180" t="s">
        <v>118</v>
      </c>
      <c r="J82" s="181" t="s">
        <v>109</v>
      </c>
      <c r="K82" s="182" t="s">
        <v>119</v>
      </c>
      <c r="L82" s="183"/>
      <c r="M82" s="92" t="s">
        <v>19</v>
      </c>
      <c r="N82" s="93" t="s">
        <v>45</v>
      </c>
      <c r="O82" s="93" t="s">
        <v>120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4" t="s">
        <v>125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126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77.00791</v>
      </c>
      <c r="S83" s="96"/>
      <c r="T83" s="18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74</v>
      </c>
      <c r="AU83" s="17" t="s">
        <v>110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127</v>
      </c>
      <c r="F84" s="192" t="s">
        <v>128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P85+P105+P121</f>
        <v>0</v>
      </c>
      <c r="Q84" s="197"/>
      <c r="R84" s="198">
        <f>R85+R105+R121</f>
        <v>77.00791</v>
      </c>
      <c r="S84" s="197"/>
      <c r="T84" s="199">
        <f>T85+T105+T121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129</v>
      </c>
      <c r="BK84" s="202">
        <f>BK85+BK105+BK121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81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SUM(P86:P104)</f>
        <v>0</v>
      </c>
      <c r="Q85" s="197"/>
      <c r="R85" s="198">
        <f>SUM(R86:R104)</f>
        <v>2.4100600000000005</v>
      </c>
      <c r="S85" s="197"/>
      <c r="T85" s="199">
        <f>SUM(T86:T104)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129</v>
      </c>
      <c r="BK85" s="202">
        <f>SUM(BK86:BK104)</f>
        <v>0</v>
      </c>
    </row>
    <row r="86" spans="1:65" s="2" customFormat="1" ht="24.15" customHeight="1">
      <c r="A86" s="38"/>
      <c r="B86" s="39"/>
      <c r="C86" s="205" t="s">
        <v>174</v>
      </c>
      <c r="D86" s="205" t="s">
        <v>131</v>
      </c>
      <c r="E86" s="206" t="s">
        <v>273</v>
      </c>
      <c r="F86" s="207" t="s">
        <v>274</v>
      </c>
      <c r="G86" s="208" t="s">
        <v>182</v>
      </c>
      <c r="H86" s="209">
        <v>8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46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135</v>
      </c>
      <c r="AT86" s="217" t="s">
        <v>131</v>
      </c>
      <c r="AU86" s="217" t="s">
        <v>85</v>
      </c>
      <c r="AY86" s="17" t="s">
        <v>129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83</v>
      </c>
      <c r="BK86" s="218">
        <f>ROUND(I86*H86,2)</f>
        <v>0</v>
      </c>
      <c r="BL86" s="17" t="s">
        <v>135</v>
      </c>
      <c r="BM86" s="217" t="s">
        <v>275</v>
      </c>
    </row>
    <row r="87" spans="1:65" s="2" customFormat="1" ht="16.5" customHeight="1">
      <c r="A87" s="38"/>
      <c r="B87" s="39"/>
      <c r="C87" s="252" t="s">
        <v>135</v>
      </c>
      <c r="D87" s="252" t="s">
        <v>276</v>
      </c>
      <c r="E87" s="253" t="s">
        <v>277</v>
      </c>
      <c r="F87" s="254" t="s">
        <v>278</v>
      </c>
      <c r="G87" s="255" t="s">
        <v>154</v>
      </c>
      <c r="H87" s="256">
        <v>3.52</v>
      </c>
      <c r="I87" s="257"/>
      <c r="J87" s="258">
        <f>ROUND(I87*H87,2)</f>
        <v>0</v>
      </c>
      <c r="K87" s="259"/>
      <c r="L87" s="260"/>
      <c r="M87" s="261" t="s">
        <v>19</v>
      </c>
      <c r="N87" s="262" t="s">
        <v>46</v>
      </c>
      <c r="O87" s="84"/>
      <c r="P87" s="215">
        <f>O87*H87</f>
        <v>0</v>
      </c>
      <c r="Q87" s="215">
        <v>0.65</v>
      </c>
      <c r="R87" s="215">
        <f>Q87*H87</f>
        <v>2.2880000000000003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279</v>
      </c>
      <c r="AT87" s="217" t="s">
        <v>276</v>
      </c>
      <c r="AU87" s="217" t="s">
        <v>85</v>
      </c>
      <c r="AY87" s="17" t="s">
        <v>129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83</v>
      </c>
      <c r="BK87" s="218">
        <f>ROUND(I87*H87,2)</f>
        <v>0</v>
      </c>
      <c r="BL87" s="17" t="s">
        <v>135</v>
      </c>
      <c r="BM87" s="217" t="s">
        <v>280</v>
      </c>
    </row>
    <row r="88" spans="1:65" s="2" customFormat="1" ht="16.5" customHeight="1">
      <c r="A88" s="38"/>
      <c r="B88" s="39"/>
      <c r="C88" s="252" t="s">
        <v>208</v>
      </c>
      <c r="D88" s="252" t="s">
        <v>276</v>
      </c>
      <c r="E88" s="253" t="s">
        <v>281</v>
      </c>
      <c r="F88" s="254" t="s">
        <v>282</v>
      </c>
      <c r="G88" s="255" t="s">
        <v>134</v>
      </c>
      <c r="H88" s="256">
        <v>22.4</v>
      </c>
      <c r="I88" s="257"/>
      <c r="J88" s="258">
        <f>ROUND(I88*H88,2)</f>
        <v>0</v>
      </c>
      <c r="K88" s="259"/>
      <c r="L88" s="260"/>
      <c r="M88" s="261" t="s">
        <v>19</v>
      </c>
      <c r="N88" s="262" t="s">
        <v>46</v>
      </c>
      <c r="O88" s="84"/>
      <c r="P88" s="215">
        <f>O88*H88</f>
        <v>0</v>
      </c>
      <c r="Q88" s="215">
        <v>0.0006</v>
      </c>
      <c r="R88" s="215">
        <f>Q88*H88</f>
        <v>0.013439999999999999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279</v>
      </c>
      <c r="AT88" s="217" t="s">
        <v>276</v>
      </c>
      <c r="AU88" s="217" t="s">
        <v>85</v>
      </c>
      <c r="AY88" s="17" t="s">
        <v>129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83</v>
      </c>
      <c r="BK88" s="218">
        <f>ROUND(I88*H88,2)</f>
        <v>0</v>
      </c>
      <c r="BL88" s="17" t="s">
        <v>135</v>
      </c>
      <c r="BM88" s="217" t="s">
        <v>283</v>
      </c>
    </row>
    <row r="89" spans="1:65" s="2" customFormat="1" ht="16.5" customHeight="1">
      <c r="A89" s="38"/>
      <c r="B89" s="39"/>
      <c r="C89" s="252" t="s">
        <v>213</v>
      </c>
      <c r="D89" s="252" t="s">
        <v>276</v>
      </c>
      <c r="E89" s="253" t="s">
        <v>284</v>
      </c>
      <c r="F89" s="254" t="s">
        <v>285</v>
      </c>
      <c r="G89" s="255" t="s">
        <v>154</v>
      </c>
      <c r="H89" s="256">
        <v>0.16</v>
      </c>
      <c r="I89" s="257"/>
      <c r="J89" s="258">
        <f>ROUND(I89*H89,2)</f>
        <v>0</v>
      </c>
      <c r="K89" s="259"/>
      <c r="L89" s="260"/>
      <c r="M89" s="261" t="s">
        <v>19</v>
      </c>
      <c r="N89" s="262" t="s">
        <v>46</v>
      </c>
      <c r="O89" s="84"/>
      <c r="P89" s="215">
        <f>O89*H89</f>
        <v>0</v>
      </c>
      <c r="Q89" s="215">
        <v>0.65</v>
      </c>
      <c r="R89" s="215">
        <f>Q89*H89</f>
        <v>0.10400000000000001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279</v>
      </c>
      <c r="AT89" s="217" t="s">
        <v>276</v>
      </c>
      <c r="AU89" s="217" t="s">
        <v>85</v>
      </c>
      <c r="AY89" s="17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83</v>
      </c>
      <c r="BK89" s="218">
        <f>ROUND(I89*H89,2)</f>
        <v>0</v>
      </c>
      <c r="BL89" s="17" t="s">
        <v>135</v>
      </c>
      <c r="BM89" s="217" t="s">
        <v>286</v>
      </c>
    </row>
    <row r="90" spans="1:47" s="2" customFormat="1" ht="12">
      <c r="A90" s="38"/>
      <c r="B90" s="39"/>
      <c r="C90" s="40"/>
      <c r="D90" s="226" t="s">
        <v>164</v>
      </c>
      <c r="E90" s="40"/>
      <c r="F90" s="236" t="s">
        <v>287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164</v>
      </c>
      <c r="AU90" s="17" t="s">
        <v>85</v>
      </c>
    </row>
    <row r="91" spans="1:65" s="2" customFormat="1" ht="24.15" customHeight="1">
      <c r="A91" s="38"/>
      <c r="B91" s="39"/>
      <c r="C91" s="205" t="s">
        <v>288</v>
      </c>
      <c r="D91" s="205" t="s">
        <v>131</v>
      </c>
      <c r="E91" s="206" t="s">
        <v>289</v>
      </c>
      <c r="F91" s="207" t="s">
        <v>290</v>
      </c>
      <c r="G91" s="208" t="s">
        <v>154</v>
      </c>
      <c r="H91" s="209">
        <v>31.2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135</v>
      </c>
      <c r="AT91" s="217" t="s">
        <v>131</v>
      </c>
      <c r="AU91" s="217" t="s">
        <v>85</v>
      </c>
      <c r="AY91" s="17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83</v>
      </c>
      <c r="BK91" s="218">
        <f>ROUND(I91*H91,2)</f>
        <v>0</v>
      </c>
      <c r="BL91" s="17" t="s">
        <v>135</v>
      </c>
      <c r="BM91" s="217" t="s">
        <v>291</v>
      </c>
    </row>
    <row r="92" spans="1:47" s="2" customFormat="1" ht="12">
      <c r="A92" s="38"/>
      <c r="B92" s="39"/>
      <c r="C92" s="40"/>
      <c r="D92" s="219" t="s">
        <v>137</v>
      </c>
      <c r="E92" s="40"/>
      <c r="F92" s="220" t="s">
        <v>292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137</v>
      </c>
      <c r="AU92" s="17" t="s">
        <v>85</v>
      </c>
    </row>
    <row r="93" spans="1:47" s="2" customFormat="1" ht="12">
      <c r="A93" s="38"/>
      <c r="B93" s="39"/>
      <c r="C93" s="40"/>
      <c r="D93" s="226" t="s">
        <v>164</v>
      </c>
      <c r="E93" s="40"/>
      <c r="F93" s="236" t="s">
        <v>293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85</v>
      </c>
    </row>
    <row r="94" spans="1:65" s="2" customFormat="1" ht="33" customHeight="1">
      <c r="A94" s="38"/>
      <c r="B94" s="39"/>
      <c r="C94" s="205" t="s">
        <v>83</v>
      </c>
      <c r="D94" s="205" t="s">
        <v>131</v>
      </c>
      <c r="E94" s="206" t="s">
        <v>294</v>
      </c>
      <c r="F94" s="207" t="s">
        <v>295</v>
      </c>
      <c r="G94" s="208" t="s">
        <v>154</v>
      </c>
      <c r="H94" s="209">
        <v>31.2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135</v>
      </c>
      <c r="AT94" s="217" t="s">
        <v>131</v>
      </c>
      <c r="AU94" s="217" t="s">
        <v>85</v>
      </c>
      <c r="AY94" s="17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83</v>
      </c>
      <c r="BK94" s="218">
        <f>ROUND(I94*H94,2)</f>
        <v>0</v>
      </c>
      <c r="BL94" s="17" t="s">
        <v>135</v>
      </c>
      <c r="BM94" s="217" t="s">
        <v>296</v>
      </c>
    </row>
    <row r="95" spans="1:47" s="2" customFormat="1" ht="12">
      <c r="A95" s="38"/>
      <c r="B95" s="39"/>
      <c r="C95" s="40"/>
      <c r="D95" s="219" t="s">
        <v>137</v>
      </c>
      <c r="E95" s="40"/>
      <c r="F95" s="220" t="s">
        <v>297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137</v>
      </c>
      <c r="AU95" s="17" t="s">
        <v>85</v>
      </c>
    </row>
    <row r="96" spans="1:51" s="13" customFormat="1" ht="12">
      <c r="A96" s="13"/>
      <c r="B96" s="224"/>
      <c r="C96" s="225"/>
      <c r="D96" s="226" t="s">
        <v>157</v>
      </c>
      <c r="E96" s="227" t="s">
        <v>19</v>
      </c>
      <c r="F96" s="228" t="s">
        <v>298</v>
      </c>
      <c r="G96" s="225"/>
      <c r="H96" s="229">
        <v>31.2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157</v>
      </c>
      <c r="AU96" s="235" t="s">
        <v>85</v>
      </c>
      <c r="AV96" s="13" t="s">
        <v>85</v>
      </c>
      <c r="AW96" s="13" t="s">
        <v>34</v>
      </c>
      <c r="AX96" s="13" t="s">
        <v>83</v>
      </c>
      <c r="AY96" s="235" t="s">
        <v>129</v>
      </c>
    </row>
    <row r="97" spans="1:65" s="2" customFormat="1" ht="24.15" customHeight="1">
      <c r="A97" s="38"/>
      <c r="B97" s="39"/>
      <c r="C97" s="205" t="s">
        <v>85</v>
      </c>
      <c r="D97" s="205" t="s">
        <v>131</v>
      </c>
      <c r="E97" s="206" t="s">
        <v>225</v>
      </c>
      <c r="F97" s="207" t="s">
        <v>226</v>
      </c>
      <c r="G97" s="208" t="s">
        <v>154</v>
      </c>
      <c r="H97" s="209">
        <v>31.2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46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135</v>
      </c>
      <c r="AT97" s="217" t="s">
        <v>131</v>
      </c>
      <c r="AU97" s="217" t="s">
        <v>85</v>
      </c>
      <c r="AY97" s="17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83</v>
      </c>
      <c r="BK97" s="218">
        <f>ROUND(I97*H97,2)</f>
        <v>0</v>
      </c>
      <c r="BL97" s="17" t="s">
        <v>135</v>
      </c>
      <c r="BM97" s="217" t="s">
        <v>299</v>
      </c>
    </row>
    <row r="98" spans="1:47" s="2" customFormat="1" ht="12">
      <c r="A98" s="38"/>
      <c r="B98" s="39"/>
      <c r="C98" s="40"/>
      <c r="D98" s="219" t="s">
        <v>137</v>
      </c>
      <c r="E98" s="40"/>
      <c r="F98" s="220" t="s">
        <v>228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85</v>
      </c>
    </row>
    <row r="99" spans="1:47" s="2" customFormat="1" ht="12">
      <c r="A99" s="38"/>
      <c r="B99" s="39"/>
      <c r="C99" s="40"/>
      <c r="D99" s="226" t="s">
        <v>164</v>
      </c>
      <c r="E99" s="40"/>
      <c r="F99" s="236" t="s">
        <v>300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85</v>
      </c>
    </row>
    <row r="100" spans="1:65" s="2" customFormat="1" ht="16.5" customHeight="1">
      <c r="A100" s="38"/>
      <c r="B100" s="39"/>
      <c r="C100" s="205" t="s">
        <v>257</v>
      </c>
      <c r="D100" s="205" t="s">
        <v>131</v>
      </c>
      <c r="E100" s="206" t="s">
        <v>301</v>
      </c>
      <c r="F100" s="207" t="s">
        <v>302</v>
      </c>
      <c r="G100" s="208" t="s">
        <v>134</v>
      </c>
      <c r="H100" s="209">
        <v>35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135</v>
      </c>
      <c r="AT100" s="217" t="s">
        <v>131</v>
      </c>
      <c r="AU100" s="217" t="s">
        <v>85</v>
      </c>
      <c r="AY100" s="17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83</v>
      </c>
      <c r="BK100" s="218">
        <f>ROUND(I100*H100,2)</f>
        <v>0</v>
      </c>
      <c r="BL100" s="17" t="s">
        <v>135</v>
      </c>
      <c r="BM100" s="217" t="s">
        <v>303</v>
      </c>
    </row>
    <row r="101" spans="1:47" s="2" customFormat="1" ht="12">
      <c r="A101" s="38"/>
      <c r="B101" s="39"/>
      <c r="C101" s="40"/>
      <c r="D101" s="219" t="s">
        <v>137</v>
      </c>
      <c r="E101" s="40"/>
      <c r="F101" s="220" t="s">
        <v>304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137</v>
      </c>
      <c r="AU101" s="17" t="s">
        <v>85</v>
      </c>
    </row>
    <row r="102" spans="1:47" s="2" customFormat="1" ht="12">
      <c r="A102" s="38"/>
      <c r="B102" s="39"/>
      <c r="C102" s="40"/>
      <c r="D102" s="226" t="s">
        <v>164</v>
      </c>
      <c r="E102" s="40"/>
      <c r="F102" s="236" t="s">
        <v>305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164</v>
      </c>
      <c r="AU102" s="17" t="s">
        <v>85</v>
      </c>
    </row>
    <row r="103" spans="1:65" s="2" customFormat="1" ht="16.5" customHeight="1">
      <c r="A103" s="38"/>
      <c r="B103" s="39"/>
      <c r="C103" s="252" t="s">
        <v>8</v>
      </c>
      <c r="D103" s="252" t="s">
        <v>276</v>
      </c>
      <c r="E103" s="253" t="s">
        <v>306</v>
      </c>
      <c r="F103" s="254" t="s">
        <v>307</v>
      </c>
      <c r="G103" s="255" t="s">
        <v>134</v>
      </c>
      <c r="H103" s="256">
        <v>38.5</v>
      </c>
      <c r="I103" s="257"/>
      <c r="J103" s="258">
        <f>ROUND(I103*H103,2)</f>
        <v>0</v>
      </c>
      <c r="K103" s="259"/>
      <c r="L103" s="260"/>
      <c r="M103" s="261" t="s">
        <v>19</v>
      </c>
      <c r="N103" s="262" t="s">
        <v>46</v>
      </c>
      <c r="O103" s="84"/>
      <c r="P103" s="215">
        <f>O103*H103</f>
        <v>0</v>
      </c>
      <c r="Q103" s="215">
        <v>0.00012</v>
      </c>
      <c r="R103" s="215">
        <f>Q103*H103</f>
        <v>0.00462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279</v>
      </c>
      <c r="AT103" s="217" t="s">
        <v>276</v>
      </c>
      <c r="AU103" s="217" t="s">
        <v>85</v>
      </c>
      <c r="AY103" s="17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83</v>
      </c>
      <c r="BK103" s="218">
        <f>ROUND(I103*H103,2)</f>
        <v>0</v>
      </c>
      <c r="BL103" s="17" t="s">
        <v>135</v>
      </c>
      <c r="BM103" s="217" t="s">
        <v>308</v>
      </c>
    </row>
    <row r="104" spans="1:51" s="13" customFormat="1" ht="12">
      <c r="A104" s="13"/>
      <c r="B104" s="224"/>
      <c r="C104" s="225"/>
      <c r="D104" s="226" t="s">
        <v>157</v>
      </c>
      <c r="E104" s="225"/>
      <c r="F104" s="228" t="s">
        <v>309</v>
      </c>
      <c r="G104" s="225"/>
      <c r="H104" s="229">
        <v>38.5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157</v>
      </c>
      <c r="AU104" s="235" t="s">
        <v>85</v>
      </c>
      <c r="AV104" s="13" t="s">
        <v>85</v>
      </c>
      <c r="AW104" s="13" t="s">
        <v>4</v>
      </c>
      <c r="AX104" s="13" t="s">
        <v>83</v>
      </c>
      <c r="AY104" s="235" t="s">
        <v>129</v>
      </c>
    </row>
    <row r="105" spans="1:63" s="12" customFormat="1" ht="22.8" customHeight="1">
      <c r="A105" s="12"/>
      <c r="B105" s="189"/>
      <c r="C105" s="190"/>
      <c r="D105" s="191" t="s">
        <v>74</v>
      </c>
      <c r="E105" s="203" t="s">
        <v>135</v>
      </c>
      <c r="F105" s="203" t="s">
        <v>310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SUM(P106:P120)</f>
        <v>0</v>
      </c>
      <c r="Q105" s="197"/>
      <c r="R105" s="198">
        <f>SUM(R106:R120)</f>
        <v>74.59785</v>
      </c>
      <c r="S105" s="197"/>
      <c r="T105" s="199">
        <f>SUM(T106:T120)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83</v>
      </c>
      <c r="AT105" s="201" t="s">
        <v>74</v>
      </c>
      <c r="AU105" s="201" t="s">
        <v>83</v>
      </c>
      <c r="AY105" s="200" t="s">
        <v>129</v>
      </c>
      <c r="BK105" s="202">
        <f>SUM(BK106:BK120)</f>
        <v>0</v>
      </c>
    </row>
    <row r="106" spans="1:65" s="2" customFormat="1" ht="16.5" customHeight="1">
      <c r="A106" s="38"/>
      <c r="B106" s="39"/>
      <c r="C106" s="205" t="s">
        <v>249</v>
      </c>
      <c r="D106" s="205" t="s">
        <v>131</v>
      </c>
      <c r="E106" s="206" t="s">
        <v>311</v>
      </c>
      <c r="F106" s="207" t="s">
        <v>312</v>
      </c>
      <c r="G106" s="208" t="s">
        <v>134</v>
      </c>
      <c r="H106" s="209">
        <v>12.3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46</v>
      </c>
      <c r="O106" s="84"/>
      <c r="P106" s="215">
        <f>O106*H106</f>
        <v>0</v>
      </c>
      <c r="Q106" s="215">
        <v>0.20266</v>
      </c>
      <c r="R106" s="215">
        <f>Q106*H106</f>
        <v>2.4927180000000004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135</v>
      </c>
      <c r="AT106" s="217" t="s">
        <v>131</v>
      </c>
      <c r="AU106" s="217" t="s">
        <v>85</v>
      </c>
      <c r="AY106" s="17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83</v>
      </c>
      <c r="BK106" s="218">
        <f>ROUND(I106*H106,2)</f>
        <v>0</v>
      </c>
      <c r="BL106" s="17" t="s">
        <v>135</v>
      </c>
      <c r="BM106" s="217" t="s">
        <v>313</v>
      </c>
    </row>
    <row r="107" spans="1:47" s="2" customFormat="1" ht="12">
      <c r="A107" s="38"/>
      <c r="B107" s="39"/>
      <c r="C107" s="40"/>
      <c r="D107" s="219" t="s">
        <v>137</v>
      </c>
      <c r="E107" s="40"/>
      <c r="F107" s="220" t="s">
        <v>314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137</v>
      </c>
      <c r="AU107" s="17" t="s">
        <v>85</v>
      </c>
    </row>
    <row r="108" spans="1:47" s="2" customFormat="1" ht="12">
      <c r="A108" s="38"/>
      <c r="B108" s="39"/>
      <c r="C108" s="40"/>
      <c r="D108" s="226" t="s">
        <v>164</v>
      </c>
      <c r="E108" s="40"/>
      <c r="F108" s="236" t="s">
        <v>315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164</v>
      </c>
      <c r="AU108" s="17" t="s">
        <v>85</v>
      </c>
    </row>
    <row r="109" spans="1:65" s="2" customFormat="1" ht="21.75" customHeight="1">
      <c r="A109" s="38"/>
      <c r="B109" s="39"/>
      <c r="C109" s="205" t="s">
        <v>224</v>
      </c>
      <c r="D109" s="205" t="s">
        <v>131</v>
      </c>
      <c r="E109" s="206" t="s">
        <v>316</v>
      </c>
      <c r="F109" s="207" t="s">
        <v>317</v>
      </c>
      <c r="G109" s="208" t="s">
        <v>154</v>
      </c>
      <c r="H109" s="209">
        <v>0.25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46</v>
      </c>
      <c r="O109" s="84"/>
      <c r="P109" s="215">
        <f>O109*H109</f>
        <v>0</v>
      </c>
      <c r="Q109" s="215">
        <v>2.799888</v>
      </c>
      <c r="R109" s="215">
        <f>Q109*H109</f>
        <v>0.699972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135</v>
      </c>
      <c r="AT109" s="217" t="s">
        <v>131</v>
      </c>
      <c r="AU109" s="217" t="s">
        <v>85</v>
      </c>
      <c r="AY109" s="17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83</v>
      </c>
      <c r="BK109" s="218">
        <f>ROUND(I109*H109,2)</f>
        <v>0</v>
      </c>
      <c r="BL109" s="17" t="s">
        <v>135</v>
      </c>
      <c r="BM109" s="217" t="s">
        <v>318</v>
      </c>
    </row>
    <row r="110" spans="1:47" s="2" customFormat="1" ht="12">
      <c r="A110" s="38"/>
      <c r="B110" s="39"/>
      <c r="C110" s="40"/>
      <c r="D110" s="219" t="s">
        <v>137</v>
      </c>
      <c r="E110" s="40"/>
      <c r="F110" s="220" t="s">
        <v>319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137</v>
      </c>
      <c r="AU110" s="17" t="s">
        <v>85</v>
      </c>
    </row>
    <row r="111" spans="1:47" s="2" customFormat="1" ht="12">
      <c r="A111" s="38"/>
      <c r="B111" s="39"/>
      <c r="C111" s="40"/>
      <c r="D111" s="226" t="s">
        <v>164</v>
      </c>
      <c r="E111" s="40"/>
      <c r="F111" s="236" t="s">
        <v>320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164</v>
      </c>
      <c r="AU111" s="17" t="s">
        <v>85</v>
      </c>
    </row>
    <row r="112" spans="1:65" s="2" customFormat="1" ht="24.15" customHeight="1">
      <c r="A112" s="38"/>
      <c r="B112" s="39"/>
      <c r="C112" s="205" t="s">
        <v>279</v>
      </c>
      <c r="D112" s="205" t="s">
        <v>131</v>
      </c>
      <c r="E112" s="206" t="s">
        <v>321</v>
      </c>
      <c r="F112" s="207" t="s">
        <v>322</v>
      </c>
      <c r="G112" s="208" t="s">
        <v>154</v>
      </c>
      <c r="H112" s="209">
        <v>30.72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46</v>
      </c>
      <c r="O112" s="84"/>
      <c r="P112" s="215">
        <f>O112*H112</f>
        <v>0</v>
      </c>
      <c r="Q112" s="215">
        <v>1.9968</v>
      </c>
      <c r="R112" s="215">
        <f>Q112*H112</f>
        <v>61.34169599999999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135</v>
      </c>
      <c r="AT112" s="217" t="s">
        <v>131</v>
      </c>
      <c r="AU112" s="217" t="s">
        <v>85</v>
      </c>
      <c r="AY112" s="17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83</v>
      </c>
      <c r="BK112" s="218">
        <f>ROUND(I112*H112,2)</f>
        <v>0</v>
      </c>
      <c r="BL112" s="17" t="s">
        <v>135</v>
      </c>
      <c r="BM112" s="217" t="s">
        <v>323</v>
      </c>
    </row>
    <row r="113" spans="1:47" s="2" customFormat="1" ht="12">
      <c r="A113" s="38"/>
      <c r="B113" s="39"/>
      <c r="C113" s="40"/>
      <c r="D113" s="219" t="s">
        <v>137</v>
      </c>
      <c r="E113" s="40"/>
      <c r="F113" s="220" t="s">
        <v>324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137</v>
      </c>
      <c r="AU113" s="17" t="s">
        <v>85</v>
      </c>
    </row>
    <row r="114" spans="1:47" s="2" customFormat="1" ht="12">
      <c r="A114" s="38"/>
      <c r="B114" s="39"/>
      <c r="C114" s="40"/>
      <c r="D114" s="226" t="s">
        <v>164</v>
      </c>
      <c r="E114" s="40"/>
      <c r="F114" s="236" t="s">
        <v>325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164</v>
      </c>
      <c r="AU114" s="17" t="s">
        <v>85</v>
      </c>
    </row>
    <row r="115" spans="1:51" s="13" customFormat="1" ht="12">
      <c r="A115" s="13"/>
      <c r="B115" s="224"/>
      <c r="C115" s="225"/>
      <c r="D115" s="226" t="s">
        <v>157</v>
      </c>
      <c r="E115" s="227" t="s">
        <v>19</v>
      </c>
      <c r="F115" s="228" t="s">
        <v>326</v>
      </c>
      <c r="G115" s="225"/>
      <c r="H115" s="229">
        <v>30.72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157</v>
      </c>
      <c r="AU115" s="235" t="s">
        <v>85</v>
      </c>
      <c r="AV115" s="13" t="s">
        <v>85</v>
      </c>
      <c r="AW115" s="13" t="s">
        <v>34</v>
      </c>
      <c r="AX115" s="13" t="s">
        <v>83</v>
      </c>
      <c r="AY115" s="235" t="s">
        <v>129</v>
      </c>
    </row>
    <row r="116" spans="1:65" s="2" customFormat="1" ht="21.75" customHeight="1">
      <c r="A116" s="38"/>
      <c r="B116" s="39"/>
      <c r="C116" s="205" t="s">
        <v>327</v>
      </c>
      <c r="D116" s="205" t="s">
        <v>131</v>
      </c>
      <c r="E116" s="206" t="s">
        <v>328</v>
      </c>
      <c r="F116" s="207" t="s">
        <v>329</v>
      </c>
      <c r="G116" s="208" t="s">
        <v>154</v>
      </c>
      <c r="H116" s="209">
        <v>4.14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46</v>
      </c>
      <c r="O116" s="84"/>
      <c r="P116" s="215">
        <f>O116*H116</f>
        <v>0</v>
      </c>
      <c r="Q116" s="215">
        <v>2.16</v>
      </c>
      <c r="R116" s="215">
        <f>Q116*H116</f>
        <v>8.9424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135</v>
      </c>
      <c r="AT116" s="217" t="s">
        <v>131</v>
      </c>
      <c r="AU116" s="217" t="s">
        <v>85</v>
      </c>
      <c r="AY116" s="17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83</v>
      </c>
      <c r="BK116" s="218">
        <f>ROUND(I116*H116,2)</f>
        <v>0</v>
      </c>
      <c r="BL116" s="17" t="s">
        <v>135</v>
      </c>
      <c r="BM116" s="217" t="s">
        <v>330</v>
      </c>
    </row>
    <row r="117" spans="1:47" s="2" customFormat="1" ht="12">
      <c r="A117" s="38"/>
      <c r="B117" s="39"/>
      <c r="C117" s="40"/>
      <c r="D117" s="219" t="s">
        <v>137</v>
      </c>
      <c r="E117" s="40"/>
      <c r="F117" s="220" t="s">
        <v>331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137</v>
      </c>
      <c r="AU117" s="17" t="s">
        <v>85</v>
      </c>
    </row>
    <row r="118" spans="1:51" s="13" customFormat="1" ht="12">
      <c r="A118" s="13"/>
      <c r="B118" s="224"/>
      <c r="C118" s="225"/>
      <c r="D118" s="226" t="s">
        <v>157</v>
      </c>
      <c r="E118" s="227" t="s">
        <v>19</v>
      </c>
      <c r="F118" s="228" t="s">
        <v>332</v>
      </c>
      <c r="G118" s="225"/>
      <c r="H118" s="229">
        <v>4.14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157</v>
      </c>
      <c r="AU118" s="235" t="s">
        <v>85</v>
      </c>
      <c r="AV118" s="13" t="s">
        <v>85</v>
      </c>
      <c r="AW118" s="13" t="s">
        <v>34</v>
      </c>
      <c r="AX118" s="13" t="s">
        <v>83</v>
      </c>
      <c r="AY118" s="235" t="s">
        <v>129</v>
      </c>
    </row>
    <row r="119" spans="1:65" s="2" customFormat="1" ht="24.15" customHeight="1">
      <c r="A119" s="38"/>
      <c r="B119" s="39"/>
      <c r="C119" s="205" t="s">
        <v>333</v>
      </c>
      <c r="D119" s="205" t="s">
        <v>131</v>
      </c>
      <c r="E119" s="206" t="s">
        <v>334</v>
      </c>
      <c r="F119" s="207" t="s">
        <v>335</v>
      </c>
      <c r="G119" s="208" t="s">
        <v>134</v>
      </c>
      <c r="H119" s="209">
        <v>1.4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46</v>
      </c>
      <c r="O119" s="84"/>
      <c r="P119" s="215">
        <f>O119*H119</f>
        <v>0</v>
      </c>
      <c r="Q119" s="215">
        <v>0.80076</v>
      </c>
      <c r="R119" s="215">
        <f>Q119*H119</f>
        <v>1.121064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135</v>
      </c>
      <c r="AT119" s="217" t="s">
        <v>131</v>
      </c>
      <c r="AU119" s="217" t="s">
        <v>85</v>
      </c>
      <c r="AY119" s="17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83</v>
      </c>
      <c r="BK119" s="218">
        <f>ROUND(I119*H119,2)</f>
        <v>0</v>
      </c>
      <c r="BL119" s="17" t="s">
        <v>135</v>
      </c>
      <c r="BM119" s="217" t="s">
        <v>336</v>
      </c>
    </row>
    <row r="120" spans="1:47" s="2" customFormat="1" ht="12">
      <c r="A120" s="38"/>
      <c r="B120" s="39"/>
      <c r="C120" s="40"/>
      <c r="D120" s="219" t="s">
        <v>137</v>
      </c>
      <c r="E120" s="40"/>
      <c r="F120" s="220" t="s">
        <v>337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137</v>
      </c>
      <c r="AU120" s="17" t="s">
        <v>85</v>
      </c>
    </row>
    <row r="121" spans="1:63" s="12" customFormat="1" ht="22.8" customHeight="1">
      <c r="A121" s="12"/>
      <c r="B121" s="189"/>
      <c r="C121" s="190"/>
      <c r="D121" s="191" t="s">
        <v>74</v>
      </c>
      <c r="E121" s="203" t="s">
        <v>263</v>
      </c>
      <c r="F121" s="203" t="s">
        <v>264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SUM(P122:P123)</f>
        <v>0</v>
      </c>
      <c r="Q121" s="197"/>
      <c r="R121" s="198">
        <f>SUM(R122:R123)</f>
        <v>0</v>
      </c>
      <c r="S121" s="197"/>
      <c r="T121" s="199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83</v>
      </c>
      <c r="AT121" s="201" t="s">
        <v>74</v>
      </c>
      <c r="AU121" s="201" t="s">
        <v>83</v>
      </c>
      <c r="AY121" s="200" t="s">
        <v>129</v>
      </c>
      <c r="BK121" s="202">
        <f>SUM(BK122:BK123)</f>
        <v>0</v>
      </c>
    </row>
    <row r="122" spans="1:65" s="2" customFormat="1" ht="21.75" customHeight="1">
      <c r="A122" s="38"/>
      <c r="B122" s="39"/>
      <c r="C122" s="205" t="s">
        <v>230</v>
      </c>
      <c r="D122" s="205" t="s">
        <v>131</v>
      </c>
      <c r="E122" s="206" t="s">
        <v>266</v>
      </c>
      <c r="F122" s="207" t="s">
        <v>267</v>
      </c>
      <c r="G122" s="208" t="s">
        <v>268</v>
      </c>
      <c r="H122" s="209">
        <v>77.008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46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135</v>
      </c>
      <c r="AT122" s="217" t="s">
        <v>131</v>
      </c>
      <c r="AU122" s="217" t="s">
        <v>85</v>
      </c>
      <c r="AY122" s="17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83</v>
      </c>
      <c r="BK122" s="218">
        <f>ROUND(I122*H122,2)</f>
        <v>0</v>
      </c>
      <c r="BL122" s="17" t="s">
        <v>135</v>
      </c>
      <c r="BM122" s="217" t="s">
        <v>338</v>
      </c>
    </row>
    <row r="123" spans="1:47" s="2" customFormat="1" ht="12">
      <c r="A123" s="38"/>
      <c r="B123" s="39"/>
      <c r="C123" s="40"/>
      <c r="D123" s="219" t="s">
        <v>137</v>
      </c>
      <c r="E123" s="40"/>
      <c r="F123" s="220" t="s">
        <v>270</v>
      </c>
      <c r="G123" s="40"/>
      <c r="H123" s="40"/>
      <c r="I123" s="221"/>
      <c r="J123" s="40"/>
      <c r="K123" s="40"/>
      <c r="L123" s="44"/>
      <c r="M123" s="248"/>
      <c r="N123" s="249"/>
      <c r="O123" s="250"/>
      <c r="P123" s="250"/>
      <c r="Q123" s="250"/>
      <c r="R123" s="250"/>
      <c r="S123" s="250"/>
      <c r="T123" s="251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85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82:K12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2" r:id="rId1" display="https://podminky.urs.cz/item/CS_URS_2022_01/131151102"/>
    <hyperlink ref="F95" r:id="rId2" display="https://podminky.urs.cz/item/CS_URS_2022_01/162251101"/>
    <hyperlink ref="F98" r:id="rId3" display="https://podminky.urs.cz/item/CS_URS_2022_01/174151101"/>
    <hyperlink ref="F101" r:id="rId4" display="https://podminky.urs.cz/item/CS_URS_2022_01/182111111"/>
    <hyperlink ref="F107" r:id="rId5" display="https://podminky.urs.cz/item/CS_URS_2022_01/451561111"/>
    <hyperlink ref="F110" r:id="rId6" display="https://podminky.urs.cz/item/CS_URS_2022_01/461211712"/>
    <hyperlink ref="F113" r:id="rId7" display="https://podminky.urs.cz/item/CS_URS_2022_01/463212111"/>
    <hyperlink ref="F117" r:id="rId8" display="https://podminky.urs.cz/item/CS_URS_2022_01/464531112"/>
    <hyperlink ref="F120" r:id="rId9" display="https://podminky.urs.cz/item/CS_URS_2022_01/465512427"/>
    <hyperlink ref="F123" r:id="rId10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339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ROUND((SUM(BE84:BE104)),2)</f>
        <v>0</v>
      </c>
      <c r="G33" s="38"/>
      <c r="H33" s="38"/>
      <c r="I33" s="148">
        <v>0.21</v>
      </c>
      <c r="J33" s="147">
        <f>ROUND(((SUM(BE84:BE104))*I33),2)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ROUND((SUM(BF84:BF104)),2)</f>
        <v>0</v>
      </c>
      <c r="G34" s="38"/>
      <c r="H34" s="38"/>
      <c r="I34" s="148">
        <v>0.15</v>
      </c>
      <c r="J34" s="147">
        <f>ROUND(((SUM(BF84:BF104))*I34),2)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ROUND((SUM(BG84:BG104)),2)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ROUND((SUM(BH84:BH104)),2)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ROUND((SUM(BI84:BI104)),2)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SO-03 - Brod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272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340</v>
      </c>
      <c r="E63" s="174"/>
      <c r="F63" s="174"/>
      <c r="G63" s="174"/>
      <c r="H63" s="174"/>
      <c r="I63" s="174"/>
      <c r="J63" s="175">
        <f>J99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113</v>
      </c>
      <c r="E64" s="174"/>
      <c r="F64" s="174"/>
      <c r="G64" s="174"/>
      <c r="H64" s="174"/>
      <c r="I64" s="174"/>
      <c r="J64" s="175">
        <f>J102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114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Revitalizace toku Opusta, stavba č. 5733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SO-03 - Brod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11. 6. 2022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Povodí Odry, státní podnik</v>
      </c>
      <c r="G80" s="40"/>
      <c r="H80" s="40"/>
      <c r="I80" s="32" t="s">
        <v>33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35</v>
      </c>
      <c r="J81" s="36" t="str">
        <f>E24</f>
        <v>ATELIER FONTES,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115</v>
      </c>
      <c r="D83" s="180" t="s">
        <v>60</v>
      </c>
      <c r="E83" s="180" t="s">
        <v>56</v>
      </c>
      <c r="F83" s="180" t="s">
        <v>57</v>
      </c>
      <c r="G83" s="180" t="s">
        <v>116</v>
      </c>
      <c r="H83" s="180" t="s">
        <v>117</v>
      </c>
      <c r="I83" s="180" t="s">
        <v>118</v>
      </c>
      <c r="J83" s="181" t="s">
        <v>109</v>
      </c>
      <c r="K83" s="182" t="s">
        <v>119</v>
      </c>
      <c r="L83" s="183"/>
      <c r="M83" s="92" t="s">
        <v>19</v>
      </c>
      <c r="N83" s="93" t="s">
        <v>45</v>
      </c>
      <c r="O83" s="93" t="s">
        <v>120</v>
      </c>
      <c r="P83" s="93" t="s">
        <v>121</v>
      </c>
      <c r="Q83" s="93" t="s">
        <v>122</v>
      </c>
      <c r="R83" s="93" t="s">
        <v>123</v>
      </c>
      <c r="S83" s="93" t="s">
        <v>124</v>
      </c>
      <c r="T83" s="94" t="s">
        <v>125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126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45.951612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74</v>
      </c>
      <c r="AU84" s="17" t="s">
        <v>110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74</v>
      </c>
      <c r="E85" s="192" t="s">
        <v>127</v>
      </c>
      <c r="F85" s="192" t="s">
        <v>128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P86+P96+P99+P102</f>
        <v>0</v>
      </c>
      <c r="Q85" s="197"/>
      <c r="R85" s="198">
        <f>R86+R96+R99+R102</f>
        <v>45.951612</v>
      </c>
      <c r="S85" s="197"/>
      <c r="T85" s="199">
        <f>T86+T96+T99+T102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75</v>
      </c>
      <c r="AY85" s="200" t="s">
        <v>129</v>
      </c>
      <c r="BK85" s="202">
        <f>BK86+BK96+BK99+BK102</f>
        <v>0</v>
      </c>
    </row>
    <row r="86" spans="1:63" s="12" customFormat="1" ht="22.8" customHeight="1">
      <c r="A86" s="12"/>
      <c r="B86" s="189"/>
      <c r="C86" s="190"/>
      <c r="D86" s="191" t="s">
        <v>74</v>
      </c>
      <c r="E86" s="203" t="s">
        <v>83</v>
      </c>
      <c r="F86" s="203" t="s">
        <v>81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</v>
      </c>
      <c r="S86" s="197"/>
      <c r="T86" s="199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83</v>
      </c>
      <c r="AT86" s="201" t="s">
        <v>74</v>
      </c>
      <c r="AU86" s="201" t="s">
        <v>83</v>
      </c>
      <c r="AY86" s="200" t="s">
        <v>129</v>
      </c>
      <c r="BK86" s="202">
        <f>SUM(BK87:BK95)</f>
        <v>0</v>
      </c>
    </row>
    <row r="87" spans="1:65" s="2" customFormat="1" ht="16.5" customHeight="1">
      <c r="A87" s="38"/>
      <c r="B87" s="39"/>
      <c r="C87" s="205" t="s">
        <v>83</v>
      </c>
      <c r="D87" s="205" t="s">
        <v>131</v>
      </c>
      <c r="E87" s="206" t="s">
        <v>341</v>
      </c>
      <c r="F87" s="207" t="s">
        <v>342</v>
      </c>
      <c r="G87" s="208" t="s">
        <v>154</v>
      </c>
      <c r="H87" s="209">
        <v>26.84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46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135</v>
      </c>
      <c r="AT87" s="217" t="s">
        <v>131</v>
      </c>
      <c r="AU87" s="217" t="s">
        <v>85</v>
      </c>
      <c r="AY87" s="17" t="s">
        <v>129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83</v>
      </c>
      <c r="BK87" s="218">
        <f>ROUND(I87*H87,2)</f>
        <v>0</v>
      </c>
      <c r="BL87" s="17" t="s">
        <v>135</v>
      </c>
      <c r="BM87" s="217" t="s">
        <v>343</v>
      </c>
    </row>
    <row r="88" spans="1:47" s="2" customFormat="1" ht="12">
      <c r="A88" s="38"/>
      <c r="B88" s="39"/>
      <c r="C88" s="40"/>
      <c r="D88" s="219" t="s">
        <v>137</v>
      </c>
      <c r="E88" s="40"/>
      <c r="F88" s="220" t="s">
        <v>344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137</v>
      </c>
      <c r="AU88" s="17" t="s">
        <v>85</v>
      </c>
    </row>
    <row r="89" spans="1:47" s="2" customFormat="1" ht="12">
      <c r="A89" s="38"/>
      <c r="B89" s="39"/>
      <c r="C89" s="40"/>
      <c r="D89" s="226" t="s">
        <v>164</v>
      </c>
      <c r="E89" s="40"/>
      <c r="F89" s="236" t="s">
        <v>345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164</v>
      </c>
      <c r="AU89" s="17" t="s">
        <v>85</v>
      </c>
    </row>
    <row r="90" spans="1:51" s="13" customFormat="1" ht="12">
      <c r="A90" s="13"/>
      <c r="B90" s="224"/>
      <c r="C90" s="225"/>
      <c r="D90" s="226" t="s">
        <v>157</v>
      </c>
      <c r="E90" s="227" t="s">
        <v>19</v>
      </c>
      <c r="F90" s="228" t="s">
        <v>346</v>
      </c>
      <c r="G90" s="225"/>
      <c r="H90" s="229">
        <v>26.84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157</v>
      </c>
      <c r="AU90" s="235" t="s">
        <v>85</v>
      </c>
      <c r="AV90" s="13" t="s">
        <v>85</v>
      </c>
      <c r="AW90" s="13" t="s">
        <v>34</v>
      </c>
      <c r="AX90" s="13" t="s">
        <v>83</v>
      </c>
      <c r="AY90" s="235" t="s">
        <v>129</v>
      </c>
    </row>
    <row r="91" spans="1:65" s="2" customFormat="1" ht="37.8" customHeight="1">
      <c r="A91" s="38"/>
      <c r="B91" s="39"/>
      <c r="C91" s="205" t="s">
        <v>213</v>
      </c>
      <c r="D91" s="205" t="s">
        <v>131</v>
      </c>
      <c r="E91" s="206" t="s">
        <v>347</v>
      </c>
      <c r="F91" s="207" t="s">
        <v>348</v>
      </c>
      <c r="G91" s="208" t="s">
        <v>154</v>
      </c>
      <c r="H91" s="209">
        <v>26.84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135</v>
      </c>
      <c r="AT91" s="217" t="s">
        <v>131</v>
      </c>
      <c r="AU91" s="217" t="s">
        <v>85</v>
      </c>
      <c r="AY91" s="17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83</v>
      </c>
      <c r="BK91" s="218">
        <f>ROUND(I91*H91,2)</f>
        <v>0</v>
      </c>
      <c r="BL91" s="17" t="s">
        <v>135</v>
      </c>
      <c r="BM91" s="217" t="s">
        <v>349</v>
      </c>
    </row>
    <row r="92" spans="1:47" s="2" customFormat="1" ht="12">
      <c r="A92" s="38"/>
      <c r="B92" s="39"/>
      <c r="C92" s="40"/>
      <c r="D92" s="219" t="s">
        <v>137</v>
      </c>
      <c r="E92" s="40"/>
      <c r="F92" s="220" t="s">
        <v>350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137</v>
      </c>
      <c r="AU92" s="17" t="s">
        <v>85</v>
      </c>
    </row>
    <row r="93" spans="1:65" s="2" customFormat="1" ht="24.15" customHeight="1">
      <c r="A93" s="38"/>
      <c r="B93" s="39"/>
      <c r="C93" s="205" t="s">
        <v>208</v>
      </c>
      <c r="D93" s="205" t="s">
        <v>131</v>
      </c>
      <c r="E93" s="206" t="s">
        <v>225</v>
      </c>
      <c r="F93" s="207" t="s">
        <v>226</v>
      </c>
      <c r="G93" s="208" t="s">
        <v>154</v>
      </c>
      <c r="H93" s="209">
        <v>26.84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135</v>
      </c>
      <c r="AT93" s="217" t="s">
        <v>131</v>
      </c>
      <c r="AU93" s="217" t="s">
        <v>85</v>
      </c>
      <c r="AY93" s="17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83</v>
      </c>
      <c r="BK93" s="218">
        <f>ROUND(I93*H93,2)</f>
        <v>0</v>
      </c>
      <c r="BL93" s="17" t="s">
        <v>135</v>
      </c>
      <c r="BM93" s="217" t="s">
        <v>351</v>
      </c>
    </row>
    <row r="94" spans="1:47" s="2" customFormat="1" ht="12">
      <c r="A94" s="38"/>
      <c r="B94" s="39"/>
      <c r="C94" s="40"/>
      <c r="D94" s="219" t="s">
        <v>137</v>
      </c>
      <c r="E94" s="40"/>
      <c r="F94" s="220" t="s">
        <v>228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137</v>
      </c>
      <c r="AU94" s="17" t="s">
        <v>85</v>
      </c>
    </row>
    <row r="95" spans="1:47" s="2" customFormat="1" ht="12">
      <c r="A95" s="38"/>
      <c r="B95" s="39"/>
      <c r="C95" s="40"/>
      <c r="D95" s="226" t="s">
        <v>164</v>
      </c>
      <c r="E95" s="40"/>
      <c r="F95" s="236" t="s">
        <v>352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164</v>
      </c>
      <c r="AU95" s="17" t="s">
        <v>85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135</v>
      </c>
      <c r="F96" s="203" t="s">
        <v>310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45.951612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129</v>
      </c>
      <c r="BK96" s="202">
        <f>SUM(BK97:BK98)</f>
        <v>0</v>
      </c>
    </row>
    <row r="97" spans="1:65" s="2" customFormat="1" ht="24.15" customHeight="1">
      <c r="A97" s="38"/>
      <c r="B97" s="39"/>
      <c r="C97" s="205" t="s">
        <v>174</v>
      </c>
      <c r="D97" s="205" t="s">
        <v>131</v>
      </c>
      <c r="E97" s="206" t="s">
        <v>353</v>
      </c>
      <c r="F97" s="207" t="s">
        <v>354</v>
      </c>
      <c r="G97" s="208" t="s">
        <v>134</v>
      </c>
      <c r="H97" s="209">
        <v>49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46</v>
      </c>
      <c r="O97" s="84"/>
      <c r="P97" s="215">
        <f>O97*H97</f>
        <v>0</v>
      </c>
      <c r="Q97" s="215">
        <v>0.937788</v>
      </c>
      <c r="R97" s="215">
        <f>Q97*H97</f>
        <v>45.951612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135</v>
      </c>
      <c r="AT97" s="217" t="s">
        <v>131</v>
      </c>
      <c r="AU97" s="217" t="s">
        <v>85</v>
      </c>
      <c r="AY97" s="17" t="s">
        <v>129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83</v>
      </c>
      <c r="BK97" s="218">
        <f>ROUND(I97*H97,2)</f>
        <v>0</v>
      </c>
      <c r="BL97" s="17" t="s">
        <v>135</v>
      </c>
      <c r="BM97" s="217" t="s">
        <v>355</v>
      </c>
    </row>
    <row r="98" spans="1:47" s="2" customFormat="1" ht="12">
      <c r="A98" s="38"/>
      <c r="B98" s="39"/>
      <c r="C98" s="40"/>
      <c r="D98" s="219" t="s">
        <v>137</v>
      </c>
      <c r="E98" s="40"/>
      <c r="F98" s="220" t="s">
        <v>356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137</v>
      </c>
      <c r="AU98" s="17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208</v>
      </c>
      <c r="F99" s="203" t="s">
        <v>357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SUM(P100:P101)</f>
        <v>0</v>
      </c>
      <c r="Q99" s="197"/>
      <c r="R99" s="198">
        <f>SUM(R100:R101)</f>
        <v>0</v>
      </c>
      <c r="S99" s="197"/>
      <c r="T99" s="199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129</v>
      </c>
      <c r="BK99" s="202">
        <f>SUM(BK100:BK101)</f>
        <v>0</v>
      </c>
    </row>
    <row r="100" spans="1:65" s="2" customFormat="1" ht="24.15" customHeight="1">
      <c r="A100" s="38"/>
      <c r="B100" s="39"/>
      <c r="C100" s="205" t="s">
        <v>85</v>
      </c>
      <c r="D100" s="205" t="s">
        <v>131</v>
      </c>
      <c r="E100" s="206" t="s">
        <v>358</v>
      </c>
      <c r="F100" s="207" t="s">
        <v>359</v>
      </c>
      <c r="G100" s="208" t="s">
        <v>134</v>
      </c>
      <c r="H100" s="209">
        <v>7.92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135</v>
      </c>
      <c r="AT100" s="217" t="s">
        <v>131</v>
      </c>
      <c r="AU100" s="217" t="s">
        <v>85</v>
      </c>
      <c r="AY100" s="17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83</v>
      </c>
      <c r="BK100" s="218">
        <f>ROUND(I100*H100,2)</f>
        <v>0</v>
      </c>
      <c r="BL100" s="17" t="s">
        <v>135</v>
      </c>
      <c r="BM100" s="217" t="s">
        <v>360</v>
      </c>
    </row>
    <row r="101" spans="1:51" s="13" customFormat="1" ht="12">
      <c r="A101" s="13"/>
      <c r="B101" s="224"/>
      <c r="C101" s="225"/>
      <c r="D101" s="226" t="s">
        <v>157</v>
      </c>
      <c r="E101" s="227" t="s">
        <v>19</v>
      </c>
      <c r="F101" s="228" t="s">
        <v>361</v>
      </c>
      <c r="G101" s="225"/>
      <c r="H101" s="229">
        <v>7.92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157</v>
      </c>
      <c r="AU101" s="235" t="s">
        <v>85</v>
      </c>
      <c r="AV101" s="13" t="s">
        <v>85</v>
      </c>
      <c r="AW101" s="13" t="s">
        <v>34</v>
      </c>
      <c r="AX101" s="13" t="s">
        <v>83</v>
      </c>
      <c r="AY101" s="235" t="s">
        <v>129</v>
      </c>
    </row>
    <row r="102" spans="1:63" s="12" customFormat="1" ht="22.8" customHeight="1">
      <c r="A102" s="12"/>
      <c r="B102" s="189"/>
      <c r="C102" s="190"/>
      <c r="D102" s="191" t="s">
        <v>74</v>
      </c>
      <c r="E102" s="203" t="s">
        <v>263</v>
      </c>
      <c r="F102" s="203" t="s">
        <v>264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SUM(P103:P104)</f>
        <v>0</v>
      </c>
      <c r="Q102" s="197"/>
      <c r="R102" s="198">
        <f>SUM(R103:R104)</f>
        <v>0</v>
      </c>
      <c r="S102" s="197"/>
      <c r="T102" s="199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83</v>
      </c>
      <c r="AT102" s="201" t="s">
        <v>74</v>
      </c>
      <c r="AU102" s="201" t="s">
        <v>83</v>
      </c>
      <c r="AY102" s="200" t="s">
        <v>129</v>
      </c>
      <c r="BK102" s="202">
        <f>SUM(BK103:BK104)</f>
        <v>0</v>
      </c>
    </row>
    <row r="103" spans="1:65" s="2" customFormat="1" ht="21.75" customHeight="1">
      <c r="A103" s="38"/>
      <c r="B103" s="39"/>
      <c r="C103" s="205" t="s">
        <v>135</v>
      </c>
      <c r="D103" s="205" t="s">
        <v>131</v>
      </c>
      <c r="E103" s="206" t="s">
        <v>266</v>
      </c>
      <c r="F103" s="207" t="s">
        <v>267</v>
      </c>
      <c r="G103" s="208" t="s">
        <v>268</v>
      </c>
      <c r="H103" s="209">
        <v>45.952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46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135</v>
      </c>
      <c r="AT103" s="217" t="s">
        <v>131</v>
      </c>
      <c r="AU103" s="217" t="s">
        <v>85</v>
      </c>
      <c r="AY103" s="17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83</v>
      </c>
      <c r="BK103" s="218">
        <f>ROUND(I103*H103,2)</f>
        <v>0</v>
      </c>
      <c r="BL103" s="17" t="s">
        <v>135</v>
      </c>
      <c r="BM103" s="217" t="s">
        <v>362</v>
      </c>
    </row>
    <row r="104" spans="1:47" s="2" customFormat="1" ht="12">
      <c r="A104" s="38"/>
      <c r="B104" s="39"/>
      <c r="C104" s="40"/>
      <c r="D104" s="219" t="s">
        <v>137</v>
      </c>
      <c r="E104" s="40"/>
      <c r="F104" s="220" t="s">
        <v>270</v>
      </c>
      <c r="G104" s="40"/>
      <c r="H104" s="40"/>
      <c r="I104" s="221"/>
      <c r="J104" s="40"/>
      <c r="K104" s="40"/>
      <c r="L104" s="44"/>
      <c r="M104" s="248"/>
      <c r="N104" s="249"/>
      <c r="O104" s="250"/>
      <c r="P104" s="250"/>
      <c r="Q104" s="250"/>
      <c r="R104" s="250"/>
      <c r="S104" s="250"/>
      <c r="T104" s="251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137</v>
      </c>
      <c r="AU104" s="17" t="s">
        <v>85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1/124153100"/>
    <hyperlink ref="F92" r:id="rId2" display="https://podminky.urs.cz/item/CS_URS_2022_01/162251102"/>
    <hyperlink ref="F94" r:id="rId3" display="https://podminky.urs.cz/item/CS_URS_2022_01/174151101"/>
    <hyperlink ref="F98" r:id="rId4" display="https://podminky.urs.cz/item/CS_URS_2022_01/465513327"/>
    <hyperlink ref="F104" r:id="rId5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363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ROUND((SUM(BE83:BE158)),2)</f>
        <v>0</v>
      </c>
      <c r="G33" s="38"/>
      <c r="H33" s="38"/>
      <c r="I33" s="148">
        <v>0.21</v>
      </c>
      <c r="J33" s="147">
        <f>ROUND(((SUM(BE83:BE158))*I33),2)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ROUND((SUM(BF83:BF158)),2)</f>
        <v>0</v>
      </c>
      <c r="G34" s="38"/>
      <c r="H34" s="38"/>
      <c r="I34" s="148">
        <v>0.15</v>
      </c>
      <c r="J34" s="147">
        <f>ROUND(((SUM(BF83:BF158))*I34),2)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ROUND((SUM(BG83:BG158)),2)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ROUND((SUM(BH83:BH158)),2)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ROUND((SUM(BI83:BI158)),2)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SO-04 - Vegetační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364</v>
      </c>
      <c r="E62" s="174"/>
      <c r="F62" s="174"/>
      <c r="G62" s="174"/>
      <c r="H62" s="174"/>
      <c r="I62" s="174"/>
      <c r="J62" s="175">
        <f>J147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J156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Revitalizace toku Opusta, stavba č. 5733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SO-04 - Vegetační úpravy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11. 6. 2022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Povodí Odry, státní podnik</v>
      </c>
      <c r="G79" s="40"/>
      <c r="H79" s="40"/>
      <c r="I79" s="32" t="s">
        <v>33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ATELIER FONTES,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115</v>
      </c>
      <c r="D82" s="180" t="s">
        <v>60</v>
      </c>
      <c r="E82" s="180" t="s">
        <v>56</v>
      </c>
      <c r="F82" s="180" t="s">
        <v>57</v>
      </c>
      <c r="G82" s="180" t="s">
        <v>116</v>
      </c>
      <c r="H82" s="180" t="s">
        <v>117</v>
      </c>
      <c r="I82" s="180" t="s">
        <v>118</v>
      </c>
      <c r="J82" s="181" t="s">
        <v>109</v>
      </c>
      <c r="K82" s="182" t="s">
        <v>119</v>
      </c>
      <c r="L82" s="183"/>
      <c r="M82" s="92" t="s">
        <v>19</v>
      </c>
      <c r="N82" s="93" t="s">
        <v>45</v>
      </c>
      <c r="O82" s="93" t="s">
        <v>120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4" t="s">
        <v>125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126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19.870676</v>
      </c>
      <c r="S83" s="96"/>
      <c r="T83" s="18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74</v>
      </c>
      <c r="AU83" s="17" t="s">
        <v>110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127</v>
      </c>
      <c r="F84" s="192" t="s">
        <v>128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P85+P147+P156</f>
        <v>0</v>
      </c>
      <c r="Q84" s="197"/>
      <c r="R84" s="198">
        <f>R85+R147+R156</f>
        <v>19.870676</v>
      </c>
      <c r="S84" s="197"/>
      <c r="T84" s="199">
        <f>T85+T147+T156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129</v>
      </c>
      <c r="BK84" s="202">
        <f>BK85+BK147+BK156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81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SUM(P86:P146)</f>
        <v>0</v>
      </c>
      <c r="Q85" s="197"/>
      <c r="R85" s="198">
        <f>SUM(R86:R146)</f>
        <v>18.922676</v>
      </c>
      <c r="S85" s="197"/>
      <c r="T85" s="199">
        <f>SUM(T86:T146)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129</v>
      </c>
      <c r="BK85" s="202">
        <f>SUM(BK86:BK146)</f>
        <v>0</v>
      </c>
    </row>
    <row r="86" spans="1:65" s="2" customFormat="1" ht="16.5" customHeight="1">
      <c r="A86" s="38"/>
      <c r="B86" s="39"/>
      <c r="C86" s="205" t="s">
        <v>83</v>
      </c>
      <c r="D86" s="205" t="s">
        <v>131</v>
      </c>
      <c r="E86" s="206" t="s">
        <v>365</v>
      </c>
      <c r="F86" s="207" t="s">
        <v>366</v>
      </c>
      <c r="G86" s="208" t="s">
        <v>182</v>
      </c>
      <c r="H86" s="209">
        <v>245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46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135</v>
      </c>
      <c r="AT86" s="217" t="s">
        <v>131</v>
      </c>
      <c r="AU86" s="217" t="s">
        <v>85</v>
      </c>
      <c r="AY86" s="17" t="s">
        <v>129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83</v>
      </c>
      <c r="BK86" s="218">
        <f>ROUND(I86*H86,2)</f>
        <v>0</v>
      </c>
      <c r="BL86" s="17" t="s">
        <v>135</v>
      </c>
      <c r="BM86" s="217" t="s">
        <v>367</v>
      </c>
    </row>
    <row r="87" spans="1:47" s="2" customFormat="1" ht="12">
      <c r="A87" s="38"/>
      <c r="B87" s="39"/>
      <c r="C87" s="40"/>
      <c r="D87" s="219" t="s">
        <v>137</v>
      </c>
      <c r="E87" s="40"/>
      <c r="F87" s="220" t="s">
        <v>368</v>
      </c>
      <c r="G87" s="40"/>
      <c r="H87" s="40"/>
      <c r="I87" s="221"/>
      <c r="J87" s="40"/>
      <c r="K87" s="40"/>
      <c r="L87" s="44"/>
      <c r="M87" s="222"/>
      <c r="N87" s="223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137</v>
      </c>
      <c r="AU87" s="17" t="s">
        <v>85</v>
      </c>
    </row>
    <row r="88" spans="1:47" s="2" customFormat="1" ht="12">
      <c r="A88" s="38"/>
      <c r="B88" s="39"/>
      <c r="C88" s="40"/>
      <c r="D88" s="226" t="s">
        <v>164</v>
      </c>
      <c r="E88" s="40"/>
      <c r="F88" s="236" t="s">
        <v>369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85</v>
      </c>
    </row>
    <row r="89" spans="1:65" s="2" customFormat="1" ht="24.15" customHeight="1">
      <c r="A89" s="38"/>
      <c r="B89" s="39"/>
      <c r="C89" s="205" t="s">
        <v>257</v>
      </c>
      <c r="D89" s="205" t="s">
        <v>131</v>
      </c>
      <c r="E89" s="206" t="s">
        <v>370</v>
      </c>
      <c r="F89" s="207" t="s">
        <v>371</v>
      </c>
      <c r="G89" s="208" t="s">
        <v>134</v>
      </c>
      <c r="H89" s="209">
        <v>12400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46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135</v>
      </c>
      <c r="AT89" s="217" t="s">
        <v>131</v>
      </c>
      <c r="AU89" s="217" t="s">
        <v>85</v>
      </c>
      <c r="AY89" s="17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83</v>
      </c>
      <c r="BK89" s="218">
        <f>ROUND(I89*H89,2)</f>
        <v>0</v>
      </c>
      <c r="BL89" s="17" t="s">
        <v>135</v>
      </c>
      <c r="BM89" s="217" t="s">
        <v>372</v>
      </c>
    </row>
    <row r="90" spans="1:47" s="2" customFormat="1" ht="12">
      <c r="A90" s="38"/>
      <c r="B90" s="39"/>
      <c r="C90" s="40"/>
      <c r="D90" s="219" t="s">
        <v>137</v>
      </c>
      <c r="E90" s="40"/>
      <c r="F90" s="220" t="s">
        <v>373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137</v>
      </c>
      <c r="AU90" s="17" t="s">
        <v>85</v>
      </c>
    </row>
    <row r="91" spans="1:65" s="2" customFormat="1" ht="24.15" customHeight="1">
      <c r="A91" s="38"/>
      <c r="B91" s="39"/>
      <c r="C91" s="205" t="s">
        <v>8</v>
      </c>
      <c r="D91" s="205" t="s">
        <v>131</v>
      </c>
      <c r="E91" s="206" t="s">
        <v>374</v>
      </c>
      <c r="F91" s="207" t="s">
        <v>375</v>
      </c>
      <c r="G91" s="208" t="s">
        <v>134</v>
      </c>
      <c r="H91" s="209">
        <v>4500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135</v>
      </c>
      <c r="AT91" s="217" t="s">
        <v>131</v>
      </c>
      <c r="AU91" s="217" t="s">
        <v>85</v>
      </c>
      <c r="AY91" s="17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83</v>
      </c>
      <c r="BK91" s="218">
        <f>ROUND(I91*H91,2)</f>
        <v>0</v>
      </c>
      <c r="BL91" s="17" t="s">
        <v>135</v>
      </c>
      <c r="BM91" s="217" t="s">
        <v>376</v>
      </c>
    </row>
    <row r="92" spans="1:47" s="2" customFormat="1" ht="12">
      <c r="A92" s="38"/>
      <c r="B92" s="39"/>
      <c r="C92" s="40"/>
      <c r="D92" s="219" t="s">
        <v>137</v>
      </c>
      <c r="E92" s="40"/>
      <c r="F92" s="220" t="s">
        <v>377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137</v>
      </c>
      <c r="AU92" s="17" t="s">
        <v>85</v>
      </c>
    </row>
    <row r="93" spans="1:65" s="2" customFormat="1" ht="16.5" customHeight="1">
      <c r="A93" s="38"/>
      <c r="B93" s="39"/>
      <c r="C93" s="252" t="s">
        <v>139</v>
      </c>
      <c r="D93" s="252" t="s">
        <v>276</v>
      </c>
      <c r="E93" s="253" t="s">
        <v>378</v>
      </c>
      <c r="F93" s="254" t="s">
        <v>379</v>
      </c>
      <c r="G93" s="255" t="s">
        <v>380</v>
      </c>
      <c r="H93" s="256">
        <v>169</v>
      </c>
      <c r="I93" s="257"/>
      <c r="J93" s="258">
        <f>ROUND(I93*H93,2)</f>
        <v>0</v>
      </c>
      <c r="K93" s="259"/>
      <c r="L93" s="260"/>
      <c r="M93" s="261" t="s">
        <v>19</v>
      </c>
      <c r="N93" s="262" t="s">
        <v>46</v>
      </c>
      <c r="O93" s="84"/>
      <c r="P93" s="215">
        <f>O93*H93</f>
        <v>0</v>
      </c>
      <c r="Q93" s="215">
        <v>0.001</v>
      </c>
      <c r="R93" s="215">
        <f>Q93*H93</f>
        <v>0.169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279</v>
      </c>
      <c r="AT93" s="217" t="s">
        <v>276</v>
      </c>
      <c r="AU93" s="217" t="s">
        <v>85</v>
      </c>
      <c r="AY93" s="17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83</v>
      </c>
      <c r="BK93" s="218">
        <f>ROUND(I93*H93,2)</f>
        <v>0</v>
      </c>
      <c r="BL93" s="17" t="s">
        <v>135</v>
      </c>
      <c r="BM93" s="217" t="s">
        <v>381</v>
      </c>
    </row>
    <row r="94" spans="1:51" s="13" customFormat="1" ht="12">
      <c r="A94" s="13"/>
      <c r="B94" s="224"/>
      <c r="C94" s="225"/>
      <c r="D94" s="226" t="s">
        <v>157</v>
      </c>
      <c r="E94" s="227" t="s">
        <v>19</v>
      </c>
      <c r="F94" s="228" t="s">
        <v>382</v>
      </c>
      <c r="G94" s="225"/>
      <c r="H94" s="229">
        <v>16900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157</v>
      </c>
      <c r="AU94" s="235" t="s">
        <v>85</v>
      </c>
      <c r="AV94" s="13" t="s">
        <v>85</v>
      </c>
      <c r="AW94" s="13" t="s">
        <v>34</v>
      </c>
      <c r="AX94" s="13" t="s">
        <v>83</v>
      </c>
      <c r="AY94" s="235" t="s">
        <v>129</v>
      </c>
    </row>
    <row r="95" spans="1:51" s="13" customFormat="1" ht="12">
      <c r="A95" s="13"/>
      <c r="B95" s="224"/>
      <c r="C95" s="225"/>
      <c r="D95" s="226" t="s">
        <v>157</v>
      </c>
      <c r="E95" s="225"/>
      <c r="F95" s="228" t="s">
        <v>383</v>
      </c>
      <c r="G95" s="225"/>
      <c r="H95" s="229">
        <v>169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157</v>
      </c>
      <c r="AU95" s="235" t="s">
        <v>85</v>
      </c>
      <c r="AV95" s="13" t="s">
        <v>85</v>
      </c>
      <c r="AW95" s="13" t="s">
        <v>4</v>
      </c>
      <c r="AX95" s="13" t="s">
        <v>83</v>
      </c>
      <c r="AY95" s="235" t="s">
        <v>129</v>
      </c>
    </row>
    <row r="96" spans="1:65" s="2" customFormat="1" ht="16.5" customHeight="1">
      <c r="A96" s="38"/>
      <c r="B96" s="39"/>
      <c r="C96" s="205" t="s">
        <v>85</v>
      </c>
      <c r="D96" s="205" t="s">
        <v>131</v>
      </c>
      <c r="E96" s="206" t="s">
        <v>384</v>
      </c>
      <c r="F96" s="207" t="s">
        <v>385</v>
      </c>
      <c r="G96" s="208" t="s">
        <v>182</v>
      </c>
      <c r="H96" s="209">
        <v>100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135</v>
      </c>
      <c r="AT96" s="217" t="s">
        <v>131</v>
      </c>
      <c r="AU96" s="217" t="s">
        <v>85</v>
      </c>
      <c r="AY96" s="17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83</v>
      </c>
      <c r="BK96" s="218">
        <f>ROUND(I96*H96,2)</f>
        <v>0</v>
      </c>
      <c r="BL96" s="17" t="s">
        <v>135</v>
      </c>
      <c r="BM96" s="217" t="s">
        <v>386</v>
      </c>
    </row>
    <row r="97" spans="1:47" s="2" customFormat="1" ht="12">
      <c r="A97" s="38"/>
      <c r="B97" s="39"/>
      <c r="C97" s="40"/>
      <c r="D97" s="219" t="s">
        <v>137</v>
      </c>
      <c r="E97" s="40"/>
      <c r="F97" s="220" t="s">
        <v>387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137</v>
      </c>
      <c r="AU97" s="17" t="s">
        <v>85</v>
      </c>
    </row>
    <row r="98" spans="1:47" s="2" customFormat="1" ht="12">
      <c r="A98" s="38"/>
      <c r="B98" s="39"/>
      <c r="C98" s="40"/>
      <c r="D98" s="226" t="s">
        <v>164</v>
      </c>
      <c r="E98" s="40"/>
      <c r="F98" s="236" t="s">
        <v>388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164</v>
      </c>
      <c r="AU98" s="17" t="s">
        <v>85</v>
      </c>
    </row>
    <row r="99" spans="1:65" s="2" customFormat="1" ht="21.75" customHeight="1">
      <c r="A99" s="38"/>
      <c r="B99" s="39"/>
      <c r="C99" s="205" t="s">
        <v>174</v>
      </c>
      <c r="D99" s="205" t="s">
        <v>131</v>
      </c>
      <c r="E99" s="206" t="s">
        <v>389</v>
      </c>
      <c r="F99" s="207" t="s">
        <v>390</v>
      </c>
      <c r="G99" s="208" t="s">
        <v>182</v>
      </c>
      <c r="H99" s="209">
        <v>145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46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135</v>
      </c>
      <c r="AT99" s="217" t="s">
        <v>131</v>
      </c>
      <c r="AU99" s="217" t="s">
        <v>85</v>
      </c>
      <c r="AY99" s="17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83</v>
      </c>
      <c r="BK99" s="218">
        <f>ROUND(I99*H99,2)</f>
        <v>0</v>
      </c>
      <c r="BL99" s="17" t="s">
        <v>135</v>
      </c>
      <c r="BM99" s="217" t="s">
        <v>391</v>
      </c>
    </row>
    <row r="100" spans="1:47" s="2" customFormat="1" ht="12">
      <c r="A100" s="38"/>
      <c r="B100" s="39"/>
      <c r="C100" s="40"/>
      <c r="D100" s="219" t="s">
        <v>137</v>
      </c>
      <c r="E100" s="40"/>
      <c r="F100" s="220" t="s">
        <v>392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137</v>
      </c>
      <c r="AU100" s="17" t="s">
        <v>85</v>
      </c>
    </row>
    <row r="101" spans="1:47" s="2" customFormat="1" ht="12">
      <c r="A101" s="38"/>
      <c r="B101" s="39"/>
      <c r="C101" s="40"/>
      <c r="D101" s="226" t="s">
        <v>164</v>
      </c>
      <c r="E101" s="40"/>
      <c r="F101" s="236" t="s">
        <v>393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164</v>
      </c>
      <c r="AU101" s="17" t="s">
        <v>85</v>
      </c>
    </row>
    <row r="102" spans="1:65" s="2" customFormat="1" ht="24.15" customHeight="1">
      <c r="A102" s="38"/>
      <c r="B102" s="39"/>
      <c r="C102" s="205" t="s">
        <v>135</v>
      </c>
      <c r="D102" s="205" t="s">
        <v>131</v>
      </c>
      <c r="E102" s="206" t="s">
        <v>394</v>
      </c>
      <c r="F102" s="207" t="s">
        <v>395</v>
      </c>
      <c r="G102" s="208" t="s">
        <v>182</v>
      </c>
      <c r="H102" s="209">
        <v>100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46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135</v>
      </c>
      <c r="AT102" s="217" t="s">
        <v>131</v>
      </c>
      <c r="AU102" s="217" t="s">
        <v>85</v>
      </c>
      <c r="AY102" s="17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83</v>
      </c>
      <c r="BK102" s="218">
        <f>ROUND(I102*H102,2)</f>
        <v>0</v>
      </c>
      <c r="BL102" s="17" t="s">
        <v>135</v>
      </c>
      <c r="BM102" s="217" t="s">
        <v>396</v>
      </c>
    </row>
    <row r="103" spans="1:47" s="2" customFormat="1" ht="12">
      <c r="A103" s="38"/>
      <c r="B103" s="39"/>
      <c r="C103" s="40"/>
      <c r="D103" s="219" t="s">
        <v>137</v>
      </c>
      <c r="E103" s="40"/>
      <c r="F103" s="220" t="s">
        <v>397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137</v>
      </c>
      <c r="AU103" s="17" t="s">
        <v>85</v>
      </c>
    </row>
    <row r="104" spans="1:47" s="2" customFormat="1" ht="12">
      <c r="A104" s="38"/>
      <c r="B104" s="39"/>
      <c r="C104" s="40"/>
      <c r="D104" s="226" t="s">
        <v>164</v>
      </c>
      <c r="E104" s="40"/>
      <c r="F104" s="236" t="s">
        <v>388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164</v>
      </c>
      <c r="AU104" s="17" t="s">
        <v>85</v>
      </c>
    </row>
    <row r="105" spans="1:65" s="2" customFormat="1" ht="16.5" customHeight="1">
      <c r="A105" s="38"/>
      <c r="B105" s="39"/>
      <c r="C105" s="252" t="s">
        <v>208</v>
      </c>
      <c r="D105" s="252" t="s">
        <v>276</v>
      </c>
      <c r="E105" s="253" t="s">
        <v>398</v>
      </c>
      <c r="F105" s="254" t="s">
        <v>399</v>
      </c>
      <c r="G105" s="255" t="s">
        <v>182</v>
      </c>
      <c r="H105" s="256">
        <v>100</v>
      </c>
      <c r="I105" s="257"/>
      <c r="J105" s="258">
        <f>ROUND(I105*H105,2)</f>
        <v>0</v>
      </c>
      <c r="K105" s="259"/>
      <c r="L105" s="260"/>
      <c r="M105" s="261" t="s">
        <v>19</v>
      </c>
      <c r="N105" s="262" t="s">
        <v>46</v>
      </c>
      <c r="O105" s="84"/>
      <c r="P105" s="215">
        <f>O105*H105</f>
        <v>0</v>
      </c>
      <c r="Q105" s="215">
        <v>0.001</v>
      </c>
      <c r="R105" s="215">
        <f>Q105*H105</f>
        <v>0.1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279</v>
      </c>
      <c r="AT105" s="217" t="s">
        <v>276</v>
      </c>
      <c r="AU105" s="217" t="s">
        <v>85</v>
      </c>
      <c r="AY105" s="17" t="s">
        <v>129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83</v>
      </c>
      <c r="BK105" s="218">
        <f>ROUND(I105*H105,2)</f>
        <v>0</v>
      </c>
      <c r="BL105" s="17" t="s">
        <v>135</v>
      </c>
      <c r="BM105" s="217" t="s">
        <v>400</v>
      </c>
    </row>
    <row r="106" spans="1:65" s="2" customFormat="1" ht="24.15" customHeight="1">
      <c r="A106" s="38"/>
      <c r="B106" s="39"/>
      <c r="C106" s="205" t="s">
        <v>213</v>
      </c>
      <c r="D106" s="205" t="s">
        <v>131</v>
      </c>
      <c r="E106" s="206" t="s">
        <v>401</v>
      </c>
      <c r="F106" s="207" t="s">
        <v>402</v>
      </c>
      <c r="G106" s="208" t="s">
        <v>182</v>
      </c>
      <c r="H106" s="209">
        <v>145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46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135</v>
      </c>
      <c r="AT106" s="217" t="s">
        <v>131</v>
      </c>
      <c r="AU106" s="217" t="s">
        <v>85</v>
      </c>
      <c r="AY106" s="17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83</v>
      </c>
      <c r="BK106" s="218">
        <f>ROUND(I106*H106,2)</f>
        <v>0</v>
      </c>
      <c r="BL106" s="17" t="s">
        <v>135</v>
      </c>
      <c r="BM106" s="217" t="s">
        <v>403</v>
      </c>
    </row>
    <row r="107" spans="1:47" s="2" customFormat="1" ht="12">
      <c r="A107" s="38"/>
      <c r="B107" s="39"/>
      <c r="C107" s="40"/>
      <c r="D107" s="219" t="s">
        <v>137</v>
      </c>
      <c r="E107" s="40"/>
      <c r="F107" s="220" t="s">
        <v>404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137</v>
      </c>
      <c r="AU107" s="17" t="s">
        <v>85</v>
      </c>
    </row>
    <row r="108" spans="1:47" s="2" customFormat="1" ht="12">
      <c r="A108" s="38"/>
      <c r="B108" s="39"/>
      <c r="C108" s="40"/>
      <c r="D108" s="226" t="s">
        <v>164</v>
      </c>
      <c r="E108" s="40"/>
      <c r="F108" s="236" t="s">
        <v>393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164</v>
      </c>
      <c r="AU108" s="17" t="s">
        <v>85</v>
      </c>
    </row>
    <row r="109" spans="1:65" s="2" customFormat="1" ht="16.5" customHeight="1">
      <c r="A109" s="38"/>
      <c r="B109" s="39"/>
      <c r="C109" s="252" t="s">
        <v>230</v>
      </c>
      <c r="D109" s="252" t="s">
        <v>276</v>
      </c>
      <c r="E109" s="253" t="s">
        <v>405</v>
      </c>
      <c r="F109" s="254" t="s">
        <v>406</v>
      </c>
      <c r="G109" s="255" t="s">
        <v>182</v>
      </c>
      <c r="H109" s="256">
        <v>145</v>
      </c>
      <c r="I109" s="257"/>
      <c r="J109" s="258">
        <f>ROUND(I109*H109,2)</f>
        <v>0</v>
      </c>
      <c r="K109" s="259"/>
      <c r="L109" s="260"/>
      <c r="M109" s="261" t="s">
        <v>19</v>
      </c>
      <c r="N109" s="262" t="s">
        <v>46</v>
      </c>
      <c r="O109" s="84"/>
      <c r="P109" s="215">
        <f>O109*H109</f>
        <v>0</v>
      </c>
      <c r="Q109" s="215">
        <v>0.027</v>
      </c>
      <c r="R109" s="215">
        <f>Q109*H109</f>
        <v>3.915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279</v>
      </c>
      <c r="AT109" s="217" t="s">
        <v>276</v>
      </c>
      <c r="AU109" s="217" t="s">
        <v>85</v>
      </c>
      <c r="AY109" s="17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83</v>
      </c>
      <c r="BK109" s="218">
        <f>ROUND(I109*H109,2)</f>
        <v>0</v>
      </c>
      <c r="BL109" s="17" t="s">
        <v>135</v>
      </c>
      <c r="BM109" s="217" t="s">
        <v>407</v>
      </c>
    </row>
    <row r="110" spans="1:47" s="2" customFormat="1" ht="12">
      <c r="A110" s="38"/>
      <c r="B110" s="39"/>
      <c r="C110" s="40"/>
      <c r="D110" s="226" t="s">
        <v>164</v>
      </c>
      <c r="E110" s="40"/>
      <c r="F110" s="236" t="s">
        <v>408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164</v>
      </c>
      <c r="AU110" s="17" t="s">
        <v>85</v>
      </c>
    </row>
    <row r="111" spans="1:65" s="2" customFormat="1" ht="16.5" customHeight="1">
      <c r="A111" s="38"/>
      <c r="B111" s="39"/>
      <c r="C111" s="205" t="s">
        <v>279</v>
      </c>
      <c r="D111" s="205" t="s">
        <v>131</v>
      </c>
      <c r="E111" s="206" t="s">
        <v>409</v>
      </c>
      <c r="F111" s="207" t="s">
        <v>410</v>
      </c>
      <c r="G111" s="208" t="s">
        <v>182</v>
      </c>
      <c r="H111" s="209">
        <v>80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46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135</v>
      </c>
      <c r="AT111" s="217" t="s">
        <v>131</v>
      </c>
      <c r="AU111" s="217" t="s">
        <v>85</v>
      </c>
      <c r="AY111" s="17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83</v>
      </c>
      <c r="BK111" s="218">
        <f>ROUND(I111*H111,2)</f>
        <v>0</v>
      </c>
      <c r="BL111" s="17" t="s">
        <v>135</v>
      </c>
      <c r="BM111" s="217" t="s">
        <v>411</v>
      </c>
    </row>
    <row r="112" spans="1:47" s="2" customFormat="1" ht="12">
      <c r="A112" s="38"/>
      <c r="B112" s="39"/>
      <c r="C112" s="40"/>
      <c r="D112" s="219" t="s">
        <v>137</v>
      </c>
      <c r="E112" s="40"/>
      <c r="F112" s="220" t="s">
        <v>412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137</v>
      </c>
      <c r="AU112" s="17" t="s">
        <v>85</v>
      </c>
    </row>
    <row r="113" spans="1:47" s="2" customFormat="1" ht="12">
      <c r="A113" s="38"/>
      <c r="B113" s="39"/>
      <c r="C113" s="40"/>
      <c r="D113" s="226" t="s">
        <v>164</v>
      </c>
      <c r="E113" s="40"/>
      <c r="F113" s="236" t="s">
        <v>413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164</v>
      </c>
      <c r="AU113" s="17" t="s">
        <v>85</v>
      </c>
    </row>
    <row r="114" spans="1:65" s="2" customFormat="1" ht="16.5" customHeight="1">
      <c r="A114" s="38"/>
      <c r="B114" s="39"/>
      <c r="C114" s="252" t="s">
        <v>224</v>
      </c>
      <c r="D114" s="252" t="s">
        <v>276</v>
      </c>
      <c r="E114" s="253" t="s">
        <v>273</v>
      </c>
      <c r="F114" s="254" t="s">
        <v>414</v>
      </c>
      <c r="G114" s="255" t="s">
        <v>182</v>
      </c>
      <c r="H114" s="256">
        <v>80</v>
      </c>
      <c r="I114" s="257"/>
      <c r="J114" s="258">
        <f>ROUND(I114*H114,2)</f>
        <v>0</v>
      </c>
      <c r="K114" s="259"/>
      <c r="L114" s="260"/>
      <c r="M114" s="261" t="s">
        <v>19</v>
      </c>
      <c r="N114" s="262" t="s">
        <v>46</v>
      </c>
      <c r="O114" s="84"/>
      <c r="P114" s="215">
        <f>O114*H114</f>
        <v>0</v>
      </c>
      <c r="Q114" s="215">
        <v>5E-05</v>
      </c>
      <c r="R114" s="215">
        <f>Q114*H114</f>
        <v>0.004</v>
      </c>
      <c r="S114" s="215">
        <v>0</v>
      </c>
      <c r="T114" s="21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7" t="s">
        <v>279</v>
      </c>
      <c r="AT114" s="217" t="s">
        <v>276</v>
      </c>
      <c r="AU114" s="217" t="s">
        <v>85</v>
      </c>
      <c r="AY114" s="17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7" t="s">
        <v>83</v>
      </c>
      <c r="BK114" s="218">
        <f>ROUND(I114*H114,2)</f>
        <v>0</v>
      </c>
      <c r="BL114" s="17" t="s">
        <v>135</v>
      </c>
      <c r="BM114" s="217" t="s">
        <v>415</v>
      </c>
    </row>
    <row r="115" spans="1:65" s="2" customFormat="1" ht="16.5" customHeight="1">
      <c r="A115" s="38"/>
      <c r="B115" s="39"/>
      <c r="C115" s="205" t="s">
        <v>179</v>
      </c>
      <c r="D115" s="205" t="s">
        <v>131</v>
      </c>
      <c r="E115" s="206" t="s">
        <v>416</v>
      </c>
      <c r="F115" s="207" t="s">
        <v>417</v>
      </c>
      <c r="G115" s="208" t="s">
        <v>182</v>
      </c>
      <c r="H115" s="209">
        <v>145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0.015</v>
      </c>
      <c r="R115" s="215">
        <f>Q115*H115</f>
        <v>2.175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135</v>
      </c>
      <c r="AT115" s="217" t="s">
        <v>131</v>
      </c>
      <c r="AU115" s="217" t="s">
        <v>85</v>
      </c>
      <c r="AY115" s="17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83</v>
      </c>
      <c r="BK115" s="218">
        <f>ROUND(I115*H115,2)</f>
        <v>0</v>
      </c>
      <c r="BL115" s="17" t="s">
        <v>135</v>
      </c>
      <c r="BM115" s="217" t="s">
        <v>418</v>
      </c>
    </row>
    <row r="116" spans="1:65" s="2" customFormat="1" ht="16.5" customHeight="1">
      <c r="A116" s="38"/>
      <c r="B116" s="39"/>
      <c r="C116" s="205" t="s">
        <v>333</v>
      </c>
      <c r="D116" s="205" t="s">
        <v>131</v>
      </c>
      <c r="E116" s="206" t="s">
        <v>419</v>
      </c>
      <c r="F116" s="207" t="s">
        <v>420</v>
      </c>
      <c r="G116" s="208" t="s">
        <v>182</v>
      </c>
      <c r="H116" s="209">
        <v>100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46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135</v>
      </c>
      <c r="AT116" s="217" t="s">
        <v>131</v>
      </c>
      <c r="AU116" s="217" t="s">
        <v>85</v>
      </c>
      <c r="AY116" s="17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83</v>
      </c>
      <c r="BK116" s="218">
        <f>ROUND(I116*H116,2)</f>
        <v>0</v>
      </c>
      <c r="BL116" s="17" t="s">
        <v>135</v>
      </c>
      <c r="BM116" s="217" t="s">
        <v>421</v>
      </c>
    </row>
    <row r="117" spans="1:47" s="2" customFormat="1" ht="12">
      <c r="A117" s="38"/>
      <c r="B117" s="39"/>
      <c r="C117" s="40"/>
      <c r="D117" s="219" t="s">
        <v>137</v>
      </c>
      <c r="E117" s="40"/>
      <c r="F117" s="220" t="s">
        <v>422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137</v>
      </c>
      <c r="AU117" s="17" t="s">
        <v>85</v>
      </c>
    </row>
    <row r="118" spans="1:65" s="2" customFormat="1" ht="21.75" customHeight="1">
      <c r="A118" s="38"/>
      <c r="B118" s="39"/>
      <c r="C118" s="205" t="s">
        <v>327</v>
      </c>
      <c r="D118" s="205" t="s">
        <v>131</v>
      </c>
      <c r="E118" s="206" t="s">
        <v>423</v>
      </c>
      <c r="F118" s="207" t="s">
        <v>424</v>
      </c>
      <c r="G118" s="208" t="s">
        <v>182</v>
      </c>
      <c r="H118" s="209">
        <v>145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46</v>
      </c>
      <c r="O118" s="84"/>
      <c r="P118" s="215">
        <f>O118*H118</f>
        <v>0</v>
      </c>
      <c r="Q118" s="215">
        <v>0.0020824</v>
      </c>
      <c r="R118" s="215">
        <f>Q118*H118</f>
        <v>0.301948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135</v>
      </c>
      <c r="AT118" s="217" t="s">
        <v>131</v>
      </c>
      <c r="AU118" s="217" t="s">
        <v>85</v>
      </c>
      <c r="AY118" s="17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83</v>
      </c>
      <c r="BK118" s="218">
        <f>ROUND(I118*H118,2)</f>
        <v>0</v>
      </c>
      <c r="BL118" s="17" t="s">
        <v>135</v>
      </c>
      <c r="BM118" s="217" t="s">
        <v>425</v>
      </c>
    </row>
    <row r="119" spans="1:47" s="2" customFormat="1" ht="12">
      <c r="A119" s="38"/>
      <c r="B119" s="39"/>
      <c r="C119" s="40"/>
      <c r="D119" s="219" t="s">
        <v>137</v>
      </c>
      <c r="E119" s="40"/>
      <c r="F119" s="220" t="s">
        <v>426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137</v>
      </c>
      <c r="AU119" s="17" t="s">
        <v>85</v>
      </c>
    </row>
    <row r="120" spans="1:47" s="2" customFormat="1" ht="12">
      <c r="A120" s="38"/>
      <c r="B120" s="39"/>
      <c r="C120" s="40"/>
      <c r="D120" s="226" t="s">
        <v>164</v>
      </c>
      <c r="E120" s="40"/>
      <c r="F120" s="236" t="s">
        <v>427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164</v>
      </c>
      <c r="AU120" s="17" t="s">
        <v>85</v>
      </c>
    </row>
    <row r="121" spans="1:65" s="2" customFormat="1" ht="24.15" customHeight="1">
      <c r="A121" s="38"/>
      <c r="B121" s="39"/>
      <c r="C121" s="205" t="s">
        <v>249</v>
      </c>
      <c r="D121" s="205" t="s">
        <v>131</v>
      </c>
      <c r="E121" s="206" t="s">
        <v>428</v>
      </c>
      <c r="F121" s="207" t="s">
        <v>429</v>
      </c>
      <c r="G121" s="208" t="s">
        <v>182</v>
      </c>
      <c r="H121" s="209">
        <v>39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46</v>
      </c>
      <c r="O121" s="84"/>
      <c r="P121" s="215">
        <f>O121*H121</f>
        <v>0</v>
      </c>
      <c r="Q121" s="215">
        <v>0.021352</v>
      </c>
      <c r="R121" s="215">
        <f>Q121*H121</f>
        <v>0.832728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135</v>
      </c>
      <c r="AT121" s="217" t="s">
        <v>131</v>
      </c>
      <c r="AU121" s="217" t="s">
        <v>85</v>
      </c>
      <c r="AY121" s="17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83</v>
      </c>
      <c r="BK121" s="218">
        <f>ROUND(I121*H121,2)</f>
        <v>0</v>
      </c>
      <c r="BL121" s="17" t="s">
        <v>135</v>
      </c>
      <c r="BM121" s="217" t="s">
        <v>430</v>
      </c>
    </row>
    <row r="122" spans="1:47" s="2" customFormat="1" ht="12">
      <c r="A122" s="38"/>
      <c r="B122" s="39"/>
      <c r="C122" s="40"/>
      <c r="D122" s="219" t="s">
        <v>137</v>
      </c>
      <c r="E122" s="40"/>
      <c r="F122" s="220" t="s">
        <v>431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137</v>
      </c>
      <c r="AU122" s="17" t="s">
        <v>85</v>
      </c>
    </row>
    <row r="123" spans="1:47" s="2" customFormat="1" ht="12">
      <c r="A123" s="38"/>
      <c r="B123" s="39"/>
      <c r="C123" s="40"/>
      <c r="D123" s="226" t="s">
        <v>164</v>
      </c>
      <c r="E123" s="40"/>
      <c r="F123" s="236" t="s">
        <v>432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164</v>
      </c>
      <c r="AU123" s="17" t="s">
        <v>85</v>
      </c>
    </row>
    <row r="124" spans="1:65" s="2" customFormat="1" ht="16.5" customHeight="1">
      <c r="A124" s="38"/>
      <c r="B124" s="39"/>
      <c r="C124" s="205" t="s">
        <v>288</v>
      </c>
      <c r="D124" s="205" t="s">
        <v>131</v>
      </c>
      <c r="E124" s="206" t="s">
        <v>433</v>
      </c>
      <c r="F124" s="207" t="s">
        <v>434</v>
      </c>
      <c r="G124" s="208" t="s">
        <v>134</v>
      </c>
      <c r="H124" s="209">
        <v>245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46</v>
      </c>
      <c r="O124" s="84"/>
      <c r="P124" s="215">
        <f>O124*H124</f>
        <v>0</v>
      </c>
      <c r="Q124" s="215">
        <v>0.005</v>
      </c>
      <c r="R124" s="215">
        <f>Q124*H124</f>
        <v>1.225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135</v>
      </c>
      <c r="AT124" s="217" t="s">
        <v>131</v>
      </c>
      <c r="AU124" s="217" t="s">
        <v>85</v>
      </c>
      <c r="AY124" s="17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83</v>
      </c>
      <c r="BK124" s="218">
        <f>ROUND(I124*H124,2)</f>
        <v>0</v>
      </c>
      <c r="BL124" s="17" t="s">
        <v>135</v>
      </c>
      <c r="BM124" s="217" t="s">
        <v>435</v>
      </c>
    </row>
    <row r="125" spans="1:47" s="2" customFormat="1" ht="12">
      <c r="A125" s="38"/>
      <c r="B125" s="39"/>
      <c r="C125" s="40"/>
      <c r="D125" s="226" t="s">
        <v>164</v>
      </c>
      <c r="E125" s="40"/>
      <c r="F125" s="236" t="s">
        <v>436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164</v>
      </c>
      <c r="AU125" s="17" t="s">
        <v>85</v>
      </c>
    </row>
    <row r="126" spans="1:65" s="2" customFormat="1" ht="16.5" customHeight="1">
      <c r="A126" s="38"/>
      <c r="B126" s="39"/>
      <c r="C126" s="205" t="s">
        <v>189</v>
      </c>
      <c r="D126" s="205" t="s">
        <v>131</v>
      </c>
      <c r="E126" s="206" t="s">
        <v>437</v>
      </c>
      <c r="F126" s="207" t="s">
        <v>438</v>
      </c>
      <c r="G126" s="208" t="s">
        <v>142</v>
      </c>
      <c r="H126" s="209">
        <v>10.14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46</v>
      </c>
      <c r="O126" s="84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135</v>
      </c>
      <c r="AT126" s="217" t="s">
        <v>131</v>
      </c>
      <c r="AU126" s="217" t="s">
        <v>85</v>
      </c>
      <c r="AY126" s="17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83</v>
      </c>
      <c r="BK126" s="218">
        <f>ROUND(I126*H126,2)</f>
        <v>0</v>
      </c>
      <c r="BL126" s="17" t="s">
        <v>135</v>
      </c>
      <c r="BM126" s="217" t="s">
        <v>439</v>
      </c>
    </row>
    <row r="127" spans="1:47" s="2" customFormat="1" ht="12">
      <c r="A127" s="38"/>
      <c r="B127" s="39"/>
      <c r="C127" s="40"/>
      <c r="D127" s="219" t="s">
        <v>137</v>
      </c>
      <c r="E127" s="40"/>
      <c r="F127" s="220" t="s">
        <v>440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85</v>
      </c>
    </row>
    <row r="128" spans="1:47" s="2" customFormat="1" ht="12">
      <c r="A128" s="38"/>
      <c r="B128" s="39"/>
      <c r="C128" s="40"/>
      <c r="D128" s="226" t="s">
        <v>164</v>
      </c>
      <c r="E128" s="40"/>
      <c r="F128" s="236" t="s">
        <v>441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164</v>
      </c>
      <c r="AU128" s="17" t="s">
        <v>85</v>
      </c>
    </row>
    <row r="129" spans="1:51" s="13" customFormat="1" ht="12">
      <c r="A129" s="13"/>
      <c r="B129" s="224"/>
      <c r="C129" s="225"/>
      <c r="D129" s="226" t="s">
        <v>157</v>
      </c>
      <c r="E129" s="227" t="s">
        <v>19</v>
      </c>
      <c r="F129" s="228" t="s">
        <v>442</v>
      </c>
      <c r="G129" s="225"/>
      <c r="H129" s="229">
        <v>10.14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157</v>
      </c>
      <c r="AU129" s="235" t="s">
        <v>85</v>
      </c>
      <c r="AV129" s="13" t="s">
        <v>85</v>
      </c>
      <c r="AW129" s="13" t="s">
        <v>34</v>
      </c>
      <c r="AX129" s="13" t="s">
        <v>83</v>
      </c>
      <c r="AY129" s="235" t="s">
        <v>129</v>
      </c>
    </row>
    <row r="130" spans="1:65" s="2" customFormat="1" ht="16.5" customHeight="1">
      <c r="A130" s="38"/>
      <c r="B130" s="39"/>
      <c r="C130" s="205" t="s">
        <v>194</v>
      </c>
      <c r="D130" s="205" t="s">
        <v>131</v>
      </c>
      <c r="E130" s="206" t="s">
        <v>140</v>
      </c>
      <c r="F130" s="207" t="s">
        <v>141</v>
      </c>
      <c r="G130" s="208" t="s">
        <v>142</v>
      </c>
      <c r="H130" s="209">
        <v>10.14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46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135</v>
      </c>
      <c r="AT130" s="217" t="s">
        <v>131</v>
      </c>
      <c r="AU130" s="217" t="s">
        <v>85</v>
      </c>
      <c r="AY130" s="17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83</v>
      </c>
      <c r="BK130" s="218">
        <f>ROUND(I130*H130,2)</f>
        <v>0</v>
      </c>
      <c r="BL130" s="17" t="s">
        <v>135</v>
      </c>
      <c r="BM130" s="217" t="s">
        <v>443</v>
      </c>
    </row>
    <row r="131" spans="1:47" s="2" customFormat="1" ht="12">
      <c r="A131" s="38"/>
      <c r="B131" s="39"/>
      <c r="C131" s="40"/>
      <c r="D131" s="219" t="s">
        <v>137</v>
      </c>
      <c r="E131" s="40"/>
      <c r="F131" s="220" t="s">
        <v>144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85</v>
      </c>
    </row>
    <row r="132" spans="1:47" s="2" customFormat="1" ht="12">
      <c r="A132" s="38"/>
      <c r="B132" s="39"/>
      <c r="C132" s="40"/>
      <c r="D132" s="226" t="s">
        <v>164</v>
      </c>
      <c r="E132" s="40"/>
      <c r="F132" s="236" t="s">
        <v>441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164</v>
      </c>
      <c r="AU132" s="17" t="s">
        <v>85</v>
      </c>
    </row>
    <row r="133" spans="1:65" s="2" customFormat="1" ht="16.5" customHeight="1">
      <c r="A133" s="38"/>
      <c r="B133" s="39"/>
      <c r="C133" s="205" t="s">
        <v>7</v>
      </c>
      <c r="D133" s="205" t="s">
        <v>131</v>
      </c>
      <c r="E133" s="206" t="s">
        <v>444</v>
      </c>
      <c r="F133" s="207" t="s">
        <v>445</v>
      </c>
      <c r="G133" s="208" t="s">
        <v>154</v>
      </c>
      <c r="H133" s="209">
        <v>166.5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46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135</v>
      </c>
      <c r="AT133" s="217" t="s">
        <v>131</v>
      </c>
      <c r="AU133" s="217" t="s">
        <v>85</v>
      </c>
      <c r="AY133" s="17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83</v>
      </c>
      <c r="BK133" s="218">
        <f>ROUND(I133*H133,2)</f>
        <v>0</v>
      </c>
      <c r="BL133" s="17" t="s">
        <v>135</v>
      </c>
      <c r="BM133" s="217" t="s">
        <v>446</v>
      </c>
    </row>
    <row r="134" spans="1:47" s="2" customFormat="1" ht="12">
      <c r="A134" s="38"/>
      <c r="B134" s="39"/>
      <c r="C134" s="40"/>
      <c r="D134" s="226" t="s">
        <v>164</v>
      </c>
      <c r="E134" s="40"/>
      <c r="F134" s="236" t="s">
        <v>441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164</v>
      </c>
      <c r="AU134" s="17" t="s">
        <v>85</v>
      </c>
    </row>
    <row r="135" spans="1:51" s="13" customFormat="1" ht="12">
      <c r="A135" s="13"/>
      <c r="B135" s="224"/>
      <c r="C135" s="225"/>
      <c r="D135" s="226" t="s">
        <v>157</v>
      </c>
      <c r="E135" s="227" t="s">
        <v>19</v>
      </c>
      <c r="F135" s="228" t="s">
        <v>447</v>
      </c>
      <c r="G135" s="225"/>
      <c r="H135" s="229">
        <v>130.5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157</v>
      </c>
      <c r="AU135" s="235" t="s">
        <v>85</v>
      </c>
      <c r="AV135" s="13" t="s">
        <v>85</v>
      </c>
      <c r="AW135" s="13" t="s">
        <v>34</v>
      </c>
      <c r="AX135" s="13" t="s">
        <v>75</v>
      </c>
      <c r="AY135" s="235" t="s">
        <v>129</v>
      </c>
    </row>
    <row r="136" spans="1:51" s="13" customFormat="1" ht="12">
      <c r="A136" s="13"/>
      <c r="B136" s="224"/>
      <c r="C136" s="225"/>
      <c r="D136" s="226" t="s">
        <v>157</v>
      </c>
      <c r="E136" s="227" t="s">
        <v>19</v>
      </c>
      <c r="F136" s="228" t="s">
        <v>448</v>
      </c>
      <c r="G136" s="225"/>
      <c r="H136" s="229">
        <v>36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157</v>
      </c>
      <c r="AU136" s="235" t="s">
        <v>85</v>
      </c>
      <c r="AV136" s="13" t="s">
        <v>85</v>
      </c>
      <c r="AW136" s="13" t="s">
        <v>34</v>
      </c>
      <c r="AX136" s="13" t="s">
        <v>75</v>
      </c>
      <c r="AY136" s="235" t="s">
        <v>129</v>
      </c>
    </row>
    <row r="137" spans="1:51" s="14" customFormat="1" ht="12">
      <c r="A137" s="14"/>
      <c r="B137" s="237"/>
      <c r="C137" s="238"/>
      <c r="D137" s="226" t="s">
        <v>157</v>
      </c>
      <c r="E137" s="239" t="s">
        <v>19</v>
      </c>
      <c r="F137" s="240" t="s">
        <v>243</v>
      </c>
      <c r="G137" s="238"/>
      <c r="H137" s="241">
        <v>166.5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157</v>
      </c>
      <c r="AU137" s="247" t="s">
        <v>85</v>
      </c>
      <c r="AV137" s="14" t="s">
        <v>135</v>
      </c>
      <c r="AW137" s="14" t="s">
        <v>34</v>
      </c>
      <c r="AX137" s="14" t="s">
        <v>83</v>
      </c>
      <c r="AY137" s="247" t="s">
        <v>129</v>
      </c>
    </row>
    <row r="138" spans="1:65" s="2" customFormat="1" ht="16.5" customHeight="1">
      <c r="A138" s="38"/>
      <c r="B138" s="39"/>
      <c r="C138" s="205" t="s">
        <v>203</v>
      </c>
      <c r="D138" s="205" t="s">
        <v>131</v>
      </c>
      <c r="E138" s="206" t="s">
        <v>449</v>
      </c>
      <c r="F138" s="207" t="s">
        <v>450</v>
      </c>
      <c r="G138" s="208" t="s">
        <v>182</v>
      </c>
      <c r="H138" s="209">
        <v>435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46</v>
      </c>
      <c r="O138" s="84"/>
      <c r="P138" s="215">
        <f>O138*H138</f>
        <v>0</v>
      </c>
      <c r="Q138" s="215">
        <v>0.015</v>
      </c>
      <c r="R138" s="215">
        <f>Q138*H138</f>
        <v>6.5249999999999995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135</v>
      </c>
      <c r="AT138" s="217" t="s">
        <v>131</v>
      </c>
      <c r="AU138" s="217" t="s">
        <v>85</v>
      </c>
      <c r="AY138" s="17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83</v>
      </c>
      <c r="BK138" s="218">
        <f>ROUND(I138*H138,2)</f>
        <v>0</v>
      </c>
      <c r="BL138" s="17" t="s">
        <v>135</v>
      </c>
      <c r="BM138" s="217" t="s">
        <v>451</v>
      </c>
    </row>
    <row r="139" spans="1:47" s="2" customFormat="1" ht="12">
      <c r="A139" s="38"/>
      <c r="B139" s="39"/>
      <c r="C139" s="40"/>
      <c r="D139" s="226" t="s">
        <v>164</v>
      </c>
      <c r="E139" s="40"/>
      <c r="F139" s="236" t="s">
        <v>441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164</v>
      </c>
      <c r="AU139" s="17" t="s">
        <v>85</v>
      </c>
    </row>
    <row r="140" spans="1:51" s="13" customFormat="1" ht="12">
      <c r="A140" s="13"/>
      <c r="B140" s="224"/>
      <c r="C140" s="225"/>
      <c r="D140" s="226" t="s">
        <v>157</v>
      </c>
      <c r="E140" s="227" t="s">
        <v>19</v>
      </c>
      <c r="F140" s="228" t="s">
        <v>452</v>
      </c>
      <c r="G140" s="225"/>
      <c r="H140" s="229">
        <v>435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157</v>
      </c>
      <c r="AU140" s="235" t="s">
        <v>85</v>
      </c>
      <c r="AV140" s="13" t="s">
        <v>85</v>
      </c>
      <c r="AW140" s="13" t="s">
        <v>34</v>
      </c>
      <c r="AX140" s="13" t="s">
        <v>83</v>
      </c>
      <c r="AY140" s="235" t="s">
        <v>129</v>
      </c>
    </row>
    <row r="141" spans="1:65" s="2" customFormat="1" ht="16.5" customHeight="1">
      <c r="A141" s="38"/>
      <c r="B141" s="39"/>
      <c r="C141" s="205" t="s">
        <v>219</v>
      </c>
      <c r="D141" s="205" t="s">
        <v>131</v>
      </c>
      <c r="E141" s="206" t="s">
        <v>453</v>
      </c>
      <c r="F141" s="207" t="s">
        <v>454</v>
      </c>
      <c r="G141" s="208" t="s">
        <v>182</v>
      </c>
      <c r="H141" s="209">
        <v>735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46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135</v>
      </c>
      <c r="AT141" s="217" t="s">
        <v>131</v>
      </c>
      <c r="AU141" s="217" t="s">
        <v>85</v>
      </c>
      <c r="AY141" s="17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83</v>
      </c>
      <c r="BK141" s="218">
        <f>ROUND(I141*H141,2)</f>
        <v>0</v>
      </c>
      <c r="BL141" s="17" t="s">
        <v>135</v>
      </c>
      <c r="BM141" s="217" t="s">
        <v>455</v>
      </c>
    </row>
    <row r="142" spans="1:47" s="2" customFormat="1" ht="12">
      <c r="A142" s="38"/>
      <c r="B142" s="39"/>
      <c r="C142" s="40"/>
      <c r="D142" s="226" t="s">
        <v>164</v>
      </c>
      <c r="E142" s="40"/>
      <c r="F142" s="236" t="s">
        <v>441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164</v>
      </c>
      <c r="AU142" s="17" t="s">
        <v>85</v>
      </c>
    </row>
    <row r="143" spans="1:51" s="13" customFormat="1" ht="12">
      <c r="A143" s="13"/>
      <c r="B143" s="224"/>
      <c r="C143" s="225"/>
      <c r="D143" s="226" t="s">
        <v>157</v>
      </c>
      <c r="E143" s="227" t="s">
        <v>19</v>
      </c>
      <c r="F143" s="228" t="s">
        <v>456</v>
      </c>
      <c r="G143" s="225"/>
      <c r="H143" s="229">
        <v>735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157</v>
      </c>
      <c r="AU143" s="235" t="s">
        <v>85</v>
      </c>
      <c r="AV143" s="13" t="s">
        <v>85</v>
      </c>
      <c r="AW143" s="13" t="s">
        <v>34</v>
      </c>
      <c r="AX143" s="13" t="s">
        <v>83</v>
      </c>
      <c r="AY143" s="235" t="s">
        <v>129</v>
      </c>
    </row>
    <row r="144" spans="1:65" s="2" customFormat="1" ht="16.5" customHeight="1">
      <c r="A144" s="38"/>
      <c r="B144" s="39"/>
      <c r="C144" s="205" t="s">
        <v>244</v>
      </c>
      <c r="D144" s="205" t="s">
        <v>131</v>
      </c>
      <c r="E144" s="206" t="s">
        <v>457</v>
      </c>
      <c r="F144" s="207" t="s">
        <v>458</v>
      </c>
      <c r="G144" s="208" t="s">
        <v>134</v>
      </c>
      <c r="H144" s="209">
        <v>735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46</v>
      </c>
      <c r="O144" s="84"/>
      <c r="P144" s="215">
        <f>O144*H144</f>
        <v>0</v>
      </c>
      <c r="Q144" s="215">
        <v>0.005</v>
      </c>
      <c r="R144" s="215">
        <f>Q144*H144</f>
        <v>3.6750000000000003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135</v>
      </c>
      <c r="AT144" s="217" t="s">
        <v>131</v>
      </c>
      <c r="AU144" s="217" t="s">
        <v>85</v>
      </c>
      <c r="AY144" s="17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83</v>
      </c>
      <c r="BK144" s="218">
        <f>ROUND(I144*H144,2)</f>
        <v>0</v>
      </c>
      <c r="BL144" s="17" t="s">
        <v>135</v>
      </c>
      <c r="BM144" s="217" t="s">
        <v>459</v>
      </c>
    </row>
    <row r="145" spans="1:47" s="2" customFormat="1" ht="12">
      <c r="A145" s="38"/>
      <c r="B145" s="39"/>
      <c r="C145" s="40"/>
      <c r="D145" s="226" t="s">
        <v>164</v>
      </c>
      <c r="E145" s="40"/>
      <c r="F145" s="236" t="s">
        <v>441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164</v>
      </c>
      <c r="AU145" s="17" t="s">
        <v>85</v>
      </c>
    </row>
    <row r="146" spans="1:51" s="13" customFormat="1" ht="12">
      <c r="A146" s="13"/>
      <c r="B146" s="224"/>
      <c r="C146" s="225"/>
      <c r="D146" s="226" t="s">
        <v>157</v>
      </c>
      <c r="E146" s="227" t="s">
        <v>19</v>
      </c>
      <c r="F146" s="228" t="s">
        <v>460</v>
      </c>
      <c r="G146" s="225"/>
      <c r="H146" s="229">
        <v>735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157</v>
      </c>
      <c r="AU146" s="235" t="s">
        <v>85</v>
      </c>
      <c r="AV146" s="13" t="s">
        <v>85</v>
      </c>
      <c r="AW146" s="13" t="s">
        <v>34</v>
      </c>
      <c r="AX146" s="13" t="s">
        <v>83</v>
      </c>
      <c r="AY146" s="235" t="s">
        <v>129</v>
      </c>
    </row>
    <row r="147" spans="1:63" s="12" customFormat="1" ht="22.8" customHeight="1">
      <c r="A147" s="12"/>
      <c r="B147" s="189"/>
      <c r="C147" s="190"/>
      <c r="D147" s="191" t="s">
        <v>74</v>
      </c>
      <c r="E147" s="203" t="s">
        <v>174</v>
      </c>
      <c r="F147" s="203" t="s">
        <v>461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SUM(P148:P155)</f>
        <v>0</v>
      </c>
      <c r="Q147" s="197"/>
      <c r="R147" s="198">
        <f>SUM(R148:R155)</f>
        <v>0.9480000000000002</v>
      </c>
      <c r="S147" s="197"/>
      <c r="T147" s="199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83</v>
      </c>
      <c r="AT147" s="201" t="s">
        <v>74</v>
      </c>
      <c r="AU147" s="201" t="s">
        <v>83</v>
      </c>
      <c r="AY147" s="200" t="s">
        <v>129</v>
      </c>
      <c r="BK147" s="202">
        <f>SUM(BK148:BK155)</f>
        <v>0</v>
      </c>
    </row>
    <row r="148" spans="1:65" s="2" customFormat="1" ht="24.15" customHeight="1">
      <c r="A148" s="38"/>
      <c r="B148" s="39"/>
      <c r="C148" s="205" t="s">
        <v>462</v>
      </c>
      <c r="D148" s="205" t="s">
        <v>131</v>
      </c>
      <c r="E148" s="206" t="s">
        <v>463</v>
      </c>
      <c r="F148" s="207" t="s">
        <v>464</v>
      </c>
      <c r="G148" s="208" t="s">
        <v>182</v>
      </c>
      <c r="H148" s="209">
        <v>56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46</v>
      </c>
      <c r="O148" s="8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135</v>
      </c>
      <c r="AT148" s="217" t="s">
        <v>131</v>
      </c>
      <c r="AU148" s="217" t="s">
        <v>85</v>
      </c>
      <c r="AY148" s="17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83</v>
      </c>
      <c r="BK148" s="218">
        <f>ROUND(I148*H148,2)</f>
        <v>0</v>
      </c>
      <c r="BL148" s="17" t="s">
        <v>135</v>
      </c>
      <c r="BM148" s="217" t="s">
        <v>465</v>
      </c>
    </row>
    <row r="149" spans="1:47" s="2" customFormat="1" ht="12">
      <c r="A149" s="38"/>
      <c r="B149" s="39"/>
      <c r="C149" s="40"/>
      <c r="D149" s="219" t="s">
        <v>137</v>
      </c>
      <c r="E149" s="40"/>
      <c r="F149" s="220" t="s">
        <v>466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85</v>
      </c>
    </row>
    <row r="150" spans="1:47" s="2" customFormat="1" ht="12">
      <c r="A150" s="38"/>
      <c r="B150" s="39"/>
      <c r="C150" s="40"/>
      <c r="D150" s="226" t="s">
        <v>164</v>
      </c>
      <c r="E150" s="40"/>
      <c r="F150" s="236" t="s">
        <v>467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85</v>
      </c>
    </row>
    <row r="151" spans="1:65" s="2" customFormat="1" ht="16.5" customHeight="1">
      <c r="A151" s="38"/>
      <c r="B151" s="39"/>
      <c r="C151" s="252" t="s">
        <v>145</v>
      </c>
      <c r="D151" s="252" t="s">
        <v>276</v>
      </c>
      <c r="E151" s="253" t="s">
        <v>468</v>
      </c>
      <c r="F151" s="254" t="s">
        <v>469</v>
      </c>
      <c r="G151" s="255" t="s">
        <v>154</v>
      </c>
      <c r="H151" s="256">
        <v>1.12</v>
      </c>
      <c r="I151" s="257"/>
      <c r="J151" s="258">
        <f>ROUND(I151*H151,2)</f>
        <v>0</v>
      </c>
      <c r="K151" s="259"/>
      <c r="L151" s="260"/>
      <c r="M151" s="261" t="s">
        <v>19</v>
      </c>
      <c r="N151" s="262" t="s">
        <v>46</v>
      </c>
      <c r="O151" s="84"/>
      <c r="P151" s="215">
        <f>O151*H151</f>
        <v>0</v>
      </c>
      <c r="Q151" s="215">
        <v>0.65</v>
      </c>
      <c r="R151" s="215">
        <f>Q151*H151</f>
        <v>0.7280000000000001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279</v>
      </c>
      <c r="AT151" s="217" t="s">
        <v>276</v>
      </c>
      <c r="AU151" s="217" t="s">
        <v>85</v>
      </c>
      <c r="AY151" s="17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83</v>
      </c>
      <c r="BK151" s="218">
        <f>ROUND(I151*H151,2)</f>
        <v>0</v>
      </c>
      <c r="BL151" s="17" t="s">
        <v>135</v>
      </c>
      <c r="BM151" s="217" t="s">
        <v>470</v>
      </c>
    </row>
    <row r="152" spans="1:51" s="13" customFormat="1" ht="12">
      <c r="A152" s="13"/>
      <c r="B152" s="224"/>
      <c r="C152" s="225"/>
      <c r="D152" s="226" t="s">
        <v>157</v>
      </c>
      <c r="E152" s="225"/>
      <c r="F152" s="228" t="s">
        <v>471</v>
      </c>
      <c r="G152" s="225"/>
      <c r="H152" s="229">
        <v>1.12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157</v>
      </c>
      <c r="AU152" s="235" t="s">
        <v>85</v>
      </c>
      <c r="AV152" s="13" t="s">
        <v>85</v>
      </c>
      <c r="AW152" s="13" t="s">
        <v>4</v>
      </c>
      <c r="AX152" s="13" t="s">
        <v>83</v>
      </c>
      <c r="AY152" s="235" t="s">
        <v>129</v>
      </c>
    </row>
    <row r="153" spans="1:65" s="2" customFormat="1" ht="16.5" customHeight="1">
      <c r="A153" s="38"/>
      <c r="B153" s="39"/>
      <c r="C153" s="205" t="s">
        <v>151</v>
      </c>
      <c r="D153" s="205" t="s">
        <v>131</v>
      </c>
      <c r="E153" s="206" t="s">
        <v>472</v>
      </c>
      <c r="F153" s="207" t="s">
        <v>473</v>
      </c>
      <c r="G153" s="208" t="s">
        <v>182</v>
      </c>
      <c r="H153" s="209">
        <v>100</v>
      </c>
      <c r="I153" s="210"/>
      <c r="J153" s="211">
        <f>ROUND(I153*H153,2)</f>
        <v>0</v>
      </c>
      <c r="K153" s="212"/>
      <c r="L153" s="44"/>
      <c r="M153" s="213" t="s">
        <v>19</v>
      </c>
      <c r="N153" s="214" t="s">
        <v>46</v>
      </c>
      <c r="O153" s="84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7" t="s">
        <v>135</v>
      </c>
      <c r="AT153" s="217" t="s">
        <v>131</v>
      </c>
      <c r="AU153" s="217" t="s">
        <v>85</v>
      </c>
      <c r="AY153" s="17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7" t="s">
        <v>83</v>
      </c>
      <c r="BK153" s="218">
        <f>ROUND(I153*H153,2)</f>
        <v>0</v>
      </c>
      <c r="BL153" s="17" t="s">
        <v>135</v>
      </c>
      <c r="BM153" s="217" t="s">
        <v>474</v>
      </c>
    </row>
    <row r="154" spans="1:65" s="2" customFormat="1" ht="16.5" customHeight="1">
      <c r="A154" s="38"/>
      <c r="B154" s="39"/>
      <c r="C154" s="252" t="s">
        <v>159</v>
      </c>
      <c r="D154" s="252" t="s">
        <v>276</v>
      </c>
      <c r="E154" s="253" t="s">
        <v>475</v>
      </c>
      <c r="F154" s="254" t="s">
        <v>476</v>
      </c>
      <c r="G154" s="255" t="s">
        <v>154</v>
      </c>
      <c r="H154" s="256">
        <v>0.4</v>
      </c>
      <c r="I154" s="257"/>
      <c r="J154" s="258">
        <f>ROUND(I154*H154,2)</f>
        <v>0</v>
      </c>
      <c r="K154" s="259"/>
      <c r="L154" s="260"/>
      <c r="M154" s="261" t="s">
        <v>19</v>
      </c>
      <c r="N154" s="262" t="s">
        <v>46</v>
      </c>
      <c r="O154" s="84"/>
      <c r="P154" s="215">
        <f>O154*H154</f>
        <v>0</v>
      </c>
      <c r="Q154" s="215">
        <v>0.55</v>
      </c>
      <c r="R154" s="215">
        <f>Q154*H154</f>
        <v>0.22000000000000003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279</v>
      </c>
      <c r="AT154" s="217" t="s">
        <v>276</v>
      </c>
      <c r="AU154" s="217" t="s">
        <v>85</v>
      </c>
      <c r="AY154" s="17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83</v>
      </c>
      <c r="BK154" s="218">
        <f>ROUND(I154*H154,2)</f>
        <v>0</v>
      </c>
      <c r="BL154" s="17" t="s">
        <v>135</v>
      </c>
      <c r="BM154" s="217" t="s">
        <v>477</v>
      </c>
    </row>
    <row r="155" spans="1:47" s="2" customFormat="1" ht="12">
      <c r="A155" s="38"/>
      <c r="B155" s="39"/>
      <c r="C155" s="40"/>
      <c r="D155" s="226" t="s">
        <v>164</v>
      </c>
      <c r="E155" s="40"/>
      <c r="F155" s="236" t="s">
        <v>478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164</v>
      </c>
      <c r="AU155" s="17" t="s">
        <v>85</v>
      </c>
    </row>
    <row r="156" spans="1:63" s="12" customFormat="1" ht="22.8" customHeight="1">
      <c r="A156" s="12"/>
      <c r="B156" s="189"/>
      <c r="C156" s="190"/>
      <c r="D156" s="191" t="s">
        <v>74</v>
      </c>
      <c r="E156" s="203" t="s">
        <v>263</v>
      </c>
      <c r="F156" s="203" t="s">
        <v>264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SUM(P157:P158)</f>
        <v>0</v>
      </c>
      <c r="Q156" s="197"/>
      <c r="R156" s="198">
        <f>SUM(R157:R158)</f>
        <v>0</v>
      </c>
      <c r="S156" s="197"/>
      <c r="T156" s="199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83</v>
      </c>
      <c r="AT156" s="201" t="s">
        <v>74</v>
      </c>
      <c r="AU156" s="201" t="s">
        <v>83</v>
      </c>
      <c r="AY156" s="200" t="s">
        <v>129</v>
      </c>
      <c r="BK156" s="202">
        <f>SUM(BK157:BK158)</f>
        <v>0</v>
      </c>
    </row>
    <row r="157" spans="1:65" s="2" customFormat="1" ht="16.5" customHeight="1">
      <c r="A157" s="38"/>
      <c r="B157" s="39"/>
      <c r="C157" s="205" t="s">
        <v>130</v>
      </c>
      <c r="D157" s="205" t="s">
        <v>131</v>
      </c>
      <c r="E157" s="206" t="s">
        <v>479</v>
      </c>
      <c r="F157" s="207" t="s">
        <v>480</v>
      </c>
      <c r="G157" s="208" t="s">
        <v>268</v>
      </c>
      <c r="H157" s="209">
        <v>19.871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46</v>
      </c>
      <c r="O157" s="84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135</v>
      </c>
      <c r="AT157" s="217" t="s">
        <v>131</v>
      </c>
      <c r="AU157" s="217" t="s">
        <v>85</v>
      </c>
      <c r="AY157" s="17" t="s">
        <v>129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83</v>
      </c>
      <c r="BK157" s="218">
        <f>ROUND(I157*H157,2)</f>
        <v>0</v>
      </c>
      <c r="BL157" s="17" t="s">
        <v>135</v>
      </c>
      <c r="BM157" s="217" t="s">
        <v>481</v>
      </c>
    </row>
    <row r="158" spans="1:47" s="2" customFormat="1" ht="12">
      <c r="A158" s="38"/>
      <c r="B158" s="39"/>
      <c r="C158" s="40"/>
      <c r="D158" s="219" t="s">
        <v>137</v>
      </c>
      <c r="E158" s="40"/>
      <c r="F158" s="220" t="s">
        <v>482</v>
      </c>
      <c r="G158" s="40"/>
      <c r="H158" s="40"/>
      <c r="I158" s="221"/>
      <c r="J158" s="40"/>
      <c r="K158" s="40"/>
      <c r="L158" s="44"/>
      <c r="M158" s="248"/>
      <c r="N158" s="249"/>
      <c r="O158" s="250"/>
      <c r="P158" s="250"/>
      <c r="Q158" s="250"/>
      <c r="R158" s="250"/>
      <c r="S158" s="250"/>
      <c r="T158" s="251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85</v>
      </c>
    </row>
    <row r="159" spans="1:31" s="2" customFormat="1" ht="6.95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82:K15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119005155"/>
    <hyperlink ref="F90" r:id="rId2" display="https://podminky.urs.cz/item/CS_URS_2022_01/181451121"/>
    <hyperlink ref="F92" r:id="rId3" display="https://podminky.urs.cz/item/CS_URS_2022_01/181451122"/>
    <hyperlink ref="F97" r:id="rId4" display="https://podminky.urs.cz/item/CS_URS_2022_01/183151111"/>
    <hyperlink ref="F100" r:id="rId5" display="https://podminky.urs.cz/item/CS_URS_2022_01/183151112"/>
    <hyperlink ref="F103" r:id="rId6" display="https://podminky.urs.cz/item/CS_URS_2022_01/184102110"/>
    <hyperlink ref="F107" r:id="rId7" display="https://podminky.urs.cz/item/CS_URS_2022_01/184201111"/>
    <hyperlink ref="F112" r:id="rId8" display="https://podminky.urs.cz/item/CS_URS_2022_01/184406001"/>
    <hyperlink ref="F117" r:id="rId9" display="https://podminky.urs.cz/item/CS_URS_2022_01/184808211"/>
    <hyperlink ref="F119" r:id="rId10" display="https://podminky.urs.cz/item/CS_URS_2022_01/184813121"/>
    <hyperlink ref="F122" r:id="rId11" display="https://podminky.urs.cz/item/CS_URS_2022_01/184818232"/>
    <hyperlink ref="F127" r:id="rId12" display="https://podminky.urs.cz/item/CS_URS_2022_01/111103202"/>
    <hyperlink ref="F131" r:id="rId13" display="https://podminky.urs.cz/item/CS_URS_2022_01/185803105"/>
    <hyperlink ref="F149" r:id="rId14" display="https://podminky.urs.cz/item/CS_URS_2022_01/338950144"/>
    <hyperlink ref="F158" r:id="rId15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483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ROUND((SUM(BE83:BE102)),2)</f>
        <v>0</v>
      </c>
      <c r="G33" s="38"/>
      <c r="H33" s="38"/>
      <c r="I33" s="148">
        <v>0.21</v>
      </c>
      <c r="J33" s="147">
        <f>ROUND(((SUM(BE83:BE102))*I33),2)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ROUND((SUM(BF83:BF102)),2)</f>
        <v>0</v>
      </c>
      <c r="G34" s="38"/>
      <c r="H34" s="38"/>
      <c r="I34" s="148">
        <v>0.15</v>
      </c>
      <c r="J34" s="147">
        <f>ROUND(((SUM(BF83:BF102))*I34),2)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ROUND((SUM(BG83:BG102)),2)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ROUND((SUM(BH83:BH102)),2)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ROUND((SUM(BI83:BI102)),2)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SO-05 - Biotechnické objekty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364</v>
      </c>
      <c r="E62" s="174"/>
      <c r="F62" s="174"/>
      <c r="G62" s="174"/>
      <c r="H62" s="174"/>
      <c r="I62" s="174"/>
      <c r="J62" s="175">
        <f>J95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J100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Revitalizace toku Opusta, stavba č. 5733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SO-05 - Biotechnické objekty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11. 6. 2022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Povodí Odry, státní podnik</v>
      </c>
      <c r="G79" s="40"/>
      <c r="H79" s="40"/>
      <c r="I79" s="32" t="s">
        <v>33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ATELIER FONTES,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115</v>
      </c>
      <c r="D82" s="180" t="s">
        <v>60</v>
      </c>
      <c r="E82" s="180" t="s">
        <v>56</v>
      </c>
      <c r="F82" s="180" t="s">
        <v>57</v>
      </c>
      <c r="G82" s="180" t="s">
        <v>116</v>
      </c>
      <c r="H82" s="180" t="s">
        <v>117</v>
      </c>
      <c r="I82" s="180" t="s">
        <v>118</v>
      </c>
      <c r="J82" s="181" t="s">
        <v>109</v>
      </c>
      <c r="K82" s="182" t="s">
        <v>119</v>
      </c>
      <c r="L82" s="183"/>
      <c r="M82" s="92" t="s">
        <v>19</v>
      </c>
      <c r="N82" s="93" t="s">
        <v>45</v>
      </c>
      <c r="O82" s="93" t="s">
        <v>120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4" t="s">
        <v>125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126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57.400000000000006</v>
      </c>
      <c r="S83" s="96"/>
      <c r="T83" s="18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74</v>
      </c>
      <c r="AU83" s="17" t="s">
        <v>110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74</v>
      </c>
      <c r="E84" s="192" t="s">
        <v>127</v>
      </c>
      <c r="F84" s="192" t="s">
        <v>128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P85+P95+P100</f>
        <v>0</v>
      </c>
      <c r="Q84" s="197"/>
      <c r="R84" s="198">
        <f>R85+R95+R100</f>
        <v>57.400000000000006</v>
      </c>
      <c r="S84" s="197"/>
      <c r="T84" s="199">
        <f>T85+T95+T100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83</v>
      </c>
      <c r="AT84" s="201" t="s">
        <v>74</v>
      </c>
      <c r="AU84" s="201" t="s">
        <v>75</v>
      </c>
      <c r="AY84" s="200" t="s">
        <v>129</v>
      </c>
      <c r="BK84" s="202">
        <f>BK85+BK95+BK100</f>
        <v>0</v>
      </c>
    </row>
    <row r="85" spans="1:63" s="12" customFormat="1" ht="22.8" customHeight="1">
      <c r="A85" s="12"/>
      <c r="B85" s="189"/>
      <c r="C85" s="190"/>
      <c r="D85" s="191" t="s">
        <v>74</v>
      </c>
      <c r="E85" s="203" t="s">
        <v>83</v>
      </c>
      <c r="F85" s="203" t="s">
        <v>81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SUM(P86:P94)</f>
        <v>0</v>
      </c>
      <c r="Q85" s="197"/>
      <c r="R85" s="198">
        <f>SUM(R86:R94)</f>
        <v>8.8</v>
      </c>
      <c r="S85" s="197"/>
      <c r="T85" s="199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83</v>
      </c>
      <c r="AT85" s="201" t="s">
        <v>74</v>
      </c>
      <c r="AU85" s="201" t="s">
        <v>83</v>
      </c>
      <c r="AY85" s="200" t="s">
        <v>129</v>
      </c>
      <c r="BK85" s="202">
        <f>SUM(BK86:BK94)</f>
        <v>0</v>
      </c>
    </row>
    <row r="86" spans="1:65" s="2" customFormat="1" ht="24.15" customHeight="1">
      <c r="A86" s="38"/>
      <c r="B86" s="39"/>
      <c r="C86" s="205" t="s">
        <v>230</v>
      </c>
      <c r="D86" s="205" t="s">
        <v>131</v>
      </c>
      <c r="E86" s="206" t="s">
        <v>484</v>
      </c>
      <c r="F86" s="207" t="s">
        <v>485</v>
      </c>
      <c r="G86" s="208" t="s">
        <v>154</v>
      </c>
      <c r="H86" s="209">
        <v>7.5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46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135</v>
      </c>
      <c r="AT86" s="217" t="s">
        <v>131</v>
      </c>
      <c r="AU86" s="217" t="s">
        <v>85</v>
      </c>
      <c r="AY86" s="17" t="s">
        <v>129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83</v>
      </c>
      <c r="BK86" s="218">
        <f>ROUND(I86*H86,2)</f>
        <v>0</v>
      </c>
      <c r="BL86" s="17" t="s">
        <v>135</v>
      </c>
      <c r="BM86" s="217" t="s">
        <v>486</v>
      </c>
    </row>
    <row r="87" spans="1:47" s="2" customFormat="1" ht="12">
      <c r="A87" s="38"/>
      <c r="B87" s="39"/>
      <c r="C87" s="40"/>
      <c r="D87" s="219" t="s">
        <v>137</v>
      </c>
      <c r="E87" s="40"/>
      <c r="F87" s="220" t="s">
        <v>487</v>
      </c>
      <c r="G87" s="40"/>
      <c r="H87" s="40"/>
      <c r="I87" s="221"/>
      <c r="J87" s="40"/>
      <c r="K87" s="40"/>
      <c r="L87" s="44"/>
      <c r="M87" s="222"/>
      <c r="N87" s="223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137</v>
      </c>
      <c r="AU87" s="17" t="s">
        <v>85</v>
      </c>
    </row>
    <row r="88" spans="1:51" s="13" customFormat="1" ht="12">
      <c r="A88" s="13"/>
      <c r="B88" s="224"/>
      <c r="C88" s="225"/>
      <c r="D88" s="226" t="s">
        <v>157</v>
      </c>
      <c r="E88" s="227" t="s">
        <v>19</v>
      </c>
      <c r="F88" s="228" t="s">
        <v>488</v>
      </c>
      <c r="G88" s="225"/>
      <c r="H88" s="229">
        <v>7.5</v>
      </c>
      <c r="I88" s="230"/>
      <c r="J88" s="225"/>
      <c r="K88" s="225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157</v>
      </c>
      <c r="AU88" s="235" t="s">
        <v>85</v>
      </c>
      <c r="AV88" s="13" t="s">
        <v>85</v>
      </c>
      <c r="AW88" s="13" t="s">
        <v>34</v>
      </c>
      <c r="AX88" s="13" t="s">
        <v>83</v>
      </c>
      <c r="AY88" s="235" t="s">
        <v>129</v>
      </c>
    </row>
    <row r="89" spans="1:65" s="2" customFormat="1" ht="24.15" customHeight="1">
      <c r="A89" s="38"/>
      <c r="B89" s="39"/>
      <c r="C89" s="205" t="s">
        <v>85</v>
      </c>
      <c r="D89" s="205" t="s">
        <v>131</v>
      </c>
      <c r="E89" s="206" t="s">
        <v>489</v>
      </c>
      <c r="F89" s="207" t="s">
        <v>490</v>
      </c>
      <c r="G89" s="208" t="s">
        <v>154</v>
      </c>
      <c r="H89" s="209">
        <v>51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46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135</v>
      </c>
      <c r="AT89" s="217" t="s">
        <v>131</v>
      </c>
      <c r="AU89" s="217" t="s">
        <v>85</v>
      </c>
      <c r="AY89" s="17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83</v>
      </c>
      <c r="BK89" s="218">
        <f>ROUND(I89*H89,2)</f>
        <v>0</v>
      </c>
      <c r="BL89" s="17" t="s">
        <v>135</v>
      </c>
      <c r="BM89" s="217" t="s">
        <v>491</v>
      </c>
    </row>
    <row r="90" spans="1:47" s="2" customFormat="1" ht="12">
      <c r="A90" s="38"/>
      <c r="B90" s="39"/>
      <c r="C90" s="40"/>
      <c r="D90" s="219" t="s">
        <v>137</v>
      </c>
      <c r="E90" s="40"/>
      <c r="F90" s="220" t="s">
        <v>492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137</v>
      </c>
      <c r="AU90" s="17" t="s">
        <v>85</v>
      </c>
    </row>
    <row r="91" spans="1:51" s="13" customFormat="1" ht="12">
      <c r="A91" s="13"/>
      <c r="B91" s="224"/>
      <c r="C91" s="225"/>
      <c r="D91" s="226" t="s">
        <v>157</v>
      </c>
      <c r="E91" s="227" t="s">
        <v>19</v>
      </c>
      <c r="F91" s="228" t="s">
        <v>493</v>
      </c>
      <c r="G91" s="225"/>
      <c r="H91" s="229">
        <v>51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157</v>
      </c>
      <c r="AU91" s="235" t="s">
        <v>85</v>
      </c>
      <c r="AV91" s="13" t="s">
        <v>85</v>
      </c>
      <c r="AW91" s="13" t="s">
        <v>34</v>
      </c>
      <c r="AX91" s="13" t="s">
        <v>83</v>
      </c>
      <c r="AY91" s="235" t="s">
        <v>129</v>
      </c>
    </row>
    <row r="92" spans="1:65" s="2" customFormat="1" ht="21.75" customHeight="1">
      <c r="A92" s="38"/>
      <c r="B92" s="39"/>
      <c r="C92" s="205" t="s">
        <v>174</v>
      </c>
      <c r="D92" s="205" t="s">
        <v>131</v>
      </c>
      <c r="E92" s="206" t="s">
        <v>494</v>
      </c>
      <c r="F92" s="207" t="s">
        <v>495</v>
      </c>
      <c r="G92" s="208" t="s">
        <v>182</v>
      </c>
      <c r="H92" s="209">
        <v>4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46</v>
      </c>
      <c r="O92" s="84"/>
      <c r="P92" s="215">
        <f>O92*H92</f>
        <v>0</v>
      </c>
      <c r="Q92" s="215">
        <v>0.15</v>
      </c>
      <c r="R92" s="215">
        <f>Q92*H92</f>
        <v>0.6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135</v>
      </c>
      <c r="AT92" s="217" t="s">
        <v>131</v>
      </c>
      <c r="AU92" s="217" t="s">
        <v>85</v>
      </c>
      <c r="AY92" s="17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83</v>
      </c>
      <c r="BK92" s="218">
        <f>ROUND(I92*H92,2)</f>
        <v>0</v>
      </c>
      <c r="BL92" s="17" t="s">
        <v>135</v>
      </c>
      <c r="BM92" s="217" t="s">
        <v>496</v>
      </c>
    </row>
    <row r="93" spans="1:65" s="2" customFormat="1" ht="16.5" customHeight="1">
      <c r="A93" s="38"/>
      <c r="B93" s="39"/>
      <c r="C93" s="205" t="s">
        <v>135</v>
      </c>
      <c r="D93" s="205" t="s">
        <v>131</v>
      </c>
      <c r="E93" s="206" t="s">
        <v>497</v>
      </c>
      <c r="F93" s="207" t="s">
        <v>498</v>
      </c>
      <c r="G93" s="208" t="s">
        <v>182</v>
      </c>
      <c r="H93" s="209">
        <v>4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0.05</v>
      </c>
      <c r="R93" s="215">
        <f>Q93*H93</f>
        <v>0.2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135</v>
      </c>
      <c r="AT93" s="217" t="s">
        <v>131</v>
      </c>
      <c r="AU93" s="217" t="s">
        <v>85</v>
      </c>
      <c r="AY93" s="17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83</v>
      </c>
      <c r="BK93" s="218">
        <f>ROUND(I93*H93,2)</f>
        <v>0</v>
      </c>
      <c r="BL93" s="17" t="s">
        <v>135</v>
      </c>
      <c r="BM93" s="217" t="s">
        <v>499</v>
      </c>
    </row>
    <row r="94" spans="1:65" s="2" customFormat="1" ht="16.5" customHeight="1">
      <c r="A94" s="38"/>
      <c r="B94" s="39"/>
      <c r="C94" s="205" t="s">
        <v>208</v>
      </c>
      <c r="D94" s="205" t="s">
        <v>131</v>
      </c>
      <c r="E94" s="206" t="s">
        <v>500</v>
      </c>
      <c r="F94" s="207" t="s">
        <v>501</v>
      </c>
      <c r="G94" s="208" t="s">
        <v>182</v>
      </c>
      <c r="H94" s="209">
        <v>4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2</v>
      </c>
      <c r="R94" s="215">
        <f>Q94*H94</f>
        <v>8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135</v>
      </c>
      <c r="AT94" s="217" t="s">
        <v>131</v>
      </c>
      <c r="AU94" s="217" t="s">
        <v>85</v>
      </c>
      <c r="AY94" s="17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83</v>
      </c>
      <c r="BK94" s="218">
        <f>ROUND(I94*H94,2)</f>
        <v>0</v>
      </c>
      <c r="BL94" s="17" t="s">
        <v>135</v>
      </c>
      <c r="BM94" s="217" t="s">
        <v>502</v>
      </c>
    </row>
    <row r="95" spans="1:63" s="12" customFormat="1" ht="22.8" customHeight="1">
      <c r="A95" s="12"/>
      <c r="B95" s="189"/>
      <c r="C95" s="190"/>
      <c r="D95" s="191" t="s">
        <v>74</v>
      </c>
      <c r="E95" s="203" t="s">
        <v>174</v>
      </c>
      <c r="F95" s="203" t="s">
        <v>461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SUM(P96:P99)</f>
        <v>0</v>
      </c>
      <c r="Q95" s="197"/>
      <c r="R95" s="198">
        <f>SUM(R96:R99)</f>
        <v>48.6</v>
      </c>
      <c r="S95" s="197"/>
      <c r="T95" s="199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83</v>
      </c>
      <c r="AY95" s="200" t="s">
        <v>129</v>
      </c>
      <c r="BK95" s="202">
        <f>SUM(BK96:BK99)</f>
        <v>0</v>
      </c>
    </row>
    <row r="96" spans="1:65" s="2" customFormat="1" ht="24.15" customHeight="1">
      <c r="A96" s="38"/>
      <c r="B96" s="39"/>
      <c r="C96" s="205" t="s">
        <v>83</v>
      </c>
      <c r="D96" s="205" t="s">
        <v>131</v>
      </c>
      <c r="E96" s="206" t="s">
        <v>503</v>
      </c>
      <c r="F96" s="207" t="s">
        <v>504</v>
      </c>
      <c r="G96" s="208" t="s">
        <v>154</v>
      </c>
      <c r="H96" s="209">
        <v>22.5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2.16</v>
      </c>
      <c r="R96" s="215">
        <f>Q96*H96</f>
        <v>48.6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135</v>
      </c>
      <c r="AT96" s="217" t="s">
        <v>131</v>
      </c>
      <c r="AU96" s="217" t="s">
        <v>85</v>
      </c>
      <c r="AY96" s="17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83</v>
      </c>
      <c r="BK96" s="218">
        <f>ROUND(I96*H96,2)</f>
        <v>0</v>
      </c>
      <c r="BL96" s="17" t="s">
        <v>135</v>
      </c>
      <c r="BM96" s="217" t="s">
        <v>505</v>
      </c>
    </row>
    <row r="97" spans="1:47" s="2" customFormat="1" ht="12">
      <c r="A97" s="38"/>
      <c r="B97" s="39"/>
      <c r="C97" s="40"/>
      <c r="D97" s="219" t="s">
        <v>137</v>
      </c>
      <c r="E97" s="40"/>
      <c r="F97" s="220" t="s">
        <v>506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137</v>
      </c>
      <c r="AU97" s="17" t="s">
        <v>85</v>
      </c>
    </row>
    <row r="98" spans="1:47" s="2" customFormat="1" ht="12">
      <c r="A98" s="38"/>
      <c r="B98" s="39"/>
      <c r="C98" s="40"/>
      <c r="D98" s="226" t="s">
        <v>164</v>
      </c>
      <c r="E98" s="40"/>
      <c r="F98" s="236" t="s">
        <v>507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164</v>
      </c>
      <c r="AU98" s="17" t="s">
        <v>85</v>
      </c>
    </row>
    <row r="99" spans="1:51" s="13" customFormat="1" ht="12">
      <c r="A99" s="13"/>
      <c r="B99" s="224"/>
      <c r="C99" s="225"/>
      <c r="D99" s="226" t="s">
        <v>157</v>
      </c>
      <c r="E99" s="227" t="s">
        <v>19</v>
      </c>
      <c r="F99" s="228" t="s">
        <v>508</v>
      </c>
      <c r="G99" s="225"/>
      <c r="H99" s="229">
        <v>22.5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157</v>
      </c>
      <c r="AU99" s="235" t="s">
        <v>85</v>
      </c>
      <c r="AV99" s="13" t="s">
        <v>85</v>
      </c>
      <c r="AW99" s="13" t="s">
        <v>34</v>
      </c>
      <c r="AX99" s="13" t="s">
        <v>83</v>
      </c>
      <c r="AY99" s="235" t="s">
        <v>129</v>
      </c>
    </row>
    <row r="100" spans="1:63" s="12" customFormat="1" ht="22.8" customHeight="1">
      <c r="A100" s="12"/>
      <c r="B100" s="189"/>
      <c r="C100" s="190"/>
      <c r="D100" s="191" t="s">
        <v>74</v>
      </c>
      <c r="E100" s="203" t="s">
        <v>263</v>
      </c>
      <c r="F100" s="203" t="s">
        <v>264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SUM(P101:P102)</f>
        <v>0</v>
      </c>
      <c r="Q100" s="197"/>
      <c r="R100" s="198">
        <f>SUM(R101:R102)</f>
        <v>0</v>
      </c>
      <c r="S100" s="197"/>
      <c r="T100" s="199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83</v>
      </c>
      <c r="AT100" s="201" t="s">
        <v>74</v>
      </c>
      <c r="AU100" s="201" t="s">
        <v>83</v>
      </c>
      <c r="AY100" s="200" t="s">
        <v>129</v>
      </c>
      <c r="BK100" s="202">
        <f>SUM(BK101:BK102)</f>
        <v>0</v>
      </c>
    </row>
    <row r="101" spans="1:65" s="2" customFormat="1" ht="21.75" customHeight="1">
      <c r="A101" s="38"/>
      <c r="B101" s="39"/>
      <c r="C101" s="205" t="s">
        <v>213</v>
      </c>
      <c r="D101" s="205" t="s">
        <v>131</v>
      </c>
      <c r="E101" s="206" t="s">
        <v>266</v>
      </c>
      <c r="F101" s="207" t="s">
        <v>267</v>
      </c>
      <c r="G101" s="208" t="s">
        <v>268</v>
      </c>
      <c r="H101" s="209">
        <v>57.4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46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135</v>
      </c>
      <c r="AT101" s="217" t="s">
        <v>131</v>
      </c>
      <c r="AU101" s="217" t="s">
        <v>85</v>
      </c>
      <c r="AY101" s="17" t="s">
        <v>129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83</v>
      </c>
      <c r="BK101" s="218">
        <f>ROUND(I101*H101,2)</f>
        <v>0</v>
      </c>
      <c r="BL101" s="17" t="s">
        <v>135</v>
      </c>
      <c r="BM101" s="217" t="s">
        <v>509</v>
      </c>
    </row>
    <row r="102" spans="1:47" s="2" customFormat="1" ht="12">
      <c r="A102" s="38"/>
      <c r="B102" s="39"/>
      <c r="C102" s="40"/>
      <c r="D102" s="219" t="s">
        <v>137</v>
      </c>
      <c r="E102" s="40"/>
      <c r="F102" s="220" t="s">
        <v>270</v>
      </c>
      <c r="G102" s="40"/>
      <c r="H102" s="40"/>
      <c r="I102" s="221"/>
      <c r="J102" s="40"/>
      <c r="K102" s="40"/>
      <c r="L102" s="44"/>
      <c r="M102" s="248"/>
      <c r="N102" s="249"/>
      <c r="O102" s="250"/>
      <c r="P102" s="250"/>
      <c r="Q102" s="250"/>
      <c r="R102" s="250"/>
      <c r="S102" s="250"/>
      <c r="T102" s="251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137</v>
      </c>
      <c r="AU102" s="17" t="s">
        <v>85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132151101"/>
    <hyperlink ref="F90" r:id="rId2" display="https://podminky.urs.cz/item/CS_URS_2022_01/171251101"/>
    <hyperlink ref="F97" r:id="rId3" display="https://podminky.urs.cz/item/CS_URS_2022_01/327212111"/>
    <hyperlink ref="F102" r:id="rId4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ROUND((SUM(BE86:BE164)),2)</f>
        <v>0</v>
      </c>
      <c r="G33" s="38"/>
      <c r="H33" s="38"/>
      <c r="I33" s="148">
        <v>0.21</v>
      </c>
      <c r="J33" s="147">
        <f>ROUND(((SUM(BE86:BE164))*I33),2)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ROUND((SUM(BF86:BF164)),2)</f>
        <v>0</v>
      </c>
      <c r="G34" s="38"/>
      <c r="H34" s="38"/>
      <c r="I34" s="148">
        <v>0.15</v>
      </c>
      <c r="J34" s="147">
        <f>ROUND(((SUM(BF86:BF164))*I34),2)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ROUND((SUM(BG86:BG164)),2)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ROUND((SUM(BH86:BH164)),2)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ROUND((SUM(BI86:BI164)),2)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SO-06 - Úprava odvodňovací soustavy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511</v>
      </c>
      <c r="E62" s="174"/>
      <c r="F62" s="174"/>
      <c r="G62" s="174"/>
      <c r="H62" s="174"/>
      <c r="I62" s="174"/>
      <c r="J62" s="175">
        <f>J111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272</v>
      </c>
      <c r="E63" s="174"/>
      <c r="F63" s="174"/>
      <c r="G63" s="174"/>
      <c r="H63" s="174"/>
      <c r="I63" s="174"/>
      <c r="J63" s="175">
        <f>J114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512</v>
      </c>
      <c r="E64" s="174"/>
      <c r="F64" s="174"/>
      <c r="G64" s="174"/>
      <c r="H64" s="174"/>
      <c r="I64" s="174"/>
      <c r="J64" s="175">
        <f>J123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513</v>
      </c>
      <c r="E65" s="174"/>
      <c r="F65" s="174"/>
      <c r="G65" s="174"/>
      <c r="H65" s="174"/>
      <c r="I65" s="174"/>
      <c r="J65" s="175">
        <f>J153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113</v>
      </c>
      <c r="E66" s="174"/>
      <c r="F66" s="174"/>
      <c r="G66" s="174"/>
      <c r="H66" s="174"/>
      <c r="I66" s="174"/>
      <c r="J66" s="175">
        <f>J162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114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Revitalizace toku Opusta, stavba č. 5733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105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SO-06 - Úprava odvodňovací soustavy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11. 6. 2022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Povodí Odry, státní podnik</v>
      </c>
      <c r="G82" s="40"/>
      <c r="H82" s="40"/>
      <c r="I82" s="32" t="s">
        <v>33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32" t="s">
        <v>35</v>
      </c>
      <c r="J83" s="36" t="str">
        <f>E24</f>
        <v>ATELIER FONTES,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115</v>
      </c>
      <c r="D85" s="180" t="s">
        <v>60</v>
      </c>
      <c r="E85" s="180" t="s">
        <v>56</v>
      </c>
      <c r="F85" s="180" t="s">
        <v>57</v>
      </c>
      <c r="G85" s="180" t="s">
        <v>116</v>
      </c>
      <c r="H85" s="180" t="s">
        <v>117</v>
      </c>
      <c r="I85" s="180" t="s">
        <v>118</v>
      </c>
      <c r="J85" s="181" t="s">
        <v>109</v>
      </c>
      <c r="K85" s="182" t="s">
        <v>119</v>
      </c>
      <c r="L85" s="183"/>
      <c r="M85" s="92" t="s">
        <v>19</v>
      </c>
      <c r="N85" s="93" t="s">
        <v>45</v>
      </c>
      <c r="O85" s="93" t="s">
        <v>120</v>
      </c>
      <c r="P85" s="93" t="s">
        <v>121</v>
      </c>
      <c r="Q85" s="93" t="s">
        <v>122</v>
      </c>
      <c r="R85" s="93" t="s">
        <v>123</v>
      </c>
      <c r="S85" s="93" t="s">
        <v>124</v>
      </c>
      <c r="T85" s="94" t="s">
        <v>125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126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</f>
        <v>0</v>
      </c>
      <c r="Q86" s="96"/>
      <c r="R86" s="186">
        <f>R87</f>
        <v>18.50261862</v>
      </c>
      <c r="S86" s="96"/>
      <c r="T86" s="187">
        <f>T87</f>
        <v>11.600000000000001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74</v>
      </c>
      <c r="AU86" s="17" t="s">
        <v>110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74</v>
      </c>
      <c r="E87" s="192" t="s">
        <v>127</v>
      </c>
      <c r="F87" s="192" t="s">
        <v>128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P88+P111+P114+P123+P153+P162</f>
        <v>0</v>
      </c>
      <c r="Q87" s="197"/>
      <c r="R87" s="198">
        <f>R88+R111+R114+R123+R153+R162</f>
        <v>18.50261862</v>
      </c>
      <c r="S87" s="197"/>
      <c r="T87" s="199">
        <f>T88+T111+T114+T123+T153+T162</f>
        <v>11.600000000000001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83</v>
      </c>
      <c r="AT87" s="201" t="s">
        <v>74</v>
      </c>
      <c r="AU87" s="201" t="s">
        <v>75</v>
      </c>
      <c r="AY87" s="200" t="s">
        <v>129</v>
      </c>
      <c r="BK87" s="202">
        <f>BK88+BK111+BK114+BK123+BK153+BK162</f>
        <v>0</v>
      </c>
    </row>
    <row r="88" spans="1:63" s="12" customFormat="1" ht="22.8" customHeight="1">
      <c r="A88" s="12"/>
      <c r="B88" s="189"/>
      <c r="C88" s="190"/>
      <c r="D88" s="191" t="s">
        <v>74</v>
      </c>
      <c r="E88" s="203" t="s">
        <v>83</v>
      </c>
      <c r="F88" s="203" t="s">
        <v>81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SUM(P89:P110)</f>
        <v>0</v>
      </c>
      <c r="Q88" s="197"/>
      <c r="R88" s="198">
        <f>SUM(R89:R110)</f>
        <v>0</v>
      </c>
      <c r="S88" s="197"/>
      <c r="T88" s="199">
        <f>SUM(T89:T110)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74</v>
      </c>
      <c r="AU88" s="201" t="s">
        <v>83</v>
      </c>
      <c r="AY88" s="200" t="s">
        <v>129</v>
      </c>
      <c r="BK88" s="202">
        <f>SUM(BK89:BK110)</f>
        <v>0</v>
      </c>
    </row>
    <row r="89" spans="1:65" s="2" customFormat="1" ht="24.15" customHeight="1">
      <c r="A89" s="38"/>
      <c r="B89" s="39"/>
      <c r="C89" s="205" t="s">
        <v>174</v>
      </c>
      <c r="D89" s="205" t="s">
        <v>131</v>
      </c>
      <c r="E89" s="206" t="s">
        <v>514</v>
      </c>
      <c r="F89" s="207" t="s">
        <v>515</v>
      </c>
      <c r="G89" s="208" t="s">
        <v>154</v>
      </c>
      <c r="H89" s="209">
        <v>17.2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46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135</v>
      </c>
      <c r="AT89" s="217" t="s">
        <v>131</v>
      </c>
      <c r="AU89" s="217" t="s">
        <v>85</v>
      </c>
      <c r="AY89" s="17" t="s">
        <v>129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83</v>
      </c>
      <c r="BK89" s="218">
        <f>ROUND(I89*H89,2)</f>
        <v>0</v>
      </c>
      <c r="BL89" s="17" t="s">
        <v>135</v>
      </c>
      <c r="BM89" s="217" t="s">
        <v>516</v>
      </c>
    </row>
    <row r="90" spans="1:47" s="2" customFormat="1" ht="12">
      <c r="A90" s="38"/>
      <c r="B90" s="39"/>
      <c r="C90" s="40"/>
      <c r="D90" s="219" t="s">
        <v>137</v>
      </c>
      <c r="E90" s="40"/>
      <c r="F90" s="220" t="s">
        <v>517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137</v>
      </c>
      <c r="AU90" s="17" t="s">
        <v>85</v>
      </c>
    </row>
    <row r="91" spans="1:47" s="2" customFormat="1" ht="12">
      <c r="A91" s="38"/>
      <c r="B91" s="39"/>
      <c r="C91" s="40"/>
      <c r="D91" s="226" t="s">
        <v>164</v>
      </c>
      <c r="E91" s="40"/>
      <c r="F91" s="236" t="s">
        <v>518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164</v>
      </c>
      <c r="AU91" s="17" t="s">
        <v>85</v>
      </c>
    </row>
    <row r="92" spans="1:51" s="13" customFormat="1" ht="12">
      <c r="A92" s="13"/>
      <c r="B92" s="224"/>
      <c r="C92" s="225"/>
      <c r="D92" s="226" t="s">
        <v>157</v>
      </c>
      <c r="E92" s="227" t="s">
        <v>19</v>
      </c>
      <c r="F92" s="228" t="s">
        <v>519</v>
      </c>
      <c r="G92" s="225"/>
      <c r="H92" s="229">
        <v>17.2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157</v>
      </c>
      <c r="AU92" s="235" t="s">
        <v>85</v>
      </c>
      <c r="AV92" s="13" t="s">
        <v>85</v>
      </c>
      <c r="AW92" s="13" t="s">
        <v>34</v>
      </c>
      <c r="AX92" s="13" t="s">
        <v>83</v>
      </c>
      <c r="AY92" s="235" t="s">
        <v>129</v>
      </c>
    </row>
    <row r="93" spans="1:65" s="2" customFormat="1" ht="24.15" customHeight="1">
      <c r="A93" s="38"/>
      <c r="B93" s="39"/>
      <c r="C93" s="205" t="s">
        <v>85</v>
      </c>
      <c r="D93" s="205" t="s">
        <v>131</v>
      </c>
      <c r="E93" s="206" t="s">
        <v>520</v>
      </c>
      <c r="F93" s="207" t="s">
        <v>521</v>
      </c>
      <c r="G93" s="208" t="s">
        <v>154</v>
      </c>
      <c r="H93" s="209">
        <v>713.92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46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135</v>
      </c>
      <c r="AT93" s="217" t="s">
        <v>131</v>
      </c>
      <c r="AU93" s="217" t="s">
        <v>85</v>
      </c>
      <c r="AY93" s="17" t="s">
        <v>129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83</v>
      </c>
      <c r="BK93" s="218">
        <f>ROUND(I93*H93,2)</f>
        <v>0</v>
      </c>
      <c r="BL93" s="17" t="s">
        <v>135</v>
      </c>
      <c r="BM93" s="217" t="s">
        <v>522</v>
      </c>
    </row>
    <row r="94" spans="1:47" s="2" customFormat="1" ht="12">
      <c r="A94" s="38"/>
      <c r="B94" s="39"/>
      <c r="C94" s="40"/>
      <c r="D94" s="219" t="s">
        <v>137</v>
      </c>
      <c r="E94" s="40"/>
      <c r="F94" s="220" t="s">
        <v>523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137</v>
      </c>
      <c r="AU94" s="17" t="s">
        <v>85</v>
      </c>
    </row>
    <row r="95" spans="1:47" s="2" customFormat="1" ht="12">
      <c r="A95" s="38"/>
      <c r="B95" s="39"/>
      <c r="C95" s="40"/>
      <c r="D95" s="226" t="s">
        <v>164</v>
      </c>
      <c r="E95" s="40"/>
      <c r="F95" s="236" t="s">
        <v>524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164</v>
      </c>
      <c r="AU95" s="17" t="s">
        <v>85</v>
      </c>
    </row>
    <row r="96" spans="1:51" s="13" customFormat="1" ht="12">
      <c r="A96" s="13"/>
      <c r="B96" s="224"/>
      <c r="C96" s="225"/>
      <c r="D96" s="226" t="s">
        <v>157</v>
      </c>
      <c r="E96" s="227" t="s">
        <v>19</v>
      </c>
      <c r="F96" s="228" t="s">
        <v>525</v>
      </c>
      <c r="G96" s="225"/>
      <c r="H96" s="229">
        <v>457.92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157</v>
      </c>
      <c r="AU96" s="235" t="s">
        <v>85</v>
      </c>
      <c r="AV96" s="13" t="s">
        <v>85</v>
      </c>
      <c r="AW96" s="13" t="s">
        <v>34</v>
      </c>
      <c r="AX96" s="13" t="s">
        <v>75</v>
      </c>
      <c r="AY96" s="235" t="s">
        <v>129</v>
      </c>
    </row>
    <row r="97" spans="1:51" s="13" customFormat="1" ht="12">
      <c r="A97" s="13"/>
      <c r="B97" s="224"/>
      <c r="C97" s="225"/>
      <c r="D97" s="226" t="s">
        <v>157</v>
      </c>
      <c r="E97" s="227" t="s">
        <v>19</v>
      </c>
      <c r="F97" s="228" t="s">
        <v>526</v>
      </c>
      <c r="G97" s="225"/>
      <c r="H97" s="229">
        <v>256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157</v>
      </c>
      <c r="AU97" s="235" t="s">
        <v>85</v>
      </c>
      <c r="AV97" s="13" t="s">
        <v>85</v>
      </c>
      <c r="AW97" s="13" t="s">
        <v>34</v>
      </c>
      <c r="AX97" s="13" t="s">
        <v>75</v>
      </c>
      <c r="AY97" s="235" t="s">
        <v>129</v>
      </c>
    </row>
    <row r="98" spans="1:51" s="14" customFormat="1" ht="12">
      <c r="A98" s="14"/>
      <c r="B98" s="237"/>
      <c r="C98" s="238"/>
      <c r="D98" s="226" t="s">
        <v>157</v>
      </c>
      <c r="E98" s="239" t="s">
        <v>19</v>
      </c>
      <c r="F98" s="240" t="s">
        <v>243</v>
      </c>
      <c r="G98" s="238"/>
      <c r="H98" s="241">
        <v>713.9200000000001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157</v>
      </c>
      <c r="AU98" s="247" t="s">
        <v>85</v>
      </c>
      <c r="AV98" s="14" t="s">
        <v>135</v>
      </c>
      <c r="AW98" s="14" t="s">
        <v>34</v>
      </c>
      <c r="AX98" s="14" t="s">
        <v>83</v>
      </c>
      <c r="AY98" s="247" t="s">
        <v>129</v>
      </c>
    </row>
    <row r="99" spans="1:65" s="2" customFormat="1" ht="16.5" customHeight="1">
      <c r="A99" s="38"/>
      <c r="B99" s="39"/>
      <c r="C99" s="205" t="s">
        <v>135</v>
      </c>
      <c r="D99" s="205" t="s">
        <v>131</v>
      </c>
      <c r="E99" s="206" t="s">
        <v>527</v>
      </c>
      <c r="F99" s="207" t="s">
        <v>528</v>
      </c>
      <c r="G99" s="208" t="s">
        <v>154</v>
      </c>
      <c r="H99" s="209">
        <v>17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46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135</v>
      </c>
      <c r="AT99" s="217" t="s">
        <v>131</v>
      </c>
      <c r="AU99" s="217" t="s">
        <v>85</v>
      </c>
      <c r="AY99" s="17" t="s">
        <v>129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83</v>
      </c>
      <c r="BK99" s="218">
        <f>ROUND(I99*H99,2)</f>
        <v>0</v>
      </c>
      <c r="BL99" s="17" t="s">
        <v>135</v>
      </c>
      <c r="BM99" s="217" t="s">
        <v>529</v>
      </c>
    </row>
    <row r="100" spans="1:47" s="2" customFormat="1" ht="12">
      <c r="A100" s="38"/>
      <c r="B100" s="39"/>
      <c r="C100" s="40"/>
      <c r="D100" s="219" t="s">
        <v>137</v>
      </c>
      <c r="E100" s="40"/>
      <c r="F100" s="220" t="s">
        <v>530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137</v>
      </c>
      <c r="AU100" s="17" t="s">
        <v>85</v>
      </c>
    </row>
    <row r="101" spans="1:51" s="13" customFormat="1" ht="12">
      <c r="A101" s="13"/>
      <c r="B101" s="224"/>
      <c r="C101" s="225"/>
      <c r="D101" s="226" t="s">
        <v>157</v>
      </c>
      <c r="E101" s="227" t="s">
        <v>19</v>
      </c>
      <c r="F101" s="228" t="s">
        <v>531</v>
      </c>
      <c r="G101" s="225"/>
      <c r="H101" s="229">
        <v>17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157</v>
      </c>
      <c r="AU101" s="235" t="s">
        <v>85</v>
      </c>
      <c r="AV101" s="13" t="s">
        <v>85</v>
      </c>
      <c r="AW101" s="13" t="s">
        <v>34</v>
      </c>
      <c r="AX101" s="13" t="s">
        <v>83</v>
      </c>
      <c r="AY101" s="235" t="s">
        <v>129</v>
      </c>
    </row>
    <row r="102" spans="1:65" s="2" customFormat="1" ht="24.15" customHeight="1">
      <c r="A102" s="38"/>
      <c r="B102" s="39"/>
      <c r="C102" s="205" t="s">
        <v>213</v>
      </c>
      <c r="D102" s="205" t="s">
        <v>131</v>
      </c>
      <c r="E102" s="206" t="s">
        <v>225</v>
      </c>
      <c r="F102" s="207" t="s">
        <v>226</v>
      </c>
      <c r="G102" s="208" t="s">
        <v>154</v>
      </c>
      <c r="H102" s="209">
        <v>267.191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46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135</v>
      </c>
      <c r="AT102" s="217" t="s">
        <v>131</v>
      </c>
      <c r="AU102" s="217" t="s">
        <v>85</v>
      </c>
      <c r="AY102" s="17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83</v>
      </c>
      <c r="BK102" s="218">
        <f>ROUND(I102*H102,2)</f>
        <v>0</v>
      </c>
      <c r="BL102" s="17" t="s">
        <v>135</v>
      </c>
      <c r="BM102" s="217" t="s">
        <v>532</v>
      </c>
    </row>
    <row r="103" spans="1:47" s="2" customFormat="1" ht="12">
      <c r="A103" s="38"/>
      <c r="B103" s="39"/>
      <c r="C103" s="40"/>
      <c r="D103" s="219" t="s">
        <v>137</v>
      </c>
      <c r="E103" s="40"/>
      <c r="F103" s="220" t="s">
        <v>228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137</v>
      </c>
      <c r="AU103" s="17" t="s">
        <v>85</v>
      </c>
    </row>
    <row r="104" spans="1:47" s="2" customFormat="1" ht="12">
      <c r="A104" s="38"/>
      <c r="B104" s="39"/>
      <c r="C104" s="40"/>
      <c r="D104" s="226" t="s">
        <v>164</v>
      </c>
      <c r="E104" s="40"/>
      <c r="F104" s="236" t="s">
        <v>533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164</v>
      </c>
      <c r="AU104" s="17" t="s">
        <v>85</v>
      </c>
    </row>
    <row r="105" spans="1:51" s="13" customFormat="1" ht="12">
      <c r="A105" s="13"/>
      <c r="B105" s="224"/>
      <c r="C105" s="225"/>
      <c r="D105" s="226" t="s">
        <v>157</v>
      </c>
      <c r="E105" s="227" t="s">
        <v>19</v>
      </c>
      <c r="F105" s="228" t="s">
        <v>534</v>
      </c>
      <c r="G105" s="225"/>
      <c r="H105" s="229">
        <v>11.191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157</v>
      </c>
      <c r="AU105" s="235" t="s">
        <v>85</v>
      </c>
      <c r="AV105" s="13" t="s">
        <v>85</v>
      </c>
      <c r="AW105" s="13" t="s">
        <v>34</v>
      </c>
      <c r="AX105" s="13" t="s">
        <v>75</v>
      </c>
      <c r="AY105" s="235" t="s">
        <v>129</v>
      </c>
    </row>
    <row r="106" spans="1:51" s="13" customFormat="1" ht="12">
      <c r="A106" s="13"/>
      <c r="B106" s="224"/>
      <c r="C106" s="225"/>
      <c r="D106" s="226" t="s">
        <v>157</v>
      </c>
      <c r="E106" s="227" t="s">
        <v>19</v>
      </c>
      <c r="F106" s="228" t="s">
        <v>535</v>
      </c>
      <c r="G106" s="225"/>
      <c r="H106" s="229">
        <v>256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157</v>
      </c>
      <c r="AU106" s="235" t="s">
        <v>85</v>
      </c>
      <c r="AV106" s="13" t="s">
        <v>85</v>
      </c>
      <c r="AW106" s="13" t="s">
        <v>34</v>
      </c>
      <c r="AX106" s="13" t="s">
        <v>75</v>
      </c>
      <c r="AY106" s="235" t="s">
        <v>129</v>
      </c>
    </row>
    <row r="107" spans="1:51" s="14" customFormat="1" ht="12">
      <c r="A107" s="14"/>
      <c r="B107" s="237"/>
      <c r="C107" s="238"/>
      <c r="D107" s="226" t="s">
        <v>157</v>
      </c>
      <c r="E107" s="239" t="s">
        <v>19</v>
      </c>
      <c r="F107" s="240" t="s">
        <v>243</v>
      </c>
      <c r="G107" s="238"/>
      <c r="H107" s="241">
        <v>267.191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157</v>
      </c>
      <c r="AU107" s="247" t="s">
        <v>85</v>
      </c>
      <c r="AV107" s="14" t="s">
        <v>135</v>
      </c>
      <c r="AW107" s="14" t="s">
        <v>34</v>
      </c>
      <c r="AX107" s="14" t="s">
        <v>83</v>
      </c>
      <c r="AY107" s="247" t="s">
        <v>129</v>
      </c>
    </row>
    <row r="108" spans="1:65" s="2" customFormat="1" ht="21.75" customHeight="1">
      <c r="A108" s="38"/>
      <c r="B108" s="39"/>
      <c r="C108" s="205" t="s">
        <v>208</v>
      </c>
      <c r="D108" s="205" t="s">
        <v>131</v>
      </c>
      <c r="E108" s="206" t="s">
        <v>536</v>
      </c>
      <c r="F108" s="207" t="s">
        <v>537</v>
      </c>
      <c r="G108" s="208" t="s">
        <v>169</v>
      </c>
      <c r="H108" s="209">
        <v>477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46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135</v>
      </c>
      <c r="AT108" s="217" t="s">
        <v>131</v>
      </c>
      <c r="AU108" s="217" t="s">
        <v>85</v>
      </c>
      <c r="AY108" s="17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83</v>
      </c>
      <c r="BK108" s="218">
        <f>ROUND(I108*H108,2)</f>
        <v>0</v>
      </c>
      <c r="BL108" s="17" t="s">
        <v>135</v>
      </c>
      <c r="BM108" s="217" t="s">
        <v>538</v>
      </c>
    </row>
    <row r="109" spans="1:47" s="2" customFormat="1" ht="12">
      <c r="A109" s="38"/>
      <c r="B109" s="39"/>
      <c r="C109" s="40"/>
      <c r="D109" s="219" t="s">
        <v>137</v>
      </c>
      <c r="E109" s="40"/>
      <c r="F109" s="220" t="s">
        <v>539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137</v>
      </c>
      <c r="AU109" s="17" t="s">
        <v>85</v>
      </c>
    </row>
    <row r="110" spans="1:47" s="2" customFormat="1" ht="12">
      <c r="A110" s="38"/>
      <c r="B110" s="39"/>
      <c r="C110" s="40"/>
      <c r="D110" s="226" t="s">
        <v>164</v>
      </c>
      <c r="E110" s="40"/>
      <c r="F110" s="236" t="s">
        <v>540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164</v>
      </c>
      <c r="AU110" s="17" t="s">
        <v>85</v>
      </c>
    </row>
    <row r="111" spans="1:63" s="12" customFormat="1" ht="22.8" customHeight="1">
      <c r="A111" s="12"/>
      <c r="B111" s="189"/>
      <c r="C111" s="190"/>
      <c r="D111" s="191" t="s">
        <v>74</v>
      </c>
      <c r="E111" s="203" t="s">
        <v>85</v>
      </c>
      <c r="F111" s="203" t="s">
        <v>541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SUM(P112:P113)</f>
        <v>0</v>
      </c>
      <c r="Q111" s="197"/>
      <c r="R111" s="198">
        <f>SUM(R112:R113)</f>
        <v>0.123</v>
      </c>
      <c r="S111" s="197"/>
      <c r="T111" s="199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83</v>
      </c>
      <c r="AT111" s="201" t="s">
        <v>74</v>
      </c>
      <c r="AU111" s="201" t="s">
        <v>83</v>
      </c>
      <c r="AY111" s="200" t="s">
        <v>129</v>
      </c>
      <c r="BK111" s="202">
        <f>SUM(BK112:BK113)</f>
        <v>0</v>
      </c>
    </row>
    <row r="112" spans="1:65" s="2" customFormat="1" ht="24.15" customHeight="1">
      <c r="A112" s="38"/>
      <c r="B112" s="39"/>
      <c r="C112" s="205" t="s">
        <v>189</v>
      </c>
      <c r="D112" s="205" t="s">
        <v>131</v>
      </c>
      <c r="E112" s="206" t="s">
        <v>542</v>
      </c>
      <c r="F112" s="207" t="s">
        <v>543</v>
      </c>
      <c r="G112" s="208" t="s">
        <v>182</v>
      </c>
      <c r="H112" s="209">
        <v>41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46</v>
      </c>
      <c r="O112" s="84"/>
      <c r="P112" s="215">
        <f>O112*H112</f>
        <v>0</v>
      </c>
      <c r="Q112" s="215">
        <v>0.003</v>
      </c>
      <c r="R112" s="215">
        <f>Q112*H112</f>
        <v>0.123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135</v>
      </c>
      <c r="AT112" s="217" t="s">
        <v>131</v>
      </c>
      <c r="AU112" s="217" t="s">
        <v>85</v>
      </c>
      <c r="AY112" s="17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83</v>
      </c>
      <c r="BK112" s="218">
        <f>ROUND(I112*H112,2)</f>
        <v>0</v>
      </c>
      <c r="BL112" s="17" t="s">
        <v>135</v>
      </c>
      <c r="BM112" s="217" t="s">
        <v>544</v>
      </c>
    </row>
    <row r="113" spans="1:47" s="2" customFormat="1" ht="12">
      <c r="A113" s="38"/>
      <c r="B113" s="39"/>
      <c r="C113" s="40"/>
      <c r="D113" s="226" t="s">
        <v>164</v>
      </c>
      <c r="E113" s="40"/>
      <c r="F113" s="236" t="s">
        <v>545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164</v>
      </c>
      <c r="AU113" s="17" t="s">
        <v>85</v>
      </c>
    </row>
    <row r="114" spans="1:63" s="12" customFormat="1" ht="22.8" customHeight="1">
      <c r="A114" s="12"/>
      <c r="B114" s="189"/>
      <c r="C114" s="190"/>
      <c r="D114" s="191" t="s">
        <v>74</v>
      </c>
      <c r="E114" s="203" t="s">
        <v>135</v>
      </c>
      <c r="F114" s="203" t="s">
        <v>310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SUM(P115:P122)</f>
        <v>0</v>
      </c>
      <c r="Q114" s="197"/>
      <c r="R114" s="198">
        <f>SUM(R115:R122)</f>
        <v>3.3020355000000006</v>
      </c>
      <c r="S114" s="197"/>
      <c r="T114" s="199">
        <f>SUM(T115:T122)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83</v>
      </c>
      <c r="AT114" s="201" t="s">
        <v>74</v>
      </c>
      <c r="AU114" s="201" t="s">
        <v>83</v>
      </c>
      <c r="AY114" s="200" t="s">
        <v>129</v>
      </c>
      <c r="BK114" s="202">
        <f>SUM(BK115:BK122)</f>
        <v>0</v>
      </c>
    </row>
    <row r="115" spans="1:65" s="2" customFormat="1" ht="16.5" customHeight="1">
      <c r="A115" s="38"/>
      <c r="B115" s="39"/>
      <c r="C115" s="205" t="s">
        <v>230</v>
      </c>
      <c r="D115" s="205" t="s">
        <v>131</v>
      </c>
      <c r="E115" s="206" t="s">
        <v>546</v>
      </c>
      <c r="F115" s="207" t="s">
        <v>547</v>
      </c>
      <c r="G115" s="208" t="s">
        <v>154</v>
      </c>
      <c r="H115" s="209">
        <v>0.44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46</v>
      </c>
      <c r="O115" s="84"/>
      <c r="P115" s="215">
        <f>O115*H115</f>
        <v>0</v>
      </c>
      <c r="Q115" s="215">
        <v>1.7034</v>
      </c>
      <c r="R115" s="215">
        <f>Q115*H115</f>
        <v>0.749496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135</v>
      </c>
      <c r="AT115" s="217" t="s">
        <v>131</v>
      </c>
      <c r="AU115" s="217" t="s">
        <v>85</v>
      </c>
      <c r="AY115" s="17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83</v>
      </c>
      <c r="BK115" s="218">
        <f>ROUND(I115*H115,2)</f>
        <v>0</v>
      </c>
      <c r="BL115" s="17" t="s">
        <v>135</v>
      </c>
      <c r="BM115" s="217" t="s">
        <v>548</v>
      </c>
    </row>
    <row r="116" spans="1:47" s="2" customFormat="1" ht="12">
      <c r="A116" s="38"/>
      <c r="B116" s="39"/>
      <c r="C116" s="40"/>
      <c r="D116" s="219" t="s">
        <v>137</v>
      </c>
      <c r="E116" s="40"/>
      <c r="F116" s="220" t="s">
        <v>549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137</v>
      </c>
      <c r="AU116" s="17" t="s">
        <v>85</v>
      </c>
    </row>
    <row r="117" spans="1:47" s="2" customFormat="1" ht="12">
      <c r="A117" s="38"/>
      <c r="B117" s="39"/>
      <c r="C117" s="40"/>
      <c r="D117" s="226" t="s">
        <v>164</v>
      </c>
      <c r="E117" s="40"/>
      <c r="F117" s="236" t="s">
        <v>550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164</v>
      </c>
      <c r="AU117" s="17" t="s">
        <v>85</v>
      </c>
    </row>
    <row r="118" spans="1:51" s="13" customFormat="1" ht="12">
      <c r="A118" s="13"/>
      <c r="B118" s="224"/>
      <c r="C118" s="225"/>
      <c r="D118" s="226" t="s">
        <v>157</v>
      </c>
      <c r="E118" s="227" t="s">
        <v>19</v>
      </c>
      <c r="F118" s="228" t="s">
        <v>551</v>
      </c>
      <c r="G118" s="225"/>
      <c r="H118" s="229">
        <v>0.44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157</v>
      </c>
      <c r="AU118" s="235" t="s">
        <v>85</v>
      </c>
      <c r="AV118" s="13" t="s">
        <v>85</v>
      </c>
      <c r="AW118" s="13" t="s">
        <v>34</v>
      </c>
      <c r="AX118" s="13" t="s">
        <v>83</v>
      </c>
      <c r="AY118" s="235" t="s">
        <v>129</v>
      </c>
    </row>
    <row r="119" spans="1:65" s="2" customFormat="1" ht="16.5" customHeight="1">
      <c r="A119" s="38"/>
      <c r="B119" s="39"/>
      <c r="C119" s="205" t="s">
        <v>462</v>
      </c>
      <c r="D119" s="205" t="s">
        <v>131</v>
      </c>
      <c r="E119" s="206" t="s">
        <v>552</v>
      </c>
      <c r="F119" s="207" t="s">
        <v>553</v>
      </c>
      <c r="G119" s="208" t="s">
        <v>154</v>
      </c>
      <c r="H119" s="209">
        <v>1.35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46</v>
      </c>
      <c r="O119" s="84"/>
      <c r="P119" s="215">
        <f>O119*H119</f>
        <v>0</v>
      </c>
      <c r="Q119" s="215">
        <v>1.89077</v>
      </c>
      <c r="R119" s="215">
        <f>Q119*H119</f>
        <v>2.5525395000000004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135</v>
      </c>
      <c r="AT119" s="217" t="s">
        <v>131</v>
      </c>
      <c r="AU119" s="217" t="s">
        <v>85</v>
      </c>
      <c r="AY119" s="17" t="s">
        <v>129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83</v>
      </c>
      <c r="BK119" s="218">
        <f>ROUND(I119*H119,2)</f>
        <v>0</v>
      </c>
      <c r="BL119" s="17" t="s">
        <v>135</v>
      </c>
      <c r="BM119" s="217" t="s">
        <v>554</v>
      </c>
    </row>
    <row r="120" spans="1:47" s="2" customFormat="1" ht="12">
      <c r="A120" s="38"/>
      <c r="B120" s="39"/>
      <c r="C120" s="40"/>
      <c r="D120" s="219" t="s">
        <v>137</v>
      </c>
      <c r="E120" s="40"/>
      <c r="F120" s="220" t="s">
        <v>555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137</v>
      </c>
      <c r="AU120" s="17" t="s">
        <v>85</v>
      </c>
    </row>
    <row r="121" spans="1:47" s="2" customFormat="1" ht="12">
      <c r="A121" s="38"/>
      <c r="B121" s="39"/>
      <c r="C121" s="40"/>
      <c r="D121" s="226" t="s">
        <v>164</v>
      </c>
      <c r="E121" s="40"/>
      <c r="F121" s="236" t="s">
        <v>556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164</v>
      </c>
      <c r="AU121" s="17" t="s">
        <v>85</v>
      </c>
    </row>
    <row r="122" spans="1:51" s="13" customFormat="1" ht="12">
      <c r="A122" s="13"/>
      <c r="B122" s="224"/>
      <c r="C122" s="225"/>
      <c r="D122" s="226" t="s">
        <v>157</v>
      </c>
      <c r="E122" s="227" t="s">
        <v>19</v>
      </c>
      <c r="F122" s="228" t="s">
        <v>557</v>
      </c>
      <c r="G122" s="225"/>
      <c r="H122" s="229">
        <v>1.35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157</v>
      </c>
      <c r="AU122" s="235" t="s">
        <v>85</v>
      </c>
      <c r="AV122" s="13" t="s">
        <v>85</v>
      </c>
      <c r="AW122" s="13" t="s">
        <v>34</v>
      </c>
      <c r="AX122" s="13" t="s">
        <v>83</v>
      </c>
      <c r="AY122" s="235" t="s">
        <v>129</v>
      </c>
    </row>
    <row r="123" spans="1:63" s="12" customFormat="1" ht="22.8" customHeight="1">
      <c r="A123" s="12"/>
      <c r="B123" s="189"/>
      <c r="C123" s="190"/>
      <c r="D123" s="191" t="s">
        <v>74</v>
      </c>
      <c r="E123" s="203" t="s">
        <v>279</v>
      </c>
      <c r="F123" s="203" t="s">
        <v>558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SUM(P124:P152)</f>
        <v>0</v>
      </c>
      <c r="Q123" s="197"/>
      <c r="R123" s="198">
        <f>SUM(R124:R152)</f>
        <v>15.07758312</v>
      </c>
      <c r="S123" s="197"/>
      <c r="T123" s="199">
        <f>SUM(T124:T152)</f>
        <v>11.600000000000001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83</v>
      </c>
      <c r="AT123" s="201" t="s">
        <v>74</v>
      </c>
      <c r="AU123" s="201" t="s">
        <v>83</v>
      </c>
      <c r="AY123" s="200" t="s">
        <v>129</v>
      </c>
      <c r="BK123" s="202">
        <f>SUM(BK124:BK152)</f>
        <v>0</v>
      </c>
    </row>
    <row r="124" spans="1:65" s="2" customFormat="1" ht="16.5" customHeight="1">
      <c r="A124" s="38"/>
      <c r="B124" s="39"/>
      <c r="C124" s="205" t="s">
        <v>7</v>
      </c>
      <c r="D124" s="205" t="s">
        <v>131</v>
      </c>
      <c r="E124" s="206" t="s">
        <v>559</v>
      </c>
      <c r="F124" s="207" t="s">
        <v>560</v>
      </c>
      <c r="G124" s="208" t="s">
        <v>169</v>
      </c>
      <c r="H124" s="209">
        <v>400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46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0.029</v>
      </c>
      <c r="T124" s="216">
        <f>S124*H124</f>
        <v>11.600000000000001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135</v>
      </c>
      <c r="AT124" s="217" t="s">
        <v>131</v>
      </c>
      <c r="AU124" s="217" t="s">
        <v>85</v>
      </c>
      <c r="AY124" s="17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83</v>
      </c>
      <c r="BK124" s="218">
        <f>ROUND(I124*H124,2)</f>
        <v>0</v>
      </c>
      <c r="BL124" s="17" t="s">
        <v>135</v>
      </c>
      <c r="BM124" s="217" t="s">
        <v>561</v>
      </c>
    </row>
    <row r="125" spans="1:47" s="2" customFormat="1" ht="12">
      <c r="A125" s="38"/>
      <c r="B125" s="39"/>
      <c r="C125" s="40"/>
      <c r="D125" s="219" t="s">
        <v>137</v>
      </c>
      <c r="E125" s="40"/>
      <c r="F125" s="220" t="s">
        <v>562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85</v>
      </c>
    </row>
    <row r="126" spans="1:47" s="2" customFormat="1" ht="12">
      <c r="A126" s="38"/>
      <c r="B126" s="39"/>
      <c r="C126" s="40"/>
      <c r="D126" s="226" t="s">
        <v>164</v>
      </c>
      <c r="E126" s="40"/>
      <c r="F126" s="236" t="s">
        <v>563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164</v>
      </c>
      <c r="AU126" s="17" t="s">
        <v>85</v>
      </c>
    </row>
    <row r="127" spans="1:51" s="13" customFormat="1" ht="12">
      <c r="A127" s="13"/>
      <c r="B127" s="224"/>
      <c r="C127" s="225"/>
      <c r="D127" s="226" t="s">
        <v>157</v>
      </c>
      <c r="E127" s="227" t="s">
        <v>19</v>
      </c>
      <c r="F127" s="228" t="s">
        <v>564</v>
      </c>
      <c r="G127" s="225"/>
      <c r="H127" s="229">
        <v>400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157</v>
      </c>
      <c r="AU127" s="235" t="s">
        <v>85</v>
      </c>
      <c r="AV127" s="13" t="s">
        <v>85</v>
      </c>
      <c r="AW127" s="13" t="s">
        <v>34</v>
      </c>
      <c r="AX127" s="13" t="s">
        <v>83</v>
      </c>
      <c r="AY127" s="235" t="s">
        <v>129</v>
      </c>
    </row>
    <row r="128" spans="1:65" s="2" customFormat="1" ht="21.75" customHeight="1">
      <c r="A128" s="38"/>
      <c r="B128" s="39"/>
      <c r="C128" s="205" t="s">
        <v>194</v>
      </c>
      <c r="D128" s="205" t="s">
        <v>131</v>
      </c>
      <c r="E128" s="206" t="s">
        <v>565</v>
      </c>
      <c r="F128" s="207" t="s">
        <v>566</v>
      </c>
      <c r="G128" s="208" t="s">
        <v>169</v>
      </c>
      <c r="H128" s="209">
        <v>477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46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135</v>
      </c>
      <c r="AT128" s="217" t="s">
        <v>131</v>
      </c>
      <c r="AU128" s="217" t="s">
        <v>85</v>
      </c>
      <c r="AY128" s="17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83</v>
      </c>
      <c r="BK128" s="218">
        <f>ROUND(I128*H128,2)</f>
        <v>0</v>
      </c>
      <c r="BL128" s="17" t="s">
        <v>135</v>
      </c>
      <c r="BM128" s="217" t="s">
        <v>567</v>
      </c>
    </row>
    <row r="129" spans="1:47" s="2" customFormat="1" ht="12">
      <c r="A129" s="38"/>
      <c r="B129" s="39"/>
      <c r="C129" s="40"/>
      <c r="D129" s="219" t="s">
        <v>137</v>
      </c>
      <c r="E129" s="40"/>
      <c r="F129" s="220" t="s">
        <v>568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85</v>
      </c>
    </row>
    <row r="130" spans="1:65" s="2" customFormat="1" ht="16.5" customHeight="1">
      <c r="A130" s="38"/>
      <c r="B130" s="39"/>
      <c r="C130" s="252" t="s">
        <v>288</v>
      </c>
      <c r="D130" s="252" t="s">
        <v>276</v>
      </c>
      <c r="E130" s="253" t="s">
        <v>569</v>
      </c>
      <c r="F130" s="254" t="s">
        <v>570</v>
      </c>
      <c r="G130" s="255" t="s">
        <v>169</v>
      </c>
      <c r="H130" s="256">
        <v>477</v>
      </c>
      <c r="I130" s="257"/>
      <c r="J130" s="258">
        <f>ROUND(I130*H130,2)</f>
        <v>0</v>
      </c>
      <c r="K130" s="259"/>
      <c r="L130" s="260"/>
      <c r="M130" s="261" t="s">
        <v>19</v>
      </c>
      <c r="N130" s="262" t="s">
        <v>46</v>
      </c>
      <c r="O130" s="84"/>
      <c r="P130" s="215">
        <f>O130*H130</f>
        <v>0</v>
      </c>
      <c r="Q130" s="215">
        <v>0.00277</v>
      </c>
      <c r="R130" s="215">
        <f>Q130*H130</f>
        <v>1.3212899999999999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279</v>
      </c>
      <c r="AT130" s="217" t="s">
        <v>276</v>
      </c>
      <c r="AU130" s="217" t="s">
        <v>85</v>
      </c>
      <c r="AY130" s="17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83</v>
      </c>
      <c r="BK130" s="218">
        <f>ROUND(I130*H130,2)</f>
        <v>0</v>
      </c>
      <c r="BL130" s="17" t="s">
        <v>135</v>
      </c>
      <c r="BM130" s="217" t="s">
        <v>571</v>
      </c>
    </row>
    <row r="131" spans="1:65" s="2" customFormat="1" ht="16.5" customHeight="1">
      <c r="A131" s="38"/>
      <c r="B131" s="39"/>
      <c r="C131" s="252" t="s">
        <v>327</v>
      </c>
      <c r="D131" s="252" t="s">
        <v>276</v>
      </c>
      <c r="E131" s="253" t="s">
        <v>572</v>
      </c>
      <c r="F131" s="254" t="s">
        <v>573</v>
      </c>
      <c r="G131" s="255" t="s">
        <v>182</v>
      </c>
      <c r="H131" s="256">
        <v>33</v>
      </c>
      <c r="I131" s="257"/>
      <c r="J131" s="258">
        <f>ROUND(I131*H131,2)</f>
        <v>0</v>
      </c>
      <c r="K131" s="259"/>
      <c r="L131" s="260"/>
      <c r="M131" s="261" t="s">
        <v>19</v>
      </c>
      <c r="N131" s="262" t="s">
        <v>46</v>
      </c>
      <c r="O131" s="84"/>
      <c r="P131" s="215">
        <f>O131*H131</f>
        <v>0</v>
      </c>
      <c r="Q131" s="215">
        <v>0.00068</v>
      </c>
      <c r="R131" s="215">
        <f>Q131*H131</f>
        <v>0.02244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279</v>
      </c>
      <c r="AT131" s="217" t="s">
        <v>276</v>
      </c>
      <c r="AU131" s="217" t="s">
        <v>85</v>
      </c>
      <c r="AY131" s="17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83</v>
      </c>
      <c r="BK131" s="218">
        <f>ROUND(I131*H131,2)</f>
        <v>0</v>
      </c>
      <c r="BL131" s="17" t="s">
        <v>135</v>
      </c>
      <c r="BM131" s="217" t="s">
        <v>574</v>
      </c>
    </row>
    <row r="132" spans="1:47" s="2" customFormat="1" ht="12">
      <c r="A132" s="38"/>
      <c r="B132" s="39"/>
      <c r="C132" s="40"/>
      <c r="D132" s="226" t="s">
        <v>164</v>
      </c>
      <c r="E132" s="40"/>
      <c r="F132" s="236" t="s">
        <v>575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164</v>
      </c>
      <c r="AU132" s="17" t="s">
        <v>85</v>
      </c>
    </row>
    <row r="133" spans="1:65" s="2" customFormat="1" ht="16.5" customHeight="1">
      <c r="A133" s="38"/>
      <c r="B133" s="39"/>
      <c r="C133" s="252" t="s">
        <v>249</v>
      </c>
      <c r="D133" s="252" t="s">
        <v>276</v>
      </c>
      <c r="E133" s="253" t="s">
        <v>576</v>
      </c>
      <c r="F133" s="254" t="s">
        <v>577</v>
      </c>
      <c r="G133" s="255" t="s">
        <v>182</v>
      </c>
      <c r="H133" s="256">
        <v>3</v>
      </c>
      <c r="I133" s="257"/>
      <c r="J133" s="258">
        <f>ROUND(I133*H133,2)</f>
        <v>0</v>
      </c>
      <c r="K133" s="259"/>
      <c r="L133" s="260"/>
      <c r="M133" s="261" t="s">
        <v>19</v>
      </c>
      <c r="N133" s="262" t="s">
        <v>46</v>
      </c>
      <c r="O133" s="84"/>
      <c r="P133" s="215">
        <f>O133*H133</f>
        <v>0</v>
      </c>
      <c r="Q133" s="215">
        <v>0.0006</v>
      </c>
      <c r="R133" s="215">
        <f>Q133*H133</f>
        <v>0.0018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279</v>
      </c>
      <c r="AT133" s="217" t="s">
        <v>276</v>
      </c>
      <c r="AU133" s="217" t="s">
        <v>85</v>
      </c>
      <c r="AY133" s="17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83</v>
      </c>
      <c r="BK133" s="218">
        <f>ROUND(I133*H133,2)</f>
        <v>0</v>
      </c>
      <c r="BL133" s="17" t="s">
        <v>135</v>
      </c>
      <c r="BM133" s="217" t="s">
        <v>578</v>
      </c>
    </row>
    <row r="134" spans="1:65" s="2" customFormat="1" ht="16.5" customHeight="1">
      <c r="A134" s="38"/>
      <c r="B134" s="39"/>
      <c r="C134" s="252" t="s">
        <v>257</v>
      </c>
      <c r="D134" s="252" t="s">
        <v>276</v>
      </c>
      <c r="E134" s="253" t="s">
        <v>579</v>
      </c>
      <c r="F134" s="254" t="s">
        <v>580</v>
      </c>
      <c r="G134" s="255" t="s">
        <v>182</v>
      </c>
      <c r="H134" s="256">
        <v>1</v>
      </c>
      <c r="I134" s="257"/>
      <c r="J134" s="258">
        <f>ROUND(I134*H134,2)</f>
        <v>0</v>
      </c>
      <c r="K134" s="259"/>
      <c r="L134" s="260"/>
      <c r="M134" s="261" t="s">
        <v>19</v>
      </c>
      <c r="N134" s="262" t="s">
        <v>46</v>
      </c>
      <c r="O134" s="84"/>
      <c r="P134" s="215">
        <f>O134*H134</f>
        <v>0</v>
      </c>
      <c r="Q134" s="215">
        <v>0.31</v>
      </c>
      <c r="R134" s="215">
        <f>Q134*H134</f>
        <v>0.31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279</v>
      </c>
      <c r="AT134" s="217" t="s">
        <v>276</v>
      </c>
      <c r="AU134" s="217" t="s">
        <v>85</v>
      </c>
      <c r="AY134" s="17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83</v>
      </c>
      <c r="BK134" s="218">
        <f>ROUND(I134*H134,2)</f>
        <v>0</v>
      </c>
      <c r="BL134" s="17" t="s">
        <v>135</v>
      </c>
      <c r="BM134" s="217" t="s">
        <v>581</v>
      </c>
    </row>
    <row r="135" spans="1:65" s="2" customFormat="1" ht="16.5" customHeight="1">
      <c r="A135" s="38"/>
      <c r="B135" s="39"/>
      <c r="C135" s="252" t="s">
        <v>8</v>
      </c>
      <c r="D135" s="252" t="s">
        <v>276</v>
      </c>
      <c r="E135" s="253" t="s">
        <v>582</v>
      </c>
      <c r="F135" s="254" t="s">
        <v>583</v>
      </c>
      <c r="G135" s="255" t="s">
        <v>182</v>
      </c>
      <c r="H135" s="256">
        <v>1</v>
      </c>
      <c r="I135" s="257"/>
      <c r="J135" s="258">
        <f>ROUND(I135*H135,2)</f>
        <v>0</v>
      </c>
      <c r="K135" s="259"/>
      <c r="L135" s="260"/>
      <c r="M135" s="261" t="s">
        <v>19</v>
      </c>
      <c r="N135" s="262" t="s">
        <v>46</v>
      </c>
      <c r="O135" s="84"/>
      <c r="P135" s="215">
        <f>O135*H135</f>
        <v>0</v>
      </c>
      <c r="Q135" s="215">
        <v>0.00079</v>
      </c>
      <c r="R135" s="215">
        <f>Q135*H135</f>
        <v>0.00079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279</v>
      </c>
      <c r="AT135" s="217" t="s">
        <v>276</v>
      </c>
      <c r="AU135" s="217" t="s">
        <v>85</v>
      </c>
      <c r="AY135" s="17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83</v>
      </c>
      <c r="BK135" s="218">
        <f>ROUND(I135*H135,2)</f>
        <v>0</v>
      </c>
      <c r="BL135" s="17" t="s">
        <v>135</v>
      </c>
      <c r="BM135" s="217" t="s">
        <v>584</v>
      </c>
    </row>
    <row r="136" spans="1:65" s="2" customFormat="1" ht="16.5" customHeight="1">
      <c r="A136" s="38"/>
      <c r="B136" s="39"/>
      <c r="C136" s="205" t="s">
        <v>139</v>
      </c>
      <c r="D136" s="205" t="s">
        <v>131</v>
      </c>
      <c r="E136" s="206" t="s">
        <v>585</v>
      </c>
      <c r="F136" s="207" t="s">
        <v>586</v>
      </c>
      <c r="G136" s="208" t="s">
        <v>182</v>
      </c>
      <c r="H136" s="209">
        <v>38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46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135</v>
      </c>
      <c r="AT136" s="217" t="s">
        <v>131</v>
      </c>
      <c r="AU136" s="217" t="s">
        <v>85</v>
      </c>
      <c r="AY136" s="17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83</v>
      </c>
      <c r="BK136" s="218">
        <f>ROUND(I136*H136,2)</f>
        <v>0</v>
      </c>
      <c r="BL136" s="17" t="s">
        <v>135</v>
      </c>
      <c r="BM136" s="217" t="s">
        <v>587</v>
      </c>
    </row>
    <row r="137" spans="1:47" s="2" customFormat="1" ht="12">
      <c r="A137" s="38"/>
      <c r="B137" s="39"/>
      <c r="C137" s="40"/>
      <c r="D137" s="226" t="s">
        <v>164</v>
      </c>
      <c r="E137" s="40"/>
      <c r="F137" s="236" t="s">
        <v>588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164</v>
      </c>
      <c r="AU137" s="17" t="s">
        <v>85</v>
      </c>
    </row>
    <row r="138" spans="1:65" s="2" customFormat="1" ht="16.5" customHeight="1">
      <c r="A138" s="38"/>
      <c r="B138" s="39"/>
      <c r="C138" s="205" t="s">
        <v>130</v>
      </c>
      <c r="D138" s="205" t="s">
        <v>131</v>
      </c>
      <c r="E138" s="206" t="s">
        <v>589</v>
      </c>
      <c r="F138" s="207" t="s">
        <v>590</v>
      </c>
      <c r="G138" s="208" t="s">
        <v>182</v>
      </c>
      <c r="H138" s="209">
        <v>41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46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135</v>
      </c>
      <c r="AT138" s="217" t="s">
        <v>131</v>
      </c>
      <c r="AU138" s="217" t="s">
        <v>85</v>
      </c>
      <c r="AY138" s="17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83</v>
      </c>
      <c r="BK138" s="218">
        <f>ROUND(I138*H138,2)</f>
        <v>0</v>
      </c>
      <c r="BL138" s="17" t="s">
        <v>135</v>
      </c>
      <c r="BM138" s="217" t="s">
        <v>591</v>
      </c>
    </row>
    <row r="139" spans="1:47" s="2" customFormat="1" ht="12">
      <c r="A139" s="38"/>
      <c r="B139" s="39"/>
      <c r="C139" s="40"/>
      <c r="D139" s="226" t="s">
        <v>164</v>
      </c>
      <c r="E139" s="40"/>
      <c r="F139" s="236" t="s">
        <v>592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164</v>
      </c>
      <c r="AU139" s="17" t="s">
        <v>85</v>
      </c>
    </row>
    <row r="140" spans="1:65" s="2" customFormat="1" ht="16.5" customHeight="1">
      <c r="A140" s="38"/>
      <c r="B140" s="39"/>
      <c r="C140" s="205" t="s">
        <v>279</v>
      </c>
      <c r="D140" s="205" t="s">
        <v>131</v>
      </c>
      <c r="E140" s="206" t="s">
        <v>593</v>
      </c>
      <c r="F140" s="207" t="s">
        <v>594</v>
      </c>
      <c r="G140" s="208" t="s">
        <v>182</v>
      </c>
      <c r="H140" s="209">
        <v>4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46</v>
      </c>
      <c r="O140" s="84"/>
      <c r="P140" s="215">
        <f>O140*H140</f>
        <v>0</v>
      </c>
      <c r="Q140" s="215">
        <v>1.09609326</v>
      </c>
      <c r="R140" s="215">
        <f>Q140*H140</f>
        <v>4.38437304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135</v>
      </c>
      <c r="AT140" s="217" t="s">
        <v>131</v>
      </c>
      <c r="AU140" s="217" t="s">
        <v>85</v>
      </c>
      <c r="AY140" s="17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83</v>
      </c>
      <c r="BK140" s="218">
        <f>ROUND(I140*H140,2)</f>
        <v>0</v>
      </c>
      <c r="BL140" s="17" t="s">
        <v>135</v>
      </c>
      <c r="BM140" s="217" t="s">
        <v>595</v>
      </c>
    </row>
    <row r="141" spans="1:47" s="2" customFormat="1" ht="12">
      <c r="A141" s="38"/>
      <c r="B141" s="39"/>
      <c r="C141" s="40"/>
      <c r="D141" s="219" t="s">
        <v>137</v>
      </c>
      <c r="E141" s="40"/>
      <c r="F141" s="220" t="s">
        <v>596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85</v>
      </c>
    </row>
    <row r="142" spans="1:47" s="2" customFormat="1" ht="12">
      <c r="A142" s="38"/>
      <c r="B142" s="39"/>
      <c r="C142" s="40"/>
      <c r="D142" s="226" t="s">
        <v>164</v>
      </c>
      <c r="E142" s="40"/>
      <c r="F142" s="236" t="s">
        <v>597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164</v>
      </c>
      <c r="AU142" s="17" t="s">
        <v>85</v>
      </c>
    </row>
    <row r="143" spans="1:51" s="13" customFormat="1" ht="12">
      <c r="A143" s="13"/>
      <c r="B143" s="224"/>
      <c r="C143" s="225"/>
      <c r="D143" s="226" t="s">
        <v>157</v>
      </c>
      <c r="E143" s="227" t="s">
        <v>19</v>
      </c>
      <c r="F143" s="228" t="s">
        <v>598</v>
      </c>
      <c r="G143" s="225"/>
      <c r="H143" s="229">
        <v>4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157</v>
      </c>
      <c r="AU143" s="235" t="s">
        <v>85</v>
      </c>
      <c r="AV143" s="13" t="s">
        <v>85</v>
      </c>
      <c r="AW143" s="13" t="s">
        <v>34</v>
      </c>
      <c r="AX143" s="13" t="s">
        <v>83</v>
      </c>
      <c r="AY143" s="235" t="s">
        <v>129</v>
      </c>
    </row>
    <row r="144" spans="1:65" s="2" customFormat="1" ht="24.15" customHeight="1">
      <c r="A144" s="38"/>
      <c r="B144" s="39"/>
      <c r="C144" s="205" t="s">
        <v>224</v>
      </c>
      <c r="D144" s="205" t="s">
        <v>131</v>
      </c>
      <c r="E144" s="206" t="s">
        <v>599</v>
      </c>
      <c r="F144" s="207" t="s">
        <v>600</v>
      </c>
      <c r="G144" s="208" t="s">
        <v>182</v>
      </c>
      <c r="H144" s="209">
        <v>13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46</v>
      </c>
      <c r="O144" s="84"/>
      <c r="P144" s="215">
        <f>O144*H144</f>
        <v>0</v>
      </c>
      <c r="Q144" s="215">
        <v>0.21005616</v>
      </c>
      <c r="R144" s="215">
        <f>Q144*H144</f>
        <v>2.73073008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135</v>
      </c>
      <c r="AT144" s="217" t="s">
        <v>131</v>
      </c>
      <c r="AU144" s="217" t="s">
        <v>85</v>
      </c>
      <c r="AY144" s="17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83</v>
      </c>
      <c r="BK144" s="218">
        <f>ROUND(I144*H144,2)</f>
        <v>0</v>
      </c>
      <c r="BL144" s="17" t="s">
        <v>135</v>
      </c>
      <c r="BM144" s="217" t="s">
        <v>601</v>
      </c>
    </row>
    <row r="145" spans="1:47" s="2" customFormat="1" ht="12">
      <c r="A145" s="38"/>
      <c r="B145" s="39"/>
      <c r="C145" s="40"/>
      <c r="D145" s="219" t="s">
        <v>137</v>
      </c>
      <c r="E145" s="40"/>
      <c r="F145" s="220" t="s">
        <v>602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85</v>
      </c>
    </row>
    <row r="146" spans="1:51" s="13" customFormat="1" ht="12">
      <c r="A146" s="13"/>
      <c r="B146" s="224"/>
      <c r="C146" s="225"/>
      <c r="D146" s="226" t="s">
        <v>157</v>
      </c>
      <c r="E146" s="227" t="s">
        <v>19</v>
      </c>
      <c r="F146" s="228" t="s">
        <v>603</v>
      </c>
      <c r="G146" s="225"/>
      <c r="H146" s="229">
        <v>13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157</v>
      </c>
      <c r="AU146" s="235" t="s">
        <v>85</v>
      </c>
      <c r="AV146" s="13" t="s">
        <v>85</v>
      </c>
      <c r="AW146" s="13" t="s">
        <v>34</v>
      </c>
      <c r="AX146" s="13" t="s">
        <v>83</v>
      </c>
      <c r="AY146" s="235" t="s">
        <v>129</v>
      </c>
    </row>
    <row r="147" spans="1:65" s="2" customFormat="1" ht="16.5" customHeight="1">
      <c r="A147" s="38"/>
      <c r="B147" s="39"/>
      <c r="C147" s="205" t="s">
        <v>145</v>
      </c>
      <c r="D147" s="205" t="s">
        <v>131</v>
      </c>
      <c r="E147" s="206" t="s">
        <v>604</v>
      </c>
      <c r="F147" s="207" t="s">
        <v>605</v>
      </c>
      <c r="G147" s="208" t="s">
        <v>182</v>
      </c>
      <c r="H147" s="209">
        <v>4</v>
      </c>
      <c r="I147" s="210"/>
      <c r="J147" s="211">
        <f>ROUND(I147*H147,2)</f>
        <v>0</v>
      </c>
      <c r="K147" s="212"/>
      <c r="L147" s="44"/>
      <c r="M147" s="213" t="s">
        <v>19</v>
      </c>
      <c r="N147" s="214" t="s">
        <v>46</v>
      </c>
      <c r="O147" s="84"/>
      <c r="P147" s="215">
        <f>O147*H147</f>
        <v>0</v>
      </c>
      <c r="Q147" s="215">
        <v>0.02854</v>
      </c>
      <c r="R147" s="215">
        <f>Q147*H147</f>
        <v>0.11416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135</v>
      </c>
      <c r="AT147" s="217" t="s">
        <v>131</v>
      </c>
      <c r="AU147" s="217" t="s">
        <v>85</v>
      </c>
      <c r="AY147" s="17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7" t="s">
        <v>83</v>
      </c>
      <c r="BK147" s="218">
        <f>ROUND(I147*H147,2)</f>
        <v>0</v>
      </c>
      <c r="BL147" s="17" t="s">
        <v>135</v>
      </c>
      <c r="BM147" s="217" t="s">
        <v>606</v>
      </c>
    </row>
    <row r="148" spans="1:47" s="2" customFormat="1" ht="12">
      <c r="A148" s="38"/>
      <c r="B148" s="39"/>
      <c r="C148" s="40"/>
      <c r="D148" s="219" t="s">
        <v>137</v>
      </c>
      <c r="E148" s="40"/>
      <c r="F148" s="220" t="s">
        <v>607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137</v>
      </c>
      <c r="AU148" s="17" t="s">
        <v>85</v>
      </c>
    </row>
    <row r="149" spans="1:65" s="2" customFormat="1" ht="16.5" customHeight="1">
      <c r="A149" s="38"/>
      <c r="B149" s="39"/>
      <c r="C149" s="252" t="s">
        <v>151</v>
      </c>
      <c r="D149" s="252" t="s">
        <v>276</v>
      </c>
      <c r="E149" s="253" t="s">
        <v>608</v>
      </c>
      <c r="F149" s="254" t="s">
        <v>609</v>
      </c>
      <c r="G149" s="255" t="s">
        <v>182</v>
      </c>
      <c r="H149" s="256">
        <v>4</v>
      </c>
      <c r="I149" s="257"/>
      <c r="J149" s="258">
        <f>ROUND(I149*H149,2)</f>
        <v>0</v>
      </c>
      <c r="K149" s="259"/>
      <c r="L149" s="260"/>
      <c r="M149" s="261" t="s">
        <v>19</v>
      </c>
      <c r="N149" s="262" t="s">
        <v>46</v>
      </c>
      <c r="O149" s="84"/>
      <c r="P149" s="215">
        <f>O149*H149</f>
        <v>0</v>
      </c>
      <c r="Q149" s="215">
        <v>1.548</v>
      </c>
      <c r="R149" s="215">
        <f>Q149*H149</f>
        <v>6.192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279</v>
      </c>
      <c r="AT149" s="217" t="s">
        <v>276</v>
      </c>
      <c r="AU149" s="217" t="s">
        <v>85</v>
      </c>
      <c r="AY149" s="17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83</v>
      </c>
      <c r="BK149" s="218">
        <f>ROUND(I149*H149,2)</f>
        <v>0</v>
      </c>
      <c r="BL149" s="17" t="s">
        <v>135</v>
      </c>
      <c r="BM149" s="217" t="s">
        <v>610</v>
      </c>
    </row>
    <row r="150" spans="1:47" s="2" customFormat="1" ht="12">
      <c r="A150" s="38"/>
      <c r="B150" s="39"/>
      <c r="C150" s="40"/>
      <c r="D150" s="226" t="s">
        <v>164</v>
      </c>
      <c r="E150" s="40"/>
      <c r="F150" s="236" t="s">
        <v>611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85</v>
      </c>
    </row>
    <row r="151" spans="1:65" s="2" customFormat="1" ht="16.5" customHeight="1">
      <c r="A151" s="38"/>
      <c r="B151" s="39"/>
      <c r="C151" s="205" t="s">
        <v>179</v>
      </c>
      <c r="D151" s="205" t="s">
        <v>131</v>
      </c>
      <c r="E151" s="206" t="s">
        <v>612</v>
      </c>
      <c r="F151" s="207" t="s">
        <v>613</v>
      </c>
      <c r="G151" s="208" t="s">
        <v>182</v>
      </c>
      <c r="H151" s="209">
        <v>11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46</v>
      </c>
      <c r="O151" s="84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135</v>
      </c>
      <c r="AT151" s="217" t="s">
        <v>131</v>
      </c>
      <c r="AU151" s="217" t="s">
        <v>85</v>
      </c>
      <c r="AY151" s="17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83</v>
      </c>
      <c r="BK151" s="218">
        <f>ROUND(I151*H151,2)</f>
        <v>0</v>
      </c>
      <c r="BL151" s="17" t="s">
        <v>135</v>
      </c>
      <c r="BM151" s="217" t="s">
        <v>614</v>
      </c>
    </row>
    <row r="152" spans="1:47" s="2" customFormat="1" ht="12">
      <c r="A152" s="38"/>
      <c r="B152" s="39"/>
      <c r="C152" s="40"/>
      <c r="D152" s="226" t="s">
        <v>164</v>
      </c>
      <c r="E152" s="40"/>
      <c r="F152" s="236" t="s">
        <v>588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85</v>
      </c>
    </row>
    <row r="153" spans="1:63" s="12" customFormat="1" ht="22.8" customHeight="1">
      <c r="A153" s="12"/>
      <c r="B153" s="189"/>
      <c r="C153" s="190"/>
      <c r="D153" s="191" t="s">
        <v>74</v>
      </c>
      <c r="E153" s="203" t="s">
        <v>615</v>
      </c>
      <c r="F153" s="203" t="s">
        <v>616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SUM(P154:P161)</f>
        <v>0</v>
      </c>
      <c r="Q153" s="197"/>
      <c r="R153" s="198">
        <f>SUM(R154:R161)</f>
        <v>0</v>
      </c>
      <c r="S153" s="197"/>
      <c r="T153" s="199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83</v>
      </c>
      <c r="AT153" s="201" t="s">
        <v>74</v>
      </c>
      <c r="AU153" s="201" t="s">
        <v>83</v>
      </c>
      <c r="AY153" s="200" t="s">
        <v>129</v>
      </c>
      <c r="BK153" s="202">
        <f>SUM(BK154:BK161)</f>
        <v>0</v>
      </c>
    </row>
    <row r="154" spans="1:65" s="2" customFormat="1" ht="24.15" customHeight="1">
      <c r="A154" s="38"/>
      <c r="B154" s="39"/>
      <c r="C154" s="205" t="s">
        <v>203</v>
      </c>
      <c r="D154" s="205" t="s">
        <v>131</v>
      </c>
      <c r="E154" s="206" t="s">
        <v>617</v>
      </c>
      <c r="F154" s="207" t="s">
        <v>618</v>
      </c>
      <c r="G154" s="208" t="s">
        <v>268</v>
      </c>
      <c r="H154" s="209">
        <v>11.6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46</v>
      </c>
      <c r="O154" s="8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135</v>
      </c>
      <c r="AT154" s="217" t="s">
        <v>131</v>
      </c>
      <c r="AU154" s="217" t="s">
        <v>85</v>
      </c>
      <c r="AY154" s="17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83</v>
      </c>
      <c r="BK154" s="218">
        <f>ROUND(I154*H154,2)</f>
        <v>0</v>
      </c>
      <c r="BL154" s="17" t="s">
        <v>135</v>
      </c>
      <c r="BM154" s="217" t="s">
        <v>619</v>
      </c>
    </row>
    <row r="155" spans="1:47" s="2" customFormat="1" ht="12">
      <c r="A155" s="38"/>
      <c r="B155" s="39"/>
      <c r="C155" s="40"/>
      <c r="D155" s="219" t="s">
        <v>137</v>
      </c>
      <c r="E155" s="40"/>
      <c r="F155" s="220" t="s">
        <v>620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85</v>
      </c>
    </row>
    <row r="156" spans="1:65" s="2" customFormat="1" ht="24.15" customHeight="1">
      <c r="A156" s="38"/>
      <c r="B156" s="39"/>
      <c r="C156" s="205" t="s">
        <v>219</v>
      </c>
      <c r="D156" s="205" t="s">
        <v>131</v>
      </c>
      <c r="E156" s="206" t="s">
        <v>621</v>
      </c>
      <c r="F156" s="207" t="s">
        <v>622</v>
      </c>
      <c r="G156" s="208" t="s">
        <v>268</v>
      </c>
      <c r="H156" s="209">
        <v>104.4</v>
      </c>
      <c r="I156" s="210"/>
      <c r="J156" s="211">
        <f>ROUND(I156*H156,2)</f>
        <v>0</v>
      </c>
      <c r="K156" s="212"/>
      <c r="L156" s="44"/>
      <c r="M156" s="213" t="s">
        <v>19</v>
      </c>
      <c r="N156" s="214" t="s">
        <v>46</v>
      </c>
      <c r="O156" s="8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7" t="s">
        <v>135</v>
      </c>
      <c r="AT156" s="217" t="s">
        <v>131</v>
      </c>
      <c r="AU156" s="217" t="s">
        <v>85</v>
      </c>
      <c r="AY156" s="17" t="s">
        <v>129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7" t="s">
        <v>83</v>
      </c>
      <c r="BK156" s="218">
        <f>ROUND(I156*H156,2)</f>
        <v>0</v>
      </c>
      <c r="BL156" s="17" t="s">
        <v>135</v>
      </c>
      <c r="BM156" s="217" t="s">
        <v>623</v>
      </c>
    </row>
    <row r="157" spans="1:47" s="2" customFormat="1" ht="12">
      <c r="A157" s="38"/>
      <c r="B157" s="39"/>
      <c r="C157" s="40"/>
      <c r="D157" s="219" t="s">
        <v>137</v>
      </c>
      <c r="E157" s="40"/>
      <c r="F157" s="220" t="s">
        <v>624</v>
      </c>
      <c r="G157" s="40"/>
      <c r="H157" s="40"/>
      <c r="I157" s="221"/>
      <c r="J157" s="40"/>
      <c r="K157" s="40"/>
      <c r="L157" s="44"/>
      <c r="M157" s="222"/>
      <c r="N157" s="223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85</v>
      </c>
    </row>
    <row r="158" spans="1:47" s="2" customFormat="1" ht="12">
      <c r="A158" s="38"/>
      <c r="B158" s="39"/>
      <c r="C158" s="40"/>
      <c r="D158" s="226" t="s">
        <v>164</v>
      </c>
      <c r="E158" s="40"/>
      <c r="F158" s="236" t="s">
        <v>625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85</v>
      </c>
    </row>
    <row r="159" spans="1:51" s="13" customFormat="1" ht="12">
      <c r="A159" s="13"/>
      <c r="B159" s="224"/>
      <c r="C159" s="225"/>
      <c r="D159" s="226" t="s">
        <v>157</v>
      </c>
      <c r="E159" s="225"/>
      <c r="F159" s="228" t="s">
        <v>626</v>
      </c>
      <c r="G159" s="225"/>
      <c r="H159" s="229">
        <v>104.4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157</v>
      </c>
      <c r="AU159" s="235" t="s">
        <v>85</v>
      </c>
      <c r="AV159" s="13" t="s">
        <v>85</v>
      </c>
      <c r="AW159" s="13" t="s">
        <v>4</v>
      </c>
      <c r="AX159" s="13" t="s">
        <v>83</v>
      </c>
      <c r="AY159" s="235" t="s">
        <v>129</v>
      </c>
    </row>
    <row r="160" spans="1:65" s="2" customFormat="1" ht="24.15" customHeight="1">
      <c r="A160" s="38"/>
      <c r="B160" s="39"/>
      <c r="C160" s="205" t="s">
        <v>244</v>
      </c>
      <c r="D160" s="205" t="s">
        <v>131</v>
      </c>
      <c r="E160" s="206" t="s">
        <v>627</v>
      </c>
      <c r="F160" s="207" t="s">
        <v>628</v>
      </c>
      <c r="G160" s="208" t="s">
        <v>268</v>
      </c>
      <c r="H160" s="209">
        <v>11.6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46</v>
      </c>
      <c r="O160" s="84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135</v>
      </c>
      <c r="AT160" s="217" t="s">
        <v>131</v>
      </c>
      <c r="AU160" s="217" t="s">
        <v>85</v>
      </c>
      <c r="AY160" s="17" t="s">
        <v>129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83</v>
      </c>
      <c r="BK160" s="218">
        <f>ROUND(I160*H160,2)</f>
        <v>0</v>
      </c>
      <c r="BL160" s="17" t="s">
        <v>135</v>
      </c>
      <c r="BM160" s="217" t="s">
        <v>629</v>
      </c>
    </row>
    <row r="161" spans="1:47" s="2" customFormat="1" ht="12">
      <c r="A161" s="38"/>
      <c r="B161" s="39"/>
      <c r="C161" s="40"/>
      <c r="D161" s="219" t="s">
        <v>137</v>
      </c>
      <c r="E161" s="40"/>
      <c r="F161" s="220" t="s">
        <v>630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137</v>
      </c>
      <c r="AU161" s="17" t="s">
        <v>85</v>
      </c>
    </row>
    <row r="162" spans="1:63" s="12" customFormat="1" ht="22.8" customHeight="1">
      <c r="A162" s="12"/>
      <c r="B162" s="189"/>
      <c r="C162" s="190"/>
      <c r="D162" s="191" t="s">
        <v>74</v>
      </c>
      <c r="E162" s="203" t="s">
        <v>263</v>
      </c>
      <c r="F162" s="203" t="s">
        <v>264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SUM(P163:P164)</f>
        <v>0</v>
      </c>
      <c r="Q162" s="197"/>
      <c r="R162" s="198">
        <f>SUM(R163:R164)</f>
        <v>0</v>
      </c>
      <c r="S162" s="197"/>
      <c r="T162" s="199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83</v>
      </c>
      <c r="AT162" s="201" t="s">
        <v>74</v>
      </c>
      <c r="AU162" s="201" t="s">
        <v>83</v>
      </c>
      <c r="AY162" s="200" t="s">
        <v>129</v>
      </c>
      <c r="BK162" s="202">
        <f>SUM(BK163:BK164)</f>
        <v>0</v>
      </c>
    </row>
    <row r="163" spans="1:65" s="2" customFormat="1" ht="16.5" customHeight="1">
      <c r="A163" s="38"/>
      <c r="B163" s="39"/>
      <c r="C163" s="205" t="s">
        <v>83</v>
      </c>
      <c r="D163" s="205" t="s">
        <v>131</v>
      </c>
      <c r="E163" s="206" t="s">
        <v>631</v>
      </c>
      <c r="F163" s="207" t="s">
        <v>632</v>
      </c>
      <c r="G163" s="208" t="s">
        <v>268</v>
      </c>
      <c r="H163" s="209">
        <v>18.503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46</v>
      </c>
      <c r="O163" s="84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135</v>
      </c>
      <c r="AT163" s="217" t="s">
        <v>131</v>
      </c>
      <c r="AU163" s="217" t="s">
        <v>85</v>
      </c>
      <c r="AY163" s="17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83</v>
      </c>
      <c r="BK163" s="218">
        <f>ROUND(I163*H163,2)</f>
        <v>0</v>
      </c>
      <c r="BL163" s="17" t="s">
        <v>135</v>
      </c>
      <c r="BM163" s="217" t="s">
        <v>633</v>
      </c>
    </row>
    <row r="164" spans="1:47" s="2" customFormat="1" ht="12">
      <c r="A164" s="38"/>
      <c r="B164" s="39"/>
      <c r="C164" s="40"/>
      <c r="D164" s="219" t="s">
        <v>137</v>
      </c>
      <c r="E164" s="40"/>
      <c r="F164" s="220" t="s">
        <v>634</v>
      </c>
      <c r="G164" s="40"/>
      <c r="H164" s="40"/>
      <c r="I164" s="221"/>
      <c r="J164" s="40"/>
      <c r="K164" s="40"/>
      <c r="L164" s="44"/>
      <c r="M164" s="248"/>
      <c r="N164" s="249"/>
      <c r="O164" s="250"/>
      <c r="P164" s="250"/>
      <c r="Q164" s="250"/>
      <c r="R164" s="250"/>
      <c r="S164" s="250"/>
      <c r="T164" s="251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85</v>
      </c>
    </row>
    <row r="165" spans="1:31" s="2" customFormat="1" ht="6.95" customHeight="1">
      <c r="A165" s="38"/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44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sheetProtection password="CC35" sheet="1" objects="1" scenarios="1" formatColumns="0" formatRows="0" autoFilter="0"/>
  <autoFilter ref="C85:K16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31151100"/>
    <hyperlink ref="F94" r:id="rId2" display="https://podminky.urs.cz/item/CS_URS_2022_01/132151104"/>
    <hyperlink ref="F100" r:id="rId3" display="https://podminky.urs.cz/item/CS_URS_2022_01/133151101"/>
    <hyperlink ref="F103" r:id="rId4" display="https://podminky.urs.cz/item/CS_URS_2022_01/174151101"/>
    <hyperlink ref="F109" r:id="rId5" display="https://podminky.urs.cz/item/CS_URS_2022_01/174253302"/>
    <hyperlink ref="F116" r:id="rId6" display="https://podminky.urs.cz/item/CS_URS_2022_01/451541111"/>
    <hyperlink ref="F120" r:id="rId7" display="https://podminky.urs.cz/item/CS_URS_2022_01/451573111"/>
    <hyperlink ref="F125" r:id="rId8" display="https://podminky.urs.cz/item/CS_URS_2022_01/830311811"/>
    <hyperlink ref="F129" r:id="rId9" display="https://podminky.urs.cz/item/CS_URS_2022_01/871238111"/>
    <hyperlink ref="F141" r:id="rId10" display="https://podminky.urs.cz/item/CS_URS_2022_01/895111131"/>
    <hyperlink ref="F145" r:id="rId11" display="https://podminky.urs.cz/item/CS_URS_2022_01/895111139"/>
    <hyperlink ref="F148" r:id="rId12" display="https://podminky.urs.cz/item/CS_URS_2022_01/894414111"/>
    <hyperlink ref="F155" r:id="rId13" display="https://podminky.urs.cz/item/CS_URS_2022_01/997321511"/>
    <hyperlink ref="F157" r:id="rId14" display="https://podminky.urs.cz/item/CS_URS_2022_01/997321529"/>
    <hyperlink ref="F161" r:id="rId15" display="https://podminky.urs.cz/item/CS_URS_2022_01/171201231"/>
    <hyperlink ref="F164" r:id="rId16" display="https://podminky.urs.cz/item/CS_URS_2022_01/998311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104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Revitalizace toku Opusta, stavba č. 5733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635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ROUND((SUM(BE88:BE143)),2)</f>
        <v>0</v>
      </c>
      <c r="G33" s="38"/>
      <c r="H33" s="38"/>
      <c r="I33" s="148">
        <v>0.21</v>
      </c>
      <c r="J33" s="147">
        <f>ROUND(((SUM(BE88:BE143))*I33),2)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ROUND((SUM(BF88:BF143)),2)</f>
        <v>0</v>
      </c>
      <c r="G34" s="38"/>
      <c r="H34" s="38"/>
      <c r="I34" s="148">
        <v>0.15</v>
      </c>
      <c r="J34" s="147">
        <f>ROUND(((SUM(BF88:BF143))*I34),2)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ROUND((SUM(BG88:BG143)),2)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ROUND((SUM(BH88:BH143)),2)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ROUND((SUM(BI88:BI143)),2)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Revitalizace toku Opusta, stavba č. 5733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VRN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11. 6. 2022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Odry, státní podnik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ATELIER FONTES,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108</v>
      </c>
      <c r="D57" s="162"/>
      <c r="E57" s="162"/>
      <c r="F57" s="162"/>
      <c r="G57" s="162"/>
      <c r="H57" s="162"/>
      <c r="I57" s="162"/>
      <c r="J57" s="163" t="s">
        <v>109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65"/>
      <c r="C60" s="166"/>
      <c r="D60" s="167" t="s">
        <v>111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112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340</v>
      </c>
      <c r="E62" s="174"/>
      <c r="F62" s="174"/>
      <c r="G62" s="174"/>
      <c r="H62" s="174"/>
      <c r="I62" s="174"/>
      <c r="J62" s="175">
        <f>J99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636</v>
      </c>
      <c r="E63" s="174"/>
      <c r="F63" s="174"/>
      <c r="G63" s="174"/>
      <c r="H63" s="174"/>
      <c r="I63" s="174"/>
      <c r="J63" s="175">
        <f>J106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635</v>
      </c>
      <c r="E64" s="168"/>
      <c r="F64" s="168"/>
      <c r="G64" s="168"/>
      <c r="H64" s="168"/>
      <c r="I64" s="168"/>
      <c r="J64" s="169">
        <f>J119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1"/>
      <c r="C65" s="172"/>
      <c r="D65" s="173" t="s">
        <v>637</v>
      </c>
      <c r="E65" s="174"/>
      <c r="F65" s="174"/>
      <c r="G65" s="174"/>
      <c r="H65" s="174"/>
      <c r="I65" s="174"/>
      <c r="J65" s="175">
        <f>J120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638</v>
      </c>
      <c r="E66" s="174"/>
      <c r="F66" s="174"/>
      <c r="G66" s="174"/>
      <c r="H66" s="174"/>
      <c r="I66" s="174"/>
      <c r="J66" s="175">
        <f>J129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1"/>
      <c r="C67" s="172"/>
      <c r="D67" s="173" t="s">
        <v>639</v>
      </c>
      <c r="E67" s="174"/>
      <c r="F67" s="174"/>
      <c r="G67" s="174"/>
      <c r="H67" s="174"/>
      <c r="I67" s="174"/>
      <c r="J67" s="175">
        <f>J138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1"/>
      <c r="C68" s="172"/>
      <c r="D68" s="173" t="s">
        <v>640</v>
      </c>
      <c r="E68" s="174"/>
      <c r="F68" s="174"/>
      <c r="G68" s="174"/>
      <c r="H68" s="174"/>
      <c r="I68" s="174"/>
      <c r="J68" s="175">
        <f>J141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114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Revitalizace toku Opusta, stavba č. 5733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105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VRN - Vedlejší rozpočtové náklady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11. 6. 2022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Povodí Odry, státní podnik</v>
      </c>
      <c r="G84" s="40"/>
      <c r="H84" s="40"/>
      <c r="I84" s="32" t="s">
        <v>33</v>
      </c>
      <c r="J84" s="36" t="str">
        <f>E21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35</v>
      </c>
      <c r="J85" s="36" t="str">
        <f>E24</f>
        <v>ATELIER FONTES, s.r.o.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115</v>
      </c>
      <c r="D87" s="180" t="s">
        <v>60</v>
      </c>
      <c r="E87" s="180" t="s">
        <v>56</v>
      </c>
      <c r="F87" s="180" t="s">
        <v>57</v>
      </c>
      <c r="G87" s="180" t="s">
        <v>116</v>
      </c>
      <c r="H87" s="180" t="s">
        <v>117</v>
      </c>
      <c r="I87" s="180" t="s">
        <v>118</v>
      </c>
      <c r="J87" s="181" t="s">
        <v>109</v>
      </c>
      <c r="K87" s="182" t="s">
        <v>119</v>
      </c>
      <c r="L87" s="183"/>
      <c r="M87" s="92" t="s">
        <v>19</v>
      </c>
      <c r="N87" s="93" t="s">
        <v>45</v>
      </c>
      <c r="O87" s="93" t="s">
        <v>120</v>
      </c>
      <c r="P87" s="93" t="s">
        <v>121</v>
      </c>
      <c r="Q87" s="93" t="s">
        <v>122</v>
      </c>
      <c r="R87" s="93" t="s">
        <v>123</v>
      </c>
      <c r="S87" s="93" t="s">
        <v>124</v>
      </c>
      <c r="T87" s="94" t="s">
        <v>125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126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P89+P119</f>
        <v>0</v>
      </c>
      <c r="Q88" s="96"/>
      <c r="R88" s="186">
        <f>R89+R119</f>
        <v>17.7094036</v>
      </c>
      <c r="S88" s="96"/>
      <c r="T88" s="187">
        <f>T89+T119</f>
        <v>150.108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74</v>
      </c>
      <c r="AU88" s="17" t="s">
        <v>110</v>
      </c>
      <c r="BK88" s="188">
        <f>BK89+BK119</f>
        <v>0</v>
      </c>
    </row>
    <row r="89" spans="1:63" s="12" customFormat="1" ht="25.9" customHeight="1">
      <c r="A89" s="12"/>
      <c r="B89" s="189"/>
      <c r="C89" s="190"/>
      <c r="D89" s="191" t="s">
        <v>74</v>
      </c>
      <c r="E89" s="192" t="s">
        <v>127</v>
      </c>
      <c r="F89" s="192" t="s">
        <v>128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P90+P99+P106</f>
        <v>0</v>
      </c>
      <c r="Q89" s="197"/>
      <c r="R89" s="198">
        <f>R90+R99+R106</f>
        <v>17.7094036</v>
      </c>
      <c r="S89" s="197"/>
      <c r="T89" s="199">
        <f>T90+T99+T106</f>
        <v>150.108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74</v>
      </c>
      <c r="AU89" s="201" t="s">
        <v>75</v>
      </c>
      <c r="AY89" s="200" t="s">
        <v>129</v>
      </c>
      <c r="BK89" s="202">
        <f>BK90+BK99+BK106</f>
        <v>0</v>
      </c>
    </row>
    <row r="90" spans="1:63" s="12" customFormat="1" ht="22.8" customHeight="1">
      <c r="A90" s="12"/>
      <c r="B90" s="189"/>
      <c r="C90" s="190"/>
      <c r="D90" s="191" t="s">
        <v>74</v>
      </c>
      <c r="E90" s="203" t="s">
        <v>83</v>
      </c>
      <c r="F90" s="203" t="s">
        <v>81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SUM(P91:P98)</f>
        <v>0</v>
      </c>
      <c r="Q90" s="197"/>
      <c r="R90" s="198">
        <f>SUM(R91:R98)</f>
        <v>0</v>
      </c>
      <c r="S90" s="197"/>
      <c r="T90" s="199">
        <f>SUM(T91:T98)</f>
        <v>125.628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83</v>
      </c>
      <c r="AT90" s="201" t="s">
        <v>74</v>
      </c>
      <c r="AU90" s="201" t="s">
        <v>83</v>
      </c>
      <c r="AY90" s="200" t="s">
        <v>129</v>
      </c>
      <c r="BK90" s="202">
        <f>SUM(BK91:BK98)</f>
        <v>0</v>
      </c>
    </row>
    <row r="91" spans="1:65" s="2" customFormat="1" ht="33" customHeight="1">
      <c r="A91" s="38"/>
      <c r="B91" s="39"/>
      <c r="C91" s="205" t="s">
        <v>130</v>
      </c>
      <c r="D91" s="205" t="s">
        <v>131</v>
      </c>
      <c r="E91" s="206" t="s">
        <v>641</v>
      </c>
      <c r="F91" s="207" t="s">
        <v>642</v>
      </c>
      <c r="G91" s="208" t="s">
        <v>134</v>
      </c>
      <c r="H91" s="209">
        <v>285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46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0.44</v>
      </c>
      <c r="T91" s="216">
        <f>S91*H91</f>
        <v>125.4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135</v>
      </c>
      <c r="AT91" s="217" t="s">
        <v>131</v>
      </c>
      <c r="AU91" s="217" t="s">
        <v>85</v>
      </c>
      <c r="AY91" s="17" t="s">
        <v>129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83</v>
      </c>
      <c r="BK91" s="218">
        <f>ROUND(I91*H91,2)</f>
        <v>0</v>
      </c>
      <c r="BL91" s="17" t="s">
        <v>135</v>
      </c>
      <c r="BM91" s="217" t="s">
        <v>643</v>
      </c>
    </row>
    <row r="92" spans="1:47" s="2" customFormat="1" ht="12">
      <c r="A92" s="38"/>
      <c r="B92" s="39"/>
      <c r="C92" s="40"/>
      <c r="D92" s="219" t="s">
        <v>137</v>
      </c>
      <c r="E92" s="40"/>
      <c r="F92" s="220" t="s">
        <v>644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137</v>
      </c>
      <c r="AU92" s="17" t="s">
        <v>85</v>
      </c>
    </row>
    <row r="93" spans="1:47" s="2" customFormat="1" ht="12">
      <c r="A93" s="38"/>
      <c r="B93" s="39"/>
      <c r="C93" s="40"/>
      <c r="D93" s="226" t="s">
        <v>164</v>
      </c>
      <c r="E93" s="40"/>
      <c r="F93" s="236" t="s">
        <v>645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85</v>
      </c>
    </row>
    <row r="94" spans="1:65" s="2" customFormat="1" ht="21.75" customHeight="1">
      <c r="A94" s="38"/>
      <c r="B94" s="39"/>
      <c r="C94" s="205" t="s">
        <v>8</v>
      </c>
      <c r="D94" s="205" t="s">
        <v>131</v>
      </c>
      <c r="E94" s="206" t="s">
        <v>646</v>
      </c>
      <c r="F94" s="207" t="s">
        <v>647</v>
      </c>
      <c r="G94" s="208" t="s">
        <v>134</v>
      </c>
      <c r="H94" s="209">
        <v>285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46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0.0008</v>
      </c>
      <c r="T94" s="216">
        <f>S94*H94</f>
        <v>0.228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135</v>
      </c>
      <c r="AT94" s="217" t="s">
        <v>131</v>
      </c>
      <c r="AU94" s="217" t="s">
        <v>85</v>
      </c>
      <c r="AY94" s="17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83</v>
      </c>
      <c r="BK94" s="218">
        <f>ROUND(I94*H94,2)</f>
        <v>0</v>
      </c>
      <c r="BL94" s="17" t="s">
        <v>135</v>
      </c>
      <c r="BM94" s="217" t="s">
        <v>648</v>
      </c>
    </row>
    <row r="95" spans="1:47" s="2" customFormat="1" ht="12">
      <c r="A95" s="38"/>
      <c r="B95" s="39"/>
      <c r="C95" s="40"/>
      <c r="D95" s="219" t="s">
        <v>137</v>
      </c>
      <c r="E95" s="40"/>
      <c r="F95" s="220" t="s">
        <v>649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137</v>
      </c>
      <c r="AU95" s="17" t="s">
        <v>85</v>
      </c>
    </row>
    <row r="96" spans="1:65" s="2" customFormat="1" ht="21.75" customHeight="1">
      <c r="A96" s="38"/>
      <c r="B96" s="39"/>
      <c r="C96" s="205" t="s">
        <v>179</v>
      </c>
      <c r="D96" s="205" t="s">
        <v>131</v>
      </c>
      <c r="E96" s="206" t="s">
        <v>650</v>
      </c>
      <c r="F96" s="207" t="s">
        <v>651</v>
      </c>
      <c r="G96" s="208" t="s">
        <v>142</v>
      </c>
      <c r="H96" s="209">
        <v>0.26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46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135</v>
      </c>
      <c r="AT96" s="217" t="s">
        <v>131</v>
      </c>
      <c r="AU96" s="217" t="s">
        <v>85</v>
      </c>
      <c r="AY96" s="17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83</v>
      </c>
      <c r="BK96" s="218">
        <f>ROUND(I96*H96,2)</f>
        <v>0</v>
      </c>
      <c r="BL96" s="17" t="s">
        <v>135</v>
      </c>
      <c r="BM96" s="217" t="s">
        <v>652</v>
      </c>
    </row>
    <row r="97" spans="1:47" s="2" customFormat="1" ht="12">
      <c r="A97" s="38"/>
      <c r="B97" s="39"/>
      <c r="C97" s="40"/>
      <c r="D97" s="219" t="s">
        <v>137</v>
      </c>
      <c r="E97" s="40"/>
      <c r="F97" s="220" t="s">
        <v>653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137</v>
      </c>
      <c r="AU97" s="17" t="s">
        <v>85</v>
      </c>
    </row>
    <row r="98" spans="1:47" s="2" customFormat="1" ht="12">
      <c r="A98" s="38"/>
      <c r="B98" s="39"/>
      <c r="C98" s="40"/>
      <c r="D98" s="226" t="s">
        <v>164</v>
      </c>
      <c r="E98" s="40"/>
      <c r="F98" s="236" t="s">
        <v>654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164</v>
      </c>
      <c r="AU98" s="17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208</v>
      </c>
      <c r="F99" s="203" t="s">
        <v>357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SUM(P100:P105)</f>
        <v>0</v>
      </c>
      <c r="Q99" s="197"/>
      <c r="R99" s="198">
        <f>SUM(R100:R105)</f>
        <v>0</v>
      </c>
      <c r="S99" s="197"/>
      <c r="T99" s="199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129</v>
      </c>
      <c r="BK99" s="202">
        <f>SUM(BK100:BK105)</f>
        <v>0</v>
      </c>
    </row>
    <row r="100" spans="1:65" s="2" customFormat="1" ht="21.75" customHeight="1">
      <c r="A100" s="38"/>
      <c r="B100" s="39"/>
      <c r="C100" s="205" t="s">
        <v>139</v>
      </c>
      <c r="D100" s="205" t="s">
        <v>131</v>
      </c>
      <c r="E100" s="206" t="s">
        <v>655</v>
      </c>
      <c r="F100" s="207" t="s">
        <v>656</v>
      </c>
      <c r="G100" s="208" t="s">
        <v>134</v>
      </c>
      <c r="H100" s="209">
        <v>535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46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135</v>
      </c>
      <c r="AT100" s="217" t="s">
        <v>131</v>
      </c>
      <c r="AU100" s="217" t="s">
        <v>85</v>
      </c>
      <c r="AY100" s="17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83</v>
      </c>
      <c r="BK100" s="218">
        <f>ROUND(I100*H100,2)</f>
        <v>0</v>
      </c>
      <c r="BL100" s="17" t="s">
        <v>135</v>
      </c>
      <c r="BM100" s="217" t="s">
        <v>657</v>
      </c>
    </row>
    <row r="101" spans="1:47" s="2" customFormat="1" ht="12">
      <c r="A101" s="38"/>
      <c r="B101" s="39"/>
      <c r="C101" s="40"/>
      <c r="D101" s="219" t="s">
        <v>137</v>
      </c>
      <c r="E101" s="40"/>
      <c r="F101" s="220" t="s">
        <v>658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137</v>
      </c>
      <c r="AU101" s="17" t="s">
        <v>85</v>
      </c>
    </row>
    <row r="102" spans="1:47" s="2" customFormat="1" ht="12">
      <c r="A102" s="38"/>
      <c r="B102" s="39"/>
      <c r="C102" s="40"/>
      <c r="D102" s="226" t="s">
        <v>164</v>
      </c>
      <c r="E102" s="40"/>
      <c r="F102" s="236" t="s">
        <v>659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164</v>
      </c>
      <c r="AU102" s="17" t="s">
        <v>85</v>
      </c>
    </row>
    <row r="103" spans="1:51" s="13" customFormat="1" ht="12">
      <c r="A103" s="13"/>
      <c r="B103" s="224"/>
      <c r="C103" s="225"/>
      <c r="D103" s="226" t="s">
        <v>157</v>
      </c>
      <c r="E103" s="227" t="s">
        <v>19</v>
      </c>
      <c r="F103" s="228" t="s">
        <v>660</v>
      </c>
      <c r="G103" s="225"/>
      <c r="H103" s="229">
        <v>285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157</v>
      </c>
      <c r="AU103" s="235" t="s">
        <v>85</v>
      </c>
      <c r="AV103" s="13" t="s">
        <v>85</v>
      </c>
      <c r="AW103" s="13" t="s">
        <v>34</v>
      </c>
      <c r="AX103" s="13" t="s">
        <v>75</v>
      </c>
      <c r="AY103" s="235" t="s">
        <v>129</v>
      </c>
    </row>
    <row r="104" spans="1:51" s="13" customFormat="1" ht="12">
      <c r="A104" s="13"/>
      <c r="B104" s="224"/>
      <c r="C104" s="225"/>
      <c r="D104" s="226" t="s">
        <v>157</v>
      </c>
      <c r="E104" s="227" t="s">
        <v>19</v>
      </c>
      <c r="F104" s="228" t="s">
        <v>661</v>
      </c>
      <c r="G104" s="225"/>
      <c r="H104" s="229">
        <v>250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157</v>
      </c>
      <c r="AU104" s="235" t="s">
        <v>85</v>
      </c>
      <c r="AV104" s="13" t="s">
        <v>85</v>
      </c>
      <c r="AW104" s="13" t="s">
        <v>34</v>
      </c>
      <c r="AX104" s="13" t="s">
        <v>75</v>
      </c>
      <c r="AY104" s="235" t="s">
        <v>129</v>
      </c>
    </row>
    <row r="105" spans="1:51" s="14" customFormat="1" ht="12">
      <c r="A105" s="14"/>
      <c r="B105" s="237"/>
      <c r="C105" s="238"/>
      <c r="D105" s="226" t="s">
        <v>157</v>
      </c>
      <c r="E105" s="239" t="s">
        <v>19</v>
      </c>
      <c r="F105" s="240" t="s">
        <v>243</v>
      </c>
      <c r="G105" s="238"/>
      <c r="H105" s="241">
        <v>535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157</v>
      </c>
      <c r="AU105" s="247" t="s">
        <v>85</v>
      </c>
      <c r="AV105" s="14" t="s">
        <v>135</v>
      </c>
      <c r="AW105" s="14" t="s">
        <v>34</v>
      </c>
      <c r="AX105" s="14" t="s">
        <v>83</v>
      </c>
      <c r="AY105" s="247" t="s">
        <v>129</v>
      </c>
    </row>
    <row r="106" spans="1:63" s="12" customFormat="1" ht="22.8" customHeight="1">
      <c r="A106" s="12"/>
      <c r="B106" s="189"/>
      <c r="C106" s="190"/>
      <c r="D106" s="191" t="s">
        <v>74</v>
      </c>
      <c r="E106" s="203" t="s">
        <v>224</v>
      </c>
      <c r="F106" s="203" t="s">
        <v>662</v>
      </c>
      <c r="G106" s="190"/>
      <c r="H106" s="190"/>
      <c r="I106" s="193"/>
      <c r="J106" s="204">
        <f>BK106</f>
        <v>0</v>
      </c>
      <c r="K106" s="190"/>
      <c r="L106" s="195"/>
      <c r="M106" s="196"/>
      <c r="N106" s="197"/>
      <c r="O106" s="197"/>
      <c r="P106" s="198">
        <f>SUM(P107:P118)</f>
        <v>0</v>
      </c>
      <c r="Q106" s="197"/>
      <c r="R106" s="198">
        <f>SUM(R107:R118)</f>
        <v>17.7094036</v>
      </c>
      <c r="S106" s="197"/>
      <c r="T106" s="199">
        <f>SUM(T107:T118)</f>
        <v>24.48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83</v>
      </c>
      <c r="AT106" s="201" t="s">
        <v>74</v>
      </c>
      <c r="AU106" s="201" t="s">
        <v>83</v>
      </c>
      <c r="AY106" s="200" t="s">
        <v>129</v>
      </c>
      <c r="BK106" s="202">
        <f>SUM(BK107:BK118)</f>
        <v>0</v>
      </c>
    </row>
    <row r="107" spans="1:65" s="2" customFormat="1" ht="16.5" customHeight="1">
      <c r="A107" s="38"/>
      <c r="B107" s="39"/>
      <c r="C107" s="205" t="s">
        <v>224</v>
      </c>
      <c r="D107" s="205" t="s">
        <v>131</v>
      </c>
      <c r="E107" s="206" t="s">
        <v>663</v>
      </c>
      <c r="F107" s="207" t="s">
        <v>664</v>
      </c>
      <c r="G107" s="208" t="s">
        <v>169</v>
      </c>
      <c r="H107" s="209">
        <v>8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46</v>
      </c>
      <c r="O107" s="84"/>
      <c r="P107" s="215">
        <f>O107*H107</f>
        <v>0</v>
      </c>
      <c r="Q107" s="215">
        <v>1.8065942</v>
      </c>
      <c r="R107" s="215">
        <f>Q107*H107</f>
        <v>14.4527536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135</v>
      </c>
      <c r="AT107" s="217" t="s">
        <v>131</v>
      </c>
      <c r="AU107" s="217" t="s">
        <v>85</v>
      </c>
      <c r="AY107" s="17" t="s">
        <v>129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83</v>
      </c>
      <c r="BK107" s="218">
        <f>ROUND(I107*H107,2)</f>
        <v>0</v>
      </c>
      <c r="BL107" s="17" t="s">
        <v>135</v>
      </c>
      <c r="BM107" s="217" t="s">
        <v>665</v>
      </c>
    </row>
    <row r="108" spans="1:47" s="2" customFormat="1" ht="12">
      <c r="A108" s="38"/>
      <c r="B108" s="39"/>
      <c r="C108" s="40"/>
      <c r="D108" s="219" t="s">
        <v>137</v>
      </c>
      <c r="E108" s="40"/>
      <c r="F108" s="220" t="s">
        <v>666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137</v>
      </c>
      <c r="AU108" s="17" t="s">
        <v>85</v>
      </c>
    </row>
    <row r="109" spans="1:47" s="2" customFormat="1" ht="12">
      <c r="A109" s="38"/>
      <c r="B109" s="39"/>
      <c r="C109" s="40"/>
      <c r="D109" s="226" t="s">
        <v>164</v>
      </c>
      <c r="E109" s="40"/>
      <c r="F109" s="236" t="s">
        <v>667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164</v>
      </c>
      <c r="AU109" s="17" t="s">
        <v>85</v>
      </c>
    </row>
    <row r="110" spans="1:51" s="13" customFormat="1" ht="12">
      <c r="A110" s="13"/>
      <c r="B110" s="224"/>
      <c r="C110" s="225"/>
      <c r="D110" s="226" t="s">
        <v>157</v>
      </c>
      <c r="E110" s="227" t="s">
        <v>19</v>
      </c>
      <c r="F110" s="228" t="s">
        <v>668</v>
      </c>
      <c r="G110" s="225"/>
      <c r="H110" s="229">
        <v>8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157</v>
      </c>
      <c r="AU110" s="235" t="s">
        <v>85</v>
      </c>
      <c r="AV110" s="13" t="s">
        <v>85</v>
      </c>
      <c r="AW110" s="13" t="s">
        <v>34</v>
      </c>
      <c r="AX110" s="13" t="s">
        <v>83</v>
      </c>
      <c r="AY110" s="235" t="s">
        <v>129</v>
      </c>
    </row>
    <row r="111" spans="1:65" s="2" customFormat="1" ht="16.5" customHeight="1">
      <c r="A111" s="38"/>
      <c r="B111" s="39"/>
      <c r="C111" s="252" t="s">
        <v>333</v>
      </c>
      <c r="D111" s="252" t="s">
        <v>276</v>
      </c>
      <c r="E111" s="253" t="s">
        <v>669</v>
      </c>
      <c r="F111" s="254" t="s">
        <v>670</v>
      </c>
      <c r="G111" s="255" t="s">
        <v>169</v>
      </c>
      <c r="H111" s="256">
        <v>2</v>
      </c>
      <c r="I111" s="257"/>
      <c r="J111" s="258">
        <f>ROUND(I111*H111,2)</f>
        <v>0</v>
      </c>
      <c r="K111" s="259"/>
      <c r="L111" s="260"/>
      <c r="M111" s="261" t="s">
        <v>19</v>
      </c>
      <c r="N111" s="262" t="s">
        <v>46</v>
      </c>
      <c r="O111" s="84"/>
      <c r="P111" s="215">
        <f>O111*H111</f>
        <v>0</v>
      </c>
      <c r="Q111" s="215">
        <v>1.53</v>
      </c>
      <c r="R111" s="215">
        <f>Q111*H111</f>
        <v>3.06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279</v>
      </c>
      <c r="AT111" s="217" t="s">
        <v>276</v>
      </c>
      <c r="AU111" s="217" t="s">
        <v>85</v>
      </c>
      <c r="AY111" s="17" t="s">
        <v>129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83</v>
      </c>
      <c r="BK111" s="218">
        <f>ROUND(I111*H111,2)</f>
        <v>0</v>
      </c>
      <c r="BL111" s="17" t="s">
        <v>135</v>
      </c>
      <c r="BM111" s="217" t="s">
        <v>671</v>
      </c>
    </row>
    <row r="112" spans="1:51" s="13" customFormat="1" ht="12">
      <c r="A112" s="13"/>
      <c r="B112" s="224"/>
      <c r="C112" s="225"/>
      <c r="D112" s="226" t="s">
        <v>157</v>
      </c>
      <c r="E112" s="227" t="s">
        <v>19</v>
      </c>
      <c r="F112" s="228" t="s">
        <v>672</v>
      </c>
      <c r="G112" s="225"/>
      <c r="H112" s="229">
        <v>2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157</v>
      </c>
      <c r="AU112" s="235" t="s">
        <v>85</v>
      </c>
      <c r="AV112" s="13" t="s">
        <v>85</v>
      </c>
      <c r="AW112" s="13" t="s">
        <v>34</v>
      </c>
      <c r="AX112" s="13" t="s">
        <v>83</v>
      </c>
      <c r="AY112" s="235" t="s">
        <v>129</v>
      </c>
    </row>
    <row r="113" spans="1:65" s="2" customFormat="1" ht="16.5" customHeight="1">
      <c r="A113" s="38"/>
      <c r="B113" s="39"/>
      <c r="C113" s="205" t="s">
        <v>257</v>
      </c>
      <c r="D113" s="205" t="s">
        <v>131</v>
      </c>
      <c r="E113" s="206" t="s">
        <v>673</v>
      </c>
      <c r="F113" s="207" t="s">
        <v>674</v>
      </c>
      <c r="G113" s="208" t="s">
        <v>134</v>
      </c>
      <c r="H113" s="209">
        <v>285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46</v>
      </c>
      <c r="O113" s="84"/>
      <c r="P113" s="215">
        <f>O113*H113</f>
        <v>0</v>
      </c>
      <c r="Q113" s="215">
        <v>0.00069</v>
      </c>
      <c r="R113" s="215">
        <f>Q113*H113</f>
        <v>0.19665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135</v>
      </c>
      <c r="AT113" s="217" t="s">
        <v>131</v>
      </c>
      <c r="AU113" s="217" t="s">
        <v>85</v>
      </c>
      <c r="AY113" s="17" t="s">
        <v>129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83</v>
      </c>
      <c r="BK113" s="218">
        <f>ROUND(I113*H113,2)</f>
        <v>0</v>
      </c>
      <c r="BL113" s="17" t="s">
        <v>135</v>
      </c>
      <c r="BM113" s="217" t="s">
        <v>675</v>
      </c>
    </row>
    <row r="114" spans="1:47" s="2" customFormat="1" ht="12">
      <c r="A114" s="38"/>
      <c r="B114" s="39"/>
      <c r="C114" s="40"/>
      <c r="D114" s="219" t="s">
        <v>137</v>
      </c>
      <c r="E114" s="40"/>
      <c r="F114" s="220" t="s">
        <v>676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137</v>
      </c>
      <c r="AU114" s="17" t="s">
        <v>85</v>
      </c>
    </row>
    <row r="115" spans="1:47" s="2" customFormat="1" ht="12">
      <c r="A115" s="38"/>
      <c r="B115" s="39"/>
      <c r="C115" s="40"/>
      <c r="D115" s="226" t="s">
        <v>164</v>
      </c>
      <c r="E115" s="40"/>
      <c r="F115" s="236" t="s">
        <v>677</v>
      </c>
      <c r="G115" s="40"/>
      <c r="H115" s="40"/>
      <c r="I115" s="221"/>
      <c r="J115" s="40"/>
      <c r="K115" s="40"/>
      <c r="L115" s="44"/>
      <c r="M115" s="222"/>
      <c r="N115" s="223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164</v>
      </c>
      <c r="AU115" s="17" t="s">
        <v>85</v>
      </c>
    </row>
    <row r="116" spans="1:65" s="2" customFormat="1" ht="33" customHeight="1">
      <c r="A116" s="38"/>
      <c r="B116" s="39"/>
      <c r="C116" s="205" t="s">
        <v>288</v>
      </c>
      <c r="D116" s="205" t="s">
        <v>131</v>
      </c>
      <c r="E116" s="206" t="s">
        <v>678</v>
      </c>
      <c r="F116" s="207" t="s">
        <v>679</v>
      </c>
      <c r="G116" s="208" t="s">
        <v>169</v>
      </c>
      <c r="H116" s="209">
        <v>8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46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3.06</v>
      </c>
      <c r="T116" s="216">
        <f>S116*H116</f>
        <v>24.48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135</v>
      </c>
      <c r="AT116" s="217" t="s">
        <v>131</v>
      </c>
      <c r="AU116" s="217" t="s">
        <v>85</v>
      </c>
      <c r="AY116" s="17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83</v>
      </c>
      <c r="BK116" s="218">
        <f>ROUND(I116*H116,2)</f>
        <v>0</v>
      </c>
      <c r="BL116" s="17" t="s">
        <v>135</v>
      </c>
      <c r="BM116" s="217" t="s">
        <v>680</v>
      </c>
    </row>
    <row r="117" spans="1:47" s="2" customFormat="1" ht="12">
      <c r="A117" s="38"/>
      <c r="B117" s="39"/>
      <c r="C117" s="40"/>
      <c r="D117" s="219" t="s">
        <v>137</v>
      </c>
      <c r="E117" s="40"/>
      <c r="F117" s="220" t="s">
        <v>681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137</v>
      </c>
      <c r="AU117" s="17" t="s">
        <v>85</v>
      </c>
    </row>
    <row r="118" spans="1:47" s="2" customFormat="1" ht="12">
      <c r="A118" s="38"/>
      <c r="B118" s="39"/>
      <c r="C118" s="40"/>
      <c r="D118" s="226" t="s">
        <v>164</v>
      </c>
      <c r="E118" s="40"/>
      <c r="F118" s="236" t="s">
        <v>682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164</v>
      </c>
      <c r="AU118" s="17" t="s">
        <v>85</v>
      </c>
    </row>
    <row r="119" spans="1:63" s="12" customFormat="1" ht="25.9" customHeight="1">
      <c r="A119" s="12"/>
      <c r="B119" s="189"/>
      <c r="C119" s="190"/>
      <c r="D119" s="191" t="s">
        <v>74</v>
      </c>
      <c r="E119" s="192" t="s">
        <v>101</v>
      </c>
      <c r="F119" s="192" t="s">
        <v>102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P120+P129</f>
        <v>0</v>
      </c>
      <c r="Q119" s="197"/>
      <c r="R119" s="198">
        <f>R120+R129</f>
        <v>0</v>
      </c>
      <c r="S119" s="197"/>
      <c r="T119" s="199">
        <f>T120+T129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208</v>
      </c>
      <c r="AT119" s="201" t="s">
        <v>74</v>
      </c>
      <c r="AU119" s="201" t="s">
        <v>75</v>
      </c>
      <c r="AY119" s="200" t="s">
        <v>129</v>
      </c>
      <c r="BK119" s="202">
        <f>BK120+BK129</f>
        <v>0</v>
      </c>
    </row>
    <row r="120" spans="1:63" s="12" customFormat="1" ht="22.8" customHeight="1">
      <c r="A120" s="12"/>
      <c r="B120" s="189"/>
      <c r="C120" s="190"/>
      <c r="D120" s="191" t="s">
        <v>74</v>
      </c>
      <c r="E120" s="203" t="s">
        <v>683</v>
      </c>
      <c r="F120" s="203" t="s">
        <v>684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208</v>
      </c>
      <c r="AT120" s="201" t="s">
        <v>74</v>
      </c>
      <c r="AU120" s="201" t="s">
        <v>83</v>
      </c>
      <c r="AY120" s="200" t="s">
        <v>129</v>
      </c>
      <c r="BK120" s="202">
        <f>SUM(BK121:BK128)</f>
        <v>0</v>
      </c>
    </row>
    <row r="121" spans="1:65" s="2" customFormat="1" ht="16.5" customHeight="1">
      <c r="A121" s="38"/>
      <c r="B121" s="39"/>
      <c r="C121" s="205" t="s">
        <v>85</v>
      </c>
      <c r="D121" s="205" t="s">
        <v>131</v>
      </c>
      <c r="E121" s="206" t="s">
        <v>685</v>
      </c>
      <c r="F121" s="207" t="s">
        <v>686</v>
      </c>
      <c r="G121" s="208" t="s">
        <v>182</v>
      </c>
      <c r="H121" s="209">
        <v>1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46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687</v>
      </c>
      <c r="AT121" s="217" t="s">
        <v>131</v>
      </c>
      <c r="AU121" s="217" t="s">
        <v>85</v>
      </c>
      <c r="AY121" s="17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83</v>
      </c>
      <c r="BK121" s="218">
        <f>ROUND(I121*H121,2)</f>
        <v>0</v>
      </c>
      <c r="BL121" s="17" t="s">
        <v>687</v>
      </c>
      <c r="BM121" s="217" t="s">
        <v>688</v>
      </c>
    </row>
    <row r="122" spans="1:47" s="2" customFormat="1" ht="12">
      <c r="A122" s="38"/>
      <c r="B122" s="39"/>
      <c r="C122" s="40"/>
      <c r="D122" s="219" t="s">
        <v>137</v>
      </c>
      <c r="E122" s="40"/>
      <c r="F122" s="220" t="s">
        <v>689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137</v>
      </c>
      <c r="AU122" s="17" t="s">
        <v>85</v>
      </c>
    </row>
    <row r="123" spans="1:65" s="2" customFormat="1" ht="16.5" customHeight="1">
      <c r="A123" s="38"/>
      <c r="B123" s="39"/>
      <c r="C123" s="205" t="s">
        <v>174</v>
      </c>
      <c r="D123" s="205" t="s">
        <v>131</v>
      </c>
      <c r="E123" s="206" t="s">
        <v>690</v>
      </c>
      <c r="F123" s="207" t="s">
        <v>691</v>
      </c>
      <c r="G123" s="208" t="s">
        <v>182</v>
      </c>
      <c r="H123" s="209">
        <v>1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46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687</v>
      </c>
      <c r="AT123" s="217" t="s">
        <v>131</v>
      </c>
      <c r="AU123" s="217" t="s">
        <v>85</v>
      </c>
      <c r="AY123" s="17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83</v>
      </c>
      <c r="BK123" s="218">
        <f>ROUND(I123*H123,2)</f>
        <v>0</v>
      </c>
      <c r="BL123" s="17" t="s">
        <v>687</v>
      </c>
      <c r="BM123" s="217" t="s">
        <v>692</v>
      </c>
    </row>
    <row r="124" spans="1:47" s="2" customFormat="1" ht="12">
      <c r="A124" s="38"/>
      <c r="B124" s="39"/>
      <c r="C124" s="40"/>
      <c r="D124" s="219" t="s">
        <v>137</v>
      </c>
      <c r="E124" s="40"/>
      <c r="F124" s="220" t="s">
        <v>693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137</v>
      </c>
      <c r="AU124" s="17" t="s">
        <v>85</v>
      </c>
    </row>
    <row r="125" spans="1:65" s="2" customFormat="1" ht="16.5" customHeight="1">
      <c r="A125" s="38"/>
      <c r="B125" s="39"/>
      <c r="C125" s="205" t="s">
        <v>135</v>
      </c>
      <c r="D125" s="205" t="s">
        <v>131</v>
      </c>
      <c r="E125" s="206" t="s">
        <v>694</v>
      </c>
      <c r="F125" s="207" t="s">
        <v>695</v>
      </c>
      <c r="G125" s="208" t="s">
        <v>182</v>
      </c>
      <c r="H125" s="209">
        <v>1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46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687</v>
      </c>
      <c r="AT125" s="217" t="s">
        <v>131</v>
      </c>
      <c r="AU125" s="217" t="s">
        <v>85</v>
      </c>
      <c r="AY125" s="17" t="s">
        <v>129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83</v>
      </c>
      <c r="BK125" s="218">
        <f>ROUND(I125*H125,2)</f>
        <v>0</v>
      </c>
      <c r="BL125" s="17" t="s">
        <v>687</v>
      </c>
      <c r="BM125" s="217" t="s">
        <v>696</v>
      </c>
    </row>
    <row r="126" spans="1:47" s="2" customFormat="1" ht="12">
      <c r="A126" s="38"/>
      <c r="B126" s="39"/>
      <c r="C126" s="40"/>
      <c r="D126" s="219" t="s">
        <v>137</v>
      </c>
      <c r="E126" s="40"/>
      <c r="F126" s="220" t="s">
        <v>697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85</v>
      </c>
    </row>
    <row r="127" spans="1:65" s="2" customFormat="1" ht="16.5" customHeight="1">
      <c r="A127" s="38"/>
      <c r="B127" s="39"/>
      <c r="C127" s="205" t="s">
        <v>208</v>
      </c>
      <c r="D127" s="205" t="s">
        <v>131</v>
      </c>
      <c r="E127" s="206" t="s">
        <v>698</v>
      </c>
      <c r="F127" s="207" t="s">
        <v>699</v>
      </c>
      <c r="G127" s="208" t="s">
        <v>182</v>
      </c>
      <c r="H127" s="209">
        <v>1</v>
      </c>
      <c r="I127" s="210"/>
      <c r="J127" s="211">
        <f>ROUND(I127*H127,2)</f>
        <v>0</v>
      </c>
      <c r="K127" s="212"/>
      <c r="L127" s="44"/>
      <c r="M127" s="213" t="s">
        <v>19</v>
      </c>
      <c r="N127" s="214" t="s">
        <v>46</v>
      </c>
      <c r="O127" s="8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687</v>
      </c>
      <c r="AT127" s="217" t="s">
        <v>131</v>
      </c>
      <c r="AU127" s="217" t="s">
        <v>85</v>
      </c>
      <c r="AY127" s="17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7" t="s">
        <v>83</v>
      </c>
      <c r="BK127" s="218">
        <f>ROUND(I127*H127,2)</f>
        <v>0</v>
      </c>
      <c r="BL127" s="17" t="s">
        <v>687</v>
      </c>
      <c r="BM127" s="217" t="s">
        <v>700</v>
      </c>
    </row>
    <row r="128" spans="1:47" s="2" customFormat="1" ht="12">
      <c r="A128" s="38"/>
      <c r="B128" s="39"/>
      <c r="C128" s="40"/>
      <c r="D128" s="219" t="s">
        <v>137</v>
      </c>
      <c r="E128" s="40"/>
      <c r="F128" s="220" t="s">
        <v>701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137</v>
      </c>
      <c r="AU128" s="17" t="s">
        <v>85</v>
      </c>
    </row>
    <row r="129" spans="1:63" s="12" customFormat="1" ht="22.8" customHeight="1">
      <c r="A129" s="12"/>
      <c r="B129" s="189"/>
      <c r="C129" s="190"/>
      <c r="D129" s="191" t="s">
        <v>74</v>
      </c>
      <c r="E129" s="203" t="s">
        <v>702</v>
      </c>
      <c r="F129" s="203" t="s">
        <v>703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P130+SUM(P131:P138)+P141</f>
        <v>0</v>
      </c>
      <c r="Q129" s="197"/>
      <c r="R129" s="198">
        <f>R130+SUM(R131:R138)+R141</f>
        <v>0</v>
      </c>
      <c r="S129" s="197"/>
      <c r="T129" s="199">
        <f>T130+SUM(T131:T138)+T141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208</v>
      </c>
      <c r="AT129" s="201" t="s">
        <v>74</v>
      </c>
      <c r="AU129" s="201" t="s">
        <v>83</v>
      </c>
      <c r="AY129" s="200" t="s">
        <v>129</v>
      </c>
      <c r="BK129" s="202">
        <f>BK130+SUM(BK131:BK138)+BK141</f>
        <v>0</v>
      </c>
    </row>
    <row r="130" spans="1:65" s="2" customFormat="1" ht="16.5" customHeight="1">
      <c r="A130" s="38"/>
      <c r="B130" s="39"/>
      <c r="C130" s="205" t="s">
        <v>83</v>
      </c>
      <c r="D130" s="205" t="s">
        <v>131</v>
      </c>
      <c r="E130" s="206" t="s">
        <v>704</v>
      </c>
      <c r="F130" s="207" t="s">
        <v>705</v>
      </c>
      <c r="G130" s="208" t="s">
        <v>182</v>
      </c>
      <c r="H130" s="209">
        <v>1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46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687</v>
      </c>
      <c r="AT130" s="217" t="s">
        <v>131</v>
      </c>
      <c r="AU130" s="217" t="s">
        <v>85</v>
      </c>
      <c r="AY130" s="17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83</v>
      </c>
      <c r="BK130" s="218">
        <f>ROUND(I130*H130,2)</f>
        <v>0</v>
      </c>
      <c r="BL130" s="17" t="s">
        <v>687</v>
      </c>
      <c r="BM130" s="217" t="s">
        <v>706</v>
      </c>
    </row>
    <row r="131" spans="1:47" s="2" customFormat="1" ht="12">
      <c r="A131" s="38"/>
      <c r="B131" s="39"/>
      <c r="C131" s="40"/>
      <c r="D131" s="219" t="s">
        <v>137</v>
      </c>
      <c r="E131" s="40"/>
      <c r="F131" s="220" t="s">
        <v>707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85</v>
      </c>
    </row>
    <row r="132" spans="1:65" s="2" customFormat="1" ht="16.5" customHeight="1">
      <c r="A132" s="38"/>
      <c r="B132" s="39"/>
      <c r="C132" s="205" t="s">
        <v>213</v>
      </c>
      <c r="D132" s="205" t="s">
        <v>131</v>
      </c>
      <c r="E132" s="206" t="s">
        <v>708</v>
      </c>
      <c r="F132" s="207" t="s">
        <v>709</v>
      </c>
      <c r="G132" s="208" t="s">
        <v>182</v>
      </c>
      <c r="H132" s="209">
        <v>1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46</v>
      </c>
      <c r="O132" s="84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687</v>
      </c>
      <c r="AT132" s="217" t="s">
        <v>131</v>
      </c>
      <c r="AU132" s="217" t="s">
        <v>85</v>
      </c>
      <c r="AY132" s="17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83</v>
      </c>
      <c r="BK132" s="218">
        <f>ROUND(I132*H132,2)</f>
        <v>0</v>
      </c>
      <c r="BL132" s="17" t="s">
        <v>687</v>
      </c>
      <c r="BM132" s="217" t="s">
        <v>710</v>
      </c>
    </row>
    <row r="133" spans="1:47" s="2" customFormat="1" ht="12">
      <c r="A133" s="38"/>
      <c r="B133" s="39"/>
      <c r="C133" s="40"/>
      <c r="D133" s="219" t="s">
        <v>137</v>
      </c>
      <c r="E133" s="40"/>
      <c r="F133" s="220" t="s">
        <v>711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85</v>
      </c>
    </row>
    <row r="134" spans="1:65" s="2" customFormat="1" ht="16.5" customHeight="1">
      <c r="A134" s="38"/>
      <c r="B134" s="39"/>
      <c r="C134" s="205" t="s">
        <v>230</v>
      </c>
      <c r="D134" s="205" t="s">
        <v>131</v>
      </c>
      <c r="E134" s="206" t="s">
        <v>712</v>
      </c>
      <c r="F134" s="207" t="s">
        <v>713</v>
      </c>
      <c r="G134" s="208" t="s">
        <v>182</v>
      </c>
      <c r="H134" s="209">
        <v>2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46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687</v>
      </c>
      <c r="AT134" s="217" t="s">
        <v>131</v>
      </c>
      <c r="AU134" s="217" t="s">
        <v>85</v>
      </c>
      <c r="AY134" s="17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83</v>
      </c>
      <c r="BK134" s="218">
        <f>ROUND(I134*H134,2)</f>
        <v>0</v>
      </c>
      <c r="BL134" s="17" t="s">
        <v>687</v>
      </c>
      <c r="BM134" s="217" t="s">
        <v>714</v>
      </c>
    </row>
    <row r="135" spans="1:47" s="2" customFormat="1" ht="12">
      <c r="A135" s="38"/>
      <c r="B135" s="39"/>
      <c r="C135" s="40"/>
      <c r="D135" s="219" t="s">
        <v>137</v>
      </c>
      <c r="E135" s="40"/>
      <c r="F135" s="220" t="s">
        <v>715</v>
      </c>
      <c r="G135" s="40"/>
      <c r="H135" s="40"/>
      <c r="I135" s="221"/>
      <c r="J135" s="40"/>
      <c r="K135" s="40"/>
      <c r="L135" s="44"/>
      <c r="M135" s="222"/>
      <c r="N135" s="223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85</v>
      </c>
    </row>
    <row r="136" spans="1:65" s="2" customFormat="1" ht="16.5" customHeight="1">
      <c r="A136" s="38"/>
      <c r="B136" s="39"/>
      <c r="C136" s="205" t="s">
        <v>279</v>
      </c>
      <c r="D136" s="205" t="s">
        <v>131</v>
      </c>
      <c r="E136" s="206" t="s">
        <v>716</v>
      </c>
      <c r="F136" s="207" t="s">
        <v>717</v>
      </c>
      <c r="G136" s="208" t="s">
        <v>182</v>
      </c>
      <c r="H136" s="209">
        <v>1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46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687</v>
      </c>
      <c r="AT136" s="217" t="s">
        <v>131</v>
      </c>
      <c r="AU136" s="217" t="s">
        <v>85</v>
      </c>
      <c r="AY136" s="17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83</v>
      </c>
      <c r="BK136" s="218">
        <f>ROUND(I136*H136,2)</f>
        <v>0</v>
      </c>
      <c r="BL136" s="17" t="s">
        <v>687</v>
      </c>
      <c r="BM136" s="217" t="s">
        <v>718</v>
      </c>
    </row>
    <row r="137" spans="1:47" s="2" customFormat="1" ht="12">
      <c r="A137" s="38"/>
      <c r="B137" s="39"/>
      <c r="C137" s="40"/>
      <c r="D137" s="219" t="s">
        <v>137</v>
      </c>
      <c r="E137" s="40"/>
      <c r="F137" s="220" t="s">
        <v>719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85</v>
      </c>
    </row>
    <row r="138" spans="1:63" s="12" customFormat="1" ht="20.85" customHeight="1">
      <c r="A138" s="12"/>
      <c r="B138" s="189"/>
      <c r="C138" s="190"/>
      <c r="D138" s="191" t="s">
        <v>74</v>
      </c>
      <c r="E138" s="203" t="s">
        <v>615</v>
      </c>
      <c r="F138" s="203" t="s">
        <v>616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SUM(P139:P140)</f>
        <v>0</v>
      </c>
      <c r="Q138" s="197"/>
      <c r="R138" s="198">
        <f>SUM(R139:R140)</f>
        <v>0</v>
      </c>
      <c r="S138" s="197"/>
      <c r="T138" s="199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83</v>
      </c>
      <c r="AT138" s="201" t="s">
        <v>74</v>
      </c>
      <c r="AU138" s="201" t="s">
        <v>85</v>
      </c>
      <c r="AY138" s="200" t="s">
        <v>129</v>
      </c>
      <c r="BK138" s="202">
        <f>SUM(BK139:BK140)</f>
        <v>0</v>
      </c>
    </row>
    <row r="139" spans="1:65" s="2" customFormat="1" ht="24.15" customHeight="1">
      <c r="A139" s="38"/>
      <c r="B139" s="39"/>
      <c r="C139" s="205" t="s">
        <v>327</v>
      </c>
      <c r="D139" s="205" t="s">
        <v>131</v>
      </c>
      <c r="E139" s="206" t="s">
        <v>720</v>
      </c>
      <c r="F139" s="207" t="s">
        <v>721</v>
      </c>
      <c r="G139" s="208" t="s">
        <v>268</v>
      </c>
      <c r="H139" s="209">
        <v>150.108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46</v>
      </c>
      <c r="O139" s="8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135</v>
      </c>
      <c r="AT139" s="217" t="s">
        <v>131</v>
      </c>
      <c r="AU139" s="217" t="s">
        <v>174</v>
      </c>
      <c r="AY139" s="17" t="s">
        <v>129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83</v>
      </c>
      <c r="BK139" s="218">
        <f>ROUND(I139*H139,2)</f>
        <v>0</v>
      </c>
      <c r="BL139" s="17" t="s">
        <v>135</v>
      </c>
      <c r="BM139" s="217" t="s">
        <v>722</v>
      </c>
    </row>
    <row r="140" spans="1:47" s="2" customFormat="1" ht="12">
      <c r="A140" s="38"/>
      <c r="B140" s="39"/>
      <c r="C140" s="40"/>
      <c r="D140" s="219" t="s">
        <v>137</v>
      </c>
      <c r="E140" s="40"/>
      <c r="F140" s="220" t="s">
        <v>723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137</v>
      </c>
      <c r="AU140" s="17" t="s">
        <v>174</v>
      </c>
    </row>
    <row r="141" spans="1:63" s="12" customFormat="1" ht="20.85" customHeight="1">
      <c r="A141" s="12"/>
      <c r="B141" s="189"/>
      <c r="C141" s="190"/>
      <c r="D141" s="191" t="s">
        <v>74</v>
      </c>
      <c r="E141" s="203" t="s">
        <v>263</v>
      </c>
      <c r="F141" s="203" t="s">
        <v>264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SUM(P142:P143)</f>
        <v>0</v>
      </c>
      <c r="Q141" s="197"/>
      <c r="R141" s="198">
        <f>SUM(R142:R143)</f>
        <v>0</v>
      </c>
      <c r="S141" s="197"/>
      <c r="T141" s="199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83</v>
      </c>
      <c r="AT141" s="201" t="s">
        <v>74</v>
      </c>
      <c r="AU141" s="201" t="s">
        <v>85</v>
      </c>
      <c r="AY141" s="200" t="s">
        <v>129</v>
      </c>
      <c r="BK141" s="202">
        <f>SUM(BK142:BK143)</f>
        <v>0</v>
      </c>
    </row>
    <row r="142" spans="1:65" s="2" customFormat="1" ht="21.75" customHeight="1">
      <c r="A142" s="38"/>
      <c r="B142" s="39"/>
      <c r="C142" s="205" t="s">
        <v>249</v>
      </c>
      <c r="D142" s="205" t="s">
        <v>131</v>
      </c>
      <c r="E142" s="206" t="s">
        <v>266</v>
      </c>
      <c r="F142" s="207" t="s">
        <v>267</v>
      </c>
      <c r="G142" s="208" t="s">
        <v>268</v>
      </c>
      <c r="H142" s="209">
        <v>17.709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46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135</v>
      </c>
      <c r="AT142" s="217" t="s">
        <v>131</v>
      </c>
      <c r="AU142" s="217" t="s">
        <v>174</v>
      </c>
      <c r="AY142" s="17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83</v>
      </c>
      <c r="BK142" s="218">
        <f>ROUND(I142*H142,2)</f>
        <v>0</v>
      </c>
      <c r="BL142" s="17" t="s">
        <v>135</v>
      </c>
      <c r="BM142" s="217" t="s">
        <v>724</v>
      </c>
    </row>
    <row r="143" spans="1:47" s="2" customFormat="1" ht="12">
      <c r="A143" s="38"/>
      <c r="B143" s="39"/>
      <c r="C143" s="40"/>
      <c r="D143" s="219" t="s">
        <v>137</v>
      </c>
      <c r="E143" s="40"/>
      <c r="F143" s="220" t="s">
        <v>270</v>
      </c>
      <c r="G143" s="40"/>
      <c r="H143" s="40"/>
      <c r="I143" s="221"/>
      <c r="J143" s="40"/>
      <c r="K143" s="40"/>
      <c r="L143" s="44"/>
      <c r="M143" s="248"/>
      <c r="N143" s="249"/>
      <c r="O143" s="250"/>
      <c r="P143" s="250"/>
      <c r="Q143" s="250"/>
      <c r="R143" s="250"/>
      <c r="S143" s="250"/>
      <c r="T143" s="251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174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87:K14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13107123"/>
    <hyperlink ref="F95" r:id="rId2" display="https://podminky.urs.cz/item/CS_URS_2022_01/113311121"/>
    <hyperlink ref="F97" r:id="rId3" display="https://podminky.urs.cz/item/CS_URS_2022_01/183551113"/>
    <hyperlink ref="F101" r:id="rId4" display="https://podminky.urs.cz/item/CS_URS_2022_01/564871011"/>
    <hyperlink ref="F108" r:id="rId5" display="https://podminky.urs.cz/item/CS_URS_2022_01/919521019"/>
    <hyperlink ref="F114" r:id="rId6" display="https://podminky.urs.cz/item/CS_URS_2022_01/919726123"/>
    <hyperlink ref="F117" r:id="rId7" display="https://podminky.urs.cz/item/CS_URS_2022_01/966008114"/>
    <hyperlink ref="F122" r:id="rId8" display="https://podminky.urs.cz/item/CS_URS_2021_01/012103000"/>
    <hyperlink ref="F124" r:id="rId9" display="https://podminky.urs.cz/item/CS_URS_2021_01/012203000"/>
    <hyperlink ref="F126" r:id="rId10" display="https://podminky.urs.cz/item/CS_URS_2021_01/012303000"/>
    <hyperlink ref="F128" r:id="rId11" display="https://podminky.urs.cz/item/CS_URS_2021_01/013254000"/>
    <hyperlink ref="F131" r:id="rId12" display="https://podminky.urs.cz/item/CS_URS_2021_01/032103000"/>
    <hyperlink ref="F133" r:id="rId13" display="https://podminky.urs.cz/item/CS_URS_2021_01/034303000"/>
    <hyperlink ref="F135" r:id="rId14" display="https://podminky.urs.cz/item/CS_URS_2021_01/034503000"/>
    <hyperlink ref="F137" r:id="rId15" display="https://podminky.urs.cz/item/CS_URS_2021_01/039103000"/>
    <hyperlink ref="F140" r:id="rId16" display="https://podminky.urs.cz/item/CS_URS_2022_01/997221551"/>
    <hyperlink ref="F143" r:id="rId17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725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726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727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728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729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730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731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732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733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734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735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82</v>
      </c>
      <c r="F18" s="274" t="s">
        <v>736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737</v>
      </c>
      <c r="F19" s="274" t="s">
        <v>738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739</v>
      </c>
      <c r="F20" s="274" t="s">
        <v>740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741</v>
      </c>
      <c r="F21" s="274" t="s">
        <v>742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743</v>
      </c>
      <c r="F22" s="274" t="s">
        <v>744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745</v>
      </c>
      <c r="F23" s="274" t="s">
        <v>746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747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748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749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750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751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752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753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754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755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115</v>
      </c>
      <c r="F36" s="274"/>
      <c r="G36" s="274" t="s">
        <v>756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757</v>
      </c>
      <c r="F37" s="274"/>
      <c r="G37" s="274" t="s">
        <v>758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56</v>
      </c>
      <c r="F38" s="274"/>
      <c r="G38" s="274" t="s">
        <v>759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57</v>
      </c>
      <c r="F39" s="274"/>
      <c r="G39" s="274" t="s">
        <v>760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116</v>
      </c>
      <c r="F40" s="274"/>
      <c r="G40" s="274" t="s">
        <v>761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117</v>
      </c>
      <c r="F41" s="274"/>
      <c r="G41" s="274" t="s">
        <v>762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763</v>
      </c>
      <c r="F42" s="274"/>
      <c r="G42" s="274" t="s">
        <v>764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765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766</v>
      </c>
      <c r="F44" s="274"/>
      <c r="G44" s="274" t="s">
        <v>767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119</v>
      </c>
      <c r="F45" s="274"/>
      <c r="G45" s="274" t="s">
        <v>768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769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770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771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772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773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774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775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776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777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778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779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780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781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782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783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784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785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786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787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788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789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790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791</v>
      </c>
      <c r="D76" s="292"/>
      <c r="E76" s="292"/>
      <c r="F76" s="292" t="s">
        <v>792</v>
      </c>
      <c r="G76" s="293"/>
      <c r="H76" s="292" t="s">
        <v>57</v>
      </c>
      <c r="I76" s="292" t="s">
        <v>60</v>
      </c>
      <c r="J76" s="292" t="s">
        <v>793</v>
      </c>
      <c r="K76" s="291"/>
    </row>
    <row r="77" spans="2:11" s="1" customFormat="1" ht="17.25" customHeight="1">
      <c r="B77" s="289"/>
      <c r="C77" s="294" t="s">
        <v>794</v>
      </c>
      <c r="D77" s="294"/>
      <c r="E77" s="294"/>
      <c r="F77" s="295" t="s">
        <v>795</v>
      </c>
      <c r="G77" s="296"/>
      <c r="H77" s="294"/>
      <c r="I77" s="294"/>
      <c r="J77" s="294" t="s">
        <v>796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56</v>
      </c>
      <c r="D79" s="299"/>
      <c r="E79" s="299"/>
      <c r="F79" s="300" t="s">
        <v>797</v>
      </c>
      <c r="G79" s="301"/>
      <c r="H79" s="277" t="s">
        <v>798</v>
      </c>
      <c r="I79" s="277" t="s">
        <v>799</v>
      </c>
      <c r="J79" s="277">
        <v>20</v>
      </c>
      <c r="K79" s="291"/>
    </row>
    <row r="80" spans="2:11" s="1" customFormat="1" ht="15" customHeight="1">
      <c r="B80" s="289"/>
      <c r="C80" s="277" t="s">
        <v>800</v>
      </c>
      <c r="D80" s="277"/>
      <c r="E80" s="277"/>
      <c r="F80" s="300" t="s">
        <v>797</v>
      </c>
      <c r="G80" s="301"/>
      <c r="H80" s="277" t="s">
        <v>801</v>
      </c>
      <c r="I80" s="277" t="s">
        <v>799</v>
      </c>
      <c r="J80" s="277">
        <v>120</v>
      </c>
      <c r="K80" s="291"/>
    </row>
    <row r="81" spans="2:11" s="1" customFormat="1" ht="15" customHeight="1">
      <c r="B81" s="302"/>
      <c r="C81" s="277" t="s">
        <v>802</v>
      </c>
      <c r="D81" s="277"/>
      <c r="E81" s="277"/>
      <c r="F81" s="300" t="s">
        <v>803</v>
      </c>
      <c r="G81" s="301"/>
      <c r="H81" s="277" t="s">
        <v>804</v>
      </c>
      <c r="I81" s="277" t="s">
        <v>799</v>
      </c>
      <c r="J81" s="277">
        <v>50</v>
      </c>
      <c r="K81" s="291"/>
    </row>
    <row r="82" spans="2:11" s="1" customFormat="1" ht="15" customHeight="1">
      <c r="B82" s="302"/>
      <c r="C82" s="277" t="s">
        <v>805</v>
      </c>
      <c r="D82" s="277"/>
      <c r="E82" s="277"/>
      <c r="F82" s="300" t="s">
        <v>797</v>
      </c>
      <c r="G82" s="301"/>
      <c r="H82" s="277" t="s">
        <v>806</v>
      </c>
      <c r="I82" s="277" t="s">
        <v>807</v>
      </c>
      <c r="J82" s="277"/>
      <c r="K82" s="291"/>
    </row>
    <row r="83" spans="2:11" s="1" customFormat="1" ht="15" customHeight="1">
      <c r="B83" s="302"/>
      <c r="C83" s="303" t="s">
        <v>808</v>
      </c>
      <c r="D83" s="303"/>
      <c r="E83" s="303"/>
      <c r="F83" s="304" t="s">
        <v>803</v>
      </c>
      <c r="G83" s="303"/>
      <c r="H83" s="303" t="s">
        <v>809</v>
      </c>
      <c r="I83" s="303" t="s">
        <v>799</v>
      </c>
      <c r="J83" s="303">
        <v>15</v>
      </c>
      <c r="K83" s="291"/>
    </row>
    <row r="84" spans="2:11" s="1" customFormat="1" ht="15" customHeight="1">
      <c r="B84" s="302"/>
      <c r="C84" s="303" t="s">
        <v>810</v>
      </c>
      <c r="D84" s="303"/>
      <c r="E84" s="303"/>
      <c r="F84" s="304" t="s">
        <v>803</v>
      </c>
      <c r="G84" s="303"/>
      <c r="H84" s="303" t="s">
        <v>811</v>
      </c>
      <c r="I84" s="303" t="s">
        <v>799</v>
      </c>
      <c r="J84" s="303">
        <v>15</v>
      </c>
      <c r="K84" s="291"/>
    </row>
    <row r="85" spans="2:11" s="1" customFormat="1" ht="15" customHeight="1">
      <c r="B85" s="302"/>
      <c r="C85" s="303" t="s">
        <v>812</v>
      </c>
      <c r="D85" s="303"/>
      <c r="E85" s="303"/>
      <c r="F85" s="304" t="s">
        <v>803</v>
      </c>
      <c r="G85" s="303"/>
      <c r="H85" s="303" t="s">
        <v>813</v>
      </c>
      <c r="I85" s="303" t="s">
        <v>799</v>
      </c>
      <c r="J85" s="303">
        <v>20</v>
      </c>
      <c r="K85" s="291"/>
    </row>
    <row r="86" spans="2:11" s="1" customFormat="1" ht="15" customHeight="1">
      <c r="B86" s="302"/>
      <c r="C86" s="303" t="s">
        <v>814</v>
      </c>
      <c r="D86" s="303"/>
      <c r="E86" s="303"/>
      <c r="F86" s="304" t="s">
        <v>803</v>
      </c>
      <c r="G86" s="303"/>
      <c r="H86" s="303" t="s">
        <v>815</v>
      </c>
      <c r="I86" s="303" t="s">
        <v>799</v>
      </c>
      <c r="J86" s="303">
        <v>20</v>
      </c>
      <c r="K86" s="291"/>
    </row>
    <row r="87" spans="2:11" s="1" customFormat="1" ht="15" customHeight="1">
      <c r="B87" s="302"/>
      <c r="C87" s="277" t="s">
        <v>816</v>
      </c>
      <c r="D87" s="277"/>
      <c r="E87" s="277"/>
      <c r="F87" s="300" t="s">
        <v>803</v>
      </c>
      <c r="G87" s="301"/>
      <c r="H87" s="277" t="s">
        <v>817</v>
      </c>
      <c r="I87" s="277" t="s">
        <v>799</v>
      </c>
      <c r="J87" s="277">
        <v>50</v>
      </c>
      <c r="K87" s="291"/>
    </row>
    <row r="88" spans="2:11" s="1" customFormat="1" ht="15" customHeight="1">
      <c r="B88" s="302"/>
      <c r="C88" s="277" t="s">
        <v>818</v>
      </c>
      <c r="D88" s="277"/>
      <c r="E88" s="277"/>
      <c r="F88" s="300" t="s">
        <v>803</v>
      </c>
      <c r="G88" s="301"/>
      <c r="H88" s="277" t="s">
        <v>819</v>
      </c>
      <c r="I88" s="277" t="s">
        <v>799</v>
      </c>
      <c r="J88" s="277">
        <v>20</v>
      </c>
      <c r="K88" s="291"/>
    </row>
    <row r="89" spans="2:11" s="1" customFormat="1" ht="15" customHeight="1">
      <c r="B89" s="302"/>
      <c r="C89" s="277" t="s">
        <v>820</v>
      </c>
      <c r="D89" s="277"/>
      <c r="E89" s="277"/>
      <c r="F89" s="300" t="s">
        <v>803</v>
      </c>
      <c r="G89" s="301"/>
      <c r="H89" s="277" t="s">
        <v>821</v>
      </c>
      <c r="I89" s="277" t="s">
        <v>799</v>
      </c>
      <c r="J89" s="277">
        <v>20</v>
      </c>
      <c r="K89" s="291"/>
    </row>
    <row r="90" spans="2:11" s="1" customFormat="1" ht="15" customHeight="1">
      <c r="B90" s="302"/>
      <c r="C90" s="277" t="s">
        <v>822</v>
      </c>
      <c r="D90" s="277"/>
      <c r="E90" s="277"/>
      <c r="F90" s="300" t="s">
        <v>803</v>
      </c>
      <c r="G90" s="301"/>
      <c r="H90" s="277" t="s">
        <v>823</v>
      </c>
      <c r="I90" s="277" t="s">
        <v>799</v>
      </c>
      <c r="J90" s="277">
        <v>50</v>
      </c>
      <c r="K90" s="291"/>
    </row>
    <row r="91" spans="2:11" s="1" customFormat="1" ht="15" customHeight="1">
      <c r="B91" s="302"/>
      <c r="C91" s="277" t="s">
        <v>824</v>
      </c>
      <c r="D91" s="277"/>
      <c r="E91" s="277"/>
      <c r="F91" s="300" t="s">
        <v>803</v>
      </c>
      <c r="G91" s="301"/>
      <c r="H91" s="277" t="s">
        <v>824</v>
      </c>
      <c r="I91" s="277" t="s">
        <v>799</v>
      </c>
      <c r="J91" s="277">
        <v>50</v>
      </c>
      <c r="K91" s="291"/>
    </row>
    <row r="92" spans="2:11" s="1" customFormat="1" ht="15" customHeight="1">
      <c r="B92" s="302"/>
      <c r="C92" s="277" t="s">
        <v>825</v>
      </c>
      <c r="D92" s="277"/>
      <c r="E92" s="277"/>
      <c r="F92" s="300" t="s">
        <v>803</v>
      </c>
      <c r="G92" s="301"/>
      <c r="H92" s="277" t="s">
        <v>826</v>
      </c>
      <c r="I92" s="277" t="s">
        <v>799</v>
      </c>
      <c r="J92" s="277">
        <v>255</v>
      </c>
      <c r="K92" s="291"/>
    </row>
    <row r="93" spans="2:11" s="1" customFormat="1" ht="15" customHeight="1">
      <c r="B93" s="302"/>
      <c r="C93" s="277" t="s">
        <v>827</v>
      </c>
      <c r="D93" s="277"/>
      <c r="E93" s="277"/>
      <c r="F93" s="300" t="s">
        <v>797</v>
      </c>
      <c r="G93" s="301"/>
      <c r="H93" s="277" t="s">
        <v>828</v>
      </c>
      <c r="I93" s="277" t="s">
        <v>829</v>
      </c>
      <c r="J93" s="277"/>
      <c r="K93" s="291"/>
    </row>
    <row r="94" spans="2:11" s="1" customFormat="1" ht="15" customHeight="1">
      <c r="B94" s="302"/>
      <c r="C94" s="277" t="s">
        <v>830</v>
      </c>
      <c r="D94" s="277"/>
      <c r="E94" s="277"/>
      <c r="F94" s="300" t="s">
        <v>797</v>
      </c>
      <c r="G94" s="301"/>
      <c r="H94" s="277" t="s">
        <v>831</v>
      </c>
      <c r="I94" s="277" t="s">
        <v>832</v>
      </c>
      <c r="J94" s="277"/>
      <c r="K94" s="291"/>
    </row>
    <row r="95" spans="2:11" s="1" customFormat="1" ht="15" customHeight="1">
      <c r="B95" s="302"/>
      <c r="C95" s="277" t="s">
        <v>833</v>
      </c>
      <c r="D95" s="277"/>
      <c r="E95" s="277"/>
      <c r="F95" s="300" t="s">
        <v>797</v>
      </c>
      <c r="G95" s="301"/>
      <c r="H95" s="277" t="s">
        <v>833</v>
      </c>
      <c r="I95" s="277" t="s">
        <v>832</v>
      </c>
      <c r="J95" s="277"/>
      <c r="K95" s="291"/>
    </row>
    <row r="96" spans="2:11" s="1" customFormat="1" ht="15" customHeight="1">
      <c r="B96" s="302"/>
      <c r="C96" s="277" t="s">
        <v>41</v>
      </c>
      <c r="D96" s="277"/>
      <c r="E96" s="277"/>
      <c r="F96" s="300" t="s">
        <v>797</v>
      </c>
      <c r="G96" s="301"/>
      <c r="H96" s="277" t="s">
        <v>834</v>
      </c>
      <c r="I96" s="277" t="s">
        <v>832</v>
      </c>
      <c r="J96" s="277"/>
      <c r="K96" s="291"/>
    </row>
    <row r="97" spans="2:11" s="1" customFormat="1" ht="15" customHeight="1">
      <c r="B97" s="302"/>
      <c r="C97" s="277" t="s">
        <v>51</v>
      </c>
      <c r="D97" s="277"/>
      <c r="E97" s="277"/>
      <c r="F97" s="300" t="s">
        <v>797</v>
      </c>
      <c r="G97" s="301"/>
      <c r="H97" s="277" t="s">
        <v>835</v>
      </c>
      <c r="I97" s="277" t="s">
        <v>832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836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791</v>
      </c>
      <c r="D103" s="292"/>
      <c r="E103" s="292"/>
      <c r="F103" s="292" t="s">
        <v>792</v>
      </c>
      <c r="G103" s="293"/>
      <c r="H103" s="292" t="s">
        <v>57</v>
      </c>
      <c r="I103" s="292" t="s">
        <v>60</v>
      </c>
      <c r="J103" s="292" t="s">
        <v>793</v>
      </c>
      <c r="K103" s="291"/>
    </row>
    <row r="104" spans="2:11" s="1" customFormat="1" ht="17.25" customHeight="1">
      <c r="B104" s="289"/>
      <c r="C104" s="294" t="s">
        <v>794</v>
      </c>
      <c r="D104" s="294"/>
      <c r="E104" s="294"/>
      <c r="F104" s="295" t="s">
        <v>795</v>
      </c>
      <c r="G104" s="296"/>
      <c r="H104" s="294"/>
      <c r="I104" s="294"/>
      <c r="J104" s="294" t="s">
        <v>796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56</v>
      </c>
      <c r="D106" s="299"/>
      <c r="E106" s="299"/>
      <c r="F106" s="300" t="s">
        <v>797</v>
      </c>
      <c r="G106" s="277"/>
      <c r="H106" s="277" t="s">
        <v>837</v>
      </c>
      <c r="I106" s="277" t="s">
        <v>799</v>
      </c>
      <c r="J106" s="277">
        <v>20</v>
      </c>
      <c r="K106" s="291"/>
    </row>
    <row r="107" spans="2:11" s="1" customFormat="1" ht="15" customHeight="1">
      <c r="B107" s="289"/>
      <c r="C107" s="277" t="s">
        <v>800</v>
      </c>
      <c r="D107" s="277"/>
      <c r="E107" s="277"/>
      <c r="F107" s="300" t="s">
        <v>797</v>
      </c>
      <c r="G107" s="277"/>
      <c r="H107" s="277" t="s">
        <v>837</v>
      </c>
      <c r="I107" s="277" t="s">
        <v>799</v>
      </c>
      <c r="J107" s="277">
        <v>120</v>
      </c>
      <c r="K107" s="291"/>
    </row>
    <row r="108" spans="2:11" s="1" customFormat="1" ht="15" customHeight="1">
      <c r="B108" s="302"/>
      <c r="C108" s="277" t="s">
        <v>802</v>
      </c>
      <c r="D108" s="277"/>
      <c r="E108" s="277"/>
      <c r="F108" s="300" t="s">
        <v>803</v>
      </c>
      <c r="G108" s="277"/>
      <c r="H108" s="277" t="s">
        <v>837</v>
      </c>
      <c r="I108" s="277" t="s">
        <v>799</v>
      </c>
      <c r="J108" s="277">
        <v>50</v>
      </c>
      <c r="K108" s="291"/>
    </row>
    <row r="109" spans="2:11" s="1" customFormat="1" ht="15" customHeight="1">
      <c r="B109" s="302"/>
      <c r="C109" s="277" t="s">
        <v>805</v>
      </c>
      <c r="D109" s="277"/>
      <c r="E109" s="277"/>
      <c r="F109" s="300" t="s">
        <v>797</v>
      </c>
      <c r="G109" s="277"/>
      <c r="H109" s="277" t="s">
        <v>837</v>
      </c>
      <c r="I109" s="277" t="s">
        <v>807</v>
      </c>
      <c r="J109" s="277"/>
      <c r="K109" s="291"/>
    </row>
    <row r="110" spans="2:11" s="1" customFormat="1" ht="15" customHeight="1">
      <c r="B110" s="302"/>
      <c r="C110" s="277" t="s">
        <v>816</v>
      </c>
      <c r="D110" s="277"/>
      <c r="E110" s="277"/>
      <c r="F110" s="300" t="s">
        <v>803</v>
      </c>
      <c r="G110" s="277"/>
      <c r="H110" s="277" t="s">
        <v>837</v>
      </c>
      <c r="I110" s="277" t="s">
        <v>799</v>
      </c>
      <c r="J110" s="277">
        <v>50</v>
      </c>
      <c r="K110" s="291"/>
    </row>
    <row r="111" spans="2:11" s="1" customFormat="1" ht="15" customHeight="1">
      <c r="B111" s="302"/>
      <c r="C111" s="277" t="s">
        <v>824</v>
      </c>
      <c r="D111" s="277"/>
      <c r="E111" s="277"/>
      <c r="F111" s="300" t="s">
        <v>803</v>
      </c>
      <c r="G111" s="277"/>
      <c r="H111" s="277" t="s">
        <v>837</v>
      </c>
      <c r="I111" s="277" t="s">
        <v>799</v>
      </c>
      <c r="J111" s="277">
        <v>50</v>
      </c>
      <c r="K111" s="291"/>
    </row>
    <row r="112" spans="2:11" s="1" customFormat="1" ht="15" customHeight="1">
      <c r="B112" s="302"/>
      <c r="C112" s="277" t="s">
        <v>822</v>
      </c>
      <c r="D112" s="277"/>
      <c r="E112" s="277"/>
      <c r="F112" s="300" t="s">
        <v>803</v>
      </c>
      <c r="G112" s="277"/>
      <c r="H112" s="277" t="s">
        <v>837</v>
      </c>
      <c r="I112" s="277" t="s">
        <v>799</v>
      </c>
      <c r="J112" s="277">
        <v>50</v>
      </c>
      <c r="K112" s="291"/>
    </row>
    <row r="113" spans="2:11" s="1" customFormat="1" ht="15" customHeight="1">
      <c r="B113" s="302"/>
      <c r="C113" s="277" t="s">
        <v>56</v>
      </c>
      <c r="D113" s="277"/>
      <c r="E113" s="277"/>
      <c r="F113" s="300" t="s">
        <v>797</v>
      </c>
      <c r="G113" s="277"/>
      <c r="H113" s="277" t="s">
        <v>838</v>
      </c>
      <c r="I113" s="277" t="s">
        <v>799</v>
      </c>
      <c r="J113" s="277">
        <v>20</v>
      </c>
      <c r="K113" s="291"/>
    </row>
    <row r="114" spans="2:11" s="1" customFormat="1" ht="15" customHeight="1">
      <c r="B114" s="302"/>
      <c r="C114" s="277" t="s">
        <v>839</v>
      </c>
      <c r="D114" s="277"/>
      <c r="E114" s="277"/>
      <c r="F114" s="300" t="s">
        <v>797</v>
      </c>
      <c r="G114" s="277"/>
      <c r="H114" s="277" t="s">
        <v>840</v>
      </c>
      <c r="I114" s="277" t="s">
        <v>799</v>
      </c>
      <c r="J114" s="277">
        <v>120</v>
      </c>
      <c r="K114" s="291"/>
    </row>
    <row r="115" spans="2:11" s="1" customFormat="1" ht="15" customHeight="1">
      <c r="B115" s="302"/>
      <c r="C115" s="277" t="s">
        <v>41</v>
      </c>
      <c r="D115" s="277"/>
      <c r="E115" s="277"/>
      <c r="F115" s="300" t="s">
        <v>797</v>
      </c>
      <c r="G115" s="277"/>
      <c r="H115" s="277" t="s">
        <v>841</v>
      </c>
      <c r="I115" s="277" t="s">
        <v>832</v>
      </c>
      <c r="J115" s="277"/>
      <c r="K115" s="291"/>
    </row>
    <row r="116" spans="2:11" s="1" customFormat="1" ht="15" customHeight="1">
      <c r="B116" s="302"/>
      <c r="C116" s="277" t="s">
        <v>51</v>
      </c>
      <c r="D116" s="277"/>
      <c r="E116" s="277"/>
      <c r="F116" s="300" t="s">
        <v>797</v>
      </c>
      <c r="G116" s="277"/>
      <c r="H116" s="277" t="s">
        <v>842</v>
      </c>
      <c r="I116" s="277" t="s">
        <v>832</v>
      </c>
      <c r="J116" s="277"/>
      <c r="K116" s="291"/>
    </row>
    <row r="117" spans="2:11" s="1" customFormat="1" ht="15" customHeight="1">
      <c r="B117" s="302"/>
      <c r="C117" s="277" t="s">
        <v>60</v>
      </c>
      <c r="D117" s="277"/>
      <c r="E117" s="277"/>
      <c r="F117" s="300" t="s">
        <v>797</v>
      </c>
      <c r="G117" s="277"/>
      <c r="H117" s="277" t="s">
        <v>843</v>
      </c>
      <c r="I117" s="277" t="s">
        <v>844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845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791</v>
      </c>
      <c r="D123" s="292"/>
      <c r="E123" s="292"/>
      <c r="F123" s="292" t="s">
        <v>792</v>
      </c>
      <c r="G123" s="293"/>
      <c r="H123" s="292" t="s">
        <v>57</v>
      </c>
      <c r="I123" s="292" t="s">
        <v>60</v>
      </c>
      <c r="J123" s="292" t="s">
        <v>793</v>
      </c>
      <c r="K123" s="321"/>
    </row>
    <row r="124" spans="2:11" s="1" customFormat="1" ht="17.25" customHeight="1">
      <c r="B124" s="320"/>
      <c r="C124" s="294" t="s">
        <v>794</v>
      </c>
      <c r="D124" s="294"/>
      <c r="E124" s="294"/>
      <c r="F124" s="295" t="s">
        <v>795</v>
      </c>
      <c r="G124" s="296"/>
      <c r="H124" s="294"/>
      <c r="I124" s="294"/>
      <c r="J124" s="294" t="s">
        <v>796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800</v>
      </c>
      <c r="D126" s="299"/>
      <c r="E126" s="299"/>
      <c r="F126" s="300" t="s">
        <v>797</v>
      </c>
      <c r="G126" s="277"/>
      <c r="H126" s="277" t="s">
        <v>837</v>
      </c>
      <c r="I126" s="277" t="s">
        <v>799</v>
      </c>
      <c r="J126" s="277">
        <v>120</v>
      </c>
      <c r="K126" s="325"/>
    </row>
    <row r="127" spans="2:11" s="1" customFormat="1" ht="15" customHeight="1">
      <c r="B127" s="322"/>
      <c r="C127" s="277" t="s">
        <v>846</v>
      </c>
      <c r="D127" s="277"/>
      <c r="E127" s="277"/>
      <c r="F127" s="300" t="s">
        <v>797</v>
      </c>
      <c r="G127" s="277"/>
      <c r="H127" s="277" t="s">
        <v>847</v>
      </c>
      <c r="I127" s="277" t="s">
        <v>799</v>
      </c>
      <c r="J127" s="277" t="s">
        <v>848</v>
      </c>
      <c r="K127" s="325"/>
    </row>
    <row r="128" spans="2:11" s="1" customFormat="1" ht="15" customHeight="1">
      <c r="B128" s="322"/>
      <c r="C128" s="277" t="s">
        <v>745</v>
      </c>
      <c r="D128" s="277"/>
      <c r="E128" s="277"/>
      <c r="F128" s="300" t="s">
        <v>797</v>
      </c>
      <c r="G128" s="277"/>
      <c r="H128" s="277" t="s">
        <v>849</v>
      </c>
      <c r="I128" s="277" t="s">
        <v>799</v>
      </c>
      <c r="J128" s="277" t="s">
        <v>848</v>
      </c>
      <c r="K128" s="325"/>
    </row>
    <row r="129" spans="2:11" s="1" customFormat="1" ht="15" customHeight="1">
      <c r="B129" s="322"/>
      <c r="C129" s="277" t="s">
        <v>808</v>
      </c>
      <c r="D129" s="277"/>
      <c r="E129" s="277"/>
      <c r="F129" s="300" t="s">
        <v>803</v>
      </c>
      <c r="G129" s="277"/>
      <c r="H129" s="277" t="s">
        <v>809</v>
      </c>
      <c r="I129" s="277" t="s">
        <v>799</v>
      </c>
      <c r="J129" s="277">
        <v>15</v>
      </c>
      <c r="K129" s="325"/>
    </row>
    <row r="130" spans="2:11" s="1" customFormat="1" ht="15" customHeight="1">
      <c r="B130" s="322"/>
      <c r="C130" s="303" t="s">
        <v>810</v>
      </c>
      <c r="D130" s="303"/>
      <c r="E130" s="303"/>
      <c r="F130" s="304" t="s">
        <v>803</v>
      </c>
      <c r="G130" s="303"/>
      <c r="H130" s="303" t="s">
        <v>811</v>
      </c>
      <c r="I130" s="303" t="s">
        <v>799</v>
      </c>
      <c r="J130" s="303">
        <v>15</v>
      </c>
      <c r="K130" s="325"/>
    </row>
    <row r="131" spans="2:11" s="1" customFormat="1" ht="15" customHeight="1">
      <c r="B131" s="322"/>
      <c r="C131" s="303" t="s">
        <v>812</v>
      </c>
      <c r="D131" s="303"/>
      <c r="E131" s="303"/>
      <c r="F131" s="304" t="s">
        <v>803</v>
      </c>
      <c r="G131" s="303"/>
      <c r="H131" s="303" t="s">
        <v>813</v>
      </c>
      <c r="I131" s="303" t="s">
        <v>799</v>
      </c>
      <c r="J131" s="303">
        <v>20</v>
      </c>
      <c r="K131" s="325"/>
    </row>
    <row r="132" spans="2:11" s="1" customFormat="1" ht="15" customHeight="1">
      <c r="B132" s="322"/>
      <c r="C132" s="303" t="s">
        <v>814</v>
      </c>
      <c r="D132" s="303"/>
      <c r="E132" s="303"/>
      <c r="F132" s="304" t="s">
        <v>803</v>
      </c>
      <c r="G132" s="303"/>
      <c r="H132" s="303" t="s">
        <v>815</v>
      </c>
      <c r="I132" s="303" t="s">
        <v>799</v>
      </c>
      <c r="J132" s="303">
        <v>20</v>
      </c>
      <c r="K132" s="325"/>
    </row>
    <row r="133" spans="2:11" s="1" customFormat="1" ht="15" customHeight="1">
      <c r="B133" s="322"/>
      <c r="C133" s="277" t="s">
        <v>802</v>
      </c>
      <c r="D133" s="277"/>
      <c r="E133" s="277"/>
      <c r="F133" s="300" t="s">
        <v>803</v>
      </c>
      <c r="G133" s="277"/>
      <c r="H133" s="277" t="s">
        <v>837</v>
      </c>
      <c r="I133" s="277" t="s">
        <v>799</v>
      </c>
      <c r="J133" s="277">
        <v>50</v>
      </c>
      <c r="K133" s="325"/>
    </row>
    <row r="134" spans="2:11" s="1" customFormat="1" ht="15" customHeight="1">
      <c r="B134" s="322"/>
      <c r="C134" s="277" t="s">
        <v>816</v>
      </c>
      <c r="D134" s="277"/>
      <c r="E134" s="277"/>
      <c r="F134" s="300" t="s">
        <v>803</v>
      </c>
      <c r="G134" s="277"/>
      <c r="H134" s="277" t="s">
        <v>837</v>
      </c>
      <c r="I134" s="277" t="s">
        <v>799</v>
      </c>
      <c r="J134" s="277">
        <v>50</v>
      </c>
      <c r="K134" s="325"/>
    </row>
    <row r="135" spans="2:11" s="1" customFormat="1" ht="15" customHeight="1">
      <c r="B135" s="322"/>
      <c r="C135" s="277" t="s">
        <v>822</v>
      </c>
      <c r="D135" s="277"/>
      <c r="E135" s="277"/>
      <c r="F135" s="300" t="s">
        <v>803</v>
      </c>
      <c r="G135" s="277"/>
      <c r="H135" s="277" t="s">
        <v>837</v>
      </c>
      <c r="I135" s="277" t="s">
        <v>799</v>
      </c>
      <c r="J135" s="277">
        <v>50</v>
      </c>
      <c r="K135" s="325"/>
    </row>
    <row r="136" spans="2:11" s="1" customFormat="1" ht="15" customHeight="1">
      <c r="B136" s="322"/>
      <c r="C136" s="277" t="s">
        <v>824</v>
      </c>
      <c r="D136" s="277"/>
      <c r="E136" s="277"/>
      <c r="F136" s="300" t="s">
        <v>803</v>
      </c>
      <c r="G136" s="277"/>
      <c r="H136" s="277" t="s">
        <v>837</v>
      </c>
      <c r="I136" s="277" t="s">
        <v>799</v>
      </c>
      <c r="J136" s="277">
        <v>50</v>
      </c>
      <c r="K136" s="325"/>
    </row>
    <row r="137" spans="2:11" s="1" customFormat="1" ht="15" customHeight="1">
      <c r="B137" s="322"/>
      <c r="C137" s="277" t="s">
        <v>825</v>
      </c>
      <c r="D137" s="277"/>
      <c r="E137" s="277"/>
      <c r="F137" s="300" t="s">
        <v>803</v>
      </c>
      <c r="G137" s="277"/>
      <c r="H137" s="277" t="s">
        <v>850</v>
      </c>
      <c r="I137" s="277" t="s">
        <v>799</v>
      </c>
      <c r="J137" s="277">
        <v>255</v>
      </c>
      <c r="K137" s="325"/>
    </row>
    <row r="138" spans="2:11" s="1" customFormat="1" ht="15" customHeight="1">
      <c r="B138" s="322"/>
      <c r="C138" s="277" t="s">
        <v>827</v>
      </c>
      <c r="D138" s="277"/>
      <c r="E138" s="277"/>
      <c r="F138" s="300" t="s">
        <v>797</v>
      </c>
      <c r="G138" s="277"/>
      <c r="H138" s="277" t="s">
        <v>851</v>
      </c>
      <c r="I138" s="277" t="s">
        <v>829</v>
      </c>
      <c r="J138" s="277"/>
      <c r="K138" s="325"/>
    </row>
    <row r="139" spans="2:11" s="1" customFormat="1" ht="15" customHeight="1">
      <c r="B139" s="322"/>
      <c r="C139" s="277" t="s">
        <v>830</v>
      </c>
      <c r="D139" s="277"/>
      <c r="E139" s="277"/>
      <c r="F139" s="300" t="s">
        <v>797</v>
      </c>
      <c r="G139" s="277"/>
      <c r="H139" s="277" t="s">
        <v>852</v>
      </c>
      <c r="I139" s="277" t="s">
        <v>832</v>
      </c>
      <c r="J139" s="277"/>
      <c r="K139" s="325"/>
    </row>
    <row r="140" spans="2:11" s="1" customFormat="1" ht="15" customHeight="1">
      <c r="B140" s="322"/>
      <c r="C140" s="277" t="s">
        <v>833</v>
      </c>
      <c r="D140" s="277"/>
      <c r="E140" s="277"/>
      <c r="F140" s="300" t="s">
        <v>797</v>
      </c>
      <c r="G140" s="277"/>
      <c r="H140" s="277" t="s">
        <v>833</v>
      </c>
      <c r="I140" s="277" t="s">
        <v>832</v>
      </c>
      <c r="J140" s="277"/>
      <c r="K140" s="325"/>
    </row>
    <row r="141" spans="2:11" s="1" customFormat="1" ht="15" customHeight="1">
      <c r="B141" s="322"/>
      <c r="C141" s="277" t="s">
        <v>41</v>
      </c>
      <c r="D141" s="277"/>
      <c r="E141" s="277"/>
      <c r="F141" s="300" t="s">
        <v>797</v>
      </c>
      <c r="G141" s="277"/>
      <c r="H141" s="277" t="s">
        <v>853</v>
      </c>
      <c r="I141" s="277" t="s">
        <v>832</v>
      </c>
      <c r="J141" s="277"/>
      <c r="K141" s="325"/>
    </row>
    <row r="142" spans="2:11" s="1" customFormat="1" ht="15" customHeight="1">
      <c r="B142" s="322"/>
      <c r="C142" s="277" t="s">
        <v>854</v>
      </c>
      <c r="D142" s="277"/>
      <c r="E142" s="277"/>
      <c r="F142" s="300" t="s">
        <v>797</v>
      </c>
      <c r="G142" s="277"/>
      <c r="H142" s="277" t="s">
        <v>855</v>
      </c>
      <c r="I142" s="277" t="s">
        <v>832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856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791</v>
      </c>
      <c r="D148" s="292"/>
      <c r="E148" s="292"/>
      <c r="F148" s="292" t="s">
        <v>792</v>
      </c>
      <c r="G148" s="293"/>
      <c r="H148" s="292" t="s">
        <v>57</v>
      </c>
      <c r="I148" s="292" t="s">
        <v>60</v>
      </c>
      <c r="J148" s="292" t="s">
        <v>793</v>
      </c>
      <c r="K148" s="291"/>
    </row>
    <row r="149" spans="2:11" s="1" customFormat="1" ht="17.25" customHeight="1">
      <c r="B149" s="289"/>
      <c r="C149" s="294" t="s">
        <v>794</v>
      </c>
      <c r="D149" s="294"/>
      <c r="E149" s="294"/>
      <c r="F149" s="295" t="s">
        <v>795</v>
      </c>
      <c r="G149" s="296"/>
      <c r="H149" s="294"/>
      <c r="I149" s="294"/>
      <c r="J149" s="294" t="s">
        <v>796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800</v>
      </c>
      <c r="D151" s="277"/>
      <c r="E151" s="277"/>
      <c r="F151" s="330" t="s">
        <v>797</v>
      </c>
      <c r="G151" s="277"/>
      <c r="H151" s="329" t="s">
        <v>837</v>
      </c>
      <c r="I151" s="329" t="s">
        <v>799</v>
      </c>
      <c r="J151" s="329">
        <v>120</v>
      </c>
      <c r="K151" s="325"/>
    </row>
    <row r="152" spans="2:11" s="1" customFormat="1" ht="15" customHeight="1">
      <c r="B152" s="302"/>
      <c r="C152" s="329" t="s">
        <v>846</v>
      </c>
      <c r="D152" s="277"/>
      <c r="E152" s="277"/>
      <c r="F152" s="330" t="s">
        <v>797</v>
      </c>
      <c r="G152" s="277"/>
      <c r="H152" s="329" t="s">
        <v>857</v>
      </c>
      <c r="I152" s="329" t="s">
        <v>799</v>
      </c>
      <c r="J152" s="329" t="s">
        <v>848</v>
      </c>
      <c r="K152" s="325"/>
    </row>
    <row r="153" spans="2:11" s="1" customFormat="1" ht="15" customHeight="1">
      <c r="B153" s="302"/>
      <c r="C153" s="329" t="s">
        <v>745</v>
      </c>
      <c r="D153" s="277"/>
      <c r="E153" s="277"/>
      <c r="F153" s="330" t="s">
        <v>797</v>
      </c>
      <c r="G153" s="277"/>
      <c r="H153" s="329" t="s">
        <v>858</v>
      </c>
      <c r="I153" s="329" t="s">
        <v>799</v>
      </c>
      <c r="J153" s="329" t="s">
        <v>848</v>
      </c>
      <c r="K153" s="325"/>
    </row>
    <row r="154" spans="2:11" s="1" customFormat="1" ht="15" customHeight="1">
      <c r="B154" s="302"/>
      <c r="C154" s="329" t="s">
        <v>802</v>
      </c>
      <c r="D154" s="277"/>
      <c r="E154" s="277"/>
      <c r="F154" s="330" t="s">
        <v>803</v>
      </c>
      <c r="G154" s="277"/>
      <c r="H154" s="329" t="s">
        <v>837</v>
      </c>
      <c r="I154" s="329" t="s">
        <v>799</v>
      </c>
      <c r="J154" s="329">
        <v>50</v>
      </c>
      <c r="K154" s="325"/>
    </row>
    <row r="155" spans="2:11" s="1" customFormat="1" ht="15" customHeight="1">
      <c r="B155" s="302"/>
      <c r="C155" s="329" t="s">
        <v>805</v>
      </c>
      <c r="D155" s="277"/>
      <c r="E155" s="277"/>
      <c r="F155" s="330" t="s">
        <v>797</v>
      </c>
      <c r="G155" s="277"/>
      <c r="H155" s="329" t="s">
        <v>837</v>
      </c>
      <c r="I155" s="329" t="s">
        <v>807</v>
      </c>
      <c r="J155" s="329"/>
      <c r="K155" s="325"/>
    </row>
    <row r="156" spans="2:11" s="1" customFormat="1" ht="15" customHeight="1">
      <c r="B156" s="302"/>
      <c r="C156" s="329" t="s">
        <v>816</v>
      </c>
      <c r="D156" s="277"/>
      <c r="E156" s="277"/>
      <c r="F156" s="330" t="s">
        <v>803</v>
      </c>
      <c r="G156" s="277"/>
      <c r="H156" s="329" t="s">
        <v>837</v>
      </c>
      <c r="I156" s="329" t="s">
        <v>799</v>
      </c>
      <c r="J156" s="329">
        <v>50</v>
      </c>
      <c r="K156" s="325"/>
    </row>
    <row r="157" spans="2:11" s="1" customFormat="1" ht="15" customHeight="1">
      <c r="B157" s="302"/>
      <c r="C157" s="329" t="s">
        <v>824</v>
      </c>
      <c r="D157" s="277"/>
      <c r="E157" s="277"/>
      <c r="F157" s="330" t="s">
        <v>803</v>
      </c>
      <c r="G157" s="277"/>
      <c r="H157" s="329" t="s">
        <v>837</v>
      </c>
      <c r="I157" s="329" t="s">
        <v>799</v>
      </c>
      <c r="J157" s="329">
        <v>50</v>
      </c>
      <c r="K157" s="325"/>
    </row>
    <row r="158" spans="2:11" s="1" customFormat="1" ht="15" customHeight="1">
      <c r="B158" s="302"/>
      <c r="C158" s="329" t="s">
        <v>822</v>
      </c>
      <c r="D158" s="277"/>
      <c r="E158" s="277"/>
      <c r="F158" s="330" t="s">
        <v>803</v>
      </c>
      <c r="G158" s="277"/>
      <c r="H158" s="329" t="s">
        <v>837</v>
      </c>
      <c r="I158" s="329" t="s">
        <v>799</v>
      </c>
      <c r="J158" s="329">
        <v>50</v>
      </c>
      <c r="K158" s="325"/>
    </row>
    <row r="159" spans="2:11" s="1" customFormat="1" ht="15" customHeight="1">
      <c r="B159" s="302"/>
      <c r="C159" s="329" t="s">
        <v>108</v>
      </c>
      <c r="D159" s="277"/>
      <c r="E159" s="277"/>
      <c r="F159" s="330" t="s">
        <v>797</v>
      </c>
      <c r="G159" s="277"/>
      <c r="H159" s="329" t="s">
        <v>859</v>
      </c>
      <c r="I159" s="329" t="s">
        <v>799</v>
      </c>
      <c r="J159" s="329" t="s">
        <v>860</v>
      </c>
      <c r="K159" s="325"/>
    </row>
    <row r="160" spans="2:11" s="1" customFormat="1" ht="15" customHeight="1">
      <c r="B160" s="302"/>
      <c r="C160" s="329" t="s">
        <v>861</v>
      </c>
      <c r="D160" s="277"/>
      <c r="E160" s="277"/>
      <c r="F160" s="330" t="s">
        <v>797</v>
      </c>
      <c r="G160" s="277"/>
      <c r="H160" s="329" t="s">
        <v>862</v>
      </c>
      <c r="I160" s="329" t="s">
        <v>832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863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791</v>
      </c>
      <c r="D166" s="292"/>
      <c r="E166" s="292"/>
      <c r="F166" s="292" t="s">
        <v>792</v>
      </c>
      <c r="G166" s="334"/>
      <c r="H166" s="335" t="s">
        <v>57</v>
      </c>
      <c r="I166" s="335" t="s">
        <v>60</v>
      </c>
      <c r="J166" s="292" t="s">
        <v>793</v>
      </c>
      <c r="K166" s="269"/>
    </row>
    <row r="167" spans="2:11" s="1" customFormat="1" ht="17.25" customHeight="1">
      <c r="B167" s="270"/>
      <c r="C167" s="294" t="s">
        <v>794</v>
      </c>
      <c r="D167" s="294"/>
      <c r="E167" s="294"/>
      <c r="F167" s="295" t="s">
        <v>795</v>
      </c>
      <c r="G167" s="336"/>
      <c r="H167" s="337"/>
      <c r="I167" s="337"/>
      <c r="J167" s="294" t="s">
        <v>796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800</v>
      </c>
      <c r="D169" s="277"/>
      <c r="E169" s="277"/>
      <c r="F169" s="300" t="s">
        <v>797</v>
      </c>
      <c r="G169" s="277"/>
      <c r="H169" s="277" t="s">
        <v>837</v>
      </c>
      <c r="I169" s="277" t="s">
        <v>799</v>
      </c>
      <c r="J169" s="277">
        <v>120</v>
      </c>
      <c r="K169" s="325"/>
    </row>
    <row r="170" spans="2:11" s="1" customFormat="1" ht="15" customHeight="1">
      <c r="B170" s="302"/>
      <c r="C170" s="277" t="s">
        <v>846</v>
      </c>
      <c r="D170" s="277"/>
      <c r="E170" s="277"/>
      <c r="F170" s="300" t="s">
        <v>797</v>
      </c>
      <c r="G170" s="277"/>
      <c r="H170" s="277" t="s">
        <v>847</v>
      </c>
      <c r="I170" s="277" t="s">
        <v>799</v>
      </c>
      <c r="J170" s="277" t="s">
        <v>848</v>
      </c>
      <c r="K170" s="325"/>
    </row>
    <row r="171" spans="2:11" s="1" customFormat="1" ht="15" customHeight="1">
      <c r="B171" s="302"/>
      <c r="C171" s="277" t="s">
        <v>745</v>
      </c>
      <c r="D171" s="277"/>
      <c r="E171" s="277"/>
      <c r="F171" s="300" t="s">
        <v>797</v>
      </c>
      <c r="G171" s="277"/>
      <c r="H171" s="277" t="s">
        <v>864</v>
      </c>
      <c r="I171" s="277" t="s">
        <v>799</v>
      </c>
      <c r="J171" s="277" t="s">
        <v>848</v>
      </c>
      <c r="K171" s="325"/>
    </row>
    <row r="172" spans="2:11" s="1" customFormat="1" ht="15" customHeight="1">
      <c r="B172" s="302"/>
      <c r="C172" s="277" t="s">
        <v>802</v>
      </c>
      <c r="D172" s="277"/>
      <c r="E172" s="277"/>
      <c r="F172" s="300" t="s">
        <v>803</v>
      </c>
      <c r="G172" s="277"/>
      <c r="H172" s="277" t="s">
        <v>864</v>
      </c>
      <c r="I172" s="277" t="s">
        <v>799</v>
      </c>
      <c r="J172" s="277">
        <v>50</v>
      </c>
      <c r="K172" s="325"/>
    </row>
    <row r="173" spans="2:11" s="1" customFormat="1" ht="15" customHeight="1">
      <c r="B173" s="302"/>
      <c r="C173" s="277" t="s">
        <v>805</v>
      </c>
      <c r="D173" s="277"/>
      <c r="E173" s="277"/>
      <c r="F173" s="300" t="s">
        <v>797</v>
      </c>
      <c r="G173" s="277"/>
      <c r="H173" s="277" t="s">
        <v>864</v>
      </c>
      <c r="I173" s="277" t="s">
        <v>807</v>
      </c>
      <c r="J173" s="277"/>
      <c r="K173" s="325"/>
    </row>
    <row r="174" spans="2:11" s="1" customFormat="1" ht="15" customHeight="1">
      <c r="B174" s="302"/>
      <c r="C174" s="277" t="s">
        <v>816</v>
      </c>
      <c r="D174" s="277"/>
      <c r="E174" s="277"/>
      <c r="F174" s="300" t="s">
        <v>803</v>
      </c>
      <c r="G174" s="277"/>
      <c r="H174" s="277" t="s">
        <v>864</v>
      </c>
      <c r="I174" s="277" t="s">
        <v>799</v>
      </c>
      <c r="J174" s="277">
        <v>50</v>
      </c>
      <c r="K174" s="325"/>
    </row>
    <row r="175" spans="2:11" s="1" customFormat="1" ht="15" customHeight="1">
      <c r="B175" s="302"/>
      <c r="C175" s="277" t="s">
        <v>824</v>
      </c>
      <c r="D175" s="277"/>
      <c r="E175" s="277"/>
      <c r="F175" s="300" t="s">
        <v>803</v>
      </c>
      <c r="G175" s="277"/>
      <c r="H175" s="277" t="s">
        <v>864</v>
      </c>
      <c r="I175" s="277" t="s">
        <v>799</v>
      </c>
      <c r="J175" s="277">
        <v>50</v>
      </c>
      <c r="K175" s="325"/>
    </row>
    <row r="176" spans="2:11" s="1" customFormat="1" ht="15" customHeight="1">
      <c r="B176" s="302"/>
      <c r="C176" s="277" t="s">
        <v>822</v>
      </c>
      <c r="D176" s="277"/>
      <c r="E176" s="277"/>
      <c r="F176" s="300" t="s">
        <v>803</v>
      </c>
      <c r="G176" s="277"/>
      <c r="H176" s="277" t="s">
        <v>864</v>
      </c>
      <c r="I176" s="277" t="s">
        <v>799</v>
      </c>
      <c r="J176" s="277">
        <v>50</v>
      </c>
      <c r="K176" s="325"/>
    </row>
    <row r="177" spans="2:11" s="1" customFormat="1" ht="15" customHeight="1">
      <c r="B177" s="302"/>
      <c r="C177" s="277" t="s">
        <v>115</v>
      </c>
      <c r="D177" s="277"/>
      <c r="E177" s="277"/>
      <c r="F177" s="300" t="s">
        <v>797</v>
      </c>
      <c r="G177" s="277"/>
      <c r="H177" s="277" t="s">
        <v>865</v>
      </c>
      <c r="I177" s="277" t="s">
        <v>866</v>
      </c>
      <c r="J177" s="277"/>
      <c r="K177" s="325"/>
    </row>
    <row r="178" spans="2:11" s="1" customFormat="1" ht="15" customHeight="1">
      <c r="B178" s="302"/>
      <c r="C178" s="277" t="s">
        <v>60</v>
      </c>
      <c r="D178" s="277"/>
      <c r="E178" s="277"/>
      <c r="F178" s="300" t="s">
        <v>797</v>
      </c>
      <c r="G178" s="277"/>
      <c r="H178" s="277" t="s">
        <v>867</v>
      </c>
      <c r="I178" s="277" t="s">
        <v>868</v>
      </c>
      <c r="J178" s="277">
        <v>1</v>
      </c>
      <c r="K178" s="325"/>
    </row>
    <row r="179" spans="2:11" s="1" customFormat="1" ht="15" customHeight="1">
      <c r="B179" s="302"/>
      <c r="C179" s="277" t="s">
        <v>56</v>
      </c>
      <c r="D179" s="277"/>
      <c r="E179" s="277"/>
      <c r="F179" s="300" t="s">
        <v>797</v>
      </c>
      <c r="G179" s="277"/>
      <c r="H179" s="277" t="s">
        <v>869</v>
      </c>
      <c r="I179" s="277" t="s">
        <v>799</v>
      </c>
      <c r="J179" s="277">
        <v>20</v>
      </c>
      <c r="K179" s="325"/>
    </row>
    <row r="180" spans="2:11" s="1" customFormat="1" ht="15" customHeight="1">
      <c r="B180" s="302"/>
      <c r="C180" s="277" t="s">
        <v>57</v>
      </c>
      <c r="D180" s="277"/>
      <c r="E180" s="277"/>
      <c r="F180" s="300" t="s">
        <v>797</v>
      </c>
      <c r="G180" s="277"/>
      <c r="H180" s="277" t="s">
        <v>870</v>
      </c>
      <c r="I180" s="277" t="s">
        <v>799</v>
      </c>
      <c r="J180" s="277">
        <v>255</v>
      </c>
      <c r="K180" s="325"/>
    </row>
    <row r="181" spans="2:11" s="1" customFormat="1" ht="15" customHeight="1">
      <c r="B181" s="302"/>
      <c r="C181" s="277" t="s">
        <v>116</v>
      </c>
      <c r="D181" s="277"/>
      <c r="E181" s="277"/>
      <c r="F181" s="300" t="s">
        <v>797</v>
      </c>
      <c r="G181" s="277"/>
      <c r="H181" s="277" t="s">
        <v>761</v>
      </c>
      <c r="I181" s="277" t="s">
        <v>799</v>
      </c>
      <c r="J181" s="277">
        <v>10</v>
      </c>
      <c r="K181" s="325"/>
    </row>
    <row r="182" spans="2:11" s="1" customFormat="1" ht="15" customHeight="1">
      <c r="B182" s="302"/>
      <c r="C182" s="277" t="s">
        <v>117</v>
      </c>
      <c r="D182" s="277"/>
      <c r="E182" s="277"/>
      <c r="F182" s="300" t="s">
        <v>797</v>
      </c>
      <c r="G182" s="277"/>
      <c r="H182" s="277" t="s">
        <v>871</v>
      </c>
      <c r="I182" s="277" t="s">
        <v>832</v>
      </c>
      <c r="J182" s="277"/>
      <c r="K182" s="325"/>
    </row>
    <row r="183" spans="2:11" s="1" customFormat="1" ht="15" customHeight="1">
      <c r="B183" s="302"/>
      <c r="C183" s="277" t="s">
        <v>872</v>
      </c>
      <c r="D183" s="277"/>
      <c r="E183" s="277"/>
      <c r="F183" s="300" t="s">
        <v>797</v>
      </c>
      <c r="G183" s="277"/>
      <c r="H183" s="277" t="s">
        <v>873</v>
      </c>
      <c r="I183" s="277" t="s">
        <v>832</v>
      </c>
      <c r="J183" s="277"/>
      <c r="K183" s="325"/>
    </row>
    <row r="184" spans="2:11" s="1" customFormat="1" ht="15" customHeight="1">
      <c r="B184" s="302"/>
      <c r="C184" s="277" t="s">
        <v>861</v>
      </c>
      <c r="D184" s="277"/>
      <c r="E184" s="277"/>
      <c r="F184" s="300" t="s">
        <v>797</v>
      </c>
      <c r="G184" s="277"/>
      <c r="H184" s="277" t="s">
        <v>874</v>
      </c>
      <c r="I184" s="277" t="s">
        <v>832</v>
      </c>
      <c r="J184" s="277"/>
      <c r="K184" s="325"/>
    </row>
    <row r="185" spans="2:11" s="1" customFormat="1" ht="15" customHeight="1">
      <c r="B185" s="302"/>
      <c r="C185" s="277" t="s">
        <v>119</v>
      </c>
      <c r="D185" s="277"/>
      <c r="E185" s="277"/>
      <c r="F185" s="300" t="s">
        <v>803</v>
      </c>
      <c r="G185" s="277"/>
      <c r="H185" s="277" t="s">
        <v>875</v>
      </c>
      <c r="I185" s="277" t="s">
        <v>799</v>
      </c>
      <c r="J185" s="277">
        <v>50</v>
      </c>
      <c r="K185" s="325"/>
    </row>
    <row r="186" spans="2:11" s="1" customFormat="1" ht="15" customHeight="1">
      <c r="B186" s="302"/>
      <c r="C186" s="277" t="s">
        <v>876</v>
      </c>
      <c r="D186" s="277"/>
      <c r="E186" s="277"/>
      <c r="F186" s="300" t="s">
        <v>803</v>
      </c>
      <c r="G186" s="277"/>
      <c r="H186" s="277" t="s">
        <v>877</v>
      </c>
      <c r="I186" s="277" t="s">
        <v>878</v>
      </c>
      <c r="J186" s="277"/>
      <c r="K186" s="325"/>
    </row>
    <row r="187" spans="2:11" s="1" customFormat="1" ht="15" customHeight="1">
      <c r="B187" s="302"/>
      <c r="C187" s="277" t="s">
        <v>879</v>
      </c>
      <c r="D187" s="277"/>
      <c r="E187" s="277"/>
      <c r="F187" s="300" t="s">
        <v>803</v>
      </c>
      <c r="G187" s="277"/>
      <c r="H187" s="277" t="s">
        <v>880</v>
      </c>
      <c r="I187" s="277" t="s">
        <v>878</v>
      </c>
      <c r="J187" s="277"/>
      <c r="K187" s="325"/>
    </row>
    <row r="188" spans="2:11" s="1" customFormat="1" ht="15" customHeight="1">
      <c r="B188" s="302"/>
      <c r="C188" s="277" t="s">
        <v>881</v>
      </c>
      <c r="D188" s="277"/>
      <c r="E188" s="277"/>
      <c r="F188" s="300" t="s">
        <v>803</v>
      </c>
      <c r="G188" s="277"/>
      <c r="H188" s="277" t="s">
        <v>882</v>
      </c>
      <c r="I188" s="277" t="s">
        <v>878</v>
      </c>
      <c r="J188" s="277"/>
      <c r="K188" s="325"/>
    </row>
    <row r="189" spans="2:11" s="1" customFormat="1" ht="15" customHeight="1">
      <c r="B189" s="302"/>
      <c r="C189" s="338" t="s">
        <v>883</v>
      </c>
      <c r="D189" s="277"/>
      <c r="E189" s="277"/>
      <c r="F189" s="300" t="s">
        <v>803</v>
      </c>
      <c r="G189" s="277"/>
      <c r="H189" s="277" t="s">
        <v>884</v>
      </c>
      <c r="I189" s="277" t="s">
        <v>885</v>
      </c>
      <c r="J189" s="339" t="s">
        <v>886</v>
      </c>
      <c r="K189" s="325"/>
    </row>
    <row r="190" spans="2:11" s="1" customFormat="1" ht="15" customHeight="1">
      <c r="B190" s="302"/>
      <c r="C190" s="338" t="s">
        <v>45</v>
      </c>
      <c r="D190" s="277"/>
      <c r="E190" s="277"/>
      <c r="F190" s="300" t="s">
        <v>797</v>
      </c>
      <c r="G190" s="277"/>
      <c r="H190" s="274" t="s">
        <v>887</v>
      </c>
      <c r="I190" s="277" t="s">
        <v>888</v>
      </c>
      <c r="J190" s="277"/>
      <c r="K190" s="325"/>
    </row>
    <row r="191" spans="2:11" s="1" customFormat="1" ht="15" customHeight="1">
      <c r="B191" s="302"/>
      <c r="C191" s="338" t="s">
        <v>889</v>
      </c>
      <c r="D191" s="277"/>
      <c r="E191" s="277"/>
      <c r="F191" s="300" t="s">
        <v>797</v>
      </c>
      <c r="G191" s="277"/>
      <c r="H191" s="277" t="s">
        <v>890</v>
      </c>
      <c r="I191" s="277" t="s">
        <v>832</v>
      </c>
      <c r="J191" s="277"/>
      <c r="K191" s="325"/>
    </row>
    <row r="192" spans="2:11" s="1" customFormat="1" ht="15" customHeight="1">
      <c r="B192" s="302"/>
      <c r="C192" s="338" t="s">
        <v>891</v>
      </c>
      <c r="D192" s="277"/>
      <c r="E192" s="277"/>
      <c r="F192" s="300" t="s">
        <v>797</v>
      </c>
      <c r="G192" s="277"/>
      <c r="H192" s="277" t="s">
        <v>892</v>
      </c>
      <c r="I192" s="277" t="s">
        <v>832</v>
      </c>
      <c r="J192" s="277"/>
      <c r="K192" s="325"/>
    </row>
    <row r="193" spans="2:11" s="1" customFormat="1" ht="15" customHeight="1">
      <c r="B193" s="302"/>
      <c r="C193" s="338" t="s">
        <v>893</v>
      </c>
      <c r="D193" s="277"/>
      <c r="E193" s="277"/>
      <c r="F193" s="300" t="s">
        <v>803</v>
      </c>
      <c r="G193" s="277"/>
      <c r="H193" s="277" t="s">
        <v>894</v>
      </c>
      <c r="I193" s="277" t="s">
        <v>832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895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896</v>
      </c>
      <c r="D200" s="341"/>
      <c r="E200" s="341"/>
      <c r="F200" s="341" t="s">
        <v>897</v>
      </c>
      <c r="G200" s="342"/>
      <c r="H200" s="341" t="s">
        <v>898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888</v>
      </c>
      <c r="D202" s="277"/>
      <c r="E202" s="277"/>
      <c r="F202" s="300" t="s">
        <v>46</v>
      </c>
      <c r="G202" s="277"/>
      <c r="H202" s="277" t="s">
        <v>899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47</v>
      </c>
      <c r="G203" s="277"/>
      <c r="H203" s="277" t="s">
        <v>900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50</v>
      </c>
      <c r="G204" s="277"/>
      <c r="H204" s="277" t="s">
        <v>901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48</v>
      </c>
      <c r="G205" s="277"/>
      <c r="H205" s="277" t="s">
        <v>902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49</v>
      </c>
      <c r="G206" s="277"/>
      <c r="H206" s="277" t="s">
        <v>903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844</v>
      </c>
      <c r="D208" s="277"/>
      <c r="E208" s="277"/>
      <c r="F208" s="300" t="s">
        <v>82</v>
      </c>
      <c r="G208" s="277"/>
      <c r="H208" s="277" t="s">
        <v>904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739</v>
      </c>
      <c r="G209" s="277"/>
      <c r="H209" s="277" t="s">
        <v>740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737</v>
      </c>
      <c r="G210" s="277"/>
      <c r="H210" s="277" t="s">
        <v>905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741</v>
      </c>
      <c r="G211" s="338"/>
      <c r="H211" s="329" t="s">
        <v>742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743</v>
      </c>
      <c r="G212" s="338"/>
      <c r="H212" s="329" t="s">
        <v>906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868</v>
      </c>
      <c r="D214" s="277"/>
      <c r="E214" s="277"/>
      <c r="F214" s="300">
        <v>1</v>
      </c>
      <c r="G214" s="338"/>
      <c r="H214" s="329" t="s">
        <v>907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908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909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910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Vilem R</dc:creator>
  <cp:keywords/>
  <dc:description/>
  <cp:lastModifiedBy>Vilem R</cp:lastModifiedBy>
  <dcterms:created xsi:type="dcterms:W3CDTF">2022-06-21T09:24:56Z</dcterms:created>
  <dcterms:modified xsi:type="dcterms:W3CDTF">2022-06-21T09:25:09Z</dcterms:modified>
  <cp:category/>
  <cp:version/>
  <cp:contentType/>
  <cp:contentStatus/>
</cp:coreProperties>
</file>