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 - SO1 - Probírka porostu" sheetId="2" r:id="rId2"/>
    <sheet name="2 - 2 - VON - Vedlejší a ..." sheetId="3" r:id="rId3"/>
    <sheet name="Pokyny pro vyplnění" sheetId="4" r:id="rId4"/>
  </sheets>
  <definedNames>
    <definedName name="_xlnm.Print_Area" localSheetId="0">'Rekapitulace stavby'!$D$4:$AO$36,'Rekapitulace stavby'!$C$42:$AQ$57</definedName>
    <definedName name="_xlnm._FilterDatabase" localSheetId="1" hidden="1">'1 - SO1 - Probírka porostu'!$C$80:$K$273</definedName>
    <definedName name="_xlnm.Print_Area" localSheetId="1">'1 - SO1 - Probírka porostu'!$C$4:$J$39,'1 - SO1 - Probírka porostu'!$C$45:$J$62,'1 - SO1 - Probírka porostu'!$C$68:$K$273</definedName>
    <definedName name="_xlnm._FilterDatabase" localSheetId="2" hidden="1">'2 - 2 - VON - Vedlejší a ...'!$C$80:$K$88</definedName>
    <definedName name="_xlnm.Print_Area" localSheetId="2">'2 - 2 - VON - Vedlejší a ...'!$C$4:$J$39,'2 - 2 - VON - Vedlejší a ...'!$C$45:$J$62,'2 - 2 - VON - Vedlejší a ...'!$C$68:$K$88</definedName>
    <definedName name="_xlnm.Print_Area" localSheetId="3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'1 - SO1 - Probírka porostu'!$80:$80</definedName>
    <definedName name="_xlnm.Print_Titles" localSheetId="2">'2 - 2 - VON - Vedlejší a ...'!$80:$80</definedName>
  </definedNames>
  <calcPr fullCalcOnLoad="1"/>
</workbook>
</file>

<file path=xl/sharedStrings.xml><?xml version="1.0" encoding="utf-8"?>
<sst xmlns="http://schemas.openxmlformats.org/spreadsheetml/2006/main" count="2698" uniqueCount="615">
  <si>
    <t>Export Komplet</t>
  </si>
  <si>
    <t>VZ</t>
  </si>
  <si>
    <t>2.0</t>
  </si>
  <si>
    <t>ZAMOK</t>
  </si>
  <si>
    <t>False</t>
  </si>
  <si>
    <t>{7611ba2a-5fee-4e2e-b167-eff93d1b0342}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</si>
  <si>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</si>
  <si>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</si>
  <si>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</si>
  <si>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</si>
  <si>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</si>
  <si>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</si>
  <si>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</si>
  <si>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</si>
  <si>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21/2022/1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</si>
  <si>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</si>
  <si>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</si>
  <si>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Lužina, Předměřice nad Labem, probírka břehového porostu, ř. km 0,375 - 0,500</t>
  </si>
  <si>
    <t>KSO:</t>
  </si>
  <si>
    <t>833 29</t>
  </si>
  <si>
    <t>CC-CZ:</t>
  </si>
  <si>
    <t/>
  </si>
  <si>
    <t>Místo:</t>
  </si>
  <si>
    <t>Lužina</t>
  </si>
  <si>
    <t>Datum:</t>
  </si>
  <si>
    <t>13. 9. 2022</t>
  </si>
  <si>
    <t>Zadavatel:</t>
  </si>
  <si>
    <t>IČ:</t>
  </si>
  <si>
    <t>Povodí labe, státní podnik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</si>
  <si>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</si>
  <si>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</si>
  <si>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</si>
  <si>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</si>
  <si>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</si>
  <si>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</si>
  <si>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</si>
  <si>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Lukáš Táborský, DiS.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</si>
  <si>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</si>
  <si>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</si>
  <si>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</si>
  <si>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</si>
  <si>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</si>
  <si>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</si>
  <si>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</si>
  <si>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</si>
  <si>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</si>
  <si>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</si>
  <si>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</si>
  <si>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</si>
  <si>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</si>
  <si>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</si>
  <si>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</si>
  <si>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</si>
  <si>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</si>
  <si>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</si>
  <si>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</si>
  <si>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</si>
  <si>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</si>
  <si>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</si>
  <si>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</si>
  <si>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</si>
  <si>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</si>
  <si>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</si>
  <si>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</si>
  <si>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</si>
  <si>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</si>
  <si>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</si>
  <si>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</si>
  <si>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</si>
  <si>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</si>
  <si>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</si>
  <si>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</si>
  <si>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</si>
  <si>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</si>
  <si>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</si>
  <si>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</si>
  <si>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</si>
  <si>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</si>
  <si>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</t>
  </si>
  <si>
    <t>SO1 - Probírka porostu</t>
  </si>
  <si>
    <t>STA</t>
  </si>
  <si>
    <t>{bb7528d6-585c-4386-b3ed-77caf0daef8c}</t>
  </si>
  <si>
    <t>2</t>
  </si>
  <si>
    <t>2 - VON - Vedlejší a ostatní náklady</t>
  </si>
  <si>
    <t>{65974990-4172-4914-9ecf-4f61818bf072}</t>
  </si>
  <si>
    <t>KRYCÍ LIST SOUPISU PRACÍ</t>
  </si>
  <si>
    <t>Objekt:</t>
  </si>
  <si>
    <t>1 - SO1 - Probírka porostu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</si>
  <si>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</si>
  <si>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</si>
  <si>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</si>
  <si>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</si>
  <si>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</si>
  <si>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</si>
  <si>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</si>
  <si>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</si>
  <si>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</si>
  <si>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</si>
  <si>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</si>
  <si>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</si>
  <si>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</si>
  <si>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</si>
  <si>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</si>
  <si>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</si>
  <si>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</si>
  <si>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</si>
  <si>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</si>
  <si>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</si>
  <si>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</si>
  <si>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</si>
  <si>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</si>
  <si>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</si>
  <si>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111203201</t>
  </si>
  <si>
    <t>Odstranění křovin a stromů s ponecháním kořenů průměru kmene do 100 mm, při jakémkoliv sklonu terénu mimo LTM, při celkové ploše do 1 000 m2</t>
  </si>
  <si>
    <t>m2</t>
  </si>
  <si>
    <t>CS ÚRS 2022 02</t>
  </si>
  <si>
    <t>4</t>
  </si>
  <si>
    <t>-1667083779</t>
  </si>
  <si>
    <t>Online PSC</t>
  </si>
  <si>
    <t>https://podminky.urs.cz/item/CS_URS_2022_02/111203201</t>
  </si>
  <si>
    <t>111251111R</t>
  </si>
  <si>
    <t>Likvidace dřevního odpadu s odvozem.</t>
  </si>
  <si>
    <t>soubor</t>
  </si>
  <si>
    <t>1685311562</t>
  </si>
  <si>
    <t>3</t>
  </si>
  <si>
    <t>112107010R</t>
  </si>
  <si>
    <t>Zpracování dříví s na kulatinu, vlákninu a palivové dřevo se snesením do 50 m s vyrovnáním kuláčů</t>
  </si>
  <si>
    <t>1789870367</t>
  </si>
  <si>
    <t>112151011</t>
  </si>
  <si>
    <t>Pokácení stromu volné v celku s odřezáním kmene a s odvětvením průměru kmene přes 100 do 200 mm</t>
  </si>
  <si>
    <t>kus</t>
  </si>
  <si>
    <t>835848563</t>
  </si>
  <si>
    <t>https://podminky.urs.cz/item/CS_URS_2022_02/112151011</t>
  </si>
  <si>
    <t>VV</t>
  </si>
  <si>
    <t>"strom 3 vícekmen"1</t>
  </si>
  <si>
    <t xml:space="preserve">"strom 2 vícekmen"3 </t>
  </si>
  <si>
    <t>"strom 4 vícekmen"3</t>
  </si>
  <si>
    <t>"strom 6 vícekmen"1</t>
  </si>
  <si>
    <t>"strom 9 vícekmen"1</t>
  </si>
  <si>
    <t>"strom 10 vícekmen"2</t>
  </si>
  <si>
    <t>"strom 13"1</t>
  </si>
  <si>
    <t>"strom 14"1</t>
  </si>
  <si>
    <t>"strom 31 vícekmen"2</t>
  </si>
  <si>
    <t>"strom 37 vícekmen"2</t>
  </si>
  <si>
    <t>"strom 38"1</t>
  </si>
  <si>
    <t>"strom 39"2</t>
  </si>
  <si>
    <t>"strom 40 vícekmen"10</t>
  </si>
  <si>
    <t>"strom 41 vícekmen"6</t>
  </si>
  <si>
    <t>"strom 42 vícekmen"2</t>
  </si>
  <si>
    <t>"strom 43 vícekmen"2</t>
  </si>
  <si>
    <t>"strom 44 vícekmen"2</t>
  </si>
  <si>
    <t>"strom 58 vícekmen"1</t>
  </si>
  <si>
    <t>"strom 59 vícekmen"3</t>
  </si>
  <si>
    <t>"strom 0,5 vícekmen slivoň"3</t>
  </si>
  <si>
    <t>"strom 48,5 vrba"1</t>
  </si>
  <si>
    <t>"strom 51,5 bez černý"1</t>
  </si>
  <si>
    <t>Součet</t>
  </si>
  <si>
    <t>5</t>
  </si>
  <si>
    <t>112151012</t>
  </si>
  <si>
    <t>Pokácení stromu volné v celku s odřezáním kmene a s odvětvením průměru kmene přes 200 do 300 mm</t>
  </si>
  <si>
    <t>1215269420</t>
  </si>
  <si>
    <t>https://podminky.urs.cz/item/CS_URS_2022_02/112151012</t>
  </si>
  <si>
    <t>"strom 2 vícekmen"2</t>
  </si>
  <si>
    <t>"strom 41 vícekmen"1</t>
  </si>
  <si>
    <t>"strom 49 vícekmen"1</t>
  </si>
  <si>
    <t>"strom 52"1</t>
  </si>
  <si>
    <t>"strom 53"1</t>
  </si>
  <si>
    <t>6</t>
  </si>
  <si>
    <t>112151014</t>
  </si>
  <si>
    <t>Pokácení stromu volné v celku s odřezáním kmene a s odvětvením průměru kmene přes 400 do 500 mm</t>
  </si>
  <si>
    <t>827921712</t>
  </si>
  <si>
    <t>https://podminky.urs.cz/item/CS_URS_2022_02/112151014</t>
  </si>
  <si>
    <t>7</t>
  </si>
  <si>
    <t>112151111</t>
  </si>
  <si>
    <t>Pokácení stromu směrové v celku s odřezáním kmene a s odvětvením průměru kmene přes 100 do 200 mm</t>
  </si>
  <si>
    <t>-917701494</t>
  </si>
  <si>
    <t>https://podminky.urs.cz/item/CS_URS_2022_02/112151111</t>
  </si>
  <si>
    <t>"strom31 vícekmen"1</t>
  </si>
  <si>
    <t>"strom 58,5 vícekmen"1</t>
  </si>
  <si>
    <t>8</t>
  </si>
  <si>
    <t>112151112</t>
  </si>
  <si>
    <t>Pokácení stromu směrové v celku s odřezáním kmene a s odvětvením průměru kmene přes 200 do 300 mm</t>
  </si>
  <si>
    <t>-1865756763</t>
  </si>
  <si>
    <t>https://podminky.urs.cz/item/CS_URS_2022_02/112151112</t>
  </si>
  <si>
    <t>"strom 17"1</t>
  </si>
  <si>
    <t>"strom 30"1</t>
  </si>
  <si>
    <t>"strom 36"1</t>
  </si>
  <si>
    <t>"strom 46"1</t>
  </si>
  <si>
    <t>9</t>
  </si>
  <si>
    <t>112151113</t>
  </si>
  <si>
    <t>Pokácení stromu směrové v celku s odřezáním kmene a s odvětvením průměru kmene přes 300 do 400 mm</t>
  </si>
  <si>
    <t>1691389732</t>
  </si>
  <si>
    <t>https://podminky.urs.cz/item/CS_URS_2022_02/112151113</t>
  </si>
  <si>
    <t>"strom 8 vícekmen"2</t>
  </si>
  <si>
    <t>10</t>
  </si>
  <si>
    <t>112151114</t>
  </si>
  <si>
    <t>Pokácení stromu směrové v celku s odřezáním kmene a s odvětvením průměru kmene přes 400 do 500 mm</t>
  </si>
  <si>
    <t>-1975547618</t>
  </si>
  <si>
    <t>https://podminky.urs.cz/item/CS_URS_2022_02/112151114</t>
  </si>
  <si>
    <t>11</t>
  </si>
  <si>
    <t>112151115</t>
  </si>
  <si>
    <t>Pokácení stromu směrové v celku s odřezáním kmene a s odvětvením průměru kmene přes 500 do 600 mm</t>
  </si>
  <si>
    <t>-144384405</t>
  </si>
  <si>
    <t>https://podminky.urs.cz/item/CS_URS_2022_02/112151115</t>
  </si>
  <si>
    <t>12</t>
  </si>
  <si>
    <t>112151116</t>
  </si>
  <si>
    <t>Pokácení stromu směrové v celku s odřezáním kmene a s odvětvením průměru kmene přes 600 do 700 mm</t>
  </si>
  <si>
    <t>951758223</t>
  </si>
  <si>
    <t>https://podminky.urs.cz/item/CS_URS_2022_02/112151116</t>
  </si>
  <si>
    <t>"strom 33"1</t>
  </si>
  <si>
    <t>"strom 34"1</t>
  </si>
  <si>
    <t>13</t>
  </si>
  <si>
    <t>112151117</t>
  </si>
  <si>
    <t>Pokácení stromu směrové v celku s odřezáním kmene a s odvětvením průměru kmene přes 700 do 800 mm</t>
  </si>
  <si>
    <t>-2127872481</t>
  </si>
  <si>
    <t>https://podminky.urs.cz/item/CS_URS_2022_02/112151117</t>
  </si>
  <si>
    <t>"strom 29"1</t>
  </si>
  <si>
    <t>14</t>
  </si>
  <si>
    <t>112151118</t>
  </si>
  <si>
    <t>Pokácení stromu směrové v celku s odřezáním kmene a s odvětvením průměru kmene přes 800 do 900 mm</t>
  </si>
  <si>
    <t>1726752865</t>
  </si>
  <si>
    <t>https://podminky.urs.cz/item/CS_URS_2022_02/112151118</t>
  </si>
  <si>
    <t>"strom 28"1</t>
  </si>
  <si>
    <t>112151119</t>
  </si>
  <si>
    <t>Pokácení stromu směrové v celku s odřezáním kmene a s odvětvením průměru kmene přes 900 do 1000 mm</t>
  </si>
  <si>
    <t>1070399897</t>
  </si>
  <si>
    <t>https://podminky.urs.cz/item/CS_URS_2022_02/112151119</t>
  </si>
  <si>
    <t>"strom 32"1</t>
  </si>
  <si>
    <t>"strom 35"1</t>
  </si>
  <si>
    <t>16</t>
  </si>
  <si>
    <t>112151311</t>
  </si>
  <si>
    <t>Pokácení stromu postupné bez spouštění částí kmene a koruny o průměru na řezné ploše pařezu přes 100 do 200 mm</t>
  </si>
  <si>
    <t>-1926715558</t>
  </si>
  <si>
    <t>https://podminky.urs.cz/item/CS_URS_2022_02/112151311</t>
  </si>
  <si>
    <t>"strom 18"1</t>
  </si>
  <si>
    <t>17</t>
  </si>
  <si>
    <t>112151312</t>
  </si>
  <si>
    <t>Pokácení stromu postupné bez spouštění částí kmene a koruny o průměru na řezné ploše pařezu přes 200 do 300 mm</t>
  </si>
  <si>
    <t>1388510199</t>
  </si>
  <si>
    <t>https://podminky.urs.cz/item/CS_URS_2022_02/112151312</t>
  </si>
  <si>
    <t>"strom 47 vícekmen"2</t>
  </si>
  <si>
    <t>18</t>
  </si>
  <si>
    <t>112151313</t>
  </si>
  <si>
    <t>Pokácení stromu postupné bez spouštění částí kmene a koruny o průměru na řezné ploše pařezu přes 300 do 400 mm</t>
  </si>
  <si>
    <t>809434260</t>
  </si>
  <si>
    <t>https://podminky.urs.cz/item/CS_URS_2022_02/112151313</t>
  </si>
  <si>
    <t>"strom 24"1</t>
  </si>
  <si>
    <t>19</t>
  </si>
  <si>
    <t>112151314</t>
  </si>
  <si>
    <t>Pokácení stromu postupné bez spouštění částí kmene a koruny o průměru na řezné ploše pařezu přes 400 do 500 mm</t>
  </si>
  <si>
    <t>1043472398</t>
  </si>
  <si>
    <t>https://podminky.urs.cz/item/CS_URS_2022_02/112151314</t>
  </si>
  <si>
    <t>"strom 23"1</t>
  </si>
  <si>
    <t>20</t>
  </si>
  <si>
    <t>112151315</t>
  </si>
  <si>
    <t>Pokácení stromu postupné bez spouštění částí kmene a koruny o průměru na řezné ploše pařezu přes 500 do 600 mm</t>
  </si>
  <si>
    <t>-37990348</t>
  </si>
  <si>
    <t>https://podminky.urs.cz/item/CS_URS_2022_02/112151315</t>
  </si>
  <si>
    <t>"strom 12"1</t>
  </si>
  <si>
    <t>"strom 15"1</t>
  </si>
  <si>
    <t>"strom 16"1</t>
  </si>
  <si>
    <t>"strom 20"1</t>
  </si>
  <si>
    <t>"strom 22"1</t>
  </si>
  <si>
    <t>"strom 25"1</t>
  </si>
  <si>
    <t>"strom 26"1</t>
  </si>
  <si>
    <t>112151316</t>
  </si>
  <si>
    <t>Pokácení stromu postupné bez spouštění částí kmene a koruny o průměru na řezné ploše pařezu přes 600 do 700 mm</t>
  </si>
  <si>
    <t>-876310584</t>
  </si>
  <si>
    <t>https://podminky.urs.cz/item/CS_URS_2022_02/112151316</t>
  </si>
  <si>
    <t>"strom 21"1</t>
  </si>
  <si>
    <t>22</t>
  </si>
  <si>
    <t>112151317</t>
  </si>
  <si>
    <t>Pokácení stromu postupné bez spouštění částí kmene a koruny o průměru na řezné ploše pařezu přes 700 do 800 mm</t>
  </si>
  <si>
    <t>1527603678</t>
  </si>
  <si>
    <t>https://podminky.urs.cz/item/CS_URS_2022_02/112151317</t>
  </si>
  <si>
    <t>"strom 11"1</t>
  </si>
  <si>
    <t>"strom 19"1</t>
  </si>
  <si>
    <t>"strom 27"1</t>
  </si>
  <si>
    <t>23</t>
  </si>
  <si>
    <t>162201401</t>
  </si>
  <si>
    <t>Vodorovné přemístění větví, kmenů nebo pařezů s naložením, složením a dopravou do 1000 m větví stromů listnatých, průměru kmene přes 100 do 300 mm</t>
  </si>
  <si>
    <t>818359903</t>
  </si>
  <si>
    <t>https://podminky.urs.cz/item/CS_URS_2022_02/162201401</t>
  </si>
  <si>
    <t>24</t>
  </si>
  <si>
    <t>162201402</t>
  </si>
  <si>
    <t>Vodorovné přemístění větví, kmenů nebo pařezů s naložením, složením a dopravou do 1000 m větví stromů listnatých, průměru kmene přes 300 do 500 mm</t>
  </si>
  <si>
    <t>-600265792</t>
  </si>
  <si>
    <t>https://podminky.urs.cz/item/CS_URS_2022_02/162201402</t>
  </si>
  <si>
    <t>25</t>
  </si>
  <si>
    <t>162201403</t>
  </si>
  <si>
    <t>Vodorovné přemístění větví, kmenů nebo pařezů s naložením, složením a dopravou do 1000 m větví stromů listnatých, průměru kmene přes 500 do 700 mm</t>
  </si>
  <si>
    <t>-1627692330</t>
  </si>
  <si>
    <t>https://podminky.urs.cz/item/CS_URS_2022_02/162201403</t>
  </si>
  <si>
    <t>26</t>
  </si>
  <si>
    <t>162201404</t>
  </si>
  <si>
    <t>Vodorovné přemístění větví, kmenů nebo pařezů s naložením, složením a dopravou do 1000 m větví stromů listnatých, průměru kmene přes 700 do 900 mm</t>
  </si>
  <si>
    <t>320330018</t>
  </si>
  <si>
    <t>https://podminky.urs.cz/item/CS_URS_2022_02/162201404</t>
  </si>
  <si>
    <t>27</t>
  </si>
  <si>
    <t>162201500</t>
  </si>
  <si>
    <t>Vodorovné přemístění větví, kmenů nebo pařezů s naložením, složením a dopravou do 1000 m větví stromů listnatých, průměru kmene přes 900 do 1100 mm</t>
  </si>
  <si>
    <t>-1572532491</t>
  </si>
  <si>
    <t>https://podminky.urs.cz/item/CS_URS_2022_02/162201500</t>
  </si>
  <si>
    <t>28</t>
  </si>
  <si>
    <t>162201411</t>
  </si>
  <si>
    <t>Vodorovné přemístění větví, kmenů nebo pařezů s naložením, složením a dopravou do 1000 m kmenů stromů listnatých, průměru přes 100 do 300 mm</t>
  </si>
  <si>
    <t>-244707883</t>
  </si>
  <si>
    <t>https://podminky.urs.cz/item/CS_URS_2022_02/162201411</t>
  </si>
  <si>
    <t>51+9+2+4+1+2</t>
  </si>
  <si>
    <t>29</t>
  </si>
  <si>
    <t>162201412</t>
  </si>
  <si>
    <t>Vodorovné přemístění větví, kmenů nebo pařezů s naložením, složením a dopravou do 1000 m kmenů stromů listnatých, průměru přes 300 do 500 mm</t>
  </si>
  <si>
    <t>1984641972</t>
  </si>
  <si>
    <t>https://podminky.urs.cz/item/CS_URS_2022_02/162201412</t>
  </si>
  <si>
    <t>1+5+2+1+1</t>
  </si>
  <si>
    <t>30</t>
  </si>
  <si>
    <t>162201413</t>
  </si>
  <si>
    <t>Vodorovné přemístění větví, kmenů nebo pařezů s naložením, složením a dopravou do 1000 m kmenů stromů listnatých, průměru přes 500 do 700 mm</t>
  </si>
  <si>
    <t>1986520801</t>
  </si>
  <si>
    <t>https://podminky.urs.cz/item/CS_URS_2022_02/162201413</t>
  </si>
  <si>
    <t>1+4+7+1</t>
  </si>
  <si>
    <t>31</t>
  </si>
  <si>
    <t>162201414</t>
  </si>
  <si>
    <t>Vodorovné přemístění větví, kmenů nebo pařezů s naložením, složením a dopravou do 1000 m kmenů stromů listnatých, průměru přes 700 do 900 mm</t>
  </si>
  <si>
    <t>-247069978</t>
  </si>
  <si>
    <t>https://podminky.urs.cz/item/CS_URS_2022_02/162201414</t>
  </si>
  <si>
    <t>1+1+3</t>
  </si>
  <si>
    <t>32</t>
  </si>
  <si>
    <t>162201510</t>
  </si>
  <si>
    <t>Vodorovné přemístění větví, kmenů nebo pařezů s naložením, složením a dopravou do 1000 m kmenů stromů listnatých, průměru přes 900 do 1100 mm</t>
  </si>
  <si>
    <t>-1558007522</t>
  </si>
  <si>
    <t>https://podminky.urs.cz/item/CS_URS_2022_02/162201510</t>
  </si>
  <si>
    <t>33</t>
  </si>
  <si>
    <t>162301931</t>
  </si>
  <si>
    <t>Vodorovné přemístění větví, kmenů nebo pařezů s naložením, složením a dopravou Příplatek k cenám za každých dalších i započatých 1000 m přes 1000 m větví stromů listnatých, průměru kmene přes 100 do 300 mm</t>
  </si>
  <si>
    <t>1022398214</t>
  </si>
  <si>
    <t>https://podminky.urs.cz/item/CS_URS_2022_02/162301931</t>
  </si>
  <si>
    <t>69*9</t>
  </si>
  <si>
    <t>34</t>
  </si>
  <si>
    <t>162301932</t>
  </si>
  <si>
    <t>Vodorovné přemístění větví, kmenů nebo pařezů s naložením, složením a dopravou Příplatek k cenám za každých dalších i započatých 1000 m přes 1000 m větví stromů listnatých, průměru kmene přes 300 do 500 mm</t>
  </si>
  <si>
    <t>327678472</t>
  </si>
  <si>
    <t>https://podminky.urs.cz/item/CS_URS_2022_02/162301932</t>
  </si>
  <si>
    <t>10*9</t>
  </si>
  <si>
    <t>35</t>
  </si>
  <si>
    <t>162301933</t>
  </si>
  <si>
    <t>Vodorovné přemístění větví, kmenů nebo pařezů s naložením, složením a dopravou Příplatek k cenám za každých dalších i započatých 1000 m přes 1000 m větví stromů listnatých, průměru kmene přes 500 do 700 mm</t>
  </si>
  <si>
    <t>879621092</t>
  </si>
  <si>
    <t>https://podminky.urs.cz/item/CS_URS_2022_02/162301933</t>
  </si>
  <si>
    <t>13*9</t>
  </si>
  <si>
    <t>36</t>
  </si>
  <si>
    <t>162301934</t>
  </si>
  <si>
    <t>Vodorovné přemístění větví, kmenů nebo pařezů s naložením, složením a dopravou Příplatek k cenám za každých dalších i započatých 1000 m přes 1000 m větví stromů listnatých, průměru kmene přes 700 do 900 mm</t>
  </si>
  <si>
    <t>1397325157</t>
  </si>
  <si>
    <t>https://podminky.urs.cz/item/CS_URS_2022_02/162301934</t>
  </si>
  <si>
    <t>5*9</t>
  </si>
  <si>
    <t>37</t>
  </si>
  <si>
    <t>162301935</t>
  </si>
  <si>
    <t>Vodorovné přemístění větví, kmenů nebo pařezů s naložením, složením a dopravou Příplatek k cenám za každých dalších i započatých 1000 m přes 1000 m větví stromů listnatých, průměru kmene přes 900 do 1100 mm</t>
  </si>
  <si>
    <t>-301309900</t>
  </si>
  <si>
    <t>https://podminky.urs.cz/item/CS_URS_2022_02/162301935</t>
  </si>
  <si>
    <t>2*9</t>
  </si>
  <si>
    <t>38</t>
  </si>
  <si>
    <t>162301951</t>
  </si>
  <si>
    <t>Vodorovné přemístění větví, kmenů nebo pařezů s naložením, složením a dopravou Příplatek k cenám za každých dalších i započatých 1000 m přes 1000 m kmenů stromů listnatých, o průměru přes 100 do 300 mm</t>
  </si>
  <si>
    <t>-1987557368</t>
  </si>
  <si>
    <t>https://podminky.urs.cz/item/CS_URS_2022_02/162301951</t>
  </si>
  <si>
    <t>39</t>
  </si>
  <si>
    <t>162301952</t>
  </si>
  <si>
    <t>Vodorovné přemístění větví, kmenů nebo pařezů s naložením, složením a dopravou Příplatek k cenám za každých dalších i započatých 1000 m přes 1000 m kmenů stromů listnatých, o průměru přes 300 do 500 mm</t>
  </si>
  <si>
    <t>-1967544850</t>
  </si>
  <si>
    <t>https://podminky.urs.cz/item/CS_URS_2022_02/162301952</t>
  </si>
  <si>
    <t>40</t>
  </si>
  <si>
    <t>162301953</t>
  </si>
  <si>
    <t>Vodorovné přemístění větví, kmenů nebo pařezů s naložením, složením a dopravou Příplatek k cenám za každých dalších i započatých 1000 m přes 1000 m kmenů stromů listnatých, o průměru přes 500 do 700 mm</t>
  </si>
  <si>
    <t>-1997551781</t>
  </si>
  <si>
    <t>https://podminky.urs.cz/item/CS_URS_2022_02/162301953</t>
  </si>
  <si>
    <t>41</t>
  </si>
  <si>
    <t>162301954</t>
  </si>
  <si>
    <t>Vodorovné přemístění větví, kmenů nebo pařezů s naložením, složením a dopravou Příplatek k cenám za každých dalších i započatých 1000 m přes 1000 m kmenů stromů listnatých, o průměru přes 700 do 900 mm</t>
  </si>
  <si>
    <t>586957868</t>
  </si>
  <si>
    <t>https://podminky.urs.cz/item/CS_URS_2022_02/162301954</t>
  </si>
  <si>
    <t>42</t>
  </si>
  <si>
    <t>162301955</t>
  </si>
  <si>
    <t>Vodorovné přemístění větví, kmenů nebo pařezů s naložením, složením a dopravou Příplatek k cenám za každých dalších i započatých 1000 m přes 1000 m kmenů stromů listnatých, o průměru přes 900 do 1100 mm</t>
  </si>
  <si>
    <t>-1578060657</t>
  </si>
  <si>
    <t>https://podminky.urs.cz/item/CS_URS_2022_02/162301955</t>
  </si>
  <si>
    <t>43</t>
  </si>
  <si>
    <t>162301955R</t>
  </si>
  <si>
    <t>Vodorovné přemístění z redukcí a řezů, větví, kmenů s naložením, složením a dopravou do 10 km.</t>
  </si>
  <si>
    <t>1854703311</t>
  </si>
  <si>
    <t>44</t>
  </si>
  <si>
    <t>183403153</t>
  </si>
  <si>
    <t>Obdělání půdy hrabáním v rovině nebo na svahu do 1:5</t>
  </si>
  <si>
    <t>-1059431416</t>
  </si>
  <si>
    <t>https://podminky.urs.cz/item/CS_URS_2022_02/183403153</t>
  </si>
  <si>
    <t>45</t>
  </si>
  <si>
    <t>184808121R2</t>
  </si>
  <si>
    <t>Lokální redukční řezy</t>
  </si>
  <si>
    <t>-638504670</t>
  </si>
  <si>
    <t>"strom 1"1</t>
  </si>
  <si>
    <t>46</t>
  </si>
  <si>
    <t>184808121R2.1</t>
  </si>
  <si>
    <t>Sesazovací řezy</t>
  </si>
  <si>
    <t>1748071660</t>
  </si>
  <si>
    <t>"stromy 5, 7, 45, 48, 50, 51, 54, 55,56,57,60 a dva stromy bez pořadového čísla"1</t>
  </si>
  <si>
    <t>2 - 2 - VON - Vedlejší a ostatní náklady</t>
  </si>
  <si>
    <t>01 - Vedlejší rozpočtové náklady</t>
  </si>
  <si>
    <t xml:space="preserve">    09 - Ostatní náklady</t>
  </si>
  <si>
    <t>01</t>
  </si>
  <si>
    <t>Vedlejší rozpočtové náklady</t>
  </si>
  <si>
    <t>011</t>
  </si>
  <si>
    <t>Zajištění kompletního zařízení staveniště a jeho připojení na sítě</t>
  </si>
  <si>
    <t>841198468</t>
  </si>
  <si>
    <t>09</t>
  </si>
  <si>
    <t>Ostatní náklady</t>
  </si>
  <si>
    <t>037</t>
  </si>
  <si>
    <t>Zajištění písemných souhlasných vyjádření všech dotčených vlastníků a případných uživatelů všech pozemků dotčených stavbou s jejich konečnou úpravou po dokončení prací</t>
  </si>
  <si>
    <t>-2061693806</t>
  </si>
  <si>
    <t>0931</t>
  </si>
  <si>
    <t>Provedení pasportizace stávajících nemovitostí (vč. pozemků) a jejich příslušenství, zajištění fotodokumentace stávajícího stavu přístupových komunikací</t>
  </si>
  <si>
    <t>1102084180</t>
  </si>
  <si>
    <t>095</t>
  </si>
  <si>
    <t>Zajištění šetření o podzemních sítích vč. zajištění nových vyjádření v případě, že před realizací pozbyly platnosti</t>
  </si>
  <si>
    <t>965557430</t>
  </si>
  <si>
    <t>R - 12</t>
  </si>
  <si>
    <t>Zajištění dokladů o předání dřevní hmoty vzniklé smýcením porostů k dalšímu využití</t>
  </si>
  <si>
    <t>kpl</t>
  </si>
  <si>
    <t>1024</t>
  </si>
  <si>
    <t>1472366011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</si>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</sst>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8"/>
      <color rgb="FF969696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3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 applyProtection="1">
      <alignment horizontal="left"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38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38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9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38" fillId="0" borderId="28" xfId="0" applyFont="1" applyBorder="1" applyAlignment="1">
      <alignment horizontal="center" vertical="center"/>
    </xf>
    <xf numFmtId="0" fontId="41" fillId="0" borderId="28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/>
    </xf>
    <xf numFmtId="0" fontId="39" fillId="0" borderId="29" xfId="0" applyFont="1" applyBorder="1" applyAlignment="1">
      <alignment horizontal="left" vertical="center" wrapText="1"/>
    </xf>
    <xf numFmtId="0" fontId="39" fillId="0" borderId="28" xfId="0" applyFont="1" applyBorder="1" applyAlignment="1">
      <alignment horizontal="left" vertical="center" wrapText="1"/>
    </xf>
    <xf numFmtId="0" fontId="39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9" fillId="0" borderId="29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38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8" fillId="0" borderId="28" xfId="0" applyFont="1" applyBorder="1" applyAlignment="1">
      <alignment horizontal="left"/>
    </xf>
    <xf numFmtId="0" fontId="41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1203201" TargetMode="External" /><Relationship Id="rId2" Type="http://schemas.openxmlformats.org/officeDocument/2006/relationships/hyperlink" Target="https://podminky.urs.cz/item/CS_URS_2022_02/112151011" TargetMode="External" /><Relationship Id="rId3" Type="http://schemas.openxmlformats.org/officeDocument/2006/relationships/hyperlink" Target="https://podminky.urs.cz/item/CS_URS_2022_02/112151012" TargetMode="External" /><Relationship Id="rId4" Type="http://schemas.openxmlformats.org/officeDocument/2006/relationships/hyperlink" Target="https://podminky.urs.cz/item/CS_URS_2022_02/112151014" TargetMode="External" /><Relationship Id="rId5" Type="http://schemas.openxmlformats.org/officeDocument/2006/relationships/hyperlink" Target="https://podminky.urs.cz/item/CS_URS_2022_02/112151111" TargetMode="External" /><Relationship Id="rId6" Type="http://schemas.openxmlformats.org/officeDocument/2006/relationships/hyperlink" Target="https://podminky.urs.cz/item/CS_URS_2022_02/112151112" TargetMode="External" /><Relationship Id="rId7" Type="http://schemas.openxmlformats.org/officeDocument/2006/relationships/hyperlink" Target="https://podminky.urs.cz/item/CS_URS_2022_02/112151113" TargetMode="External" /><Relationship Id="rId8" Type="http://schemas.openxmlformats.org/officeDocument/2006/relationships/hyperlink" Target="https://podminky.urs.cz/item/CS_URS_2022_02/112151114" TargetMode="External" /><Relationship Id="rId9" Type="http://schemas.openxmlformats.org/officeDocument/2006/relationships/hyperlink" Target="https://podminky.urs.cz/item/CS_URS_2022_02/112151115" TargetMode="External" /><Relationship Id="rId10" Type="http://schemas.openxmlformats.org/officeDocument/2006/relationships/hyperlink" Target="https://podminky.urs.cz/item/CS_URS_2022_02/112151116" TargetMode="External" /><Relationship Id="rId11" Type="http://schemas.openxmlformats.org/officeDocument/2006/relationships/hyperlink" Target="https://podminky.urs.cz/item/CS_URS_2022_02/112151117" TargetMode="External" /><Relationship Id="rId12" Type="http://schemas.openxmlformats.org/officeDocument/2006/relationships/hyperlink" Target="https://podminky.urs.cz/item/CS_URS_2022_02/112151118" TargetMode="External" /><Relationship Id="rId13" Type="http://schemas.openxmlformats.org/officeDocument/2006/relationships/hyperlink" Target="https://podminky.urs.cz/item/CS_URS_2022_02/112151119" TargetMode="External" /><Relationship Id="rId14" Type="http://schemas.openxmlformats.org/officeDocument/2006/relationships/hyperlink" Target="https://podminky.urs.cz/item/CS_URS_2022_02/112151311" TargetMode="External" /><Relationship Id="rId15" Type="http://schemas.openxmlformats.org/officeDocument/2006/relationships/hyperlink" Target="https://podminky.urs.cz/item/CS_URS_2022_02/112151312" TargetMode="External" /><Relationship Id="rId16" Type="http://schemas.openxmlformats.org/officeDocument/2006/relationships/hyperlink" Target="https://podminky.urs.cz/item/CS_URS_2022_02/112151313" TargetMode="External" /><Relationship Id="rId17" Type="http://schemas.openxmlformats.org/officeDocument/2006/relationships/hyperlink" Target="https://podminky.urs.cz/item/CS_URS_2022_02/112151314" TargetMode="External" /><Relationship Id="rId18" Type="http://schemas.openxmlformats.org/officeDocument/2006/relationships/hyperlink" Target="https://podminky.urs.cz/item/CS_URS_2022_02/112151315" TargetMode="External" /><Relationship Id="rId19" Type="http://schemas.openxmlformats.org/officeDocument/2006/relationships/hyperlink" Target="https://podminky.urs.cz/item/CS_URS_2022_02/112151316" TargetMode="External" /><Relationship Id="rId20" Type="http://schemas.openxmlformats.org/officeDocument/2006/relationships/hyperlink" Target="https://podminky.urs.cz/item/CS_URS_2022_02/112151317" TargetMode="External" /><Relationship Id="rId21" Type="http://schemas.openxmlformats.org/officeDocument/2006/relationships/hyperlink" Target="https://podminky.urs.cz/item/CS_URS_2022_02/162201401" TargetMode="External" /><Relationship Id="rId22" Type="http://schemas.openxmlformats.org/officeDocument/2006/relationships/hyperlink" Target="https://podminky.urs.cz/item/CS_URS_2022_02/162201402" TargetMode="External" /><Relationship Id="rId23" Type="http://schemas.openxmlformats.org/officeDocument/2006/relationships/hyperlink" Target="https://podminky.urs.cz/item/CS_URS_2022_02/162201403" TargetMode="External" /><Relationship Id="rId24" Type="http://schemas.openxmlformats.org/officeDocument/2006/relationships/hyperlink" Target="https://podminky.urs.cz/item/CS_URS_2022_02/162201404" TargetMode="External" /><Relationship Id="rId25" Type="http://schemas.openxmlformats.org/officeDocument/2006/relationships/hyperlink" Target="https://podminky.urs.cz/item/CS_URS_2022_02/162201500" TargetMode="External" /><Relationship Id="rId26" Type="http://schemas.openxmlformats.org/officeDocument/2006/relationships/hyperlink" Target="https://podminky.urs.cz/item/CS_URS_2022_02/162201411" TargetMode="External" /><Relationship Id="rId27" Type="http://schemas.openxmlformats.org/officeDocument/2006/relationships/hyperlink" Target="https://podminky.urs.cz/item/CS_URS_2022_02/162201412" TargetMode="External" /><Relationship Id="rId28" Type="http://schemas.openxmlformats.org/officeDocument/2006/relationships/hyperlink" Target="https://podminky.urs.cz/item/CS_URS_2022_02/162201413" TargetMode="External" /><Relationship Id="rId29" Type="http://schemas.openxmlformats.org/officeDocument/2006/relationships/hyperlink" Target="https://podminky.urs.cz/item/CS_URS_2022_02/162201414" TargetMode="External" /><Relationship Id="rId30" Type="http://schemas.openxmlformats.org/officeDocument/2006/relationships/hyperlink" Target="https://podminky.urs.cz/item/CS_URS_2022_02/162201510" TargetMode="External" /><Relationship Id="rId31" Type="http://schemas.openxmlformats.org/officeDocument/2006/relationships/hyperlink" Target="https://podminky.urs.cz/item/CS_URS_2022_02/162301931" TargetMode="External" /><Relationship Id="rId32" Type="http://schemas.openxmlformats.org/officeDocument/2006/relationships/hyperlink" Target="https://podminky.urs.cz/item/CS_URS_2022_02/162301932" TargetMode="External" /><Relationship Id="rId33" Type="http://schemas.openxmlformats.org/officeDocument/2006/relationships/hyperlink" Target="https://podminky.urs.cz/item/CS_URS_2022_02/162301933" TargetMode="External" /><Relationship Id="rId34" Type="http://schemas.openxmlformats.org/officeDocument/2006/relationships/hyperlink" Target="https://podminky.urs.cz/item/CS_URS_2022_02/162301934" TargetMode="External" /><Relationship Id="rId35" Type="http://schemas.openxmlformats.org/officeDocument/2006/relationships/hyperlink" Target="https://podminky.urs.cz/item/CS_URS_2022_02/162301935" TargetMode="External" /><Relationship Id="rId36" Type="http://schemas.openxmlformats.org/officeDocument/2006/relationships/hyperlink" Target="https://podminky.urs.cz/item/CS_URS_2022_02/162301951" TargetMode="External" /><Relationship Id="rId37" Type="http://schemas.openxmlformats.org/officeDocument/2006/relationships/hyperlink" Target="https://podminky.urs.cz/item/CS_URS_2022_02/162301952" TargetMode="External" /><Relationship Id="rId38" Type="http://schemas.openxmlformats.org/officeDocument/2006/relationships/hyperlink" Target="https://podminky.urs.cz/item/CS_URS_2022_02/162301953" TargetMode="External" /><Relationship Id="rId39" Type="http://schemas.openxmlformats.org/officeDocument/2006/relationships/hyperlink" Target="https://podminky.urs.cz/item/CS_URS_2022_02/162301954" TargetMode="External" /><Relationship Id="rId40" Type="http://schemas.openxmlformats.org/officeDocument/2006/relationships/hyperlink" Target="https://podminky.urs.cz/item/CS_URS_2022_02/162301955" TargetMode="External" /><Relationship Id="rId41" Type="http://schemas.openxmlformats.org/officeDocument/2006/relationships/hyperlink" Target="https://podminky.urs.cz/item/CS_URS_2022_02/183403153" TargetMode="External" /><Relationship Id="rId4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21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22</v>
      </c>
      <c r="E8" s="22"/>
      <c r="F8" s="22"/>
      <c r="G8" s="22"/>
      <c r="H8" s="22"/>
      <c r="I8" s="22"/>
      <c r="J8" s="22"/>
      <c r="K8" s="27" t="s">
        <v>23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24</v>
      </c>
      <c r="AL8" s="22"/>
      <c r="AM8" s="22"/>
      <c r="AN8" s="33" t="s">
        <v>25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26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27</v>
      </c>
      <c r="AL10" s="22"/>
      <c r="AM10" s="22"/>
      <c r="AN10" s="27" t="s">
        <v>21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28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29</v>
      </c>
      <c r="AL11" s="22"/>
      <c r="AM11" s="22"/>
      <c r="AN11" s="27" t="s">
        <v>21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30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27</v>
      </c>
      <c r="AL13" s="22"/>
      <c r="AM13" s="22"/>
      <c r="AN13" s="34" t="s">
        <v>31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31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29</v>
      </c>
      <c r="AL14" s="22"/>
      <c r="AM14" s="22"/>
      <c r="AN14" s="34" t="s">
        <v>31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32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27</v>
      </c>
      <c r="AL16" s="22"/>
      <c r="AM16" s="22"/>
      <c r="AN16" s="27" t="s">
        <v>21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33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29</v>
      </c>
      <c r="AL17" s="22"/>
      <c r="AM17" s="22"/>
      <c r="AN17" s="27" t="s">
        <v>21</v>
      </c>
      <c r="AO17" s="22"/>
      <c r="AP17" s="22"/>
      <c r="AQ17" s="22"/>
      <c r="AR17" s="20"/>
      <c r="BE17" s="31"/>
      <c r="BS17" s="17" t="s">
        <v>34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35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27</v>
      </c>
      <c r="AL19" s="22"/>
      <c r="AM19" s="22"/>
      <c r="AN19" s="27" t="s">
        <v>21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36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29</v>
      </c>
      <c r="AL20" s="22"/>
      <c r="AM20" s="22"/>
      <c r="AN20" s="27" t="s">
        <v>21</v>
      </c>
      <c r="AO20" s="22"/>
      <c r="AP20" s="22"/>
      <c r="AQ20" s="22"/>
      <c r="AR20" s="20"/>
      <c r="BE20" s="31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37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7.25" customHeight="1">
      <c r="B23" s="21"/>
      <c r="C23" s="22"/>
      <c r="D23" s="22"/>
      <c r="E23" s="36" t="s">
        <v>38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39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40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41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42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 hidden="1">
      <c r="A29" s="3"/>
      <c r="B29" s="46"/>
      <c r="C29" s="47"/>
      <c r="D29" s="32" t="s">
        <v>43</v>
      </c>
      <c r="E29" s="47"/>
      <c r="F29" s="32" t="s">
        <v>44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 hidden="1">
      <c r="A30" s="3"/>
      <c r="B30" s="46"/>
      <c r="C30" s="47"/>
      <c r="D30" s="47"/>
      <c r="E30" s="47"/>
      <c r="F30" s="32" t="s">
        <v>45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>
      <c r="A31" s="3"/>
      <c r="B31" s="46"/>
      <c r="C31" s="47"/>
      <c r="D31" s="52" t="s">
        <v>43</v>
      </c>
      <c r="E31" s="47"/>
      <c r="F31" s="32" t="s">
        <v>46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>
      <c r="A32" s="3"/>
      <c r="B32" s="46"/>
      <c r="C32" s="47"/>
      <c r="D32" s="47"/>
      <c r="E32" s="47"/>
      <c r="F32" s="32" t="s">
        <v>47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48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3"/>
      <c r="D35" s="54" t="s">
        <v>49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50</v>
      </c>
      <c r="U35" s="55"/>
      <c r="V35" s="55"/>
      <c r="W35" s="55"/>
      <c r="X35" s="57" t="s">
        <v>51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4"/>
      <c r="BE37" s="38"/>
    </row>
    <row r="41" spans="1:57" s="2" customFormat="1" ht="6.95" customHeight="1">
      <c r="A41" s="38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4"/>
      <c r="BE41" s="38"/>
    </row>
    <row r="42" spans="1:57" s="2" customFormat="1" ht="24.95" customHeight="1">
      <c r="A42" s="38"/>
      <c r="B42" s="39"/>
      <c r="C42" s="23" t="s">
        <v>52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4"/>
      <c r="C44" s="32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21/2022/1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Lužina, Předměřice nad Labem, probírka břehového porostu, ř. km 0,375 - 0,500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2" t="s">
        <v>22</v>
      </c>
      <c r="D47" s="40"/>
      <c r="E47" s="40"/>
      <c r="F47" s="40"/>
      <c r="G47" s="40"/>
      <c r="H47" s="40"/>
      <c r="I47" s="40"/>
      <c r="J47" s="40"/>
      <c r="K47" s="40"/>
      <c r="L47" s="72" t="str">
        <f>IF(K8="","",K8)</f>
        <v>Lužina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24</v>
      </c>
      <c r="AJ47" s="40"/>
      <c r="AK47" s="40"/>
      <c r="AL47" s="40"/>
      <c r="AM47" s="73" t="str">
        <f>IF(AN8="","",AN8)</f>
        <v>13. 9. 2022</v>
      </c>
      <c r="AN47" s="73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15.15" customHeight="1">
      <c r="A49" s="38"/>
      <c r="B49" s="39"/>
      <c r="C49" s="32" t="s">
        <v>26</v>
      </c>
      <c r="D49" s="40"/>
      <c r="E49" s="40"/>
      <c r="F49" s="40"/>
      <c r="G49" s="40"/>
      <c r="H49" s="40"/>
      <c r="I49" s="40"/>
      <c r="J49" s="40"/>
      <c r="K49" s="40"/>
      <c r="L49" s="65" t="str">
        <f>IF(E11="","",E11)</f>
        <v>Povodí labe, státní podnik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32</v>
      </c>
      <c r="AJ49" s="40"/>
      <c r="AK49" s="40"/>
      <c r="AL49" s="40"/>
      <c r="AM49" s="74" t="str">
        <f>IF(E17="","",E17)</f>
        <v xml:space="preserve"> </v>
      </c>
      <c r="AN49" s="65"/>
      <c r="AO49" s="65"/>
      <c r="AP49" s="65"/>
      <c r="AQ49" s="40"/>
      <c r="AR49" s="44"/>
      <c r="AS49" s="75" t="s">
        <v>53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8"/>
    </row>
    <row r="50" spans="1:57" s="2" customFormat="1" ht="15.15" customHeight="1">
      <c r="A50" s="38"/>
      <c r="B50" s="39"/>
      <c r="C50" s="32" t="s">
        <v>30</v>
      </c>
      <c r="D50" s="40"/>
      <c r="E50" s="40"/>
      <c r="F50" s="40"/>
      <c r="G50" s="40"/>
      <c r="H50" s="40"/>
      <c r="I50" s="40"/>
      <c r="J50" s="40"/>
      <c r="K50" s="40"/>
      <c r="L50" s="65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35</v>
      </c>
      <c r="AJ50" s="40"/>
      <c r="AK50" s="40"/>
      <c r="AL50" s="40"/>
      <c r="AM50" s="74" t="str">
        <f>IF(E20="","",E20)</f>
        <v>Lukáš Táborský, DiS.</v>
      </c>
      <c r="AN50" s="65"/>
      <c r="AO50" s="65"/>
      <c r="AP50" s="65"/>
      <c r="AQ50" s="40"/>
      <c r="AR50" s="44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8"/>
    </row>
    <row r="52" spans="1:57" s="2" customFormat="1" ht="29.25" customHeight="1">
      <c r="A52" s="38"/>
      <c r="B52" s="39"/>
      <c r="C52" s="87" t="s">
        <v>54</v>
      </c>
      <c r="D52" s="88"/>
      <c r="E52" s="88"/>
      <c r="F52" s="88"/>
      <c r="G52" s="88"/>
      <c r="H52" s="89"/>
      <c r="I52" s="90" t="s">
        <v>55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56</v>
      </c>
      <c r="AH52" s="88"/>
      <c r="AI52" s="88"/>
      <c r="AJ52" s="88"/>
      <c r="AK52" s="88"/>
      <c r="AL52" s="88"/>
      <c r="AM52" s="88"/>
      <c r="AN52" s="90" t="s">
        <v>57</v>
      </c>
      <c r="AO52" s="88"/>
      <c r="AP52" s="88"/>
      <c r="AQ52" s="92" t="s">
        <v>58</v>
      </c>
      <c r="AR52" s="44"/>
      <c r="AS52" s="93" t="s">
        <v>59</v>
      </c>
      <c r="AT52" s="94" t="s">
        <v>60</v>
      </c>
      <c r="AU52" s="94" t="s">
        <v>61</v>
      </c>
      <c r="AV52" s="94" t="s">
        <v>62</v>
      </c>
      <c r="AW52" s="94" t="s">
        <v>63</v>
      </c>
      <c r="AX52" s="94" t="s">
        <v>64</v>
      </c>
      <c r="AY52" s="94" t="s">
        <v>65</v>
      </c>
      <c r="AZ52" s="94" t="s">
        <v>66</v>
      </c>
      <c r="BA52" s="94" t="s">
        <v>67</v>
      </c>
      <c r="BB52" s="94" t="s">
        <v>68</v>
      </c>
      <c r="BC52" s="94" t="s">
        <v>69</v>
      </c>
      <c r="BD52" s="95" t="s">
        <v>70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8"/>
    </row>
    <row r="54" spans="1:90" s="6" customFormat="1" ht="32.4" customHeight="1">
      <c r="A54" s="6"/>
      <c r="B54" s="99"/>
      <c r="C54" s="100" t="s">
        <v>71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ROUND(SUM(AG55:AG56),2)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21</v>
      </c>
      <c r="AR54" s="105"/>
      <c r="AS54" s="106">
        <f>ROUND(SUM(AS55:AS56),2)</f>
        <v>0</v>
      </c>
      <c r="AT54" s="107">
        <f>ROUND(SUM(AV54:AW54),2)</f>
        <v>0</v>
      </c>
      <c r="AU54" s="108">
        <f>ROUND(SUM(AU55:AU56),5)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ROUND(SUM(AZ55:AZ56),2)</f>
        <v>0</v>
      </c>
      <c r="BA54" s="107">
        <f>ROUND(SUM(BA55:BA56),2)</f>
        <v>0</v>
      </c>
      <c r="BB54" s="107">
        <f>ROUND(SUM(BB55:BB56),2)</f>
        <v>0</v>
      </c>
      <c r="BC54" s="107">
        <f>ROUND(SUM(BC55:BC56),2)</f>
        <v>0</v>
      </c>
      <c r="BD54" s="109">
        <f>ROUND(SUM(BD55:BD56),2)</f>
        <v>0</v>
      </c>
      <c r="BE54" s="6"/>
      <c r="BS54" s="110" t="s">
        <v>72</v>
      </c>
      <c r="BT54" s="110" t="s">
        <v>73</v>
      </c>
      <c r="BU54" s="111" t="s">
        <v>74</v>
      </c>
      <c r="BV54" s="110" t="s">
        <v>75</v>
      </c>
      <c r="BW54" s="110" t="s">
        <v>5</v>
      </c>
      <c r="BX54" s="110" t="s">
        <v>76</v>
      </c>
      <c r="CL54" s="110" t="s">
        <v>19</v>
      </c>
    </row>
    <row r="55" spans="1:91" s="7" customFormat="1" ht="16.5" customHeight="1">
      <c r="A55" s="112" t="s">
        <v>77</v>
      </c>
      <c r="B55" s="113"/>
      <c r="C55" s="114"/>
      <c r="D55" s="115" t="s">
        <v>78</v>
      </c>
      <c r="E55" s="115"/>
      <c r="F55" s="115"/>
      <c r="G55" s="115"/>
      <c r="H55" s="115"/>
      <c r="I55" s="116"/>
      <c r="J55" s="115" t="s">
        <v>79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'1 - SO1 - Probírka porostu'!J30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80</v>
      </c>
      <c r="AR55" s="119"/>
      <c r="AS55" s="120">
        <v>0</v>
      </c>
      <c r="AT55" s="121">
        <f>ROUND(SUM(AV55:AW55),2)</f>
        <v>0</v>
      </c>
      <c r="AU55" s="122">
        <f>'1 - SO1 - Probírka porostu'!P81</f>
        <v>0</v>
      </c>
      <c r="AV55" s="121">
        <f>'1 - SO1 - Probírka porostu'!J33</f>
        <v>0</v>
      </c>
      <c r="AW55" s="121">
        <f>'1 - SO1 - Probírka porostu'!J34</f>
        <v>0</v>
      </c>
      <c r="AX55" s="121">
        <f>'1 - SO1 - Probírka porostu'!J35</f>
        <v>0</v>
      </c>
      <c r="AY55" s="121">
        <f>'1 - SO1 - Probírka porostu'!J36</f>
        <v>0</v>
      </c>
      <c r="AZ55" s="121">
        <f>'1 - SO1 - Probírka porostu'!F33</f>
        <v>0</v>
      </c>
      <c r="BA55" s="121">
        <f>'1 - SO1 - Probírka porostu'!F34</f>
        <v>0</v>
      </c>
      <c r="BB55" s="121">
        <f>'1 - SO1 - Probírka porostu'!F35</f>
        <v>0</v>
      </c>
      <c r="BC55" s="121">
        <f>'1 - SO1 - Probírka porostu'!F36</f>
        <v>0</v>
      </c>
      <c r="BD55" s="123">
        <f>'1 - SO1 - Probírka porostu'!F37</f>
        <v>0</v>
      </c>
      <c r="BE55" s="7"/>
      <c r="BT55" s="124" t="s">
        <v>78</v>
      </c>
      <c r="BV55" s="124" t="s">
        <v>75</v>
      </c>
      <c r="BW55" s="124" t="s">
        <v>81</v>
      </c>
      <c r="BX55" s="124" t="s">
        <v>5</v>
      </c>
      <c r="CL55" s="124" t="s">
        <v>19</v>
      </c>
      <c r="CM55" s="124" t="s">
        <v>82</v>
      </c>
    </row>
    <row r="56" spans="1:91" s="7" customFormat="1" ht="16.5" customHeight="1">
      <c r="A56" s="112" t="s">
        <v>77</v>
      </c>
      <c r="B56" s="113"/>
      <c r="C56" s="114"/>
      <c r="D56" s="115" t="s">
        <v>82</v>
      </c>
      <c r="E56" s="115"/>
      <c r="F56" s="115"/>
      <c r="G56" s="115"/>
      <c r="H56" s="115"/>
      <c r="I56" s="116"/>
      <c r="J56" s="115" t="s">
        <v>83</v>
      </c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7">
        <f>'2 - 2 - VON - Vedlejší a ...'!J30</f>
        <v>0</v>
      </c>
      <c r="AH56" s="116"/>
      <c r="AI56" s="116"/>
      <c r="AJ56" s="116"/>
      <c r="AK56" s="116"/>
      <c r="AL56" s="116"/>
      <c r="AM56" s="116"/>
      <c r="AN56" s="117">
        <f>SUM(AG56,AT56)</f>
        <v>0</v>
      </c>
      <c r="AO56" s="116"/>
      <c r="AP56" s="116"/>
      <c r="AQ56" s="118" t="s">
        <v>80</v>
      </c>
      <c r="AR56" s="119"/>
      <c r="AS56" s="125">
        <v>0</v>
      </c>
      <c r="AT56" s="126">
        <f>ROUND(SUM(AV56:AW56),2)</f>
        <v>0</v>
      </c>
      <c r="AU56" s="127">
        <f>'2 - 2 - VON - Vedlejší a ...'!P81</f>
        <v>0</v>
      </c>
      <c r="AV56" s="126">
        <f>'2 - 2 - VON - Vedlejší a ...'!J33</f>
        <v>0</v>
      </c>
      <c r="AW56" s="126">
        <f>'2 - 2 - VON - Vedlejší a ...'!J34</f>
        <v>0</v>
      </c>
      <c r="AX56" s="126">
        <f>'2 - 2 - VON - Vedlejší a ...'!J35</f>
        <v>0</v>
      </c>
      <c r="AY56" s="126">
        <f>'2 - 2 - VON - Vedlejší a ...'!J36</f>
        <v>0</v>
      </c>
      <c r="AZ56" s="126">
        <f>'2 - 2 - VON - Vedlejší a ...'!F33</f>
        <v>0</v>
      </c>
      <c r="BA56" s="126">
        <f>'2 - 2 - VON - Vedlejší a ...'!F34</f>
        <v>0</v>
      </c>
      <c r="BB56" s="126">
        <f>'2 - 2 - VON - Vedlejší a ...'!F35</f>
        <v>0</v>
      </c>
      <c r="BC56" s="126">
        <f>'2 - 2 - VON - Vedlejší a ...'!F36</f>
        <v>0</v>
      </c>
      <c r="BD56" s="128">
        <f>'2 - 2 - VON - Vedlejší a ...'!F37</f>
        <v>0</v>
      </c>
      <c r="BE56" s="7"/>
      <c r="BT56" s="124" t="s">
        <v>78</v>
      </c>
      <c r="BV56" s="124" t="s">
        <v>75</v>
      </c>
      <c r="BW56" s="124" t="s">
        <v>84</v>
      </c>
      <c r="BX56" s="124" t="s">
        <v>5</v>
      </c>
      <c r="CL56" s="124" t="s">
        <v>19</v>
      </c>
      <c r="CM56" s="124" t="s">
        <v>82</v>
      </c>
    </row>
    <row r="57" spans="1:57" s="2" customFormat="1" ht="30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4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  <row r="58" spans="1:57" s="2" customFormat="1" ht="6.95" customHeight="1">
      <c r="A58" s="38"/>
      <c r="B58" s="60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44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</row>
  </sheetData>
  <sheetProtection password="CE39" sheet="1" objects="1" scenarios="1" formatColumns="0" formatRows="0"/>
  <mergeCells count="46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  <mergeCell ref="AR2:BE2"/>
  </mergeCells>
  <hyperlinks>
    <hyperlink ref="A55" location="'1 - SO1 - Probírka porostu'!C2" display="/"/>
    <hyperlink ref="A56" location="'2 - 2 - VON - Vedlejší a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7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81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0"/>
      <c r="AT3" s="17" t="s">
        <v>82</v>
      </c>
    </row>
    <row r="4" spans="2:46" s="1" customFormat="1" ht="24.95" customHeight="1">
      <c r="B4" s="20"/>
      <c r="D4" s="131" t="s">
        <v>85</v>
      </c>
      <c r="L4" s="20"/>
      <c r="M4" s="132" t="s">
        <v>10</v>
      </c>
      <c r="AT4" s="17" t="s">
        <v>34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3" t="s">
        <v>16</v>
      </c>
      <c r="L6" s="20"/>
    </row>
    <row r="7" spans="2:12" s="1" customFormat="1" ht="16.5" customHeight="1">
      <c r="B7" s="20"/>
      <c r="E7" s="134" t="str">
        <f>'Rekapitulace stavby'!K6</f>
        <v>Lužina, Předměřice nad Labem, probírka břehového porostu, ř. km 0,375 - 0,500</v>
      </c>
      <c r="F7" s="133"/>
      <c r="G7" s="133"/>
      <c r="H7" s="133"/>
      <c r="L7" s="20"/>
    </row>
    <row r="8" spans="1:31" s="2" customFormat="1" ht="12" customHeight="1">
      <c r="A8" s="38"/>
      <c r="B8" s="44"/>
      <c r="C8" s="38"/>
      <c r="D8" s="133" t="s">
        <v>86</v>
      </c>
      <c r="E8" s="38"/>
      <c r="F8" s="38"/>
      <c r="G8" s="38"/>
      <c r="H8" s="38"/>
      <c r="I8" s="38"/>
      <c r="J8" s="38"/>
      <c r="K8" s="38"/>
      <c r="L8" s="135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6" t="s">
        <v>87</v>
      </c>
      <c r="F9" s="38"/>
      <c r="G9" s="38"/>
      <c r="H9" s="38"/>
      <c r="I9" s="38"/>
      <c r="J9" s="38"/>
      <c r="K9" s="38"/>
      <c r="L9" s="13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3" t="s">
        <v>18</v>
      </c>
      <c r="E11" s="38"/>
      <c r="F11" s="137" t="s">
        <v>19</v>
      </c>
      <c r="G11" s="38"/>
      <c r="H11" s="38"/>
      <c r="I11" s="133" t="s">
        <v>20</v>
      </c>
      <c r="J11" s="137" t="s">
        <v>21</v>
      </c>
      <c r="K11" s="38"/>
      <c r="L11" s="13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3" t="s">
        <v>22</v>
      </c>
      <c r="E12" s="38"/>
      <c r="F12" s="137" t="s">
        <v>23</v>
      </c>
      <c r="G12" s="38"/>
      <c r="H12" s="38"/>
      <c r="I12" s="133" t="s">
        <v>24</v>
      </c>
      <c r="J12" s="138" t="str">
        <f>'Rekapitulace stavby'!AN8</f>
        <v>13. 9. 2022</v>
      </c>
      <c r="K12" s="38"/>
      <c r="L12" s="13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3" t="s">
        <v>26</v>
      </c>
      <c r="E14" s="38"/>
      <c r="F14" s="38"/>
      <c r="G14" s="38"/>
      <c r="H14" s="38"/>
      <c r="I14" s="133" t="s">
        <v>27</v>
      </c>
      <c r="J14" s="137" t="s">
        <v>21</v>
      </c>
      <c r="K14" s="38"/>
      <c r="L14" s="13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7" t="s">
        <v>28</v>
      </c>
      <c r="F15" s="38"/>
      <c r="G15" s="38"/>
      <c r="H15" s="38"/>
      <c r="I15" s="133" t="s">
        <v>29</v>
      </c>
      <c r="J15" s="137" t="s">
        <v>21</v>
      </c>
      <c r="K15" s="38"/>
      <c r="L15" s="13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3" t="s">
        <v>30</v>
      </c>
      <c r="E17" s="38"/>
      <c r="F17" s="38"/>
      <c r="G17" s="38"/>
      <c r="H17" s="38"/>
      <c r="I17" s="133" t="s">
        <v>27</v>
      </c>
      <c r="J17" s="33" t="str">
        <f>'Rekapitulace stavby'!AN13</f>
        <v>Vyplň údaj</v>
      </c>
      <c r="K17" s="38"/>
      <c r="L17" s="13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7"/>
      <c r="G18" s="137"/>
      <c r="H18" s="137"/>
      <c r="I18" s="133" t="s">
        <v>29</v>
      </c>
      <c r="J18" s="33" t="str">
        <f>'Rekapitulace stavby'!AN14</f>
        <v>Vyplň údaj</v>
      </c>
      <c r="K18" s="38"/>
      <c r="L18" s="13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3" t="s">
        <v>32</v>
      </c>
      <c r="E20" s="38"/>
      <c r="F20" s="38"/>
      <c r="G20" s="38"/>
      <c r="H20" s="38"/>
      <c r="I20" s="133" t="s">
        <v>27</v>
      </c>
      <c r="J20" s="137" t="str">
        <f>IF('Rekapitulace stavby'!AN16="","",'Rekapitulace stavby'!AN16)</f>
        <v/>
      </c>
      <c r="K20" s="38"/>
      <c r="L20" s="13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7" t="str">
        <f>IF('Rekapitulace stavby'!E17="","",'Rekapitulace stavby'!E17)</f>
        <v xml:space="preserve"> </v>
      </c>
      <c r="F21" s="38"/>
      <c r="G21" s="38"/>
      <c r="H21" s="38"/>
      <c r="I21" s="133" t="s">
        <v>29</v>
      </c>
      <c r="J21" s="137" t="str">
        <f>IF('Rekapitulace stavby'!AN17="","",'Rekapitulace stavby'!AN17)</f>
        <v/>
      </c>
      <c r="K21" s="38"/>
      <c r="L21" s="13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3" t="s">
        <v>35</v>
      </c>
      <c r="E23" s="38"/>
      <c r="F23" s="38"/>
      <c r="G23" s="38"/>
      <c r="H23" s="38"/>
      <c r="I23" s="133" t="s">
        <v>27</v>
      </c>
      <c r="J23" s="137" t="s">
        <v>21</v>
      </c>
      <c r="K23" s="38"/>
      <c r="L23" s="13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7" t="s">
        <v>36</v>
      </c>
      <c r="F24" s="38"/>
      <c r="G24" s="38"/>
      <c r="H24" s="38"/>
      <c r="I24" s="133" t="s">
        <v>29</v>
      </c>
      <c r="J24" s="137" t="s">
        <v>21</v>
      </c>
      <c r="K24" s="38"/>
      <c r="L24" s="13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3" t="s">
        <v>37</v>
      </c>
      <c r="E26" s="38"/>
      <c r="F26" s="38"/>
      <c r="G26" s="38"/>
      <c r="H26" s="38"/>
      <c r="I26" s="38"/>
      <c r="J26" s="38"/>
      <c r="K26" s="38"/>
      <c r="L26" s="13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47.25" customHeight="1">
      <c r="A27" s="139"/>
      <c r="B27" s="140"/>
      <c r="C27" s="139"/>
      <c r="D27" s="139"/>
      <c r="E27" s="141" t="s">
        <v>38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3"/>
      <c r="E29" s="143"/>
      <c r="F29" s="143"/>
      <c r="G29" s="143"/>
      <c r="H29" s="143"/>
      <c r="I29" s="143"/>
      <c r="J29" s="143"/>
      <c r="K29" s="143"/>
      <c r="L29" s="135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4" t="s">
        <v>39</v>
      </c>
      <c r="E30" s="38"/>
      <c r="F30" s="38"/>
      <c r="G30" s="38"/>
      <c r="H30" s="38"/>
      <c r="I30" s="38"/>
      <c r="J30" s="145">
        <f>ROUND(J81,2)</f>
        <v>0</v>
      </c>
      <c r="K30" s="38"/>
      <c r="L30" s="13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3"/>
      <c r="E31" s="143"/>
      <c r="F31" s="143"/>
      <c r="G31" s="143"/>
      <c r="H31" s="143"/>
      <c r="I31" s="143"/>
      <c r="J31" s="143"/>
      <c r="K31" s="143"/>
      <c r="L31" s="13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6" t="s">
        <v>41</v>
      </c>
      <c r="G32" s="38"/>
      <c r="H32" s="38"/>
      <c r="I32" s="146" t="s">
        <v>40</v>
      </c>
      <c r="J32" s="146" t="s">
        <v>42</v>
      </c>
      <c r="K32" s="38"/>
      <c r="L32" s="13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147" t="s">
        <v>43</v>
      </c>
      <c r="E33" s="133" t="s">
        <v>44</v>
      </c>
      <c r="F33" s="148">
        <f>ROUND((SUM(BE81:BE273)),2)</f>
        <v>0</v>
      </c>
      <c r="G33" s="38"/>
      <c r="H33" s="38"/>
      <c r="I33" s="149">
        <v>0.21</v>
      </c>
      <c r="J33" s="148">
        <f>ROUND(((SUM(BE81:BE273))*I33),2)</f>
        <v>0</v>
      </c>
      <c r="K33" s="38"/>
      <c r="L33" s="13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33" t="s">
        <v>45</v>
      </c>
      <c r="F34" s="148">
        <f>ROUND((SUM(BF81:BF273)),2)</f>
        <v>0</v>
      </c>
      <c r="G34" s="38"/>
      <c r="H34" s="38"/>
      <c r="I34" s="149">
        <v>0.15</v>
      </c>
      <c r="J34" s="148">
        <f>ROUND(((SUM(BF81:BF273))*I34),2)</f>
        <v>0</v>
      </c>
      <c r="K34" s="38"/>
      <c r="L34" s="13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33" t="s">
        <v>43</v>
      </c>
      <c r="E35" s="133" t="s">
        <v>46</v>
      </c>
      <c r="F35" s="148">
        <f>ROUND((SUM(BG81:BG273)),2)</f>
        <v>0</v>
      </c>
      <c r="G35" s="38"/>
      <c r="H35" s="38"/>
      <c r="I35" s="149">
        <v>0.21</v>
      </c>
      <c r="J35" s="148">
        <f>0</f>
        <v>0</v>
      </c>
      <c r="K35" s="38"/>
      <c r="L35" s="13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33" t="s">
        <v>47</v>
      </c>
      <c r="F36" s="148">
        <f>ROUND((SUM(BH81:BH273)),2)</f>
        <v>0</v>
      </c>
      <c r="G36" s="38"/>
      <c r="H36" s="38"/>
      <c r="I36" s="149">
        <v>0.15</v>
      </c>
      <c r="J36" s="148">
        <f>0</f>
        <v>0</v>
      </c>
      <c r="K36" s="38"/>
      <c r="L36" s="13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3" t="s">
        <v>48</v>
      </c>
      <c r="F37" s="148">
        <f>ROUND((SUM(BI81:BI273)),2)</f>
        <v>0</v>
      </c>
      <c r="G37" s="38"/>
      <c r="H37" s="38"/>
      <c r="I37" s="149">
        <v>0</v>
      </c>
      <c r="J37" s="148">
        <f>0</f>
        <v>0</v>
      </c>
      <c r="K37" s="38"/>
      <c r="L37" s="13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0"/>
      <c r="D39" s="151" t="s">
        <v>49</v>
      </c>
      <c r="E39" s="152"/>
      <c r="F39" s="152"/>
      <c r="G39" s="153" t="s">
        <v>50</v>
      </c>
      <c r="H39" s="154" t="s">
        <v>51</v>
      </c>
      <c r="I39" s="152"/>
      <c r="J39" s="155">
        <f>SUM(J30:J37)</f>
        <v>0</v>
      </c>
      <c r="K39" s="156"/>
      <c r="L39" s="13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88</v>
      </c>
      <c r="D45" s="40"/>
      <c r="E45" s="40"/>
      <c r="F45" s="40"/>
      <c r="G45" s="40"/>
      <c r="H45" s="40"/>
      <c r="I45" s="40"/>
      <c r="J45" s="40"/>
      <c r="K45" s="40"/>
      <c r="L45" s="135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5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5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1" t="str">
        <f>E7</f>
        <v>Lužina, Předměřice nad Labem, probírka břehového porostu, ř. km 0,375 - 0,500</v>
      </c>
      <c r="F48" s="32"/>
      <c r="G48" s="32"/>
      <c r="H48" s="32"/>
      <c r="I48" s="40"/>
      <c r="J48" s="40"/>
      <c r="K48" s="40"/>
      <c r="L48" s="135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86</v>
      </c>
      <c r="D49" s="40"/>
      <c r="E49" s="40"/>
      <c r="F49" s="40"/>
      <c r="G49" s="40"/>
      <c r="H49" s="40"/>
      <c r="I49" s="40"/>
      <c r="J49" s="40"/>
      <c r="K49" s="40"/>
      <c r="L49" s="135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70" t="str">
        <f>E9</f>
        <v>1 - SO1 - Probírka porostu</v>
      </c>
      <c r="F50" s="40"/>
      <c r="G50" s="40"/>
      <c r="H50" s="40"/>
      <c r="I50" s="40"/>
      <c r="J50" s="40"/>
      <c r="K50" s="40"/>
      <c r="L50" s="135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5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22</v>
      </c>
      <c r="D52" s="40"/>
      <c r="E52" s="40"/>
      <c r="F52" s="27" t="str">
        <f>F12</f>
        <v>Lužina</v>
      </c>
      <c r="G52" s="40"/>
      <c r="H52" s="40"/>
      <c r="I52" s="32" t="s">
        <v>24</v>
      </c>
      <c r="J52" s="73" t="str">
        <f>IF(J12="","",J12)</f>
        <v>13. 9. 2022</v>
      </c>
      <c r="K52" s="40"/>
      <c r="L52" s="135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5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26</v>
      </c>
      <c r="D54" s="40"/>
      <c r="E54" s="40"/>
      <c r="F54" s="27" t="str">
        <f>E15</f>
        <v>Povodí labe, státní podnik</v>
      </c>
      <c r="G54" s="40"/>
      <c r="H54" s="40"/>
      <c r="I54" s="32" t="s">
        <v>32</v>
      </c>
      <c r="J54" s="36" t="str">
        <f>E21</f>
        <v xml:space="preserve"> </v>
      </c>
      <c r="K54" s="40"/>
      <c r="L54" s="135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30</v>
      </c>
      <c r="D55" s="40"/>
      <c r="E55" s="40"/>
      <c r="F55" s="27" t="str">
        <f>IF(E18="","",E18)</f>
        <v>Vyplň údaj</v>
      </c>
      <c r="G55" s="40"/>
      <c r="H55" s="40"/>
      <c r="I55" s="32" t="s">
        <v>35</v>
      </c>
      <c r="J55" s="36" t="str">
        <f>E24</f>
        <v>Lukáš Táborský, DiS.</v>
      </c>
      <c r="K55" s="40"/>
      <c r="L55" s="135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5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2" t="s">
        <v>89</v>
      </c>
      <c r="D57" s="163"/>
      <c r="E57" s="163"/>
      <c r="F57" s="163"/>
      <c r="G57" s="163"/>
      <c r="H57" s="163"/>
      <c r="I57" s="163"/>
      <c r="J57" s="164" t="s">
        <v>90</v>
      </c>
      <c r="K57" s="163"/>
      <c r="L57" s="135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5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5" t="s">
        <v>71</v>
      </c>
      <c r="D59" s="40"/>
      <c r="E59" s="40"/>
      <c r="F59" s="40"/>
      <c r="G59" s="40"/>
      <c r="H59" s="40"/>
      <c r="I59" s="40"/>
      <c r="J59" s="103">
        <f>J81</f>
        <v>0</v>
      </c>
      <c r="K59" s="40"/>
      <c r="L59" s="135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91</v>
      </c>
    </row>
    <row r="60" spans="1:31" s="9" customFormat="1" ht="24.95" customHeight="1">
      <c r="A60" s="9"/>
      <c r="B60" s="166"/>
      <c r="C60" s="167"/>
      <c r="D60" s="168" t="s">
        <v>92</v>
      </c>
      <c r="E60" s="169"/>
      <c r="F60" s="169"/>
      <c r="G60" s="169"/>
      <c r="H60" s="169"/>
      <c r="I60" s="169"/>
      <c r="J60" s="170">
        <f>J82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93</v>
      </c>
      <c r="E61" s="175"/>
      <c r="F61" s="175"/>
      <c r="G61" s="175"/>
      <c r="H61" s="175"/>
      <c r="I61" s="175"/>
      <c r="J61" s="176">
        <f>J83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35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31" s="2" customFormat="1" ht="6.95" customHeight="1">
      <c r="A63" s="38"/>
      <c r="B63" s="60"/>
      <c r="C63" s="61"/>
      <c r="D63" s="61"/>
      <c r="E63" s="61"/>
      <c r="F63" s="61"/>
      <c r="G63" s="61"/>
      <c r="H63" s="61"/>
      <c r="I63" s="61"/>
      <c r="J63" s="61"/>
      <c r="K63" s="61"/>
      <c r="L63" s="135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</row>
    <row r="67" spans="1:31" s="2" customFormat="1" ht="6.95" customHeight="1">
      <c r="A67" s="38"/>
      <c r="B67" s="62"/>
      <c r="C67" s="63"/>
      <c r="D67" s="63"/>
      <c r="E67" s="63"/>
      <c r="F67" s="63"/>
      <c r="G67" s="63"/>
      <c r="H67" s="63"/>
      <c r="I67" s="63"/>
      <c r="J67" s="63"/>
      <c r="K67" s="63"/>
      <c r="L67" s="135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pans="1:31" s="2" customFormat="1" ht="24.95" customHeight="1">
      <c r="A68" s="38"/>
      <c r="B68" s="39"/>
      <c r="C68" s="23" t="s">
        <v>94</v>
      </c>
      <c r="D68" s="40"/>
      <c r="E68" s="40"/>
      <c r="F68" s="40"/>
      <c r="G68" s="40"/>
      <c r="H68" s="40"/>
      <c r="I68" s="40"/>
      <c r="J68" s="40"/>
      <c r="K68" s="40"/>
      <c r="L68" s="135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6.95" customHeight="1">
      <c r="A69" s="38"/>
      <c r="B69" s="39"/>
      <c r="C69" s="40"/>
      <c r="D69" s="40"/>
      <c r="E69" s="40"/>
      <c r="F69" s="40"/>
      <c r="G69" s="40"/>
      <c r="H69" s="40"/>
      <c r="I69" s="40"/>
      <c r="J69" s="40"/>
      <c r="K69" s="40"/>
      <c r="L69" s="135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12" customHeight="1">
      <c r="A70" s="38"/>
      <c r="B70" s="39"/>
      <c r="C70" s="32" t="s">
        <v>16</v>
      </c>
      <c r="D70" s="40"/>
      <c r="E70" s="40"/>
      <c r="F70" s="40"/>
      <c r="G70" s="40"/>
      <c r="H70" s="40"/>
      <c r="I70" s="40"/>
      <c r="J70" s="40"/>
      <c r="K70" s="40"/>
      <c r="L70" s="135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16.5" customHeight="1">
      <c r="A71" s="38"/>
      <c r="B71" s="39"/>
      <c r="C71" s="40"/>
      <c r="D71" s="40"/>
      <c r="E71" s="161" t="str">
        <f>E7</f>
        <v>Lužina, Předměřice nad Labem, probírka břehového porostu, ř. km 0,375 - 0,500</v>
      </c>
      <c r="F71" s="32"/>
      <c r="G71" s="32"/>
      <c r="H71" s="32"/>
      <c r="I71" s="40"/>
      <c r="J71" s="40"/>
      <c r="K71" s="40"/>
      <c r="L71" s="135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86</v>
      </c>
      <c r="D72" s="40"/>
      <c r="E72" s="40"/>
      <c r="F72" s="40"/>
      <c r="G72" s="40"/>
      <c r="H72" s="40"/>
      <c r="I72" s="40"/>
      <c r="J72" s="40"/>
      <c r="K72" s="40"/>
      <c r="L72" s="135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6.5" customHeight="1">
      <c r="A73" s="38"/>
      <c r="B73" s="39"/>
      <c r="C73" s="40"/>
      <c r="D73" s="40"/>
      <c r="E73" s="70" t="str">
        <f>E9</f>
        <v>1 - SO1 - Probírka porostu</v>
      </c>
      <c r="F73" s="40"/>
      <c r="G73" s="40"/>
      <c r="H73" s="40"/>
      <c r="I73" s="40"/>
      <c r="J73" s="40"/>
      <c r="K73" s="40"/>
      <c r="L73" s="135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6.95" customHeight="1">
      <c r="A74" s="38"/>
      <c r="B74" s="39"/>
      <c r="C74" s="40"/>
      <c r="D74" s="40"/>
      <c r="E74" s="40"/>
      <c r="F74" s="40"/>
      <c r="G74" s="40"/>
      <c r="H74" s="40"/>
      <c r="I74" s="40"/>
      <c r="J74" s="40"/>
      <c r="K74" s="40"/>
      <c r="L74" s="135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2" t="s">
        <v>22</v>
      </c>
      <c r="D75" s="40"/>
      <c r="E75" s="40"/>
      <c r="F75" s="27" t="str">
        <f>F12</f>
        <v>Lužina</v>
      </c>
      <c r="G75" s="40"/>
      <c r="H75" s="40"/>
      <c r="I75" s="32" t="s">
        <v>24</v>
      </c>
      <c r="J75" s="73" t="str">
        <f>IF(J12="","",J12)</f>
        <v>13. 9. 2022</v>
      </c>
      <c r="K75" s="40"/>
      <c r="L75" s="135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3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5.15" customHeight="1">
      <c r="A77" s="38"/>
      <c r="B77" s="39"/>
      <c r="C77" s="32" t="s">
        <v>26</v>
      </c>
      <c r="D77" s="40"/>
      <c r="E77" s="40"/>
      <c r="F77" s="27" t="str">
        <f>E15</f>
        <v>Povodí labe, státní podnik</v>
      </c>
      <c r="G77" s="40"/>
      <c r="H77" s="40"/>
      <c r="I77" s="32" t="s">
        <v>32</v>
      </c>
      <c r="J77" s="36" t="str">
        <f>E21</f>
        <v xml:space="preserve"> </v>
      </c>
      <c r="K77" s="40"/>
      <c r="L77" s="13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5.15" customHeight="1">
      <c r="A78" s="38"/>
      <c r="B78" s="39"/>
      <c r="C78" s="32" t="s">
        <v>30</v>
      </c>
      <c r="D78" s="40"/>
      <c r="E78" s="40"/>
      <c r="F78" s="27" t="str">
        <f>IF(E18="","",E18)</f>
        <v>Vyplň údaj</v>
      </c>
      <c r="G78" s="40"/>
      <c r="H78" s="40"/>
      <c r="I78" s="32" t="s">
        <v>35</v>
      </c>
      <c r="J78" s="36" t="str">
        <f>E24</f>
        <v>Lukáš Táborský, DiS.</v>
      </c>
      <c r="K78" s="40"/>
      <c r="L78" s="135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0.3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35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11" customFormat="1" ht="29.25" customHeight="1">
      <c r="A80" s="178"/>
      <c r="B80" s="179"/>
      <c r="C80" s="180" t="s">
        <v>95</v>
      </c>
      <c r="D80" s="181" t="s">
        <v>58</v>
      </c>
      <c r="E80" s="181" t="s">
        <v>54</v>
      </c>
      <c r="F80" s="181" t="s">
        <v>55</v>
      </c>
      <c r="G80" s="181" t="s">
        <v>96</v>
      </c>
      <c r="H80" s="181" t="s">
        <v>97</v>
      </c>
      <c r="I80" s="181" t="s">
        <v>98</v>
      </c>
      <c r="J80" s="181" t="s">
        <v>90</v>
      </c>
      <c r="K80" s="182" t="s">
        <v>99</v>
      </c>
      <c r="L80" s="183"/>
      <c r="M80" s="93" t="s">
        <v>21</v>
      </c>
      <c r="N80" s="94" t="s">
        <v>43</v>
      </c>
      <c r="O80" s="94" t="s">
        <v>100</v>
      </c>
      <c r="P80" s="94" t="s">
        <v>101</v>
      </c>
      <c r="Q80" s="94" t="s">
        <v>102</v>
      </c>
      <c r="R80" s="94" t="s">
        <v>103</v>
      </c>
      <c r="S80" s="94" t="s">
        <v>104</v>
      </c>
      <c r="T80" s="95" t="s">
        <v>105</v>
      </c>
      <c r="U80" s="178"/>
      <c r="V80" s="178"/>
      <c r="W80" s="178"/>
      <c r="X80" s="178"/>
      <c r="Y80" s="178"/>
      <c r="Z80" s="178"/>
      <c r="AA80" s="178"/>
      <c r="AB80" s="178"/>
      <c r="AC80" s="178"/>
      <c r="AD80" s="178"/>
      <c r="AE80" s="178"/>
    </row>
    <row r="81" spans="1:63" s="2" customFormat="1" ht="22.8" customHeight="1">
      <c r="A81" s="38"/>
      <c r="B81" s="39"/>
      <c r="C81" s="100" t="s">
        <v>106</v>
      </c>
      <c r="D81" s="40"/>
      <c r="E81" s="40"/>
      <c r="F81" s="40"/>
      <c r="G81" s="40"/>
      <c r="H81" s="40"/>
      <c r="I81" s="40"/>
      <c r="J81" s="184">
        <f>BK81</f>
        <v>0</v>
      </c>
      <c r="K81" s="40"/>
      <c r="L81" s="44"/>
      <c r="M81" s="96"/>
      <c r="N81" s="185"/>
      <c r="O81" s="97"/>
      <c r="P81" s="186">
        <f>P82</f>
        <v>0</v>
      </c>
      <c r="Q81" s="97"/>
      <c r="R81" s="186">
        <f>R82</f>
        <v>0</v>
      </c>
      <c r="S81" s="97"/>
      <c r="T81" s="187">
        <f>T82</f>
        <v>0</v>
      </c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T81" s="17" t="s">
        <v>72</v>
      </c>
      <c r="AU81" s="17" t="s">
        <v>91</v>
      </c>
      <c r="BK81" s="188">
        <f>BK82</f>
        <v>0</v>
      </c>
    </row>
    <row r="82" spans="1:63" s="12" customFormat="1" ht="25.9" customHeight="1">
      <c r="A82" s="12"/>
      <c r="B82" s="189"/>
      <c r="C82" s="190"/>
      <c r="D82" s="191" t="s">
        <v>72</v>
      </c>
      <c r="E82" s="192" t="s">
        <v>107</v>
      </c>
      <c r="F82" s="192" t="s">
        <v>108</v>
      </c>
      <c r="G82" s="190"/>
      <c r="H82" s="190"/>
      <c r="I82" s="193"/>
      <c r="J82" s="194">
        <f>BK82</f>
        <v>0</v>
      </c>
      <c r="K82" s="190"/>
      <c r="L82" s="195"/>
      <c r="M82" s="196"/>
      <c r="N82" s="197"/>
      <c r="O82" s="197"/>
      <c r="P82" s="198">
        <f>P83</f>
        <v>0</v>
      </c>
      <c r="Q82" s="197"/>
      <c r="R82" s="198">
        <f>R83</f>
        <v>0</v>
      </c>
      <c r="S82" s="197"/>
      <c r="T82" s="199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200" t="s">
        <v>78</v>
      </c>
      <c r="AT82" s="201" t="s">
        <v>72</v>
      </c>
      <c r="AU82" s="201" t="s">
        <v>73</v>
      </c>
      <c r="AY82" s="200" t="s">
        <v>109</v>
      </c>
      <c r="BK82" s="202">
        <f>BK83</f>
        <v>0</v>
      </c>
    </row>
    <row r="83" spans="1:63" s="12" customFormat="1" ht="22.8" customHeight="1">
      <c r="A83" s="12"/>
      <c r="B83" s="189"/>
      <c r="C83" s="190"/>
      <c r="D83" s="191" t="s">
        <v>72</v>
      </c>
      <c r="E83" s="203" t="s">
        <v>78</v>
      </c>
      <c r="F83" s="203" t="s">
        <v>110</v>
      </c>
      <c r="G83" s="190"/>
      <c r="H83" s="190"/>
      <c r="I83" s="193"/>
      <c r="J83" s="204">
        <f>BK83</f>
        <v>0</v>
      </c>
      <c r="K83" s="190"/>
      <c r="L83" s="195"/>
      <c r="M83" s="196"/>
      <c r="N83" s="197"/>
      <c r="O83" s="197"/>
      <c r="P83" s="198">
        <f>SUM(P84:P273)</f>
        <v>0</v>
      </c>
      <c r="Q83" s="197"/>
      <c r="R83" s="198">
        <f>SUM(R84:R273)</f>
        <v>0</v>
      </c>
      <c r="S83" s="197"/>
      <c r="T83" s="199">
        <f>SUM(T84:T273)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00" t="s">
        <v>78</v>
      </c>
      <c r="AT83" s="201" t="s">
        <v>72</v>
      </c>
      <c r="AU83" s="201" t="s">
        <v>78</v>
      </c>
      <c r="AY83" s="200" t="s">
        <v>109</v>
      </c>
      <c r="BK83" s="202">
        <f>SUM(BK84:BK273)</f>
        <v>0</v>
      </c>
    </row>
    <row r="84" spans="1:65" s="2" customFormat="1" ht="24.15" customHeight="1">
      <c r="A84" s="38"/>
      <c r="B84" s="39"/>
      <c r="C84" s="205" t="s">
        <v>78</v>
      </c>
      <c r="D84" s="205" t="s">
        <v>111</v>
      </c>
      <c r="E84" s="206" t="s">
        <v>112</v>
      </c>
      <c r="F84" s="207" t="s">
        <v>113</v>
      </c>
      <c r="G84" s="208" t="s">
        <v>114</v>
      </c>
      <c r="H84" s="209">
        <v>323</v>
      </c>
      <c r="I84" s="210"/>
      <c r="J84" s="211">
        <f>ROUND(I84*H84,2)</f>
        <v>0</v>
      </c>
      <c r="K84" s="207" t="s">
        <v>115</v>
      </c>
      <c r="L84" s="44"/>
      <c r="M84" s="212" t="s">
        <v>21</v>
      </c>
      <c r="N84" s="213" t="s">
        <v>46</v>
      </c>
      <c r="O84" s="85"/>
      <c r="P84" s="214">
        <f>O84*H84</f>
        <v>0</v>
      </c>
      <c r="Q84" s="214">
        <v>0</v>
      </c>
      <c r="R84" s="214">
        <f>Q84*H84</f>
        <v>0</v>
      </c>
      <c r="S84" s="214">
        <v>0</v>
      </c>
      <c r="T84" s="215">
        <f>S84*H84</f>
        <v>0</v>
      </c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R84" s="216" t="s">
        <v>116</v>
      </c>
      <c r="AT84" s="216" t="s">
        <v>111</v>
      </c>
      <c r="AU84" s="216" t="s">
        <v>82</v>
      </c>
      <c r="AY84" s="17" t="s">
        <v>109</v>
      </c>
      <c r="BE84" s="217">
        <f>IF(N84="základní",J84,0)</f>
        <v>0</v>
      </c>
      <c r="BF84" s="217">
        <f>IF(N84="snížená",J84,0)</f>
        <v>0</v>
      </c>
      <c r="BG84" s="217">
        <f>IF(N84="zákl. přenesená",J84,0)</f>
        <v>0</v>
      </c>
      <c r="BH84" s="217">
        <f>IF(N84="sníž. přenesená",J84,0)</f>
        <v>0</v>
      </c>
      <c r="BI84" s="217">
        <f>IF(N84="nulová",J84,0)</f>
        <v>0</v>
      </c>
      <c r="BJ84" s="17" t="s">
        <v>116</v>
      </c>
      <c r="BK84" s="217">
        <f>ROUND(I84*H84,2)</f>
        <v>0</v>
      </c>
      <c r="BL84" s="17" t="s">
        <v>116</v>
      </c>
      <c r="BM84" s="216" t="s">
        <v>117</v>
      </c>
    </row>
    <row r="85" spans="1:47" s="2" customFormat="1" ht="12">
      <c r="A85" s="38"/>
      <c r="B85" s="39"/>
      <c r="C85" s="40"/>
      <c r="D85" s="218" t="s">
        <v>118</v>
      </c>
      <c r="E85" s="40"/>
      <c r="F85" s="219" t="s">
        <v>119</v>
      </c>
      <c r="G85" s="40"/>
      <c r="H85" s="40"/>
      <c r="I85" s="220"/>
      <c r="J85" s="40"/>
      <c r="K85" s="40"/>
      <c r="L85" s="44"/>
      <c r="M85" s="221"/>
      <c r="N85" s="222"/>
      <c r="O85" s="85"/>
      <c r="P85" s="85"/>
      <c r="Q85" s="85"/>
      <c r="R85" s="85"/>
      <c r="S85" s="85"/>
      <c r="T85" s="86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T85" s="17" t="s">
        <v>118</v>
      </c>
      <c r="AU85" s="17" t="s">
        <v>82</v>
      </c>
    </row>
    <row r="86" spans="1:65" s="2" customFormat="1" ht="16.5" customHeight="1">
      <c r="A86" s="38"/>
      <c r="B86" s="39"/>
      <c r="C86" s="205" t="s">
        <v>82</v>
      </c>
      <c r="D86" s="205" t="s">
        <v>111</v>
      </c>
      <c r="E86" s="206" t="s">
        <v>120</v>
      </c>
      <c r="F86" s="207" t="s">
        <v>121</v>
      </c>
      <c r="G86" s="208" t="s">
        <v>122</v>
      </c>
      <c r="H86" s="209">
        <v>1</v>
      </c>
      <c r="I86" s="210"/>
      <c r="J86" s="211">
        <f>ROUND(I86*H86,2)</f>
        <v>0</v>
      </c>
      <c r="K86" s="207" t="s">
        <v>21</v>
      </c>
      <c r="L86" s="44"/>
      <c r="M86" s="212" t="s">
        <v>21</v>
      </c>
      <c r="N86" s="213" t="s">
        <v>46</v>
      </c>
      <c r="O86" s="85"/>
      <c r="P86" s="214">
        <f>O86*H86</f>
        <v>0</v>
      </c>
      <c r="Q86" s="214">
        <v>0</v>
      </c>
      <c r="R86" s="214">
        <f>Q86*H86</f>
        <v>0</v>
      </c>
      <c r="S86" s="214">
        <v>0</v>
      </c>
      <c r="T86" s="215">
        <f>S86*H86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216" t="s">
        <v>116</v>
      </c>
      <c r="AT86" s="216" t="s">
        <v>111</v>
      </c>
      <c r="AU86" s="216" t="s">
        <v>82</v>
      </c>
      <c r="AY86" s="17" t="s">
        <v>109</v>
      </c>
      <c r="BE86" s="217">
        <f>IF(N86="základní",J86,0)</f>
        <v>0</v>
      </c>
      <c r="BF86" s="217">
        <f>IF(N86="snížená",J86,0)</f>
        <v>0</v>
      </c>
      <c r="BG86" s="217">
        <f>IF(N86="zákl. přenesená",J86,0)</f>
        <v>0</v>
      </c>
      <c r="BH86" s="217">
        <f>IF(N86="sníž. přenesená",J86,0)</f>
        <v>0</v>
      </c>
      <c r="BI86" s="217">
        <f>IF(N86="nulová",J86,0)</f>
        <v>0</v>
      </c>
      <c r="BJ86" s="17" t="s">
        <v>116</v>
      </c>
      <c r="BK86" s="217">
        <f>ROUND(I86*H86,2)</f>
        <v>0</v>
      </c>
      <c r="BL86" s="17" t="s">
        <v>116</v>
      </c>
      <c r="BM86" s="216" t="s">
        <v>123</v>
      </c>
    </row>
    <row r="87" spans="1:65" s="2" customFormat="1" ht="21.75" customHeight="1">
      <c r="A87" s="38"/>
      <c r="B87" s="39"/>
      <c r="C87" s="205" t="s">
        <v>124</v>
      </c>
      <c r="D87" s="205" t="s">
        <v>111</v>
      </c>
      <c r="E87" s="206" t="s">
        <v>125</v>
      </c>
      <c r="F87" s="207" t="s">
        <v>126</v>
      </c>
      <c r="G87" s="208" t="s">
        <v>122</v>
      </c>
      <c r="H87" s="209">
        <v>1</v>
      </c>
      <c r="I87" s="210"/>
      <c r="J87" s="211">
        <f>ROUND(I87*H87,2)</f>
        <v>0</v>
      </c>
      <c r="K87" s="207" t="s">
        <v>21</v>
      </c>
      <c r="L87" s="44"/>
      <c r="M87" s="212" t="s">
        <v>21</v>
      </c>
      <c r="N87" s="213" t="s">
        <v>46</v>
      </c>
      <c r="O87" s="85"/>
      <c r="P87" s="214">
        <f>O87*H87</f>
        <v>0</v>
      </c>
      <c r="Q87" s="214">
        <v>0</v>
      </c>
      <c r="R87" s="214">
        <f>Q87*H87</f>
        <v>0</v>
      </c>
      <c r="S87" s="214">
        <v>0</v>
      </c>
      <c r="T87" s="215">
        <f>S87*H87</f>
        <v>0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R87" s="216" t="s">
        <v>116</v>
      </c>
      <c r="AT87" s="216" t="s">
        <v>111</v>
      </c>
      <c r="AU87" s="216" t="s">
        <v>82</v>
      </c>
      <c r="AY87" s="17" t="s">
        <v>109</v>
      </c>
      <c r="BE87" s="217">
        <f>IF(N87="základní",J87,0)</f>
        <v>0</v>
      </c>
      <c r="BF87" s="217">
        <f>IF(N87="snížená",J87,0)</f>
        <v>0</v>
      </c>
      <c r="BG87" s="217">
        <f>IF(N87="zákl. přenesená",J87,0)</f>
        <v>0</v>
      </c>
      <c r="BH87" s="217">
        <f>IF(N87="sníž. přenesená",J87,0)</f>
        <v>0</v>
      </c>
      <c r="BI87" s="217">
        <f>IF(N87="nulová",J87,0)</f>
        <v>0</v>
      </c>
      <c r="BJ87" s="17" t="s">
        <v>116</v>
      </c>
      <c r="BK87" s="217">
        <f>ROUND(I87*H87,2)</f>
        <v>0</v>
      </c>
      <c r="BL87" s="17" t="s">
        <v>116</v>
      </c>
      <c r="BM87" s="216" t="s">
        <v>127</v>
      </c>
    </row>
    <row r="88" spans="1:65" s="2" customFormat="1" ht="21.75" customHeight="1">
      <c r="A88" s="38"/>
      <c r="B88" s="39"/>
      <c r="C88" s="205" t="s">
        <v>116</v>
      </c>
      <c r="D88" s="205" t="s">
        <v>111</v>
      </c>
      <c r="E88" s="206" t="s">
        <v>128</v>
      </c>
      <c r="F88" s="207" t="s">
        <v>129</v>
      </c>
      <c r="G88" s="208" t="s">
        <v>130</v>
      </c>
      <c r="H88" s="209">
        <v>51</v>
      </c>
      <c r="I88" s="210"/>
      <c r="J88" s="211">
        <f>ROUND(I88*H88,2)</f>
        <v>0</v>
      </c>
      <c r="K88" s="207" t="s">
        <v>115</v>
      </c>
      <c r="L88" s="44"/>
      <c r="M88" s="212" t="s">
        <v>21</v>
      </c>
      <c r="N88" s="213" t="s">
        <v>46</v>
      </c>
      <c r="O88" s="85"/>
      <c r="P88" s="214">
        <f>O88*H88</f>
        <v>0</v>
      </c>
      <c r="Q88" s="214">
        <v>0</v>
      </c>
      <c r="R88" s="214">
        <f>Q88*H88</f>
        <v>0</v>
      </c>
      <c r="S88" s="214">
        <v>0</v>
      </c>
      <c r="T88" s="215">
        <f>S88*H88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216" t="s">
        <v>116</v>
      </c>
      <c r="AT88" s="216" t="s">
        <v>111</v>
      </c>
      <c r="AU88" s="216" t="s">
        <v>82</v>
      </c>
      <c r="AY88" s="17" t="s">
        <v>109</v>
      </c>
      <c r="BE88" s="217">
        <f>IF(N88="základní",J88,0)</f>
        <v>0</v>
      </c>
      <c r="BF88" s="217">
        <f>IF(N88="snížená",J88,0)</f>
        <v>0</v>
      </c>
      <c r="BG88" s="217">
        <f>IF(N88="zákl. přenesená",J88,0)</f>
        <v>0</v>
      </c>
      <c r="BH88" s="217">
        <f>IF(N88="sníž. přenesená",J88,0)</f>
        <v>0</v>
      </c>
      <c r="BI88" s="217">
        <f>IF(N88="nulová",J88,0)</f>
        <v>0</v>
      </c>
      <c r="BJ88" s="17" t="s">
        <v>116</v>
      </c>
      <c r="BK88" s="217">
        <f>ROUND(I88*H88,2)</f>
        <v>0</v>
      </c>
      <c r="BL88" s="17" t="s">
        <v>116</v>
      </c>
      <c r="BM88" s="216" t="s">
        <v>131</v>
      </c>
    </row>
    <row r="89" spans="1:47" s="2" customFormat="1" ht="12">
      <c r="A89" s="38"/>
      <c r="B89" s="39"/>
      <c r="C89" s="40"/>
      <c r="D89" s="218" t="s">
        <v>118</v>
      </c>
      <c r="E89" s="40"/>
      <c r="F89" s="219" t="s">
        <v>132</v>
      </c>
      <c r="G89" s="40"/>
      <c r="H89" s="40"/>
      <c r="I89" s="220"/>
      <c r="J89" s="40"/>
      <c r="K89" s="40"/>
      <c r="L89" s="44"/>
      <c r="M89" s="221"/>
      <c r="N89" s="222"/>
      <c r="O89" s="85"/>
      <c r="P89" s="85"/>
      <c r="Q89" s="85"/>
      <c r="R89" s="85"/>
      <c r="S89" s="85"/>
      <c r="T89" s="86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T89" s="17" t="s">
        <v>118</v>
      </c>
      <c r="AU89" s="17" t="s">
        <v>82</v>
      </c>
    </row>
    <row r="90" spans="1:51" s="13" customFormat="1" ht="12">
      <c r="A90" s="13"/>
      <c r="B90" s="223"/>
      <c r="C90" s="224"/>
      <c r="D90" s="225" t="s">
        <v>133</v>
      </c>
      <c r="E90" s="226" t="s">
        <v>21</v>
      </c>
      <c r="F90" s="227" t="s">
        <v>134</v>
      </c>
      <c r="G90" s="224"/>
      <c r="H90" s="228">
        <v>1</v>
      </c>
      <c r="I90" s="229"/>
      <c r="J90" s="224"/>
      <c r="K90" s="224"/>
      <c r="L90" s="230"/>
      <c r="M90" s="231"/>
      <c r="N90" s="232"/>
      <c r="O90" s="232"/>
      <c r="P90" s="232"/>
      <c r="Q90" s="232"/>
      <c r="R90" s="232"/>
      <c r="S90" s="232"/>
      <c r="T90" s="23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34" t="s">
        <v>133</v>
      </c>
      <c r="AU90" s="234" t="s">
        <v>82</v>
      </c>
      <c r="AV90" s="13" t="s">
        <v>82</v>
      </c>
      <c r="AW90" s="13" t="s">
        <v>34</v>
      </c>
      <c r="AX90" s="13" t="s">
        <v>73</v>
      </c>
      <c r="AY90" s="234" t="s">
        <v>109</v>
      </c>
    </row>
    <row r="91" spans="1:51" s="13" customFormat="1" ht="12">
      <c r="A91" s="13"/>
      <c r="B91" s="223"/>
      <c r="C91" s="224"/>
      <c r="D91" s="225" t="s">
        <v>133</v>
      </c>
      <c r="E91" s="226" t="s">
        <v>21</v>
      </c>
      <c r="F91" s="227" t="s">
        <v>135</v>
      </c>
      <c r="G91" s="224"/>
      <c r="H91" s="228">
        <v>3</v>
      </c>
      <c r="I91" s="229"/>
      <c r="J91" s="224"/>
      <c r="K91" s="224"/>
      <c r="L91" s="230"/>
      <c r="M91" s="231"/>
      <c r="N91" s="232"/>
      <c r="O91" s="232"/>
      <c r="P91" s="232"/>
      <c r="Q91" s="232"/>
      <c r="R91" s="232"/>
      <c r="S91" s="232"/>
      <c r="T91" s="23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4" t="s">
        <v>133</v>
      </c>
      <c r="AU91" s="234" t="s">
        <v>82</v>
      </c>
      <c r="AV91" s="13" t="s">
        <v>82</v>
      </c>
      <c r="AW91" s="13" t="s">
        <v>34</v>
      </c>
      <c r="AX91" s="13" t="s">
        <v>73</v>
      </c>
      <c r="AY91" s="234" t="s">
        <v>109</v>
      </c>
    </row>
    <row r="92" spans="1:51" s="13" customFormat="1" ht="12">
      <c r="A92" s="13"/>
      <c r="B92" s="223"/>
      <c r="C92" s="224"/>
      <c r="D92" s="225" t="s">
        <v>133</v>
      </c>
      <c r="E92" s="226" t="s">
        <v>21</v>
      </c>
      <c r="F92" s="227" t="s">
        <v>136</v>
      </c>
      <c r="G92" s="224"/>
      <c r="H92" s="228">
        <v>3</v>
      </c>
      <c r="I92" s="229"/>
      <c r="J92" s="224"/>
      <c r="K92" s="224"/>
      <c r="L92" s="230"/>
      <c r="M92" s="231"/>
      <c r="N92" s="232"/>
      <c r="O92" s="232"/>
      <c r="P92" s="232"/>
      <c r="Q92" s="232"/>
      <c r="R92" s="232"/>
      <c r="S92" s="232"/>
      <c r="T92" s="23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4" t="s">
        <v>133</v>
      </c>
      <c r="AU92" s="234" t="s">
        <v>82</v>
      </c>
      <c r="AV92" s="13" t="s">
        <v>82</v>
      </c>
      <c r="AW92" s="13" t="s">
        <v>34</v>
      </c>
      <c r="AX92" s="13" t="s">
        <v>73</v>
      </c>
      <c r="AY92" s="234" t="s">
        <v>109</v>
      </c>
    </row>
    <row r="93" spans="1:51" s="13" customFormat="1" ht="12">
      <c r="A93" s="13"/>
      <c r="B93" s="223"/>
      <c r="C93" s="224"/>
      <c r="D93" s="225" t="s">
        <v>133</v>
      </c>
      <c r="E93" s="226" t="s">
        <v>21</v>
      </c>
      <c r="F93" s="227" t="s">
        <v>137</v>
      </c>
      <c r="G93" s="224"/>
      <c r="H93" s="228">
        <v>1</v>
      </c>
      <c r="I93" s="229"/>
      <c r="J93" s="224"/>
      <c r="K93" s="224"/>
      <c r="L93" s="230"/>
      <c r="M93" s="231"/>
      <c r="N93" s="232"/>
      <c r="O93" s="232"/>
      <c r="P93" s="232"/>
      <c r="Q93" s="232"/>
      <c r="R93" s="232"/>
      <c r="S93" s="232"/>
      <c r="T93" s="23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4" t="s">
        <v>133</v>
      </c>
      <c r="AU93" s="234" t="s">
        <v>82</v>
      </c>
      <c r="AV93" s="13" t="s">
        <v>82</v>
      </c>
      <c r="AW93" s="13" t="s">
        <v>34</v>
      </c>
      <c r="AX93" s="13" t="s">
        <v>73</v>
      </c>
      <c r="AY93" s="234" t="s">
        <v>109</v>
      </c>
    </row>
    <row r="94" spans="1:51" s="13" customFormat="1" ht="12">
      <c r="A94" s="13"/>
      <c r="B94" s="223"/>
      <c r="C94" s="224"/>
      <c r="D94" s="225" t="s">
        <v>133</v>
      </c>
      <c r="E94" s="226" t="s">
        <v>21</v>
      </c>
      <c r="F94" s="227" t="s">
        <v>138</v>
      </c>
      <c r="G94" s="224"/>
      <c r="H94" s="228">
        <v>1</v>
      </c>
      <c r="I94" s="229"/>
      <c r="J94" s="224"/>
      <c r="K94" s="224"/>
      <c r="L94" s="230"/>
      <c r="M94" s="231"/>
      <c r="N94" s="232"/>
      <c r="O94" s="232"/>
      <c r="P94" s="232"/>
      <c r="Q94" s="232"/>
      <c r="R94" s="232"/>
      <c r="S94" s="232"/>
      <c r="T94" s="23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4" t="s">
        <v>133</v>
      </c>
      <c r="AU94" s="234" t="s">
        <v>82</v>
      </c>
      <c r="AV94" s="13" t="s">
        <v>82</v>
      </c>
      <c r="AW94" s="13" t="s">
        <v>34</v>
      </c>
      <c r="AX94" s="13" t="s">
        <v>73</v>
      </c>
      <c r="AY94" s="234" t="s">
        <v>109</v>
      </c>
    </row>
    <row r="95" spans="1:51" s="13" customFormat="1" ht="12">
      <c r="A95" s="13"/>
      <c r="B95" s="223"/>
      <c r="C95" s="224"/>
      <c r="D95" s="225" t="s">
        <v>133</v>
      </c>
      <c r="E95" s="226" t="s">
        <v>21</v>
      </c>
      <c r="F95" s="227" t="s">
        <v>139</v>
      </c>
      <c r="G95" s="224"/>
      <c r="H95" s="228">
        <v>2</v>
      </c>
      <c r="I95" s="229"/>
      <c r="J95" s="224"/>
      <c r="K95" s="224"/>
      <c r="L95" s="230"/>
      <c r="M95" s="231"/>
      <c r="N95" s="232"/>
      <c r="O95" s="232"/>
      <c r="P95" s="232"/>
      <c r="Q95" s="232"/>
      <c r="R95" s="232"/>
      <c r="S95" s="232"/>
      <c r="T95" s="23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4" t="s">
        <v>133</v>
      </c>
      <c r="AU95" s="234" t="s">
        <v>82</v>
      </c>
      <c r="AV95" s="13" t="s">
        <v>82</v>
      </c>
      <c r="AW95" s="13" t="s">
        <v>34</v>
      </c>
      <c r="AX95" s="13" t="s">
        <v>73</v>
      </c>
      <c r="AY95" s="234" t="s">
        <v>109</v>
      </c>
    </row>
    <row r="96" spans="1:51" s="13" customFormat="1" ht="12">
      <c r="A96" s="13"/>
      <c r="B96" s="223"/>
      <c r="C96" s="224"/>
      <c r="D96" s="225" t="s">
        <v>133</v>
      </c>
      <c r="E96" s="226" t="s">
        <v>21</v>
      </c>
      <c r="F96" s="227" t="s">
        <v>140</v>
      </c>
      <c r="G96" s="224"/>
      <c r="H96" s="228">
        <v>1</v>
      </c>
      <c r="I96" s="229"/>
      <c r="J96" s="224"/>
      <c r="K96" s="224"/>
      <c r="L96" s="230"/>
      <c r="M96" s="231"/>
      <c r="N96" s="232"/>
      <c r="O96" s="232"/>
      <c r="P96" s="232"/>
      <c r="Q96" s="232"/>
      <c r="R96" s="232"/>
      <c r="S96" s="232"/>
      <c r="T96" s="23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4" t="s">
        <v>133</v>
      </c>
      <c r="AU96" s="234" t="s">
        <v>82</v>
      </c>
      <c r="AV96" s="13" t="s">
        <v>82</v>
      </c>
      <c r="AW96" s="13" t="s">
        <v>34</v>
      </c>
      <c r="AX96" s="13" t="s">
        <v>73</v>
      </c>
      <c r="AY96" s="234" t="s">
        <v>109</v>
      </c>
    </row>
    <row r="97" spans="1:51" s="13" customFormat="1" ht="12">
      <c r="A97" s="13"/>
      <c r="B97" s="223"/>
      <c r="C97" s="224"/>
      <c r="D97" s="225" t="s">
        <v>133</v>
      </c>
      <c r="E97" s="226" t="s">
        <v>21</v>
      </c>
      <c r="F97" s="227" t="s">
        <v>141</v>
      </c>
      <c r="G97" s="224"/>
      <c r="H97" s="228">
        <v>1</v>
      </c>
      <c r="I97" s="229"/>
      <c r="J97" s="224"/>
      <c r="K97" s="224"/>
      <c r="L97" s="230"/>
      <c r="M97" s="231"/>
      <c r="N97" s="232"/>
      <c r="O97" s="232"/>
      <c r="P97" s="232"/>
      <c r="Q97" s="232"/>
      <c r="R97" s="232"/>
      <c r="S97" s="232"/>
      <c r="T97" s="23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4" t="s">
        <v>133</v>
      </c>
      <c r="AU97" s="234" t="s">
        <v>82</v>
      </c>
      <c r="AV97" s="13" t="s">
        <v>82</v>
      </c>
      <c r="AW97" s="13" t="s">
        <v>34</v>
      </c>
      <c r="AX97" s="13" t="s">
        <v>73</v>
      </c>
      <c r="AY97" s="234" t="s">
        <v>109</v>
      </c>
    </row>
    <row r="98" spans="1:51" s="13" customFormat="1" ht="12">
      <c r="A98" s="13"/>
      <c r="B98" s="223"/>
      <c r="C98" s="224"/>
      <c r="D98" s="225" t="s">
        <v>133</v>
      </c>
      <c r="E98" s="226" t="s">
        <v>21</v>
      </c>
      <c r="F98" s="227" t="s">
        <v>142</v>
      </c>
      <c r="G98" s="224"/>
      <c r="H98" s="228">
        <v>2</v>
      </c>
      <c r="I98" s="229"/>
      <c r="J98" s="224"/>
      <c r="K98" s="224"/>
      <c r="L98" s="230"/>
      <c r="M98" s="231"/>
      <c r="N98" s="232"/>
      <c r="O98" s="232"/>
      <c r="P98" s="232"/>
      <c r="Q98" s="232"/>
      <c r="R98" s="232"/>
      <c r="S98" s="232"/>
      <c r="T98" s="23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4" t="s">
        <v>133</v>
      </c>
      <c r="AU98" s="234" t="s">
        <v>82</v>
      </c>
      <c r="AV98" s="13" t="s">
        <v>82</v>
      </c>
      <c r="AW98" s="13" t="s">
        <v>34</v>
      </c>
      <c r="AX98" s="13" t="s">
        <v>73</v>
      </c>
      <c r="AY98" s="234" t="s">
        <v>109</v>
      </c>
    </row>
    <row r="99" spans="1:51" s="13" customFormat="1" ht="12">
      <c r="A99" s="13"/>
      <c r="B99" s="223"/>
      <c r="C99" s="224"/>
      <c r="D99" s="225" t="s">
        <v>133</v>
      </c>
      <c r="E99" s="226" t="s">
        <v>21</v>
      </c>
      <c r="F99" s="227" t="s">
        <v>143</v>
      </c>
      <c r="G99" s="224"/>
      <c r="H99" s="228">
        <v>2</v>
      </c>
      <c r="I99" s="229"/>
      <c r="J99" s="224"/>
      <c r="K99" s="224"/>
      <c r="L99" s="230"/>
      <c r="M99" s="231"/>
      <c r="N99" s="232"/>
      <c r="O99" s="232"/>
      <c r="P99" s="232"/>
      <c r="Q99" s="232"/>
      <c r="R99" s="232"/>
      <c r="S99" s="232"/>
      <c r="T99" s="23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4" t="s">
        <v>133</v>
      </c>
      <c r="AU99" s="234" t="s">
        <v>82</v>
      </c>
      <c r="AV99" s="13" t="s">
        <v>82</v>
      </c>
      <c r="AW99" s="13" t="s">
        <v>34</v>
      </c>
      <c r="AX99" s="13" t="s">
        <v>73</v>
      </c>
      <c r="AY99" s="234" t="s">
        <v>109</v>
      </c>
    </row>
    <row r="100" spans="1:51" s="13" customFormat="1" ht="12">
      <c r="A100" s="13"/>
      <c r="B100" s="223"/>
      <c r="C100" s="224"/>
      <c r="D100" s="225" t="s">
        <v>133</v>
      </c>
      <c r="E100" s="226" t="s">
        <v>21</v>
      </c>
      <c r="F100" s="227" t="s">
        <v>144</v>
      </c>
      <c r="G100" s="224"/>
      <c r="H100" s="228">
        <v>1</v>
      </c>
      <c r="I100" s="229"/>
      <c r="J100" s="224"/>
      <c r="K100" s="224"/>
      <c r="L100" s="230"/>
      <c r="M100" s="231"/>
      <c r="N100" s="232"/>
      <c r="O100" s="232"/>
      <c r="P100" s="232"/>
      <c r="Q100" s="232"/>
      <c r="R100" s="232"/>
      <c r="S100" s="232"/>
      <c r="T100" s="23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4" t="s">
        <v>133</v>
      </c>
      <c r="AU100" s="234" t="s">
        <v>82</v>
      </c>
      <c r="AV100" s="13" t="s">
        <v>82</v>
      </c>
      <c r="AW100" s="13" t="s">
        <v>34</v>
      </c>
      <c r="AX100" s="13" t="s">
        <v>73</v>
      </c>
      <c r="AY100" s="234" t="s">
        <v>109</v>
      </c>
    </row>
    <row r="101" spans="1:51" s="13" customFormat="1" ht="12">
      <c r="A101" s="13"/>
      <c r="B101" s="223"/>
      <c r="C101" s="224"/>
      <c r="D101" s="225" t="s">
        <v>133</v>
      </c>
      <c r="E101" s="226" t="s">
        <v>21</v>
      </c>
      <c r="F101" s="227" t="s">
        <v>145</v>
      </c>
      <c r="G101" s="224"/>
      <c r="H101" s="228">
        <v>2</v>
      </c>
      <c r="I101" s="229"/>
      <c r="J101" s="224"/>
      <c r="K101" s="224"/>
      <c r="L101" s="230"/>
      <c r="M101" s="231"/>
      <c r="N101" s="232"/>
      <c r="O101" s="232"/>
      <c r="P101" s="232"/>
      <c r="Q101" s="232"/>
      <c r="R101" s="232"/>
      <c r="S101" s="232"/>
      <c r="T101" s="23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4" t="s">
        <v>133</v>
      </c>
      <c r="AU101" s="234" t="s">
        <v>82</v>
      </c>
      <c r="AV101" s="13" t="s">
        <v>82</v>
      </c>
      <c r="AW101" s="13" t="s">
        <v>34</v>
      </c>
      <c r="AX101" s="13" t="s">
        <v>73</v>
      </c>
      <c r="AY101" s="234" t="s">
        <v>109</v>
      </c>
    </row>
    <row r="102" spans="1:51" s="13" customFormat="1" ht="12">
      <c r="A102" s="13"/>
      <c r="B102" s="223"/>
      <c r="C102" s="224"/>
      <c r="D102" s="225" t="s">
        <v>133</v>
      </c>
      <c r="E102" s="226" t="s">
        <v>21</v>
      </c>
      <c r="F102" s="227" t="s">
        <v>146</v>
      </c>
      <c r="G102" s="224"/>
      <c r="H102" s="228">
        <v>10</v>
      </c>
      <c r="I102" s="229"/>
      <c r="J102" s="224"/>
      <c r="K102" s="224"/>
      <c r="L102" s="230"/>
      <c r="M102" s="231"/>
      <c r="N102" s="232"/>
      <c r="O102" s="232"/>
      <c r="P102" s="232"/>
      <c r="Q102" s="232"/>
      <c r="R102" s="232"/>
      <c r="S102" s="232"/>
      <c r="T102" s="23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4" t="s">
        <v>133</v>
      </c>
      <c r="AU102" s="234" t="s">
        <v>82</v>
      </c>
      <c r="AV102" s="13" t="s">
        <v>82</v>
      </c>
      <c r="AW102" s="13" t="s">
        <v>34</v>
      </c>
      <c r="AX102" s="13" t="s">
        <v>73</v>
      </c>
      <c r="AY102" s="234" t="s">
        <v>109</v>
      </c>
    </row>
    <row r="103" spans="1:51" s="13" customFormat="1" ht="12">
      <c r="A103" s="13"/>
      <c r="B103" s="223"/>
      <c r="C103" s="224"/>
      <c r="D103" s="225" t="s">
        <v>133</v>
      </c>
      <c r="E103" s="226" t="s">
        <v>21</v>
      </c>
      <c r="F103" s="227" t="s">
        <v>147</v>
      </c>
      <c r="G103" s="224"/>
      <c r="H103" s="228">
        <v>6</v>
      </c>
      <c r="I103" s="229"/>
      <c r="J103" s="224"/>
      <c r="K103" s="224"/>
      <c r="L103" s="230"/>
      <c r="M103" s="231"/>
      <c r="N103" s="232"/>
      <c r="O103" s="232"/>
      <c r="P103" s="232"/>
      <c r="Q103" s="232"/>
      <c r="R103" s="232"/>
      <c r="S103" s="232"/>
      <c r="T103" s="23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4" t="s">
        <v>133</v>
      </c>
      <c r="AU103" s="234" t="s">
        <v>82</v>
      </c>
      <c r="AV103" s="13" t="s">
        <v>82</v>
      </c>
      <c r="AW103" s="13" t="s">
        <v>34</v>
      </c>
      <c r="AX103" s="13" t="s">
        <v>73</v>
      </c>
      <c r="AY103" s="234" t="s">
        <v>109</v>
      </c>
    </row>
    <row r="104" spans="1:51" s="13" customFormat="1" ht="12">
      <c r="A104" s="13"/>
      <c r="B104" s="223"/>
      <c r="C104" s="224"/>
      <c r="D104" s="225" t="s">
        <v>133</v>
      </c>
      <c r="E104" s="226" t="s">
        <v>21</v>
      </c>
      <c r="F104" s="227" t="s">
        <v>148</v>
      </c>
      <c r="G104" s="224"/>
      <c r="H104" s="228">
        <v>2</v>
      </c>
      <c r="I104" s="229"/>
      <c r="J104" s="224"/>
      <c r="K104" s="224"/>
      <c r="L104" s="230"/>
      <c r="M104" s="231"/>
      <c r="N104" s="232"/>
      <c r="O104" s="232"/>
      <c r="P104" s="232"/>
      <c r="Q104" s="232"/>
      <c r="R104" s="232"/>
      <c r="S104" s="232"/>
      <c r="T104" s="23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4" t="s">
        <v>133</v>
      </c>
      <c r="AU104" s="234" t="s">
        <v>82</v>
      </c>
      <c r="AV104" s="13" t="s">
        <v>82</v>
      </c>
      <c r="AW104" s="13" t="s">
        <v>34</v>
      </c>
      <c r="AX104" s="13" t="s">
        <v>73</v>
      </c>
      <c r="AY104" s="234" t="s">
        <v>109</v>
      </c>
    </row>
    <row r="105" spans="1:51" s="13" customFormat="1" ht="12">
      <c r="A105" s="13"/>
      <c r="B105" s="223"/>
      <c r="C105" s="224"/>
      <c r="D105" s="225" t="s">
        <v>133</v>
      </c>
      <c r="E105" s="226" t="s">
        <v>21</v>
      </c>
      <c r="F105" s="227" t="s">
        <v>149</v>
      </c>
      <c r="G105" s="224"/>
      <c r="H105" s="228">
        <v>2</v>
      </c>
      <c r="I105" s="229"/>
      <c r="J105" s="224"/>
      <c r="K105" s="224"/>
      <c r="L105" s="230"/>
      <c r="M105" s="231"/>
      <c r="N105" s="232"/>
      <c r="O105" s="232"/>
      <c r="P105" s="232"/>
      <c r="Q105" s="232"/>
      <c r="R105" s="232"/>
      <c r="S105" s="232"/>
      <c r="T105" s="23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4" t="s">
        <v>133</v>
      </c>
      <c r="AU105" s="234" t="s">
        <v>82</v>
      </c>
      <c r="AV105" s="13" t="s">
        <v>82</v>
      </c>
      <c r="AW105" s="13" t="s">
        <v>34</v>
      </c>
      <c r="AX105" s="13" t="s">
        <v>73</v>
      </c>
      <c r="AY105" s="234" t="s">
        <v>109</v>
      </c>
    </row>
    <row r="106" spans="1:51" s="13" customFormat="1" ht="12">
      <c r="A106" s="13"/>
      <c r="B106" s="223"/>
      <c r="C106" s="224"/>
      <c r="D106" s="225" t="s">
        <v>133</v>
      </c>
      <c r="E106" s="226" t="s">
        <v>21</v>
      </c>
      <c r="F106" s="227" t="s">
        <v>150</v>
      </c>
      <c r="G106" s="224"/>
      <c r="H106" s="228">
        <v>2</v>
      </c>
      <c r="I106" s="229"/>
      <c r="J106" s="224"/>
      <c r="K106" s="224"/>
      <c r="L106" s="230"/>
      <c r="M106" s="231"/>
      <c r="N106" s="232"/>
      <c r="O106" s="232"/>
      <c r="P106" s="232"/>
      <c r="Q106" s="232"/>
      <c r="R106" s="232"/>
      <c r="S106" s="232"/>
      <c r="T106" s="23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4" t="s">
        <v>133</v>
      </c>
      <c r="AU106" s="234" t="s">
        <v>82</v>
      </c>
      <c r="AV106" s="13" t="s">
        <v>82</v>
      </c>
      <c r="AW106" s="13" t="s">
        <v>34</v>
      </c>
      <c r="AX106" s="13" t="s">
        <v>73</v>
      </c>
      <c r="AY106" s="234" t="s">
        <v>109</v>
      </c>
    </row>
    <row r="107" spans="1:51" s="13" customFormat="1" ht="12">
      <c r="A107" s="13"/>
      <c r="B107" s="223"/>
      <c r="C107" s="224"/>
      <c r="D107" s="225" t="s">
        <v>133</v>
      </c>
      <c r="E107" s="226" t="s">
        <v>21</v>
      </c>
      <c r="F107" s="227" t="s">
        <v>151</v>
      </c>
      <c r="G107" s="224"/>
      <c r="H107" s="228">
        <v>1</v>
      </c>
      <c r="I107" s="229"/>
      <c r="J107" s="224"/>
      <c r="K107" s="224"/>
      <c r="L107" s="230"/>
      <c r="M107" s="231"/>
      <c r="N107" s="232"/>
      <c r="O107" s="232"/>
      <c r="P107" s="232"/>
      <c r="Q107" s="232"/>
      <c r="R107" s="232"/>
      <c r="S107" s="232"/>
      <c r="T107" s="23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4" t="s">
        <v>133</v>
      </c>
      <c r="AU107" s="234" t="s">
        <v>82</v>
      </c>
      <c r="AV107" s="13" t="s">
        <v>82</v>
      </c>
      <c r="AW107" s="13" t="s">
        <v>34</v>
      </c>
      <c r="AX107" s="13" t="s">
        <v>73</v>
      </c>
      <c r="AY107" s="234" t="s">
        <v>109</v>
      </c>
    </row>
    <row r="108" spans="1:51" s="13" customFormat="1" ht="12">
      <c r="A108" s="13"/>
      <c r="B108" s="223"/>
      <c r="C108" s="224"/>
      <c r="D108" s="225" t="s">
        <v>133</v>
      </c>
      <c r="E108" s="226" t="s">
        <v>21</v>
      </c>
      <c r="F108" s="227" t="s">
        <v>152</v>
      </c>
      <c r="G108" s="224"/>
      <c r="H108" s="228">
        <v>3</v>
      </c>
      <c r="I108" s="229"/>
      <c r="J108" s="224"/>
      <c r="K108" s="224"/>
      <c r="L108" s="230"/>
      <c r="M108" s="231"/>
      <c r="N108" s="232"/>
      <c r="O108" s="232"/>
      <c r="P108" s="232"/>
      <c r="Q108" s="232"/>
      <c r="R108" s="232"/>
      <c r="S108" s="232"/>
      <c r="T108" s="23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4" t="s">
        <v>133</v>
      </c>
      <c r="AU108" s="234" t="s">
        <v>82</v>
      </c>
      <c r="AV108" s="13" t="s">
        <v>82</v>
      </c>
      <c r="AW108" s="13" t="s">
        <v>34</v>
      </c>
      <c r="AX108" s="13" t="s">
        <v>73</v>
      </c>
      <c r="AY108" s="234" t="s">
        <v>109</v>
      </c>
    </row>
    <row r="109" spans="1:51" s="13" customFormat="1" ht="12">
      <c r="A109" s="13"/>
      <c r="B109" s="223"/>
      <c r="C109" s="224"/>
      <c r="D109" s="225" t="s">
        <v>133</v>
      </c>
      <c r="E109" s="226" t="s">
        <v>21</v>
      </c>
      <c r="F109" s="227" t="s">
        <v>153</v>
      </c>
      <c r="G109" s="224"/>
      <c r="H109" s="228">
        <v>3</v>
      </c>
      <c r="I109" s="229"/>
      <c r="J109" s="224"/>
      <c r="K109" s="224"/>
      <c r="L109" s="230"/>
      <c r="M109" s="231"/>
      <c r="N109" s="232"/>
      <c r="O109" s="232"/>
      <c r="P109" s="232"/>
      <c r="Q109" s="232"/>
      <c r="R109" s="232"/>
      <c r="S109" s="232"/>
      <c r="T109" s="23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4" t="s">
        <v>133</v>
      </c>
      <c r="AU109" s="234" t="s">
        <v>82</v>
      </c>
      <c r="AV109" s="13" t="s">
        <v>82</v>
      </c>
      <c r="AW109" s="13" t="s">
        <v>34</v>
      </c>
      <c r="AX109" s="13" t="s">
        <v>73</v>
      </c>
      <c r="AY109" s="234" t="s">
        <v>109</v>
      </c>
    </row>
    <row r="110" spans="1:51" s="13" customFormat="1" ht="12">
      <c r="A110" s="13"/>
      <c r="B110" s="223"/>
      <c r="C110" s="224"/>
      <c r="D110" s="225" t="s">
        <v>133</v>
      </c>
      <c r="E110" s="226" t="s">
        <v>21</v>
      </c>
      <c r="F110" s="227" t="s">
        <v>154</v>
      </c>
      <c r="G110" s="224"/>
      <c r="H110" s="228">
        <v>1</v>
      </c>
      <c r="I110" s="229"/>
      <c r="J110" s="224"/>
      <c r="K110" s="224"/>
      <c r="L110" s="230"/>
      <c r="M110" s="231"/>
      <c r="N110" s="232"/>
      <c r="O110" s="232"/>
      <c r="P110" s="232"/>
      <c r="Q110" s="232"/>
      <c r="R110" s="232"/>
      <c r="S110" s="232"/>
      <c r="T110" s="23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4" t="s">
        <v>133</v>
      </c>
      <c r="AU110" s="234" t="s">
        <v>82</v>
      </c>
      <c r="AV110" s="13" t="s">
        <v>82</v>
      </c>
      <c r="AW110" s="13" t="s">
        <v>34</v>
      </c>
      <c r="AX110" s="13" t="s">
        <v>73</v>
      </c>
      <c r="AY110" s="234" t="s">
        <v>109</v>
      </c>
    </row>
    <row r="111" spans="1:51" s="13" customFormat="1" ht="12">
      <c r="A111" s="13"/>
      <c r="B111" s="223"/>
      <c r="C111" s="224"/>
      <c r="D111" s="225" t="s">
        <v>133</v>
      </c>
      <c r="E111" s="226" t="s">
        <v>21</v>
      </c>
      <c r="F111" s="227" t="s">
        <v>155</v>
      </c>
      <c r="G111" s="224"/>
      <c r="H111" s="228">
        <v>1</v>
      </c>
      <c r="I111" s="229"/>
      <c r="J111" s="224"/>
      <c r="K111" s="224"/>
      <c r="L111" s="230"/>
      <c r="M111" s="231"/>
      <c r="N111" s="232"/>
      <c r="O111" s="232"/>
      <c r="P111" s="232"/>
      <c r="Q111" s="232"/>
      <c r="R111" s="232"/>
      <c r="S111" s="232"/>
      <c r="T111" s="23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4" t="s">
        <v>133</v>
      </c>
      <c r="AU111" s="234" t="s">
        <v>82</v>
      </c>
      <c r="AV111" s="13" t="s">
        <v>82</v>
      </c>
      <c r="AW111" s="13" t="s">
        <v>34</v>
      </c>
      <c r="AX111" s="13" t="s">
        <v>73</v>
      </c>
      <c r="AY111" s="234" t="s">
        <v>109</v>
      </c>
    </row>
    <row r="112" spans="1:51" s="14" customFormat="1" ht="12">
      <c r="A112" s="14"/>
      <c r="B112" s="235"/>
      <c r="C112" s="236"/>
      <c r="D112" s="225" t="s">
        <v>133</v>
      </c>
      <c r="E112" s="237" t="s">
        <v>21</v>
      </c>
      <c r="F112" s="238" t="s">
        <v>156</v>
      </c>
      <c r="G112" s="236"/>
      <c r="H112" s="239">
        <v>51</v>
      </c>
      <c r="I112" s="240"/>
      <c r="J112" s="236"/>
      <c r="K112" s="236"/>
      <c r="L112" s="241"/>
      <c r="M112" s="242"/>
      <c r="N112" s="243"/>
      <c r="O112" s="243"/>
      <c r="P112" s="243"/>
      <c r="Q112" s="243"/>
      <c r="R112" s="243"/>
      <c r="S112" s="243"/>
      <c r="T112" s="24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45" t="s">
        <v>133</v>
      </c>
      <c r="AU112" s="245" t="s">
        <v>82</v>
      </c>
      <c r="AV112" s="14" t="s">
        <v>116</v>
      </c>
      <c r="AW112" s="14" t="s">
        <v>34</v>
      </c>
      <c r="AX112" s="14" t="s">
        <v>78</v>
      </c>
      <c r="AY112" s="245" t="s">
        <v>109</v>
      </c>
    </row>
    <row r="113" spans="1:65" s="2" customFormat="1" ht="21.75" customHeight="1">
      <c r="A113" s="38"/>
      <c r="B113" s="39"/>
      <c r="C113" s="205" t="s">
        <v>157</v>
      </c>
      <c r="D113" s="205" t="s">
        <v>111</v>
      </c>
      <c r="E113" s="206" t="s">
        <v>158</v>
      </c>
      <c r="F113" s="207" t="s">
        <v>159</v>
      </c>
      <c r="G113" s="208" t="s">
        <v>130</v>
      </c>
      <c r="H113" s="209">
        <v>9</v>
      </c>
      <c r="I113" s="210"/>
      <c r="J113" s="211">
        <f>ROUND(I113*H113,2)</f>
        <v>0</v>
      </c>
      <c r="K113" s="207" t="s">
        <v>115</v>
      </c>
      <c r="L113" s="44"/>
      <c r="M113" s="212" t="s">
        <v>21</v>
      </c>
      <c r="N113" s="213" t="s">
        <v>46</v>
      </c>
      <c r="O113" s="85"/>
      <c r="P113" s="214">
        <f>O113*H113</f>
        <v>0</v>
      </c>
      <c r="Q113" s="214">
        <v>0</v>
      </c>
      <c r="R113" s="214">
        <f>Q113*H113</f>
        <v>0</v>
      </c>
      <c r="S113" s="214">
        <v>0</v>
      </c>
      <c r="T113" s="215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16" t="s">
        <v>116</v>
      </c>
      <c r="AT113" s="216" t="s">
        <v>111</v>
      </c>
      <c r="AU113" s="216" t="s">
        <v>82</v>
      </c>
      <c r="AY113" s="17" t="s">
        <v>109</v>
      </c>
      <c r="BE113" s="217">
        <f>IF(N113="základní",J113,0)</f>
        <v>0</v>
      </c>
      <c r="BF113" s="217">
        <f>IF(N113="snížená",J113,0)</f>
        <v>0</v>
      </c>
      <c r="BG113" s="217">
        <f>IF(N113="zákl. přenesená",J113,0)</f>
        <v>0</v>
      </c>
      <c r="BH113" s="217">
        <f>IF(N113="sníž. přenesená",J113,0)</f>
        <v>0</v>
      </c>
      <c r="BI113" s="217">
        <f>IF(N113="nulová",J113,0)</f>
        <v>0</v>
      </c>
      <c r="BJ113" s="17" t="s">
        <v>116</v>
      </c>
      <c r="BK113" s="217">
        <f>ROUND(I113*H113,2)</f>
        <v>0</v>
      </c>
      <c r="BL113" s="17" t="s">
        <v>116</v>
      </c>
      <c r="BM113" s="216" t="s">
        <v>160</v>
      </c>
    </row>
    <row r="114" spans="1:47" s="2" customFormat="1" ht="12">
      <c r="A114" s="38"/>
      <c r="B114" s="39"/>
      <c r="C114" s="40"/>
      <c r="D114" s="218" t="s">
        <v>118</v>
      </c>
      <c r="E114" s="40"/>
      <c r="F114" s="219" t="s">
        <v>161</v>
      </c>
      <c r="G114" s="40"/>
      <c r="H114" s="40"/>
      <c r="I114" s="220"/>
      <c r="J114" s="40"/>
      <c r="K114" s="40"/>
      <c r="L114" s="44"/>
      <c r="M114" s="221"/>
      <c r="N114" s="222"/>
      <c r="O114" s="85"/>
      <c r="P114" s="85"/>
      <c r="Q114" s="85"/>
      <c r="R114" s="85"/>
      <c r="S114" s="85"/>
      <c r="T114" s="86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T114" s="17" t="s">
        <v>118</v>
      </c>
      <c r="AU114" s="17" t="s">
        <v>82</v>
      </c>
    </row>
    <row r="115" spans="1:51" s="13" customFormat="1" ht="12">
      <c r="A115" s="13"/>
      <c r="B115" s="223"/>
      <c r="C115" s="224"/>
      <c r="D115" s="225" t="s">
        <v>133</v>
      </c>
      <c r="E115" s="226" t="s">
        <v>21</v>
      </c>
      <c r="F115" s="227" t="s">
        <v>134</v>
      </c>
      <c r="G115" s="224"/>
      <c r="H115" s="228">
        <v>1</v>
      </c>
      <c r="I115" s="229"/>
      <c r="J115" s="224"/>
      <c r="K115" s="224"/>
      <c r="L115" s="230"/>
      <c r="M115" s="231"/>
      <c r="N115" s="232"/>
      <c r="O115" s="232"/>
      <c r="P115" s="232"/>
      <c r="Q115" s="232"/>
      <c r="R115" s="232"/>
      <c r="S115" s="232"/>
      <c r="T115" s="23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4" t="s">
        <v>133</v>
      </c>
      <c r="AU115" s="234" t="s">
        <v>82</v>
      </c>
      <c r="AV115" s="13" t="s">
        <v>82</v>
      </c>
      <c r="AW115" s="13" t="s">
        <v>34</v>
      </c>
      <c r="AX115" s="13" t="s">
        <v>73</v>
      </c>
      <c r="AY115" s="234" t="s">
        <v>109</v>
      </c>
    </row>
    <row r="116" spans="1:51" s="13" customFormat="1" ht="12">
      <c r="A116" s="13"/>
      <c r="B116" s="223"/>
      <c r="C116" s="224"/>
      <c r="D116" s="225" t="s">
        <v>133</v>
      </c>
      <c r="E116" s="226" t="s">
        <v>21</v>
      </c>
      <c r="F116" s="227" t="s">
        <v>162</v>
      </c>
      <c r="G116" s="224"/>
      <c r="H116" s="228">
        <v>2</v>
      </c>
      <c r="I116" s="229"/>
      <c r="J116" s="224"/>
      <c r="K116" s="224"/>
      <c r="L116" s="230"/>
      <c r="M116" s="231"/>
      <c r="N116" s="232"/>
      <c r="O116" s="232"/>
      <c r="P116" s="232"/>
      <c r="Q116" s="232"/>
      <c r="R116" s="232"/>
      <c r="S116" s="232"/>
      <c r="T116" s="23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4" t="s">
        <v>133</v>
      </c>
      <c r="AU116" s="234" t="s">
        <v>82</v>
      </c>
      <c r="AV116" s="13" t="s">
        <v>82</v>
      </c>
      <c r="AW116" s="13" t="s">
        <v>34</v>
      </c>
      <c r="AX116" s="13" t="s">
        <v>73</v>
      </c>
      <c r="AY116" s="234" t="s">
        <v>109</v>
      </c>
    </row>
    <row r="117" spans="1:51" s="13" customFormat="1" ht="12">
      <c r="A117" s="13"/>
      <c r="B117" s="223"/>
      <c r="C117" s="224"/>
      <c r="D117" s="225" t="s">
        <v>133</v>
      </c>
      <c r="E117" s="226" t="s">
        <v>21</v>
      </c>
      <c r="F117" s="227" t="s">
        <v>138</v>
      </c>
      <c r="G117" s="224"/>
      <c r="H117" s="228">
        <v>1</v>
      </c>
      <c r="I117" s="229"/>
      <c r="J117" s="224"/>
      <c r="K117" s="224"/>
      <c r="L117" s="230"/>
      <c r="M117" s="231"/>
      <c r="N117" s="232"/>
      <c r="O117" s="232"/>
      <c r="P117" s="232"/>
      <c r="Q117" s="232"/>
      <c r="R117" s="232"/>
      <c r="S117" s="232"/>
      <c r="T117" s="23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4" t="s">
        <v>133</v>
      </c>
      <c r="AU117" s="234" t="s">
        <v>82</v>
      </c>
      <c r="AV117" s="13" t="s">
        <v>82</v>
      </c>
      <c r="AW117" s="13" t="s">
        <v>34</v>
      </c>
      <c r="AX117" s="13" t="s">
        <v>73</v>
      </c>
      <c r="AY117" s="234" t="s">
        <v>109</v>
      </c>
    </row>
    <row r="118" spans="1:51" s="13" customFormat="1" ht="12">
      <c r="A118" s="13"/>
      <c r="B118" s="223"/>
      <c r="C118" s="224"/>
      <c r="D118" s="225" t="s">
        <v>133</v>
      </c>
      <c r="E118" s="226" t="s">
        <v>21</v>
      </c>
      <c r="F118" s="227" t="s">
        <v>163</v>
      </c>
      <c r="G118" s="224"/>
      <c r="H118" s="228">
        <v>1</v>
      </c>
      <c r="I118" s="229"/>
      <c r="J118" s="224"/>
      <c r="K118" s="224"/>
      <c r="L118" s="230"/>
      <c r="M118" s="231"/>
      <c r="N118" s="232"/>
      <c r="O118" s="232"/>
      <c r="P118" s="232"/>
      <c r="Q118" s="232"/>
      <c r="R118" s="232"/>
      <c r="S118" s="232"/>
      <c r="T118" s="23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4" t="s">
        <v>133</v>
      </c>
      <c r="AU118" s="234" t="s">
        <v>82</v>
      </c>
      <c r="AV118" s="13" t="s">
        <v>82</v>
      </c>
      <c r="AW118" s="13" t="s">
        <v>34</v>
      </c>
      <c r="AX118" s="13" t="s">
        <v>73</v>
      </c>
      <c r="AY118" s="234" t="s">
        <v>109</v>
      </c>
    </row>
    <row r="119" spans="1:51" s="13" customFormat="1" ht="12">
      <c r="A119" s="13"/>
      <c r="B119" s="223"/>
      <c r="C119" s="224"/>
      <c r="D119" s="225" t="s">
        <v>133</v>
      </c>
      <c r="E119" s="226" t="s">
        <v>21</v>
      </c>
      <c r="F119" s="227" t="s">
        <v>164</v>
      </c>
      <c r="G119" s="224"/>
      <c r="H119" s="228">
        <v>1</v>
      </c>
      <c r="I119" s="229"/>
      <c r="J119" s="224"/>
      <c r="K119" s="224"/>
      <c r="L119" s="230"/>
      <c r="M119" s="231"/>
      <c r="N119" s="232"/>
      <c r="O119" s="232"/>
      <c r="P119" s="232"/>
      <c r="Q119" s="232"/>
      <c r="R119" s="232"/>
      <c r="S119" s="232"/>
      <c r="T119" s="23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4" t="s">
        <v>133</v>
      </c>
      <c r="AU119" s="234" t="s">
        <v>82</v>
      </c>
      <c r="AV119" s="13" t="s">
        <v>82</v>
      </c>
      <c r="AW119" s="13" t="s">
        <v>34</v>
      </c>
      <c r="AX119" s="13" t="s">
        <v>73</v>
      </c>
      <c r="AY119" s="234" t="s">
        <v>109</v>
      </c>
    </row>
    <row r="120" spans="1:51" s="13" customFormat="1" ht="12">
      <c r="A120" s="13"/>
      <c r="B120" s="223"/>
      <c r="C120" s="224"/>
      <c r="D120" s="225" t="s">
        <v>133</v>
      </c>
      <c r="E120" s="226" t="s">
        <v>21</v>
      </c>
      <c r="F120" s="227" t="s">
        <v>165</v>
      </c>
      <c r="G120" s="224"/>
      <c r="H120" s="228">
        <v>1</v>
      </c>
      <c r="I120" s="229"/>
      <c r="J120" s="224"/>
      <c r="K120" s="224"/>
      <c r="L120" s="230"/>
      <c r="M120" s="231"/>
      <c r="N120" s="232"/>
      <c r="O120" s="232"/>
      <c r="P120" s="232"/>
      <c r="Q120" s="232"/>
      <c r="R120" s="232"/>
      <c r="S120" s="232"/>
      <c r="T120" s="23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4" t="s">
        <v>133</v>
      </c>
      <c r="AU120" s="234" t="s">
        <v>82</v>
      </c>
      <c r="AV120" s="13" t="s">
        <v>82</v>
      </c>
      <c r="AW120" s="13" t="s">
        <v>34</v>
      </c>
      <c r="AX120" s="13" t="s">
        <v>73</v>
      </c>
      <c r="AY120" s="234" t="s">
        <v>109</v>
      </c>
    </row>
    <row r="121" spans="1:51" s="13" customFormat="1" ht="12">
      <c r="A121" s="13"/>
      <c r="B121" s="223"/>
      <c r="C121" s="224"/>
      <c r="D121" s="225" t="s">
        <v>133</v>
      </c>
      <c r="E121" s="226" t="s">
        <v>21</v>
      </c>
      <c r="F121" s="227" t="s">
        <v>166</v>
      </c>
      <c r="G121" s="224"/>
      <c r="H121" s="228">
        <v>1</v>
      </c>
      <c r="I121" s="229"/>
      <c r="J121" s="224"/>
      <c r="K121" s="224"/>
      <c r="L121" s="230"/>
      <c r="M121" s="231"/>
      <c r="N121" s="232"/>
      <c r="O121" s="232"/>
      <c r="P121" s="232"/>
      <c r="Q121" s="232"/>
      <c r="R121" s="232"/>
      <c r="S121" s="232"/>
      <c r="T121" s="23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4" t="s">
        <v>133</v>
      </c>
      <c r="AU121" s="234" t="s">
        <v>82</v>
      </c>
      <c r="AV121" s="13" t="s">
        <v>82</v>
      </c>
      <c r="AW121" s="13" t="s">
        <v>34</v>
      </c>
      <c r="AX121" s="13" t="s">
        <v>73</v>
      </c>
      <c r="AY121" s="234" t="s">
        <v>109</v>
      </c>
    </row>
    <row r="122" spans="1:51" s="13" customFormat="1" ht="12">
      <c r="A122" s="13"/>
      <c r="B122" s="223"/>
      <c r="C122" s="224"/>
      <c r="D122" s="225" t="s">
        <v>133</v>
      </c>
      <c r="E122" s="226" t="s">
        <v>21</v>
      </c>
      <c r="F122" s="227" t="s">
        <v>151</v>
      </c>
      <c r="G122" s="224"/>
      <c r="H122" s="228">
        <v>1</v>
      </c>
      <c r="I122" s="229"/>
      <c r="J122" s="224"/>
      <c r="K122" s="224"/>
      <c r="L122" s="230"/>
      <c r="M122" s="231"/>
      <c r="N122" s="232"/>
      <c r="O122" s="232"/>
      <c r="P122" s="232"/>
      <c r="Q122" s="232"/>
      <c r="R122" s="232"/>
      <c r="S122" s="232"/>
      <c r="T122" s="23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4" t="s">
        <v>133</v>
      </c>
      <c r="AU122" s="234" t="s">
        <v>82</v>
      </c>
      <c r="AV122" s="13" t="s">
        <v>82</v>
      </c>
      <c r="AW122" s="13" t="s">
        <v>34</v>
      </c>
      <c r="AX122" s="13" t="s">
        <v>73</v>
      </c>
      <c r="AY122" s="234" t="s">
        <v>109</v>
      </c>
    </row>
    <row r="123" spans="1:51" s="14" customFormat="1" ht="12">
      <c r="A123" s="14"/>
      <c r="B123" s="235"/>
      <c r="C123" s="236"/>
      <c r="D123" s="225" t="s">
        <v>133</v>
      </c>
      <c r="E123" s="237" t="s">
        <v>21</v>
      </c>
      <c r="F123" s="238" t="s">
        <v>156</v>
      </c>
      <c r="G123" s="236"/>
      <c r="H123" s="239">
        <v>9</v>
      </c>
      <c r="I123" s="240"/>
      <c r="J123" s="236"/>
      <c r="K123" s="236"/>
      <c r="L123" s="241"/>
      <c r="M123" s="242"/>
      <c r="N123" s="243"/>
      <c r="O123" s="243"/>
      <c r="P123" s="243"/>
      <c r="Q123" s="243"/>
      <c r="R123" s="243"/>
      <c r="S123" s="243"/>
      <c r="T123" s="24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45" t="s">
        <v>133</v>
      </c>
      <c r="AU123" s="245" t="s">
        <v>82</v>
      </c>
      <c r="AV123" s="14" t="s">
        <v>116</v>
      </c>
      <c r="AW123" s="14" t="s">
        <v>34</v>
      </c>
      <c r="AX123" s="14" t="s">
        <v>78</v>
      </c>
      <c r="AY123" s="245" t="s">
        <v>109</v>
      </c>
    </row>
    <row r="124" spans="1:65" s="2" customFormat="1" ht="21.75" customHeight="1">
      <c r="A124" s="38"/>
      <c r="B124" s="39"/>
      <c r="C124" s="205" t="s">
        <v>167</v>
      </c>
      <c r="D124" s="205" t="s">
        <v>111</v>
      </c>
      <c r="E124" s="206" t="s">
        <v>168</v>
      </c>
      <c r="F124" s="207" t="s">
        <v>169</v>
      </c>
      <c r="G124" s="208" t="s">
        <v>130</v>
      </c>
      <c r="H124" s="209">
        <v>1</v>
      </c>
      <c r="I124" s="210"/>
      <c r="J124" s="211">
        <f>ROUND(I124*H124,2)</f>
        <v>0</v>
      </c>
      <c r="K124" s="207" t="s">
        <v>115</v>
      </c>
      <c r="L124" s="44"/>
      <c r="M124" s="212" t="s">
        <v>21</v>
      </c>
      <c r="N124" s="213" t="s">
        <v>46</v>
      </c>
      <c r="O124" s="85"/>
      <c r="P124" s="214">
        <f>O124*H124</f>
        <v>0</v>
      </c>
      <c r="Q124" s="214">
        <v>0</v>
      </c>
      <c r="R124" s="214">
        <f>Q124*H124</f>
        <v>0</v>
      </c>
      <c r="S124" s="214">
        <v>0</v>
      </c>
      <c r="T124" s="215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16" t="s">
        <v>116</v>
      </c>
      <c r="AT124" s="216" t="s">
        <v>111</v>
      </c>
      <c r="AU124" s="216" t="s">
        <v>82</v>
      </c>
      <c r="AY124" s="17" t="s">
        <v>109</v>
      </c>
      <c r="BE124" s="217">
        <f>IF(N124="základní",J124,0)</f>
        <v>0</v>
      </c>
      <c r="BF124" s="217">
        <f>IF(N124="snížená",J124,0)</f>
        <v>0</v>
      </c>
      <c r="BG124" s="217">
        <f>IF(N124="zákl. přenesená",J124,0)</f>
        <v>0</v>
      </c>
      <c r="BH124" s="217">
        <f>IF(N124="sníž. přenesená",J124,0)</f>
        <v>0</v>
      </c>
      <c r="BI124" s="217">
        <f>IF(N124="nulová",J124,0)</f>
        <v>0</v>
      </c>
      <c r="BJ124" s="17" t="s">
        <v>116</v>
      </c>
      <c r="BK124" s="217">
        <f>ROUND(I124*H124,2)</f>
        <v>0</v>
      </c>
      <c r="BL124" s="17" t="s">
        <v>116</v>
      </c>
      <c r="BM124" s="216" t="s">
        <v>170</v>
      </c>
    </row>
    <row r="125" spans="1:47" s="2" customFormat="1" ht="12">
      <c r="A125" s="38"/>
      <c r="B125" s="39"/>
      <c r="C125" s="40"/>
      <c r="D125" s="218" t="s">
        <v>118</v>
      </c>
      <c r="E125" s="40"/>
      <c r="F125" s="219" t="s">
        <v>171</v>
      </c>
      <c r="G125" s="40"/>
      <c r="H125" s="40"/>
      <c r="I125" s="220"/>
      <c r="J125" s="40"/>
      <c r="K125" s="40"/>
      <c r="L125" s="44"/>
      <c r="M125" s="221"/>
      <c r="N125" s="222"/>
      <c r="O125" s="85"/>
      <c r="P125" s="85"/>
      <c r="Q125" s="85"/>
      <c r="R125" s="85"/>
      <c r="S125" s="85"/>
      <c r="T125" s="86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118</v>
      </c>
      <c r="AU125" s="17" t="s">
        <v>82</v>
      </c>
    </row>
    <row r="126" spans="1:51" s="13" customFormat="1" ht="12">
      <c r="A126" s="13"/>
      <c r="B126" s="223"/>
      <c r="C126" s="224"/>
      <c r="D126" s="225" t="s">
        <v>133</v>
      </c>
      <c r="E126" s="226" t="s">
        <v>21</v>
      </c>
      <c r="F126" s="227" t="s">
        <v>164</v>
      </c>
      <c r="G126" s="224"/>
      <c r="H126" s="228">
        <v>1</v>
      </c>
      <c r="I126" s="229"/>
      <c r="J126" s="224"/>
      <c r="K126" s="224"/>
      <c r="L126" s="230"/>
      <c r="M126" s="231"/>
      <c r="N126" s="232"/>
      <c r="O126" s="232"/>
      <c r="P126" s="232"/>
      <c r="Q126" s="232"/>
      <c r="R126" s="232"/>
      <c r="S126" s="232"/>
      <c r="T126" s="23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4" t="s">
        <v>133</v>
      </c>
      <c r="AU126" s="234" t="s">
        <v>82</v>
      </c>
      <c r="AV126" s="13" t="s">
        <v>82</v>
      </c>
      <c r="AW126" s="13" t="s">
        <v>34</v>
      </c>
      <c r="AX126" s="13" t="s">
        <v>73</v>
      </c>
      <c r="AY126" s="234" t="s">
        <v>109</v>
      </c>
    </row>
    <row r="127" spans="1:51" s="14" customFormat="1" ht="12">
      <c r="A127" s="14"/>
      <c r="B127" s="235"/>
      <c r="C127" s="236"/>
      <c r="D127" s="225" t="s">
        <v>133</v>
      </c>
      <c r="E127" s="237" t="s">
        <v>21</v>
      </c>
      <c r="F127" s="238" t="s">
        <v>156</v>
      </c>
      <c r="G127" s="236"/>
      <c r="H127" s="239">
        <v>1</v>
      </c>
      <c r="I127" s="240"/>
      <c r="J127" s="236"/>
      <c r="K127" s="236"/>
      <c r="L127" s="241"/>
      <c r="M127" s="242"/>
      <c r="N127" s="243"/>
      <c r="O127" s="243"/>
      <c r="P127" s="243"/>
      <c r="Q127" s="243"/>
      <c r="R127" s="243"/>
      <c r="S127" s="243"/>
      <c r="T127" s="24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45" t="s">
        <v>133</v>
      </c>
      <c r="AU127" s="245" t="s">
        <v>82</v>
      </c>
      <c r="AV127" s="14" t="s">
        <v>116</v>
      </c>
      <c r="AW127" s="14" t="s">
        <v>34</v>
      </c>
      <c r="AX127" s="14" t="s">
        <v>78</v>
      </c>
      <c r="AY127" s="245" t="s">
        <v>109</v>
      </c>
    </row>
    <row r="128" spans="1:65" s="2" customFormat="1" ht="21.75" customHeight="1">
      <c r="A128" s="38"/>
      <c r="B128" s="39"/>
      <c r="C128" s="205" t="s">
        <v>172</v>
      </c>
      <c r="D128" s="205" t="s">
        <v>111</v>
      </c>
      <c r="E128" s="206" t="s">
        <v>173</v>
      </c>
      <c r="F128" s="207" t="s">
        <v>174</v>
      </c>
      <c r="G128" s="208" t="s">
        <v>130</v>
      </c>
      <c r="H128" s="209">
        <v>2</v>
      </c>
      <c r="I128" s="210"/>
      <c r="J128" s="211">
        <f>ROUND(I128*H128,2)</f>
        <v>0</v>
      </c>
      <c r="K128" s="207" t="s">
        <v>115</v>
      </c>
      <c r="L128" s="44"/>
      <c r="M128" s="212" t="s">
        <v>21</v>
      </c>
      <c r="N128" s="213" t="s">
        <v>46</v>
      </c>
      <c r="O128" s="85"/>
      <c r="P128" s="214">
        <f>O128*H128</f>
        <v>0</v>
      </c>
      <c r="Q128" s="214">
        <v>0</v>
      </c>
      <c r="R128" s="214">
        <f>Q128*H128</f>
        <v>0</v>
      </c>
      <c r="S128" s="214">
        <v>0</v>
      </c>
      <c r="T128" s="215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16" t="s">
        <v>116</v>
      </c>
      <c r="AT128" s="216" t="s">
        <v>111</v>
      </c>
      <c r="AU128" s="216" t="s">
        <v>82</v>
      </c>
      <c r="AY128" s="17" t="s">
        <v>109</v>
      </c>
      <c r="BE128" s="217">
        <f>IF(N128="základní",J128,0)</f>
        <v>0</v>
      </c>
      <c r="BF128" s="217">
        <f>IF(N128="snížená",J128,0)</f>
        <v>0</v>
      </c>
      <c r="BG128" s="217">
        <f>IF(N128="zákl. přenesená",J128,0)</f>
        <v>0</v>
      </c>
      <c r="BH128" s="217">
        <f>IF(N128="sníž. přenesená",J128,0)</f>
        <v>0</v>
      </c>
      <c r="BI128" s="217">
        <f>IF(N128="nulová",J128,0)</f>
        <v>0</v>
      </c>
      <c r="BJ128" s="17" t="s">
        <v>116</v>
      </c>
      <c r="BK128" s="217">
        <f>ROUND(I128*H128,2)</f>
        <v>0</v>
      </c>
      <c r="BL128" s="17" t="s">
        <v>116</v>
      </c>
      <c r="BM128" s="216" t="s">
        <v>175</v>
      </c>
    </row>
    <row r="129" spans="1:47" s="2" customFormat="1" ht="12">
      <c r="A129" s="38"/>
      <c r="B129" s="39"/>
      <c r="C129" s="40"/>
      <c r="D129" s="218" t="s">
        <v>118</v>
      </c>
      <c r="E129" s="40"/>
      <c r="F129" s="219" t="s">
        <v>176</v>
      </c>
      <c r="G129" s="40"/>
      <c r="H129" s="40"/>
      <c r="I129" s="220"/>
      <c r="J129" s="40"/>
      <c r="K129" s="40"/>
      <c r="L129" s="44"/>
      <c r="M129" s="221"/>
      <c r="N129" s="222"/>
      <c r="O129" s="85"/>
      <c r="P129" s="85"/>
      <c r="Q129" s="85"/>
      <c r="R129" s="85"/>
      <c r="S129" s="85"/>
      <c r="T129" s="86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118</v>
      </c>
      <c r="AU129" s="17" t="s">
        <v>82</v>
      </c>
    </row>
    <row r="130" spans="1:51" s="13" customFormat="1" ht="12">
      <c r="A130" s="13"/>
      <c r="B130" s="223"/>
      <c r="C130" s="224"/>
      <c r="D130" s="225" t="s">
        <v>133</v>
      </c>
      <c r="E130" s="226" t="s">
        <v>21</v>
      </c>
      <c r="F130" s="227" t="s">
        <v>177</v>
      </c>
      <c r="G130" s="224"/>
      <c r="H130" s="228">
        <v>1</v>
      </c>
      <c r="I130" s="229"/>
      <c r="J130" s="224"/>
      <c r="K130" s="224"/>
      <c r="L130" s="230"/>
      <c r="M130" s="231"/>
      <c r="N130" s="232"/>
      <c r="O130" s="232"/>
      <c r="P130" s="232"/>
      <c r="Q130" s="232"/>
      <c r="R130" s="232"/>
      <c r="S130" s="232"/>
      <c r="T130" s="23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4" t="s">
        <v>133</v>
      </c>
      <c r="AU130" s="234" t="s">
        <v>82</v>
      </c>
      <c r="AV130" s="13" t="s">
        <v>82</v>
      </c>
      <c r="AW130" s="13" t="s">
        <v>34</v>
      </c>
      <c r="AX130" s="13" t="s">
        <v>73</v>
      </c>
      <c r="AY130" s="234" t="s">
        <v>109</v>
      </c>
    </row>
    <row r="131" spans="1:51" s="13" customFormat="1" ht="12">
      <c r="A131" s="13"/>
      <c r="B131" s="223"/>
      <c r="C131" s="224"/>
      <c r="D131" s="225" t="s">
        <v>133</v>
      </c>
      <c r="E131" s="226" t="s">
        <v>21</v>
      </c>
      <c r="F131" s="227" t="s">
        <v>178</v>
      </c>
      <c r="G131" s="224"/>
      <c r="H131" s="228">
        <v>1</v>
      </c>
      <c r="I131" s="229"/>
      <c r="J131" s="224"/>
      <c r="K131" s="224"/>
      <c r="L131" s="230"/>
      <c r="M131" s="231"/>
      <c r="N131" s="232"/>
      <c r="O131" s="232"/>
      <c r="P131" s="232"/>
      <c r="Q131" s="232"/>
      <c r="R131" s="232"/>
      <c r="S131" s="232"/>
      <c r="T131" s="23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4" t="s">
        <v>133</v>
      </c>
      <c r="AU131" s="234" t="s">
        <v>82</v>
      </c>
      <c r="AV131" s="13" t="s">
        <v>82</v>
      </c>
      <c r="AW131" s="13" t="s">
        <v>34</v>
      </c>
      <c r="AX131" s="13" t="s">
        <v>73</v>
      </c>
      <c r="AY131" s="234" t="s">
        <v>109</v>
      </c>
    </row>
    <row r="132" spans="1:51" s="14" customFormat="1" ht="12">
      <c r="A132" s="14"/>
      <c r="B132" s="235"/>
      <c r="C132" s="236"/>
      <c r="D132" s="225" t="s">
        <v>133</v>
      </c>
      <c r="E132" s="237" t="s">
        <v>21</v>
      </c>
      <c r="F132" s="238" t="s">
        <v>156</v>
      </c>
      <c r="G132" s="236"/>
      <c r="H132" s="239">
        <v>2</v>
      </c>
      <c r="I132" s="240"/>
      <c r="J132" s="236"/>
      <c r="K132" s="236"/>
      <c r="L132" s="241"/>
      <c r="M132" s="242"/>
      <c r="N132" s="243"/>
      <c r="O132" s="243"/>
      <c r="P132" s="243"/>
      <c r="Q132" s="243"/>
      <c r="R132" s="243"/>
      <c r="S132" s="243"/>
      <c r="T132" s="24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45" t="s">
        <v>133</v>
      </c>
      <c r="AU132" s="245" t="s">
        <v>82</v>
      </c>
      <c r="AV132" s="14" t="s">
        <v>116</v>
      </c>
      <c r="AW132" s="14" t="s">
        <v>34</v>
      </c>
      <c r="AX132" s="14" t="s">
        <v>78</v>
      </c>
      <c r="AY132" s="245" t="s">
        <v>109</v>
      </c>
    </row>
    <row r="133" spans="1:65" s="2" customFormat="1" ht="21.75" customHeight="1">
      <c r="A133" s="38"/>
      <c r="B133" s="39"/>
      <c r="C133" s="205" t="s">
        <v>179</v>
      </c>
      <c r="D133" s="205" t="s">
        <v>111</v>
      </c>
      <c r="E133" s="206" t="s">
        <v>180</v>
      </c>
      <c r="F133" s="207" t="s">
        <v>181</v>
      </c>
      <c r="G133" s="208" t="s">
        <v>130</v>
      </c>
      <c r="H133" s="209">
        <v>4</v>
      </c>
      <c r="I133" s="210"/>
      <c r="J133" s="211">
        <f>ROUND(I133*H133,2)</f>
        <v>0</v>
      </c>
      <c r="K133" s="207" t="s">
        <v>115</v>
      </c>
      <c r="L133" s="44"/>
      <c r="M133" s="212" t="s">
        <v>21</v>
      </c>
      <c r="N133" s="213" t="s">
        <v>46</v>
      </c>
      <c r="O133" s="85"/>
      <c r="P133" s="214">
        <f>O133*H133</f>
        <v>0</v>
      </c>
      <c r="Q133" s="214">
        <v>0</v>
      </c>
      <c r="R133" s="214">
        <f>Q133*H133</f>
        <v>0</v>
      </c>
      <c r="S133" s="214">
        <v>0</v>
      </c>
      <c r="T133" s="215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16" t="s">
        <v>116</v>
      </c>
      <c r="AT133" s="216" t="s">
        <v>111</v>
      </c>
      <c r="AU133" s="216" t="s">
        <v>82</v>
      </c>
      <c r="AY133" s="17" t="s">
        <v>109</v>
      </c>
      <c r="BE133" s="217">
        <f>IF(N133="základní",J133,0)</f>
        <v>0</v>
      </c>
      <c r="BF133" s="217">
        <f>IF(N133="snížená",J133,0)</f>
        <v>0</v>
      </c>
      <c r="BG133" s="217">
        <f>IF(N133="zákl. přenesená",J133,0)</f>
        <v>0</v>
      </c>
      <c r="BH133" s="217">
        <f>IF(N133="sníž. přenesená",J133,0)</f>
        <v>0</v>
      </c>
      <c r="BI133" s="217">
        <f>IF(N133="nulová",J133,0)</f>
        <v>0</v>
      </c>
      <c r="BJ133" s="17" t="s">
        <v>116</v>
      </c>
      <c r="BK133" s="217">
        <f>ROUND(I133*H133,2)</f>
        <v>0</v>
      </c>
      <c r="BL133" s="17" t="s">
        <v>116</v>
      </c>
      <c r="BM133" s="216" t="s">
        <v>182</v>
      </c>
    </row>
    <row r="134" spans="1:47" s="2" customFormat="1" ht="12">
      <c r="A134" s="38"/>
      <c r="B134" s="39"/>
      <c r="C134" s="40"/>
      <c r="D134" s="218" t="s">
        <v>118</v>
      </c>
      <c r="E134" s="40"/>
      <c r="F134" s="219" t="s">
        <v>183</v>
      </c>
      <c r="G134" s="40"/>
      <c r="H134" s="40"/>
      <c r="I134" s="220"/>
      <c r="J134" s="40"/>
      <c r="K134" s="40"/>
      <c r="L134" s="44"/>
      <c r="M134" s="221"/>
      <c r="N134" s="222"/>
      <c r="O134" s="85"/>
      <c r="P134" s="85"/>
      <c r="Q134" s="85"/>
      <c r="R134" s="85"/>
      <c r="S134" s="85"/>
      <c r="T134" s="86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118</v>
      </c>
      <c r="AU134" s="17" t="s">
        <v>82</v>
      </c>
    </row>
    <row r="135" spans="1:51" s="13" customFormat="1" ht="12">
      <c r="A135" s="13"/>
      <c r="B135" s="223"/>
      <c r="C135" s="224"/>
      <c r="D135" s="225" t="s">
        <v>133</v>
      </c>
      <c r="E135" s="226" t="s">
        <v>21</v>
      </c>
      <c r="F135" s="227" t="s">
        <v>184</v>
      </c>
      <c r="G135" s="224"/>
      <c r="H135" s="228">
        <v>1</v>
      </c>
      <c r="I135" s="229"/>
      <c r="J135" s="224"/>
      <c r="K135" s="224"/>
      <c r="L135" s="230"/>
      <c r="M135" s="231"/>
      <c r="N135" s="232"/>
      <c r="O135" s="232"/>
      <c r="P135" s="232"/>
      <c r="Q135" s="232"/>
      <c r="R135" s="232"/>
      <c r="S135" s="232"/>
      <c r="T135" s="23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4" t="s">
        <v>133</v>
      </c>
      <c r="AU135" s="234" t="s">
        <v>82</v>
      </c>
      <c r="AV135" s="13" t="s">
        <v>82</v>
      </c>
      <c r="AW135" s="13" t="s">
        <v>34</v>
      </c>
      <c r="AX135" s="13" t="s">
        <v>73</v>
      </c>
      <c r="AY135" s="234" t="s">
        <v>109</v>
      </c>
    </row>
    <row r="136" spans="1:51" s="13" customFormat="1" ht="12">
      <c r="A136" s="13"/>
      <c r="B136" s="223"/>
      <c r="C136" s="224"/>
      <c r="D136" s="225" t="s">
        <v>133</v>
      </c>
      <c r="E136" s="226" t="s">
        <v>21</v>
      </c>
      <c r="F136" s="227" t="s">
        <v>185</v>
      </c>
      <c r="G136" s="224"/>
      <c r="H136" s="228">
        <v>1</v>
      </c>
      <c r="I136" s="229"/>
      <c r="J136" s="224"/>
      <c r="K136" s="224"/>
      <c r="L136" s="230"/>
      <c r="M136" s="231"/>
      <c r="N136" s="232"/>
      <c r="O136" s="232"/>
      <c r="P136" s="232"/>
      <c r="Q136" s="232"/>
      <c r="R136" s="232"/>
      <c r="S136" s="232"/>
      <c r="T136" s="23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4" t="s">
        <v>133</v>
      </c>
      <c r="AU136" s="234" t="s">
        <v>82</v>
      </c>
      <c r="AV136" s="13" t="s">
        <v>82</v>
      </c>
      <c r="AW136" s="13" t="s">
        <v>34</v>
      </c>
      <c r="AX136" s="13" t="s">
        <v>73</v>
      </c>
      <c r="AY136" s="234" t="s">
        <v>109</v>
      </c>
    </row>
    <row r="137" spans="1:51" s="13" customFormat="1" ht="12">
      <c r="A137" s="13"/>
      <c r="B137" s="223"/>
      <c r="C137" s="224"/>
      <c r="D137" s="225" t="s">
        <v>133</v>
      </c>
      <c r="E137" s="226" t="s">
        <v>21</v>
      </c>
      <c r="F137" s="227" t="s">
        <v>186</v>
      </c>
      <c r="G137" s="224"/>
      <c r="H137" s="228">
        <v>1</v>
      </c>
      <c r="I137" s="229"/>
      <c r="J137" s="224"/>
      <c r="K137" s="224"/>
      <c r="L137" s="230"/>
      <c r="M137" s="231"/>
      <c r="N137" s="232"/>
      <c r="O137" s="232"/>
      <c r="P137" s="232"/>
      <c r="Q137" s="232"/>
      <c r="R137" s="232"/>
      <c r="S137" s="232"/>
      <c r="T137" s="23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4" t="s">
        <v>133</v>
      </c>
      <c r="AU137" s="234" t="s">
        <v>82</v>
      </c>
      <c r="AV137" s="13" t="s">
        <v>82</v>
      </c>
      <c r="AW137" s="13" t="s">
        <v>34</v>
      </c>
      <c r="AX137" s="13" t="s">
        <v>73</v>
      </c>
      <c r="AY137" s="234" t="s">
        <v>109</v>
      </c>
    </row>
    <row r="138" spans="1:51" s="13" customFormat="1" ht="12">
      <c r="A138" s="13"/>
      <c r="B138" s="223"/>
      <c r="C138" s="224"/>
      <c r="D138" s="225" t="s">
        <v>133</v>
      </c>
      <c r="E138" s="226" t="s">
        <v>21</v>
      </c>
      <c r="F138" s="227" t="s">
        <v>187</v>
      </c>
      <c r="G138" s="224"/>
      <c r="H138" s="228">
        <v>1</v>
      </c>
      <c r="I138" s="229"/>
      <c r="J138" s="224"/>
      <c r="K138" s="224"/>
      <c r="L138" s="230"/>
      <c r="M138" s="231"/>
      <c r="N138" s="232"/>
      <c r="O138" s="232"/>
      <c r="P138" s="232"/>
      <c r="Q138" s="232"/>
      <c r="R138" s="232"/>
      <c r="S138" s="232"/>
      <c r="T138" s="23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4" t="s">
        <v>133</v>
      </c>
      <c r="AU138" s="234" t="s">
        <v>82</v>
      </c>
      <c r="AV138" s="13" t="s">
        <v>82</v>
      </c>
      <c r="AW138" s="13" t="s">
        <v>34</v>
      </c>
      <c r="AX138" s="13" t="s">
        <v>73</v>
      </c>
      <c r="AY138" s="234" t="s">
        <v>109</v>
      </c>
    </row>
    <row r="139" spans="1:51" s="14" customFormat="1" ht="12">
      <c r="A139" s="14"/>
      <c r="B139" s="235"/>
      <c r="C139" s="236"/>
      <c r="D139" s="225" t="s">
        <v>133</v>
      </c>
      <c r="E139" s="237" t="s">
        <v>21</v>
      </c>
      <c r="F139" s="238" t="s">
        <v>156</v>
      </c>
      <c r="G139" s="236"/>
      <c r="H139" s="239">
        <v>4</v>
      </c>
      <c r="I139" s="240"/>
      <c r="J139" s="236"/>
      <c r="K139" s="236"/>
      <c r="L139" s="241"/>
      <c r="M139" s="242"/>
      <c r="N139" s="243"/>
      <c r="O139" s="243"/>
      <c r="P139" s="243"/>
      <c r="Q139" s="243"/>
      <c r="R139" s="243"/>
      <c r="S139" s="243"/>
      <c r="T139" s="24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5" t="s">
        <v>133</v>
      </c>
      <c r="AU139" s="245" t="s">
        <v>82</v>
      </c>
      <c r="AV139" s="14" t="s">
        <v>116</v>
      </c>
      <c r="AW139" s="14" t="s">
        <v>34</v>
      </c>
      <c r="AX139" s="14" t="s">
        <v>78</v>
      </c>
      <c r="AY139" s="245" t="s">
        <v>109</v>
      </c>
    </row>
    <row r="140" spans="1:65" s="2" customFormat="1" ht="21.75" customHeight="1">
      <c r="A140" s="38"/>
      <c r="B140" s="39"/>
      <c r="C140" s="205" t="s">
        <v>188</v>
      </c>
      <c r="D140" s="205" t="s">
        <v>111</v>
      </c>
      <c r="E140" s="206" t="s">
        <v>189</v>
      </c>
      <c r="F140" s="207" t="s">
        <v>190</v>
      </c>
      <c r="G140" s="208" t="s">
        <v>130</v>
      </c>
      <c r="H140" s="209">
        <v>5</v>
      </c>
      <c r="I140" s="210"/>
      <c r="J140" s="211">
        <f>ROUND(I140*H140,2)</f>
        <v>0</v>
      </c>
      <c r="K140" s="207" t="s">
        <v>115</v>
      </c>
      <c r="L140" s="44"/>
      <c r="M140" s="212" t="s">
        <v>21</v>
      </c>
      <c r="N140" s="213" t="s">
        <v>46</v>
      </c>
      <c r="O140" s="85"/>
      <c r="P140" s="214">
        <f>O140*H140</f>
        <v>0</v>
      </c>
      <c r="Q140" s="214">
        <v>0</v>
      </c>
      <c r="R140" s="214">
        <f>Q140*H140</f>
        <v>0</v>
      </c>
      <c r="S140" s="214">
        <v>0</v>
      </c>
      <c r="T140" s="215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16" t="s">
        <v>116</v>
      </c>
      <c r="AT140" s="216" t="s">
        <v>111</v>
      </c>
      <c r="AU140" s="216" t="s">
        <v>82</v>
      </c>
      <c r="AY140" s="17" t="s">
        <v>109</v>
      </c>
      <c r="BE140" s="217">
        <f>IF(N140="základní",J140,0)</f>
        <v>0</v>
      </c>
      <c r="BF140" s="217">
        <f>IF(N140="snížená",J140,0)</f>
        <v>0</v>
      </c>
      <c r="BG140" s="217">
        <f>IF(N140="zákl. přenesená",J140,0)</f>
        <v>0</v>
      </c>
      <c r="BH140" s="217">
        <f>IF(N140="sníž. přenesená",J140,0)</f>
        <v>0</v>
      </c>
      <c r="BI140" s="217">
        <f>IF(N140="nulová",J140,0)</f>
        <v>0</v>
      </c>
      <c r="BJ140" s="17" t="s">
        <v>116</v>
      </c>
      <c r="BK140" s="217">
        <f>ROUND(I140*H140,2)</f>
        <v>0</v>
      </c>
      <c r="BL140" s="17" t="s">
        <v>116</v>
      </c>
      <c r="BM140" s="216" t="s">
        <v>191</v>
      </c>
    </row>
    <row r="141" spans="1:47" s="2" customFormat="1" ht="12">
      <c r="A141" s="38"/>
      <c r="B141" s="39"/>
      <c r="C141" s="40"/>
      <c r="D141" s="218" t="s">
        <v>118</v>
      </c>
      <c r="E141" s="40"/>
      <c r="F141" s="219" t="s">
        <v>192</v>
      </c>
      <c r="G141" s="40"/>
      <c r="H141" s="40"/>
      <c r="I141" s="220"/>
      <c r="J141" s="40"/>
      <c r="K141" s="40"/>
      <c r="L141" s="44"/>
      <c r="M141" s="221"/>
      <c r="N141" s="222"/>
      <c r="O141" s="85"/>
      <c r="P141" s="85"/>
      <c r="Q141" s="85"/>
      <c r="R141" s="85"/>
      <c r="S141" s="85"/>
      <c r="T141" s="86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118</v>
      </c>
      <c r="AU141" s="17" t="s">
        <v>82</v>
      </c>
    </row>
    <row r="142" spans="1:51" s="13" customFormat="1" ht="12">
      <c r="A142" s="13"/>
      <c r="B142" s="223"/>
      <c r="C142" s="224"/>
      <c r="D142" s="225" t="s">
        <v>133</v>
      </c>
      <c r="E142" s="226" t="s">
        <v>21</v>
      </c>
      <c r="F142" s="227" t="s">
        <v>134</v>
      </c>
      <c r="G142" s="224"/>
      <c r="H142" s="228">
        <v>1</v>
      </c>
      <c r="I142" s="229"/>
      <c r="J142" s="224"/>
      <c r="K142" s="224"/>
      <c r="L142" s="230"/>
      <c r="M142" s="231"/>
      <c r="N142" s="232"/>
      <c r="O142" s="232"/>
      <c r="P142" s="232"/>
      <c r="Q142" s="232"/>
      <c r="R142" s="232"/>
      <c r="S142" s="232"/>
      <c r="T142" s="23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4" t="s">
        <v>133</v>
      </c>
      <c r="AU142" s="234" t="s">
        <v>82</v>
      </c>
      <c r="AV142" s="13" t="s">
        <v>82</v>
      </c>
      <c r="AW142" s="13" t="s">
        <v>34</v>
      </c>
      <c r="AX142" s="13" t="s">
        <v>73</v>
      </c>
      <c r="AY142" s="234" t="s">
        <v>109</v>
      </c>
    </row>
    <row r="143" spans="1:51" s="13" customFormat="1" ht="12">
      <c r="A143" s="13"/>
      <c r="B143" s="223"/>
      <c r="C143" s="224"/>
      <c r="D143" s="225" t="s">
        <v>133</v>
      </c>
      <c r="E143" s="226" t="s">
        <v>21</v>
      </c>
      <c r="F143" s="227" t="s">
        <v>137</v>
      </c>
      <c r="G143" s="224"/>
      <c r="H143" s="228">
        <v>1</v>
      </c>
      <c r="I143" s="229"/>
      <c r="J143" s="224"/>
      <c r="K143" s="224"/>
      <c r="L143" s="230"/>
      <c r="M143" s="231"/>
      <c r="N143" s="232"/>
      <c r="O143" s="232"/>
      <c r="P143" s="232"/>
      <c r="Q143" s="232"/>
      <c r="R143" s="232"/>
      <c r="S143" s="232"/>
      <c r="T143" s="23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4" t="s">
        <v>133</v>
      </c>
      <c r="AU143" s="234" t="s">
        <v>82</v>
      </c>
      <c r="AV143" s="13" t="s">
        <v>82</v>
      </c>
      <c r="AW143" s="13" t="s">
        <v>34</v>
      </c>
      <c r="AX143" s="13" t="s">
        <v>73</v>
      </c>
      <c r="AY143" s="234" t="s">
        <v>109</v>
      </c>
    </row>
    <row r="144" spans="1:51" s="13" customFormat="1" ht="12">
      <c r="A144" s="13"/>
      <c r="B144" s="223"/>
      <c r="C144" s="224"/>
      <c r="D144" s="225" t="s">
        <v>133</v>
      </c>
      <c r="E144" s="226" t="s">
        <v>21</v>
      </c>
      <c r="F144" s="227" t="s">
        <v>193</v>
      </c>
      <c r="G144" s="224"/>
      <c r="H144" s="228">
        <v>2</v>
      </c>
      <c r="I144" s="229"/>
      <c r="J144" s="224"/>
      <c r="K144" s="224"/>
      <c r="L144" s="230"/>
      <c r="M144" s="231"/>
      <c r="N144" s="232"/>
      <c r="O144" s="232"/>
      <c r="P144" s="232"/>
      <c r="Q144" s="232"/>
      <c r="R144" s="232"/>
      <c r="S144" s="232"/>
      <c r="T144" s="23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4" t="s">
        <v>133</v>
      </c>
      <c r="AU144" s="234" t="s">
        <v>82</v>
      </c>
      <c r="AV144" s="13" t="s">
        <v>82</v>
      </c>
      <c r="AW144" s="13" t="s">
        <v>34</v>
      </c>
      <c r="AX144" s="13" t="s">
        <v>73</v>
      </c>
      <c r="AY144" s="234" t="s">
        <v>109</v>
      </c>
    </row>
    <row r="145" spans="1:51" s="13" customFormat="1" ht="12">
      <c r="A145" s="13"/>
      <c r="B145" s="223"/>
      <c r="C145" s="224"/>
      <c r="D145" s="225" t="s">
        <v>133</v>
      </c>
      <c r="E145" s="226" t="s">
        <v>21</v>
      </c>
      <c r="F145" s="227" t="s">
        <v>178</v>
      </c>
      <c r="G145" s="224"/>
      <c r="H145" s="228">
        <v>1</v>
      </c>
      <c r="I145" s="229"/>
      <c r="J145" s="224"/>
      <c r="K145" s="224"/>
      <c r="L145" s="230"/>
      <c r="M145" s="231"/>
      <c r="N145" s="232"/>
      <c r="O145" s="232"/>
      <c r="P145" s="232"/>
      <c r="Q145" s="232"/>
      <c r="R145" s="232"/>
      <c r="S145" s="232"/>
      <c r="T145" s="23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4" t="s">
        <v>133</v>
      </c>
      <c r="AU145" s="234" t="s">
        <v>82</v>
      </c>
      <c r="AV145" s="13" t="s">
        <v>82</v>
      </c>
      <c r="AW145" s="13" t="s">
        <v>34</v>
      </c>
      <c r="AX145" s="13" t="s">
        <v>73</v>
      </c>
      <c r="AY145" s="234" t="s">
        <v>109</v>
      </c>
    </row>
    <row r="146" spans="1:51" s="14" customFormat="1" ht="12">
      <c r="A146" s="14"/>
      <c r="B146" s="235"/>
      <c r="C146" s="236"/>
      <c r="D146" s="225" t="s">
        <v>133</v>
      </c>
      <c r="E146" s="237" t="s">
        <v>21</v>
      </c>
      <c r="F146" s="238" t="s">
        <v>156</v>
      </c>
      <c r="G146" s="236"/>
      <c r="H146" s="239">
        <v>5</v>
      </c>
      <c r="I146" s="240"/>
      <c r="J146" s="236"/>
      <c r="K146" s="236"/>
      <c r="L146" s="241"/>
      <c r="M146" s="242"/>
      <c r="N146" s="243"/>
      <c r="O146" s="243"/>
      <c r="P146" s="243"/>
      <c r="Q146" s="243"/>
      <c r="R146" s="243"/>
      <c r="S146" s="243"/>
      <c r="T146" s="24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45" t="s">
        <v>133</v>
      </c>
      <c r="AU146" s="245" t="s">
        <v>82</v>
      </c>
      <c r="AV146" s="14" t="s">
        <v>116</v>
      </c>
      <c r="AW146" s="14" t="s">
        <v>34</v>
      </c>
      <c r="AX146" s="14" t="s">
        <v>78</v>
      </c>
      <c r="AY146" s="245" t="s">
        <v>109</v>
      </c>
    </row>
    <row r="147" spans="1:65" s="2" customFormat="1" ht="21.75" customHeight="1">
      <c r="A147" s="38"/>
      <c r="B147" s="39"/>
      <c r="C147" s="205" t="s">
        <v>194</v>
      </c>
      <c r="D147" s="205" t="s">
        <v>111</v>
      </c>
      <c r="E147" s="206" t="s">
        <v>195</v>
      </c>
      <c r="F147" s="207" t="s">
        <v>196</v>
      </c>
      <c r="G147" s="208" t="s">
        <v>130</v>
      </c>
      <c r="H147" s="209">
        <v>2</v>
      </c>
      <c r="I147" s="210"/>
      <c r="J147" s="211">
        <f>ROUND(I147*H147,2)</f>
        <v>0</v>
      </c>
      <c r="K147" s="207" t="s">
        <v>115</v>
      </c>
      <c r="L147" s="44"/>
      <c r="M147" s="212" t="s">
        <v>21</v>
      </c>
      <c r="N147" s="213" t="s">
        <v>46</v>
      </c>
      <c r="O147" s="85"/>
      <c r="P147" s="214">
        <f>O147*H147</f>
        <v>0</v>
      </c>
      <c r="Q147" s="214">
        <v>0</v>
      </c>
      <c r="R147" s="214">
        <f>Q147*H147</f>
        <v>0</v>
      </c>
      <c r="S147" s="214">
        <v>0</v>
      </c>
      <c r="T147" s="215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16" t="s">
        <v>116</v>
      </c>
      <c r="AT147" s="216" t="s">
        <v>111</v>
      </c>
      <c r="AU147" s="216" t="s">
        <v>82</v>
      </c>
      <c r="AY147" s="17" t="s">
        <v>109</v>
      </c>
      <c r="BE147" s="217">
        <f>IF(N147="základní",J147,0)</f>
        <v>0</v>
      </c>
      <c r="BF147" s="217">
        <f>IF(N147="snížená",J147,0)</f>
        <v>0</v>
      </c>
      <c r="BG147" s="217">
        <f>IF(N147="zákl. přenesená",J147,0)</f>
        <v>0</v>
      </c>
      <c r="BH147" s="217">
        <f>IF(N147="sníž. přenesená",J147,0)</f>
        <v>0</v>
      </c>
      <c r="BI147" s="217">
        <f>IF(N147="nulová",J147,0)</f>
        <v>0</v>
      </c>
      <c r="BJ147" s="17" t="s">
        <v>116</v>
      </c>
      <c r="BK147" s="217">
        <f>ROUND(I147*H147,2)</f>
        <v>0</v>
      </c>
      <c r="BL147" s="17" t="s">
        <v>116</v>
      </c>
      <c r="BM147" s="216" t="s">
        <v>197</v>
      </c>
    </row>
    <row r="148" spans="1:47" s="2" customFormat="1" ht="12">
      <c r="A148" s="38"/>
      <c r="B148" s="39"/>
      <c r="C148" s="40"/>
      <c r="D148" s="218" t="s">
        <v>118</v>
      </c>
      <c r="E148" s="40"/>
      <c r="F148" s="219" t="s">
        <v>198</v>
      </c>
      <c r="G148" s="40"/>
      <c r="H148" s="40"/>
      <c r="I148" s="220"/>
      <c r="J148" s="40"/>
      <c r="K148" s="40"/>
      <c r="L148" s="44"/>
      <c r="M148" s="221"/>
      <c r="N148" s="222"/>
      <c r="O148" s="85"/>
      <c r="P148" s="85"/>
      <c r="Q148" s="85"/>
      <c r="R148" s="85"/>
      <c r="S148" s="85"/>
      <c r="T148" s="86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118</v>
      </c>
      <c r="AU148" s="17" t="s">
        <v>82</v>
      </c>
    </row>
    <row r="149" spans="1:51" s="13" customFormat="1" ht="12">
      <c r="A149" s="13"/>
      <c r="B149" s="223"/>
      <c r="C149" s="224"/>
      <c r="D149" s="225" t="s">
        <v>133</v>
      </c>
      <c r="E149" s="226" t="s">
        <v>21</v>
      </c>
      <c r="F149" s="227" t="s">
        <v>134</v>
      </c>
      <c r="G149" s="224"/>
      <c r="H149" s="228">
        <v>1</v>
      </c>
      <c r="I149" s="229"/>
      <c r="J149" s="224"/>
      <c r="K149" s="224"/>
      <c r="L149" s="230"/>
      <c r="M149" s="231"/>
      <c r="N149" s="232"/>
      <c r="O149" s="232"/>
      <c r="P149" s="232"/>
      <c r="Q149" s="232"/>
      <c r="R149" s="232"/>
      <c r="S149" s="232"/>
      <c r="T149" s="23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4" t="s">
        <v>133</v>
      </c>
      <c r="AU149" s="234" t="s">
        <v>82</v>
      </c>
      <c r="AV149" s="13" t="s">
        <v>82</v>
      </c>
      <c r="AW149" s="13" t="s">
        <v>34</v>
      </c>
      <c r="AX149" s="13" t="s">
        <v>73</v>
      </c>
      <c r="AY149" s="234" t="s">
        <v>109</v>
      </c>
    </row>
    <row r="150" spans="1:51" s="13" customFormat="1" ht="12">
      <c r="A150" s="13"/>
      <c r="B150" s="223"/>
      <c r="C150" s="224"/>
      <c r="D150" s="225" t="s">
        <v>133</v>
      </c>
      <c r="E150" s="226" t="s">
        <v>21</v>
      </c>
      <c r="F150" s="227" t="s">
        <v>137</v>
      </c>
      <c r="G150" s="224"/>
      <c r="H150" s="228">
        <v>1</v>
      </c>
      <c r="I150" s="229"/>
      <c r="J150" s="224"/>
      <c r="K150" s="224"/>
      <c r="L150" s="230"/>
      <c r="M150" s="231"/>
      <c r="N150" s="232"/>
      <c r="O150" s="232"/>
      <c r="P150" s="232"/>
      <c r="Q150" s="232"/>
      <c r="R150" s="232"/>
      <c r="S150" s="232"/>
      <c r="T150" s="23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4" t="s">
        <v>133</v>
      </c>
      <c r="AU150" s="234" t="s">
        <v>82</v>
      </c>
      <c r="AV150" s="13" t="s">
        <v>82</v>
      </c>
      <c r="AW150" s="13" t="s">
        <v>34</v>
      </c>
      <c r="AX150" s="13" t="s">
        <v>73</v>
      </c>
      <c r="AY150" s="234" t="s">
        <v>109</v>
      </c>
    </row>
    <row r="151" spans="1:51" s="14" customFormat="1" ht="12">
      <c r="A151" s="14"/>
      <c r="B151" s="235"/>
      <c r="C151" s="236"/>
      <c r="D151" s="225" t="s">
        <v>133</v>
      </c>
      <c r="E151" s="237" t="s">
        <v>21</v>
      </c>
      <c r="F151" s="238" t="s">
        <v>156</v>
      </c>
      <c r="G151" s="236"/>
      <c r="H151" s="239">
        <v>2</v>
      </c>
      <c r="I151" s="240"/>
      <c r="J151" s="236"/>
      <c r="K151" s="236"/>
      <c r="L151" s="241"/>
      <c r="M151" s="242"/>
      <c r="N151" s="243"/>
      <c r="O151" s="243"/>
      <c r="P151" s="243"/>
      <c r="Q151" s="243"/>
      <c r="R151" s="243"/>
      <c r="S151" s="243"/>
      <c r="T151" s="24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45" t="s">
        <v>133</v>
      </c>
      <c r="AU151" s="245" t="s">
        <v>82</v>
      </c>
      <c r="AV151" s="14" t="s">
        <v>116</v>
      </c>
      <c r="AW151" s="14" t="s">
        <v>34</v>
      </c>
      <c r="AX151" s="14" t="s">
        <v>78</v>
      </c>
      <c r="AY151" s="245" t="s">
        <v>109</v>
      </c>
    </row>
    <row r="152" spans="1:65" s="2" customFormat="1" ht="21.75" customHeight="1">
      <c r="A152" s="38"/>
      <c r="B152" s="39"/>
      <c r="C152" s="205" t="s">
        <v>199</v>
      </c>
      <c r="D152" s="205" t="s">
        <v>111</v>
      </c>
      <c r="E152" s="206" t="s">
        <v>200</v>
      </c>
      <c r="F152" s="207" t="s">
        <v>201</v>
      </c>
      <c r="G152" s="208" t="s">
        <v>130</v>
      </c>
      <c r="H152" s="209">
        <v>1</v>
      </c>
      <c r="I152" s="210"/>
      <c r="J152" s="211">
        <f>ROUND(I152*H152,2)</f>
        <v>0</v>
      </c>
      <c r="K152" s="207" t="s">
        <v>115</v>
      </c>
      <c r="L152" s="44"/>
      <c r="M152" s="212" t="s">
        <v>21</v>
      </c>
      <c r="N152" s="213" t="s">
        <v>46</v>
      </c>
      <c r="O152" s="85"/>
      <c r="P152" s="214">
        <f>O152*H152</f>
        <v>0</v>
      </c>
      <c r="Q152" s="214">
        <v>0</v>
      </c>
      <c r="R152" s="214">
        <f>Q152*H152</f>
        <v>0</v>
      </c>
      <c r="S152" s="214">
        <v>0</v>
      </c>
      <c r="T152" s="215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16" t="s">
        <v>116</v>
      </c>
      <c r="AT152" s="216" t="s">
        <v>111</v>
      </c>
      <c r="AU152" s="216" t="s">
        <v>82</v>
      </c>
      <c r="AY152" s="17" t="s">
        <v>109</v>
      </c>
      <c r="BE152" s="217">
        <f>IF(N152="základní",J152,0)</f>
        <v>0</v>
      </c>
      <c r="BF152" s="217">
        <f>IF(N152="snížená",J152,0)</f>
        <v>0</v>
      </c>
      <c r="BG152" s="217">
        <f>IF(N152="zákl. přenesená",J152,0)</f>
        <v>0</v>
      </c>
      <c r="BH152" s="217">
        <f>IF(N152="sníž. přenesená",J152,0)</f>
        <v>0</v>
      </c>
      <c r="BI152" s="217">
        <f>IF(N152="nulová",J152,0)</f>
        <v>0</v>
      </c>
      <c r="BJ152" s="17" t="s">
        <v>116</v>
      </c>
      <c r="BK152" s="217">
        <f>ROUND(I152*H152,2)</f>
        <v>0</v>
      </c>
      <c r="BL152" s="17" t="s">
        <v>116</v>
      </c>
      <c r="BM152" s="216" t="s">
        <v>202</v>
      </c>
    </row>
    <row r="153" spans="1:47" s="2" customFormat="1" ht="12">
      <c r="A153" s="38"/>
      <c r="B153" s="39"/>
      <c r="C153" s="40"/>
      <c r="D153" s="218" t="s">
        <v>118</v>
      </c>
      <c r="E153" s="40"/>
      <c r="F153" s="219" t="s">
        <v>203</v>
      </c>
      <c r="G153" s="40"/>
      <c r="H153" s="40"/>
      <c r="I153" s="220"/>
      <c r="J153" s="40"/>
      <c r="K153" s="40"/>
      <c r="L153" s="44"/>
      <c r="M153" s="221"/>
      <c r="N153" s="222"/>
      <c r="O153" s="85"/>
      <c r="P153" s="85"/>
      <c r="Q153" s="85"/>
      <c r="R153" s="85"/>
      <c r="S153" s="85"/>
      <c r="T153" s="86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118</v>
      </c>
      <c r="AU153" s="17" t="s">
        <v>82</v>
      </c>
    </row>
    <row r="154" spans="1:51" s="13" customFormat="1" ht="12">
      <c r="A154" s="13"/>
      <c r="B154" s="223"/>
      <c r="C154" s="224"/>
      <c r="D154" s="225" t="s">
        <v>133</v>
      </c>
      <c r="E154" s="226" t="s">
        <v>21</v>
      </c>
      <c r="F154" s="227" t="s">
        <v>134</v>
      </c>
      <c r="G154" s="224"/>
      <c r="H154" s="228">
        <v>1</v>
      </c>
      <c r="I154" s="229"/>
      <c r="J154" s="224"/>
      <c r="K154" s="224"/>
      <c r="L154" s="230"/>
      <c r="M154" s="231"/>
      <c r="N154" s="232"/>
      <c r="O154" s="232"/>
      <c r="P154" s="232"/>
      <c r="Q154" s="232"/>
      <c r="R154" s="232"/>
      <c r="S154" s="232"/>
      <c r="T154" s="23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4" t="s">
        <v>133</v>
      </c>
      <c r="AU154" s="234" t="s">
        <v>82</v>
      </c>
      <c r="AV154" s="13" t="s">
        <v>82</v>
      </c>
      <c r="AW154" s="13" t="s">
        <v>34</v>
      </c>
      <c r="AX154" s="13" t="s">
        <v>73</v>
      </c>
      <c r="AY154" s="234" t="s">
        <v>109</v>
      </c>
    </row>
    <row r="155" spans="1:51" s="14" customFormat="1" ht="12">
      <c r="A155" s="14"/>
      <c r="B155" s="235"/>
      <c r="C155" s="236"/>
      <c r="D155" s="225" t="s">
        <v>133</v>
      </c>
      <c r="E155" s="237" t="s">
        <v>21</v>
      </c>
      <c r="F155" s="238" t="s">
        <v>156</v>
      </c>
      <c r="G155" s="236"/>
      <c r="H155" s="239">
        <v>1</v>
      </c>
      <c r="I155" s="240"/>
      <c r="J155" s="236"/>
      <c r="K155" s="236"/>
      <c r="L155" s="241"/>
      <c r="M155" s="242"/>
      <c r="N155" s="243"/>
      <c r="O155" s="243"/>
      <c r="P155" s="243"/>
      <c r="Q155" s="243"/>
      <c r="R155" s="243"/>
      <c r="S155" s="243"/>
      <c r="T155" s="24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45" t="s">
        <v>133</v>
      </c>
      <c r="AU155" s="245" t="s">
        <v>82</v>
      </c>
      <c r="AV155" s="14" t="s">
        <v>116</v>
      </c>
      <c r="AW155" s="14" t="s">
        <v>34</v>
      </c>
      <c r="AX155" s="14" t="s">
        <v>78</v>
      </c>
      <c r="AY155" s="245" t="s">
        <v>109</v>
      </c>
    </row>
    <row r="156" spans="1:65" s="2" customFormat="1" ht="21.75" customHeight="1">
      <c r="A156" s="38"/>
      <c r="B156" s="39"/>
      <c r="C156" s="205" t="s">
        <v>204</v>
      </c>
      <c r="D156" s="205" t="s">
        <v>111</v>
      </c>
      <c r="E156" s="206" t="s">
        <v>205</v>
      </c>
      <c r="F156" s="207" t="s">
        <v>206</v>
      </c>
      <c r="G156" s="208" t="s">
        <v>130</v>
      </c>
      <c r="H156" s="209">
        <v>4</v>
      </c>
      <c r="I156" s="210"/>
      <c r="J156" s="211">
        <f>ROUND(I156*H156,2)</f>
        <v>0</v>
      </c>
      <c r="K156" s="207" t="s">
        <v>115</v>
      </c>
      <c r="L156" s="44"/>
      <c r="M156" s="212" t="s">
        <v>21</v>
      </c>
      <c r="N156" s="213" t="s">
        <v>46</v>
      </c>
      <c r="O156" s="85"/>
      <c r="P156" s="214">
        <f>O156*H156</f>
        <v>0</v>
      </c>
      <c r="Q156" s="214">
        <v>0</v>
      </c>
      <c r="R156" s="214">
        <f>Q156*H156</f>
        <v>0</v>
      </c>
      <c r="S156" s="214">
        <v>0</v>
      </c>
      <c r="T156" s="215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16" t="s">
        <v>116</v>
      </c>
      <c r="AT156" s="216" t="s">
        <v>111</v>
      </c>
      <c r="AU156" s="216" t="s">
        <v>82</v>
      </c>
      <c r="AY156" s="17" t="s">
        <v>109</v>
      </c>
      <c r="BE156" s="217">
        <f>IF(N156="základní",J156,0)</f>
        <v>0</v>
      </c>
      <c r="BF156" s="217">
        <f>IF(N156="snížená",J156,0)</f>
        <v>0</v>
      </c>
      <c r="BG156" s="217">
        <f>IF(N156="zákl. přenesená",J156,0)</f>
        <v>0</v>
      </c>
      <c r="BH156" s="217">
        <f>IF(N156="sníž. přenesená",J156,0)</f>
        <v>0</v>
      </c>
      <c r="BI156" s="217">
        <f>IF(N156="nulová",J156,0)</f>
        <v>0</v>
      </c>
      <c r="BJ156" s="17" t="s">
        <v>116</v>
      </c>
      <c r="BK156" s="217">
        <f>ROUND(I156*H156,2)</f>
        <v>0</v>
      </c>
      <c r="BL156" s="17" t="s">
        <v>116</v>
      </c>
      <c r="BM156" s="216" t="s">
        <v>207</v>
      </c>
    </row>
    <row r="157" spans="1:47" s="2" customFormat="1" ht="12">
      <c r="A157" s="38"/>
      <c r="B157" s="39"/>
      <c r="C157" s="40"/>
      <c r="D157" s="218" t="s">
        <v>118</v>
      </c>
      <c r="E157" s="40"/>
      <c r="F157" s="219" t="s">
        <v>208</v>
      </c>
      <c r="G157" s="40"/>
      <c r="H157" s="40"/>
      <c r="I157" s="220"/>
      <c r="J157" s="40"/>
      <c r="K157" s="40"/>
      <c r="L157" s="44"/>
      <c r="M157" s="221"/>
      <c r="N157" s="222"/>
      <c r="O157" s="85"/>
      <c r="P157" s="85"/>
      <c r="Q157" s="85"/>
      <c r="R157" s="85"/>
      <c r="S157" s="85"/>
      <c r="T157" s="86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118</v>
      </c>
      <c r="AU157" s="17" t="s">
        <v>82</v>
      </c>
    </row>
    <row r="158" spans="1:51" s="13" customFormat="1" ht="12">
      <c r="A158" s="13"/>
      <c r="B158" s="223"/>
      <c r="C158" s="224"/>
      <c r="D158" s="225" t="s">
        <v>133</v>
      </c>
      <c r="E158" s="226" t="s">
        <v>21</v>
      </c>
      <c r="F158" s="227" t="s">
        <v>134</v>
      </c>
      <c r="G158" s="224"/>
      <c r="H158" s="228">
        <v>1</v>
      </c>
      <c r="I158" s="229"/>
      <c r="J158" s="224"/>
      <c r="K158" s="224"/>
      <c r="L158" s="230"/>
      <c r="M158" s="231"/>
      <c r="N158" s="232"/>
      <c r="O158" s="232"/>
      <c r="P158" s="232"/>
      <c r="Q158" s="232"/>
      <c r="R158" s="232"/>
      <c r="S158" s="232"/>
      <c r="T158" s="23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4" t="s">
        <v>133</v>
      </c>
      <c r="AU158" s="234" t="s">
        <v>82</v>
      </c>
      <c r="AV158" s="13" t="s">
        <v>82</v>
      </c>
      <c r="AW158" s="13" t="s">
        <v>34</v>
      </c>
      <c r="AX158" s="13" t="s">
        <v>73</v>
      </c>
      <c r="AY158" s="234" t="s">
        <v>109</v>
      </c>
    </row>
    <row r="159" spans="1:51" s="13" customFormat="1" ht="12">
      <c r="A159" s="13"/>
      <c r="B159" s="223"/>
      <c r="C159" s="224"/>
      <c r="D159" s="225" t="s">
        <v>133</v>
      </c>
      <c r="E159" s="226" t="s">
        <v>21</v>
      </c>
      <c r="F159" s="227" t="s">
        <v>137</v>
      </c>
      <c r="G159" s="224"/>
      <c r="H159" s="228">
        <v>1</v>
      </c>
      <c r="I159" s="229"/>
      <c r="J159" s="224"/>
      <c r="K159" s="224"/>
      <c r="L159" s="230"/>
      <c r="M159" s="231"/>
      <c r="N159" s="232"/>
      <c r="O159" s="232"/>
      <c r="P159" s="232"/>
      <c r="Q159" s="232"/>
      <c r="R159" s="232"/>
      <c r="S159" s="232"/>
      <c r="T159" s="23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4" t="s">
        <v>133</v>
      </c>
      <c r="AU159" s="234" t="s">
        <v>82</v>
      </c>
      <c r="AV159" s="13" t="s">
        <v>82</v>
      </c>
      <c r="AW159" s="13" t="s">
        <v>34</v>
      </c>
      <c r="AX159" s="13" t="s">
        <v>73</v>
      </c>
      <c r="AY159" s="234" t="s">
        <v>109</v>
      </c>
    </row>
    <row r="160" spans="1:51" s="13" customFormat="1" ht="12">
      <c r="A160" s="13"/>
      <c r="B160" s="223"/>
      <c r="C160" s="224"/>
      <c r="D160" s="225" t="s">
        <v>133</v>
      </c>
      <c r="E160" s="226" t="s">
        <v>21</v>
      </c>
      <c r="F160" s="227" t="s">
        <v>209</v>
      </c>
      <c r="G160" s="224"/>
      <c r="H160" s="228">
        <v>1</v>
      </c>
      <c r="I160" s="229"/>
      <c r="J160" s="224"/>
      <c r="K160" s="224"/>
      <c r="L160" s="230"/>
      <c r="M160" s="231"/>
      <c r="N160" s="232"/>
      <c r="O160" s="232"/>
      <c r="P160" s="232"/>
      <c r="Q160" s="232"/>
      <c r="R160" s="232"/>
      <c r="S160" s="232"/>
      <c r="T160" s="23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4" t="s">
        <v>133</v>
      </c>
      <c r="AU160" s="234" t="s">
        <v>82</v>
      </c>
      <c r="AV160" s="13" t="s">
        <v>82</v>
      </c>
      <c r="AW160" s="13" t="s">
        <v>34</v>
      </c>
      <c r="AX160" s="13" t="s">
        <v>73</v>
      </c>
      <c r="AY160" s="234" t="s">
        <v>109</v>
      </c>
    </row>
    <row r="161" spans="1:51" s="13" customFormat="1" ht="12">
      <c r="A161" s="13"/>
      <c r="B161" s="223"/>
      <c r="C161" s="224"/>
      <c r="D161" s="225" t="s">
        <v>133</v>
      </c>
      <c r="E161" s="226" t="s">
        <v>21</v>
      </c>
      <c r="F161" s="227" t="s">
        <v>210</v>
      </c>
      <c r="G161" s="224"/>
      <c r="H161" s="228">
        <v>1</v>
      </c>
      <c r="I161" s="229"/>
      <c r="J161" s="224"/>
      <c r="K161" s="224"/>
      <c r="L161" s="230"/>
      <c r="M161" s="231"/>
      <c r="N161" s="232"/>
      <c r="O161" s="232"/>
      <c r="P161" s="232"/>
      <c r="Q161" s="232"/>
      <c r="R161" s="232"/>
      <c r="S161" s="232"/>
      <c r="T161" s="23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4" t="s">
        <v>133</v>
      </c>
      <c r="AU161" s="234" t="s">
        <v>82</v>
      </c>
      <c r="AV161" s="13" t="s">
        <v>82</v>
      </c>
      <c r="AW161" s="13" t="s">
        <v>34</v>
      </c>
      <c r="AX161" s="13" t="s">
        <v>73</v>
      </c>
      <c r="AY161" s="234" t="s">
        <v>109</v>
      </c>
    </row>
    <row r="162" spans="1:51" s="14" customFormat="1" ht="12">
      <c r="A162" s="14"/>
      <c r="B162" s="235"/>
      <c r="C162" s="236"/>
      <c r="D162" s="225" t="s">
        <v>133</v>
      </c>
      <c r="E162" s="237" t="s">
        <v>21</v>
      </c>
      <c r="F162" s="238" t="s">
        <v>156</v>
      </c>
      <c r="G162" s="236"/>
      <c r="H162" s="239">
        <v>4</v>
      </c>
      <c r="I162" s="240"/>
      <c r="J162" s="236"/>
      <c r="K162" s="236"/>
      <c r="L162" s="241"/>
      <c r="M162" s="242"/>
      <c r="N162" s="243"/>
      <c r="O162" s="243"/>
      <c r="P162" s="243"/>
      <c r="Q162" s="243"/>
      <c r="R162" s="243"/>
      <c r="S162" s="243"/>
      <c r="T162" s="24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45" t="s">
        <v>133</v>
      </c>
      <c r="AU162" s="245" t="s">
        <v>82</v>
      </c>
      <c r="AV162" s="14" t="s">
        <v>116</v>
      </c>
      <c r="AW162" s="14" t="s">
        <v>34</v>
      </c>
      <c r="AX162" s="14" t="s">
        <v>78</v>
      </c>
      <c r="AY162" s="245" t="s">
        <v>109</v>
      </c>
    </row>
    <row r="163" spans="1:65" s="2" customFormat="1" ht="21.75" customHeight="1">
      <c r="A163" s="38"/>
      <c r="B163" s="39"/>
      <c r="C163" s="205" t="s">
        <v>211</v>
      </c>
      <c r="D163" s="205" t="s">
        <v>111</v>
      </c>
      <c r="E163" s="206" t="s">
        <v>212</v>
      </c>
      <c r="F163" s="207" t="s">
        <v>213</v>
      </c>
      <c r="G163" s="208" t="s">
        <v>130</v>
      </c>
      <c r="H163" s="209">
        <v>1</v>
      </c>
      <c r="I163" s="210"/>
      <c r="J163" s="211">
        <f>ROUND(I163*H163,2)</f>
        <v>0</v>
      </c>
      <c r="K163" s="207" t="s">
        <v>115</v>
      </c>
      <c r="L163" s="44"/>
      <c r="M163" s="212" t="s">
        <v>21</v>
      </c>
      <c r="N163" s="213" t="s">
        <v>46</v>
      </c>
      <c r="O163" s="85"/>
      <c r="P163" s="214">
        <f>O163*H163</f>
        <v>0</v>
      </c>
      <c r="Q163" s="214">
        <v>0</v>
      </c>
      <c r="R163" s="214">
        <f>Q163*H163</f>
        <v>0</v>
      </c>
      <c r="S163" s="214">
        <v>0</v>
      </c>
      <c r="T163" s="215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16" t="s">
        <v>116</v>
      </c>
      <c r="AT163" s="216" t="s">
        <v>111</v>
      </c>
      <c r="AU163" s="216" t="s">
        <v>82</v>
      </c>
      <c r="AY163" s="17" t="s">
        <v>109</v>
      </c>
      <c r="BE163" s="217">
        <f>IF(N163="základní",J163,0)</f>
        <v>0</v>
      </c>
      <c r="BF163" s="217">
        <f>IF(N163="snížená",J163,0)</f>
        <v>0</v>
      </c>
      <c r="BG163" s="217">
        <f>IF(N163="zákl. přenesená",J163,0)</f>
        <v>0</v>
      </c>
      <c r="BH163" s="217">
        <f>IF(N163="sníž. přenesená",J163,0)</f>
        <v>0</v>
      </c>
      <c r="BI163" s="217">
        <f>IF(N163="nulová",J163,0)</f>
        <v>0</v>
      </c>
      <c r="BJ163" s="17" t="s">
        <v>116</v>
      </c>
      <c r="BK163" s="217">
        <f>ROUND(I163*H163,2)</f>
        <v>0</v>
      </c>
      <c r="BL163" s="17" t="s">
        <v>116</v>
      </c>
      <c r="BM163" s="216" t="s">
        <v>214</v>
      </c>
    </row>
    <row r="164" spans="1:47" s="2" customFormat="1" ht="12">
      <c r="A164" s="38"/>
      <c r="B164" s="39"/>
      <c r="C164" s="40"/>
      <c r="D164" s="218" t="s">
        <v>118</v>
      </c>
      <c r="E164" s="40"/>
      <c r="F164" s="219" t="s">
        <v>215</v>
      </c>
      <c r="G164" s="40"/>
      <c r="H164" s="40"/>
      <c r="I164" s="220"/>
      <c r="J164" s="40"/>
      <c r="K164" s="40"/>
      <c r="L164" s="44"/>
      <c r="M164" s="221"/>
      <c r="N164" s="222"/>
      <c r="O164" s="85"/>
      <c r="P164" s="85"/>
      <c r="Q164" s="85"/>
      <c r="R164" s="85"/>
      <c r="S164" s="85"/>
      <c r="T164" s="86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7" t="s">
        <v>118</v>
      </c>
      <c r="AU164" s="17" t="s">
        <v>82</v>
      </c>
    </row>
    <row r="165" spans="1:51" s="13" customFormat="1" ht="12">
      <c r="A165" s="13"/>
      <c r="B165" s="223"/>
      <c r="C165" s="224"/>
      <c r="D165" s="225" t="s">
        <v>133</v>
      </c>
      <c r="E165" s="226" t="s">
        <v>21</v>
      </c>
      <c r="F165" s="227" t="s">
        <v>216</v>
      </c>
      <c r="G165" s="224"/>
      <c r="H165" s="228">
        <v>1</v>
      </c>
      <c r="I165" s="229"/>
      <c r="J165" s="224"/>
      <c r="K165" s="224"/>
      <c r="L165" s="230"/>
      <c r="M165" s="231"/>
      <c r="N165" s="232"/>
      <c r="O165" s="232"/>
      <c r="P165" s="232"/>
      <c r="Q165" s="232"/>
      <c r="R165" s="232"/>
      <c r="S165" s="232"/>
      <c r="T165" s="23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4" t="s">
        <v>133</v>
      </c>
      <c r="AU165" s="234" t="s">
        <v>82</v>
      </c>
      <c r="AV165" s="13" t="s">
        <v>82</v>
      </c>
      <c r="AW165" s="13" t="s">
        <v>34</v>
      </c>
      <c r="AX165" s="13" t="s">
        <v>73</v>
      </c>
      <c r="AY165" s="234" t="s">
        <v>109</v>
      </c>
    </row>
    <row r="166" spans="1:51" s="14" customFormat="1" ht="12">
      <c r="A166" s="14"/>
      <c r="B166" s="235"/>
      <c r="C166" s="236"/>
      <c r="D166" s="225" t="s">
        <v>133</v>
      </c>
      <c r="E166" s="237" t="s">
        <v>21</v>
      </c>
      <c r="F166" s="238" t="s">
        <v>156</v>
      </c>
      <c r="G166" s="236"/>
      <c r="H166" s="239">
        <v>1</v>
      </c>
      <c r="I166" s="240"/>
      <c r="J166" s="236"/>
      <c r="K166" s="236"/>
      <c r="L166" s="241"/>
      <c r="M166" s="242"/>
      <c r="N166" s="243"/>
      <c r="O166" s="243"/>
      <c r="P166" s="243"/>
      <c r="Q166" s="243"/>
      <c r="R166" s="243"/>
      <c r="S166" s="243"/>
      <c r="T166" s="24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45" t="s">
        <v>133</v>
      </c>
      <c r="AU166" s="245" t="s">
        <v>82</v>
      </c>
      <c r="AV166" s="14" t="s">
        <v>116</v>
      </c>
      <c r="AW166" s="14" t="s">
        <v>34</v>
      </c>
      <c r="AX166" s="14" t="s">
        <v>78</v>
      </c>
      <c r="AY166" s="245" t="s">
        <v>109</v>
      </c>
    </row>
    <row r="167" spans="1:65" s="2" customFormat="1" ht="21.75" customHeight="1">
      <c r="A167" s="38"/>
      <c r="B167" s="39"/>
      <c r="C167" s="205" t="s">
        <v>217</v>
      </c>
      <c r="D167" s="205" t="s">
        <v>111</v>
      </c>
      <c r="E167" s="206" t="s">
        <v>218</v>
      </c>
      <c r="F167" s="207" t="s">
        <v>219</v>
      </c>
      <c r="G167" s="208" t="s">
        <v>130</v>
      </c>
      <c r="H167" s="209">
        <v>1</v>
      </c>
      <c r="I167" s="210"/>
      <c r="J167" s="211">
        <f>ROUND(I167*H167,2)</f>
        <v>0</v>
      </c>
      <c r="K167" s="207" t="s">
        <v>115</v>
      </c>
      <c r="L167" s="44"/>
      <c r="M167" s="212" t="s">
        <v>21</v>
      </c>
      <c r="N167" s="213" t="s">
        <v>46</v>
      </c>
      <c r="O167" s="85"/>
      <c r="P167" s="214">
        <f>O167*H167</f>
        <v>0</v>
      </c>
      <c r="Q167" s="214">
        <v>0</v>
      </c>
      <c r="R167" s="214">
        <f>Q167*H167</f>
        <v>0</v>
      </c>
      <c r="S167" s="214">
        <v>0</v>
      </c>
      <c r="T167" s="215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16" t="s">
        <v>116</v>
      </c>
      <c r="AT167" s="216" t="s">
        <v>111</v>
      </c>
      <c r="AU167" s="216" t="s">
        <v>82</v>
      </c>
      <c r="AY167" s="17" t="s">
        <v>109</v>
      </c>
      <c r="BE167" s="217">
        <f>IF(N167="základní",J167,0)</f>
        <v>0</v>
      </c>
      <c r="BF167" s="217">
        <f>IF(N167="snížená",J167,0)</f>
        <v>0</v>
      </c>
      <c r="BG167" s="217">
        <f>IF(N167="zákl. přenesená",J167,0)</f>
        <v>0</v>
      </c>
      <c r="BH167" s="217">
        <f>IF(N167="sníž. přenesená",J167,0)</f>
        <v>0</v>
      </c>
      <c r="BI167" s="217">
        <f>IF(N167="nulová",J167,0)</f>
        <v>0</v>
      </c>
      <c r="BJ167" s="17" t="s">
        <v>116</v>
      </c>
      <c r="BK167" s="217">
        <f>ROUND(I167*H167,2)</f>
        <v>0</v>
      </c>
      <c r="BL167" s="17" t="s">
        <v>116</v>
      </c>
      <c r="BM167" s="216" t="s">
        <v>220</v>
      </c>
    </row>
    <row r="168" spans="1:47" s="2" customFormat="1" ht="12">
      <c r="A168" s="38"/>
      <c r="B168" s="39"/>
      <c r="C168" s="40"/>
      <c r="D168" s="218" t="s">
        <v>118</v>
      </c>
      <c r="E168" s="40"/>
      <c r="F168" s="219" t="s">
        <v>221</v>
      </c>
      <c r="G168" s="40"/>
      <c r="H168" s="40"/>
      <c r="I168" s="220"/>
      <c r="J168" s="40"/>
      <c r="K168" s="40"/>
      <c r="L168" s="44"/>
      <c r="M168" s="221"/>
      <c r="N168" s="222"/>
      <c r="O168" s="85"/>
      <c r="P168" s="85"/>
      <c r="Q168" s="85"/>
      <c r="R168" s="85"/>
      <c r="S168" s="85"/>
      <c r="T168" s="86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118</v>
      </c>
      <c r="AU168" s="17" t="s">
        <v>82</v>
      </c>
    </row>
    <row r="169" spans="1:51" s="13" customFormat="1" ht="12">
      <c r="A169" s="13"/>
      <c r="B169" s="223"/>
      <c r="C169" s="224"/>
      <c r="D169" s="225" t="s">
        <v>133</v>
      </c>
      <c r="E169" s="226" t="s">
        <v>21</v>
      </c>
      <c r="F169" s="227" t="s">
        <v>222</v>
      </c>
      <c r="G169" s="224"/>
      <c r="H169" s="228">
        <v>1</v>
      </c>
      <c r="I169" s="229"/>
      <c r="J169" s="224"/>
      <c r="K169" s="224"/>
      <c r="L169" s="230"/>
      <c r="M169" s="231"/>
      <c r="N169" s="232"/>
      <c r="O169" s="232"/>
      <c r="P169" s="232"/>
      <c r="Q169" s="232"/>
      <c r="R169" s="232"/>
      <c r="S169" s="232"/>
      <c r="T169" s="23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4" t="s">
        <v>133</v>
      </c>
      <c r="AU169" s="234" t="s">
        <v>82</v>
      </c>
      <c r="AV169" s="13" t="s">
        <v>82</v>
      </c>
      <c r="AW169" s="13" t="s">
        <v>34</v>
      </c>
      <c r="AX169" s="13" t="s">
        <v>73</v>
      </c>
      <c r="AY169" s="234" t="s">
        <v>109</v>
      </c>
    </row>
    <row r="170" spans="1:51" s="14" customFormat="1" ht="12">
      <c r="A170" s="14"/>
      <c r="B170" s="235"/>
      <c r="C170" s="236"/>
      <c r="D170" s="225" t="s">
        <v>133</v>
      </c>
      <c r="E170" s="237" t="s">
        <v>21</v>
      </c>
      <c r="F170" s="238" t="s">
        <v>156</v>
      </c>
      <c r="G170" s="236"/>
      <c r="H170" s="239">
        <v>1</v>
      </c>
      <c r="I170" s="240"/>
      <c r="J170" s="236"/>
      <c r="K170" s="236"/>
      <c r="L170" s="241"/>
      <c r="M170" s="242"/>
      <c r="N170" s="243"/>
      <c r="O170" s="243"/>
      <c r="P170" s="243"/>
      <c r="Q170" s="243"/>
      <c r="R170" s="243"/>
      <c r="S170" s="243"/>
      <c r="T170" s="24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45" t="s">
        <v>133</v>
      </c>
      <c r="AU170" s="245" t="s">
        <v>82</v>
      </c>
      <c r="AV170" s="14" t="s">
        <v>116</v>
      </c>
      <c r="AW170" s="14" t="s">
        <v>34</v>
      </c>
      <c r="AX170" s="14" t="s">
        <v>78</v>
      </c>
      <c r="AY170" s="245" t="s">
        <v>109</v>
      </c>
    </row>
    <row r="171" spans="1:65" s="2" customFormat="1" ht="21.75" customHeight="1">
      <c r="A171" s="38"/>
      <c r="B171" s="39"/>
      <c r="C171" s="205" t="s">
        <v>8</v>
      </c>
      <c r="D171" s="205" t="s">
        <v>111</v>
      </c>
      <c r="E171" s="206" t="s">
        <v>223</v>
      </c>
      <c r="F171" s="207" t="s">
        <v>224</v>
      </c>
      <c r="G171" s="208" t="s">
        <v>130</v>
      </c>
      <c r="H171" s="209">
        <v>2</v>
      </c>
      <c r="I171" s="210"/>
      <c r="J171" s="211">
        <f>ROUND(I171*H171,2)</f>
        <v>0</v>
      </c>
      <c r="K171" s="207" t="s">
        <v>115</v>
      </c>
      <c r="L171" s="44"/>
      <c r="M171" s="212" t="s">
        <v>21</v>
      </c>
      <c r="N171" s="213" t="s">
        <v>46</v>
      </c>
      <c r="O171" s="85"/>
      <c r="P171" s="214">
        <f>O171*H171</f>
        <v>0</v>
      </c>
      <c r="Q171" s="214">
        <v>0</v>
      </c>
      <c r="R171" s="214">
        <f>Q171*H171</f>
        <v>0</v>
      </c>
      <c r="S171" s="214">
        <v>0</v>
      </c>
      <c r="T171" s="215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16" t="s">
        <v>116</v>
      </c>
      <c r="AT171" s="216" t="s">
        <v>111</v>
      </c>
      <c r="AU171" s="216" t="s">
        <v>82</v>
      </c>
      <c r="AY171" s="17" t="s">
        <v>109</v>
      </c>
      <c r="BE171" s="217">
        <f>IF(N171="základní",J171,0)</f>
        <v>0</v>
      </c>
      <c r="BF171" s="217">
        <f>IF(N171="snížená",J171,0)</f>
        <v>0</v>
      </c>
      <c r="BG171" s="217">
        <f>IF(N171="zákl. přenesená",J171,0)</f>
        <v>0</v>
      </c>
      <c r="BH171" s="217">
        <f>IF(N171="sníž. přenesená",J171,0)</f>
        <v>0</v>
      </c>
      <c r="BI171" s="217">
        <f>IF(N171="nulová",J171,0)</f>
        <v>0</v>
      </c>
      <c r="BJ171" s="17" t="s">
        <v>116</v>
      </c>
      <c r="BK171" s="217">
        <f>ROUND(I171*H171,2)</f>
        <v>0</v>
      </c>
      <c r="BL171" s="17" t="s">
        <v>116</v>
      </c>
      <c r="BM171" s="216" t="s">
        <v>225</v>
      </c>
    </row>
    <row r="172" spans="1:47" s="2" customFormat="1" ht="12">
      <c r="A172" s="38"/>
      <c r="B172" s="39"/>
      <c r="C172" s="40"/>
      <c r="D172" s="218" t="s">
        <v>118</v>
      </c>
      <c r="E172" s="40"/>
      <c r="F172" s="219" t="s">
        <v>226</v>
      </c>
      <c r="G172" s="40"/>
      <c r="H172" s="40"/>
      <c r="I172" s="220"/>
      <c r="J172" s="40"/>
      <c r="K172" s="40"/>
      <c r="L172" s="44"/>
      <c r="M172" s="221"/>
      <c r="N172" s="222"/>
      <c r="O172" s="85"/>
      <c r="P172" s="85"/>
      <c r="Q172" s="85"/>
      <c r="R172" s="85"/>
      <c r="S172" s="85"/>
      <c r="T172" s="86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T172" s="17" t="s">
        <v>118</v>
      </c>
      <c r="AU172" s="17" t="s">
        <v>82</v>
      </c>
    </row>
    <row r="173" spans="1:51" s="13" customFormat="1" ht="12">
      <c r="A173" s="13"/>
      <c r="B173" s="223"/>
      <c r="C173" s="224"/>
      <c r="D173" s="225" t="s">
        <v>133</v>
      </c>
      <c r="E173" s="226" t="s">
        <v>21</v>
      </c>
      <c r="F173" s="227" t="s">
        <v>227</v>
      </c>
      <c r="G173" s="224"/>
      <c r="H173" s="228">
        <v>1</v>
      </c>
      <c r="I173" s="229"/>
      <c r="J173" s="224"/>
      <c r="K173" s="224"/>
      <c r="L173" s="230"/>
      <c r="M173" s="231"/>
      <c r="N173" s="232"/>
      <c r="O173" s="232"/>
      <c r="P173" s="232"/>
      <c r="Q173" s="232"/>
      <c r="R173" s="232"/>
      <c r="S173" s="232"/>
      <c r="T173" s="23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4" t="s">
        <v>133</v>
      </c>
      <c r="AU173" s="234" t="s">
        <v>82</v>
      </c>
      <c r="AV173" s="13" t="s">
        <v>82</v>
      </c>
      <c r="AW173" s="13" t="s">
        <v>34</v>
      </c>
      <c r="AX173" s="13" t="s">
        <v>73</v>
      </c>
      <c r="AY173" s="234" t="s">
        <v>109</v>
      </c>
    </row>
    <row r="174" spans="1:51" s="13" customFormat="1" ht="12">
      <c r="A174" s="13"/>
      <c r="B174" s="223"/>
      <c r="C174" s="224"/>
      <c r="D174" s="225" t="s">
        <v>133</v>
      </c>
      <c r="E174" s="226" t="s">
        <v>21</v>
      </c>
      <c r="F174" s="227" t="s">
        <v>228</v>
      </c>
      <c r="G174" s="224"/>
      <c r="H174" s="228">
        <v>1</v>
      </c>
      <c r="I174" s="229"/>
      <c r="J174" s="224"/>
      <c r="K174" s="224"/>
      <c r="L174" s="230"/>
      <c r="M174" s="231"/>
      <c r="N174" s="232"/>
      <c r="O174" s="232"/>
      <c r="P174" s="232"/>
      <c r="Q174" s="232"/>
      <c r="R174" s="232"/>
      <c r="S174" s="232"/>
      <c r="T174" s="23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4" t="s">
        <v>133</v>
      </c>
      <c r="AU174" s="234" t="s">
        <v>82</v>
      </c>
      <c r="AV174" s="13" t="s">
        <v>82</v>
      </c>
      <c r="AW174" s="13" t="s">
        <v>34</v>
      </c>
      <c r="AX174" s="13" t="s">
        <v>73</v>
      </c>
      <c r="AY174" s="234" t="s">
        <v>109</v>
      </c>
    </row>
    <row r="175" spans="1:51" s="14" customFormat="1" ht="12">
      <c r="A175" s="14"/>
      <c r="B175" s="235"/>
      <c r="C175" s="236"/>
      <c r="D175" s="225" t="s">
        <v>133</v>
      </c>
      <c r="E175" s="237" t="s">
        <v>21</v>
      </c>
      <c r="F175" s="238" t="s">
        <v>156</v>
      </c>
      <c r="G175" s="236"/>
      <c r="H175" s="239">
        <v>2</v>
      </c>
      <c r="I175" s="240"/>
      <c r="J175" s="236"/>
      <c r="K175" s="236"/>
      <c r="L175" s="241"/>
      <c r="M175" s="242"/>
      <c r="N175" s="243"/>
      <c r="O175" s="243"/>
      <c r="P175" s="243"/>
      <c r="Q175" s="243"/>
      <c r="R175" s="243"/>
      <c r="S175" s="243"/>
      <c r="T175" s="24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45" t="s">
        <v>133</v>
      </c>
      <c r="AU175" s="245" t="s">
        <v>82</v>
      </c>
      <c r="AV175" s="14" t="s">
        <v>116</v>
      </c>
      <c r="AW175" s="14" t="s">
        <v>34</v>
      </c>
      <c r="AX175" s="14" t="s">
        <v>78</v>
      </c>
      <c r="AY175" s="245" t="s">
        <v>109</v>
      </c>
    </row>
    <row r="176" spans="1:65" s="2" customFormat="1" ht="24.15" customHeight="1">
      <c r="A176" s="38"/>
      <c r="B176" s="39"/>
      <c r="C176" s="205" t="s">
        <v>229</v>
      </c>
      <c r="D176" s="205" t="s">
        <v>111</v>
      </c>
      <c r="E176" s="206" t="s">
        <v>230</v>
      </c>
      <c r="F176" s="207" t="s">
        <v>231</v>
      </c>
      <c r="G176" s="208" t="s">
        <v>130</v>
      </c>
      <c r="H176" s="209">
        <v>1</v>
      </c>
      <c r="I176" s="210"/>
      <c r="J176" s="211">
        <f>ROUND(I176*H176,2)</f>
        <v>0</v>
      </c>
      <c r="K176" s="207" t="s">
        <v>115</v>
      </c>
      <c r="L176" s="44"/>
      <c r="M176" s="212" t="s">
        <v>21</v>
      </c>
      <c r="N176" s="213" t="s">
        <v>46</v>
      </c>
      <c r="O176" s="85"/>
      <c r="P176" s="214">
        <f>O176*H176</f>
        <v>0</v>
      </c>
      <c r="Q176" s="214">
        <v>0</v>
      </c>
      <c r="R176" s="214">
        <f>Q176*H176</f>
        <v>0</v>
      </c>
      <c r="S176" s="214">
        <v>0</v>
      </c>
      <c r="T176" s="215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16" t="s">
        <v>116</v>
      </c>
      <c r="AT176" s="216" t="s">
        <v>111</v>
      </c>
      <c r="AU176" s="216" t="s">
        <v>82</v>
      </c>
      <c r="AY176" s="17" t="s">
        <v>109</v>
      </c>
      <c r="BE176" s="217">
        <f>IF(N176="základní",J176,0)</f>
        <v>0</v>
      </c>
      <c r="BF176" s="217">
        <f>IF(N176="snížená",J176,0)</f>
        <v>0</v>
      </c>
      <c r="BG176" s="217">
        <f>IF(N176="zákl. přenesená",J176,0)</f>
        <v>0</v>
      </c>
      <c r="BH176" s="217">
        <f>IF(N176="sníž. přenesená",J176,0)</f>
        <v>0</v>
      </c>
      <c r="BI176" s="217">
        <f>IF(N176="nulová",J176,0)</f>
        <v>0</v>
      </c>
      <c r="BJ176" s="17" t="s">
        <v>116</v>
      </c>
      <c r="BK176" s="217">
        <f>ROUND(I176*H176,2)</f>
        <v>0</v>
      </c>
      <c r="BL176" s="17" t="s">
        <v>116</v>
      </c>
      <c r="BM176" s="216" t="s">
        <v>232</v>
      </c>
    </row>
    <row r="177" spans="1:47" s="2" customFormat="1" ht="12">
      <c r="A177" s="38"/>
      <c r="B177" s="39"/>
      <c r="C177" s="40"/>
      <c r="D177" s="218" t="s">
        <v>118</v>
      </c>
      <c r="E177" s="40"/>
      <c r="F177" s="219" t="s">
        <v>233</v>
      </c>
      <c r="G177" s="40"/>
      <c r="H177" s="40"/>
      <c r="I177" s="220"/>
      <c r="J177" s="40"/>
      <c r="K177" s="40"/>
      <c r="L177" s="44"/>
      <c r="M177" s="221"/>
      <c r="N177" s="222"/>
      <c r="O177" s="85"/>
      <c r="P177" s="85"/>
      <c r="Q177" s="85"/>
      <c r="R177" s="85"/>
      <c r="S177" s="85"/>
      <c r="T177" s="86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17" t="s">
        <v>118</v>
      </c>
      <c r="AU177" s="17" t="s">
        <v>82</v>
      </c>
    </row>
    <row r="178" spans="1:51" s="13" customFormat="1" ht="12">
      <c r="A178" s="13"/>
      <c r="B178" s="223"/>
      <c r="C178" s="224"/>
      <c r="D178" s="225" t="s">
        <v>133</v>
      </c>
      <c r="E178" s="226" t="s">
        <v>21</v>
      </c>
      <c r="F178" s="227" t="s">
        <v>234</v>
      </c>
      <c r="G178" s="224"/>
      <c r="H178" s="228">
        <v>1</v>
      </c>
      <c r="I178" s="229"/>
      <c r="J178" s="224"/>
      <c r="K178" s="224"/>
      <c r="L178" s="230"/>
      <c r="M178" s="231"/>
      <c r="N178" s="232"/>
      <c r="O178" s="232"/>
      <c r="P178" s="232"/>
      <c r="Q178" s="232"/>
      <c r="R178" s="232"/>
      <c r="S178" s="232"/>
      <c r="T178" s="23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4" t="s">
        <v>133</v>
      </c>
      <c r="AU178" s="234" t="s">
        <v>82</v>
      </c>
      <c r="AV178" s="13" t="s">
        <v>82</v>
      </c>
      <c r="AW178" s="13" t="s">
        <v>34</v>
      </c>
      <c r="AX178" s="13" t="s">
        <v>73</v>
      </c>
      <c r="AY178" s="234" t="s">
        <v>109</v>
      </c>
    </row>
    <row r="179" spans="1:51" s="14" customFormat="1" ht="12">
      <c r="A179" s="14"/>
      <c r="B179" s="235"/>
      <c r="C179" s="236"/>
      <c r="D179" s="225" t="s">
        <v>133</v>
      </c>
      <c r="E179" s="237" t="s">
        <v>21</v>
      </c>
      <c r="F179" s="238" t="s">
        <v>156</v>
      </c>
      <c r="G179" s="236"/>
      <c r="H179" s="239">
        <v>1</v>
      </c>
      <c r="I179" s="240"/>
      <c r="J179" s="236"/>
      <c r="K179" s="236"/>
      <c r="L179" s="241"/>
      <c r="M179" s="242"/>
      <c r="N179" s="243"/>
      <c r="O179" s="243"/>
      <c r="P179" s="243"/>
      <c r="Q179" s="243"/>
      <c r="R179" s="243"/>
      <c r="S179" s="243"/>
      <c r="T179" s="24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45" t="s">
        <v>133</v>
      </c>
      <c r="AU179" s="245" t="s">
        <v>82</v>
      </c>
      <c r="AV179" s="14" t="s">
        <v>116</v>
      </c>
      <c r="AW179" s="14" t="s">
        <v>34</v>
      </c>
      <c r="AX179" s="14" t="s">
        <v>78</v>
      </c>
      <c r="AY179" s="245" t="s">
        <v>109</v>
      </c>
    </row>
    <row r="180" spans="1:65" s="2" customFormat="1" ht="24.15" customHeight="1">
      <c r="A180" s="38"/>
      <c r="B180" s="39"/>
      <c r="C180" s="205" t="s">
        <v>235</v>
      </c>
      <c r="D180" s="205" t="s">
        <v>111</v>
      </c>
      <c r="E180" s="206" t="s">
        <v>236</v>
      </c>
      <c r="F180" s="207" t="s">
        <v>237</v>
      </c>
      <c r="G180" s="208" t="s">
        <v>130</v>
      </c>
      <c r="H180" s="209">
        <v>2</v>
      </c>
      <c r="I180" s="210"/>
      <c r="J180" s="211">
        <f>ROUND(I180*H180,2)</f>
        <v>0</v>
      </c>
      <c r="K180" s="207" t="s">
        <v>115</v>
      </c>
      <c r="L180" s="44"/>
      <c r="M180" s="212" t="s">
        <v>21</v>
      </c>
      <c r="N180" s="213" t="s">
        <v>46</v>
      </c>
      <c r="O180" s="85"/>
      <c r="P180" s="214">
        <f>O180*H180</f>
        <v>0</v>
      </c>
      <c r="Q180" s="214">
        <v>0</v>
      </c>
      <c r="R180" s="214">
        <f>Q180*H180</f>
        <v>0</v>
      </c>
      <c r="S180" s="214">
        <v>0</v>
      </c>
      <c r="T180" s="215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16" t="s">
        <v>116</v>
      </c>
      <c r="AT180" s="216" t="s">
        <v>111</v>
      </c>
      <c r="AU180" s="216" t="s">
        <v>82</v>
      </c>
      <c r="AY180" s="17" t="s">
        <v>109</v>
      </c>
      <c r="BE180" s="217">
        <f>IF(N180="základní",J180,0)</f>
        <v>0</v>
      </c>
      <c r="BF180" s="217">
        <f>IF(N180="snížená",J180,0)</f>
        <v>0</v>
      </c>
      <c r="BG180" s="217">
        <f>IF(N180="zákl. přenesená",J180,0)</f>
        <v>0</v>
      </c>
      <c r="BH180" s="217">
        <f>IF(N180="sníž. přenesená",J180,0)</f>
        <v>0</v>
      </c>
      <c r="BI180" s="217">
        <f>IF(N180="nulová",J180,0)</f>
        <v>0</v>
      </c>
      <c r="BJ180" s="17" t="s">
        <v>116</v>
      </c>
      <c r="BK180" s="217">
        <f>ROUND(I180*H180,2)</f>
        <v>0</v>
      </c>
      <c r="BL180" s="17" t="s">
        <v>116</v>
      </c>
      <c r="BM180" s="216" t="s">
        <v>238</v>
      </c>
    </row>
    <row r="181" spans="1:47" s="2" customFormat="1" ht="12">
      <c r="A181" s="38"/>
      <c r="B181" s="39"/>
      <c r="C181" s="40"/>
      <c r="D181" s="218" t="s">
        <v>118</v>
      </c>
      <c r="E181" s="40"/>
      <c r="F181" s="219" t="s">
        <v>239</v>
      </c>
      <c r="G181" s="40"/>
      <c r="H181" s="40"/>
      <c r="I181" s="220"/>
      <c r="J181" s="40"/>
      <c r="K181" s="40"/>
      <c r="L181" s="44"/>
      <c r="M181" s="221"/>
      <c r="N181" s="222"/>
      <c r="O181" s="85"/>
      <c r="P181" s="85"/>
      <c r="Q181" s="85"/>
      <c r="R181" s="85"/>
      <c r="S181" s="85"/>
      <c r="T181" s="86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7" t="s">
        <v>118</v>
      </c>
      <c r="AU181" s="17" t="s">
        <v>82</v>
      </c>
    </row>
    <row r="182" spans="1:51" s="13" customFormat="1" ht="12">
      <c r="A182" s="13"/>
      <c r="B182" s="223"/>
      <c r="C182" s="224"/>
      <c r="D182" s="225" t="s">
        <v>133</v>
      </c>
      <c r="E182" s="226" t="s">
        <v>21</v>
      </c>
      <c r="F182" s="227" t="s">
        <v>240</v>
      </c>
      <c r="G182" s="224"/>
      <c r="H182" s="228">
        <v>2</v>
      </c>
      <c r="I182" s="229"/>
      <c r="J182" s="224"/>
      <c r="K182" s="224"/>
      <c r="L182" s="230"/>
      <c r="M182" s="231"/>
      <c r="N182" s="232"/>
      <c r="O182" s="232"/>
      <c r="P182" s="232"/>
      <c r="Q182" s="232"/>
      <c r="R182" s="232"/>
      <c r="S182" s="232"/>
      <c r="T182" s="23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4" t="s">
        <v>133</v>
      </c>
      <c r="AU182" s="234" t="s">
        <v>82</v>
      </c>
      <c r="AV182" s="13" t="s">
        <v>82</v>
      </c>
      <c r="AW182" s="13" t="s">
        <v>34</v>
      </c>
      <c r="AX182" s="13" t="s">
        <v>73</v>
      </c>
      <c r="AY182" s="234" t="s">
        <v>109</v>
      </c>
    </row>
    <row r="183" spans="1:51" s="14" customFormat="1" ht="12">
      <c r="A183" s="14"/>
      <c r="B183" s="235"/>
      <c r="C183" s="236"/>
      <c r="D183" s="225" t="s">
        <v>133</v>
      </c>
      <c r="E183" s="237" t="s">
        <v>21</v>
      </c>
      <c r="F183" s="238" t="s">
        <v>156</v>
      </c>
      <c r="G183" s="236"/>
      <c r="H183" s="239">
        <v>2</v>
      </c>
      <c r="I183" s="240"/>
      <c r="J183" s="236"/>
      <c r="K183" s="236"/>
      <c r="L183" s="241"/>
      <c r="M183" s="242"/>
      <c r="N183" s="243"/>
      <c r="O183" s="243"/>
      <c r="P183" s="243"/>
      <c r="Q183" s="243"/>
      <c r="R183" s="243"/>
      <c r="S183" s="243"/>
      <c r="T183" s="24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45" t="s">
        <v>133</v>
      </c>
      <c r="AU183" s="245" t="s">
        <v>82</v>
      </c>
      <c r="AV183" s="14" t="s">
        <v>116</v>
      </c>
      <c r="AW183" s="14" t="s">
        <v>34</v>
      </c>
      <c r="AX183" s="14" t="s">
        <v>78</v>
      </c>
      <c r="AY183" s="245" t="s">
        <v>109</v>
      </c>
    </row>
    <row r="184" spans="1:65" s="2" customFormat="1" ht="24.15" customHeight="1">
      <c r="A184" s="38"/>
      <c r="B184" s="39"/>
      <c r="C184" s="205" t="s">
        <v>241</v>
      </c>
      <c r="D184" s="205" t="s">
        <v>111</v>
      </c>
      <c r="E184" s="206" t="s">
        <v>242</v>
      </c>
      <c r="F184" s="207" t="s">
        <v>243</v>
      </c>
      <c r="G184" s="208" t="s">
        <v>130</v>
      </c>
      <c r="H184" s="209">
        <v>1</v>
      </c>
      <c r="I184" s="210"/>
      <c r="J184" s="211">
        <f>ROUND(I184*H184,2)</f>
        <v>0</v>
      </c>
      <c r="K184" s="207" t="s">
        <v>115</v>
      </c>
      <c r="L184" s="44"/>
      <c r="M184" s="212" t="s">
        <v>21</v>
      </c>
      <c r="N184" s="213" t="s">
        <v>46</v>
      </c>
      <c r="O184" s="85"/>
      <c r="P184" s="214">
        <f>O184*H184</f>
        <v>0</v>
      </c>
      <c r="Q184" s="214">
        <v>0</v>
      </c>
      <c r="R184" s="214">
        <f>Q184*H184</f>
        <v>0</v>
      </c>
      <c r="S184" s="214">
        <v>0</v>
      </c>
      <c r="T184" s="215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16" t="s">
        <v>116</v>
      </c>
      <c r="AT184" s="216" t="s">
        <v>111</v>
      </c>
      <c r="AU184" s="216" t="s">
        <v>82</v>
      </c>
      <c r="AY184" s="17" t="s">
        <v>109</v>
      </c>
      <c r="BE184" s="217">
        <f>IF(N184="základní",J184,0)</f>
        <v>0</v>
      </c>
      <c r="BF184" s="217">
        <f>IF(N184="snížená",J184,0)</f>
        <v>0</v>
      </c>
      <c r="BG184" s="217">
        <f>IF(N184="zákl. přenesená",J184,0)</f>
        <v>0</v>
      </c>
      <c r="BH184" s="217">
        <f>IF(N184="sníž. přenesená",J184,0)</f>
        <v>0</v>
      </c>
      <c r="BI184" s="217">
        <f>IF(N184="nulová",J184,0)</f>
        <v>0</v>
      </c>
      <c r="BJ184" s="17" t="s">
        <v>116</v>
      </c>
      <c r="BK184" s="217">
        <f>ROUND(I184*H184,2)</f>
        <v>0</v>
      </c>
      <c r="BL184" s="17" t="s">
        <v>116</v>
      </c>
      <c r="BM184" s="216" t="s">
        <v>244</v>
      </c>
    </row>
    <row r="185" spans="1:47" s="2" customFormat="1" ht="12">
      <c r="A185" s="38"/>
      <c r="B185" s="39"/>
      <c r="C185" s="40"/>
      <c r="D185" s="218" t="s">
        <v>118</v>
      </c>
      <c r="E185" s="40"/>
      <c r="F185" s="219" t="s">
        <v>245</v>
      </c>
      <c r="G185" s="40"/>
      <c r="H185" s="40"/>
      <c r="I185" s="220"/>
      <c r="J185" s="40"/>
      <c r="K185" s="40"/>
      <c r="L185" s="44"/>
      <c r="M185" s="221"/>
      <c r="N185" s="222"/>
      <c r="O185" s="85"/>
      <c r="P185" s="85"/>
      <c r="Q185" s="85"/>
      <c r="R185" s="85"/>
      <c r="S185" s="85"/>
      <c r="T185" s="86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7" t="s">
        <v>118</v>
      </c>
      <c r="AU185" s="17" t="s">
        <v>82</v>
      </c>
    </row>
    <row r="186" spans="1:51" s="13" customFormat="1" ht="12">
      <c r="A186" s="13"/>
      <c r="B186" s="223"/>
      <c r="C186" s="224"/>
      <c r="D186" s="225" t="s">
        <v>133</v>
      </c>
      <c r="E186" s="226" t="s">
        <v>21</v>
      </c>
      <c r="F186" s="227" t="s">
        <v>246</v>
      </c>
      <c r="G186" s="224"/>
      <c r="H186" s="228">
        <v>1</v>
      </c>
      <c r="I186" s="229"/>
      <c r="J186" s="224"/>
      <c r="K186" s="224"/>
      <c r="L186" s="230"/>
      <c r="M186" s="231"/>
      <c r="N186" s="232"/>
      <c r="O186" s="232"/>
      <c r="P186" s="232"/>
      <c r="Q186" s="232"/>
      <c r="R186" s="232"/>
      <c r="S186" s="232"/>
      <c r="T186" s="23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4" t="s">
        <v>133</v>
      </c>
      <c r="AU186" s="234" t="s">
        <v>82</v>
      </c>
      <c r="AV186" s="13" t="s">
        <v>82</v>
      </c>
      <c r="AW186" s="13" t="s">
        <v>34</v>
      </c>
      <c r="AX186" s="13" t="s">
        <v>73</v>
      </c>
      <c r="AY186" s="234" t="s">
        <v>109</v>
      </c>
    </row>
    <row r="187" spans="1:51" s="14" customFormat="1" ht="12">
      <c r="A187" s="14"/>
      <c r="B187" s="235"/>
      <c r="C187" s="236"/>
      <c r="D187" s="225" t="s">
        <v>133</v>
      </c>
      <c r="E187" s="237" t="s">
        <v>21</v>
      </c>
      <c r="F187" s="238" t="s">
        <v>156</v>
      </c>
      <c r="G187" s="236"/>
      <c r="H187" s="239">
        <v>1</v>
      </c>
      <c r="I187" s="240"/>
      <c r="J187" s="236"/>
      <c r="K187" s="236"/>
      <c r="L187" s="241"/>
      <c r="M187" s="242"/>
      <c r="N187" s="243"/>
      <c r="O187" s="243"/>
      <c r="P187" s="243"/>
      <c r="Q187" s="243"/>
      <c r="R187" s="243"/>
      <c r="S187" s="243"/>
      <c r="T187" s="24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45" t="s">
        <v>133</v>
      </c>
      <c r="AU187" s="245" t="s">
        <v>82</v>
      </c>
      <c r="AV187" s="14" t="s">
        <v>116</v>
      </c>
      <c r="AW187" s="14" t="s">
        <v>34</v>
      </c>
      <c r="AX187" s="14" t="s">
        <v>78</v>
      </c>
      <c r="AY187" s="245" t="s">
        <v>109</v>
      </c>
    </row>
    <row r="188" spans="1:65" s="2" customFormat="1" ht="24.15" customHeight="1">
      <c r="A188" s="38"/>
      <c r="B188" s="39"/>
      <c r="C188" s="205" t="s">
        <v>247</v>
      </c>
      <c r="D188" s="205" t="s">
        <v>111</v>
      </c>
      <c r="E188" s="206" t="s">
        <v>248</v>
      </c>
      <c r="F188" s="207" t="s">
        <v>249</v>
      </c>
      <c r="G188" s="208" t="s">
        <v>130</v>
      </c>
      <c r="H188" s="209">
        <v>1</v>
      </c>
      <c r="I188" s="210"/>
      <c r="J188" s="211">
        <f>ROUND(I188*H188,2)</f>
        <v>0</v>
      </c>
      <c r="K188" s="207" t="s">
        <v>115</v>
      </c>
      <c r="L188" s="44"/>
      <c r="M188" s="212" t="s">
        <v>21</v>
      </c>
      <c r="N188" s="213" t="s">
        <v>46</v>
      </c>
      <c r="O188" s="85"/>
      <c r="P188" s="214">
        <f>O188*H188</f>
        <v>0</v>
      </c>
      <c r="Q188" s="214">
        <v>0</v>
      </c>
      <c r="R188" s="214">
        <f>Q188*H188</f>
        <v>0</v>
      </c>
      <c r="S188" s="214">
        <v>0</v>
      </c>
      <c r="T188" s="215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16" t="s">
        <v>116</v>
      </c>
      <c r="AT188" s="216" t="s">
        <v>111</v>
      </c>
      <c r="AU188" s="216" t="s">
        <v>82</v>
      </c>
      <c r="AY188" s="17" t="s">
        <v>109</v>
      </c>
      <c r="BE188" s="217">
        <f>IF(N188="základní",J188,0)</f>
        <v>0</v>
      </c>
      <c r="BF188" s="217">
        <f>IF(N188="snížená",J188,0)</f>
        <v>0</v>
      </c>
      <c r="BG188" s="217">
        <f>IF(N188="zákl. přenesená",J188,0)</f>
        <v>0</v>
      </c>
      <c r="BH188" s="217">
        <f>IF(N188="sníž. přenesená",J188,0)</f>
        <v>0</v>
      </c>
      <c r="BI188" s="217">
        <f>IF(N188="nulová",J188,0)</f>
        <v>0</v>
      </c>
      <c r="BJ188" s="17" t="s">
        <v>116</v>
      </c>
      <c r="BK188" s="217">
        <f>ROUND(I188*H188,2)</f>
        <v>0</v>
      </c>
      <c r="BL188" s="17" t="s">
        <v>116</v>
      </c>
      <c r="BM188" s="216" t="s">
        <v>250</v>
      </c>
    </row>
    <row r="189" spans="1:47" s="2" customFormat="1" ht="12">
      <c r="A189" s="38"/>
      <c r="B189" s="39"/>
      <c r="C189" s="40"/>
      <c r="D189" s="218" t="s">
        <v>118</v>
      </c>
      <c r="E189" s="40"/>
      <c r="F189" s="219" t="s">
        <v>251</v>
      </c>
      <c r="G189" s="40"/>
      <c r="H189" s="40"/>
      <c r="I189" s="220"/>
      <c r="J189" s="40"/>
      <c r="K189" s="40"/>
      <c r="L189" s="44"/>
      <c r="M189" s="221"/>
      <c r="N189" s="222"/>
      <c r="O189" s="85"/>
      <c r="P189" s="85"/>
      <c r="Q189" s="85"/>
      <c r="R189" s="85"/>
      <c r="S189" s="85"/>
      <c r="T189" s="86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T189" s="17" t="s">
        <v>118</v>
      </c>
      <c r="AU189" s="17" t="s">
        <v>82</v>
      </c>
    </row>
    <row r="190" spans="1:51" s="13" customFormat="1" ht="12">
      <c r="A190" s="13"/>
      <c r="B190" s="223"/>
      <c r="C190" s="224"/>
      <c r="D190" s="225" t="s">
        <v>133</v>
      </c>
      <c r="E190" s="226" t="s">
        <v>21</v>
      </c>
      <c r="F190" s="227" t="s">
        <v>252</v>
      </c>
      <c r="G190" s="224"/>
      <c r="H190" s="228">
        <v>1</v>
      </c>
      <c r="I190" s="229"/>
      <c r="J190" s="224"/>
      <c r="K190" s="224"/>
      <c r="L190" s="230"/>
      <c r="M190" s="231"/>
      <c r="N190" s="232"/>
      <c r="O190" s="232"/>
      <c r="P190" s="232"/>
      <c r="Q190" s="232"/>
      <c r="R190" s="232"/>
      <c r="S190" s="232"/>
      <c r="T190" s="23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4" t="s">
        <v>133</v>
      </c>
      <c r="AU190" s="234" t="s">
        <v>82</v>
      </c>
      <c r="AV190" s="13" t="s">
        <v>82</v>
      </c>
      <c r="AW190" s="13" t="s">
        <v>34</v>
      </c>
      <c r="AX190" s="13" t="s">
        <v>73</v>
      </c>
      <c r="AY190" s="234" t="s">
        <v>109</v>
      </c>
    </row>
    <row r="191" spans="1:51" s="14" customFormat="1" ht="12">
      <c r="A191" s="14"/>
      <c r="B191" s="235"/>
      <c r="C191" s="236"/>
      <c r="D191" s="225" t="s">
        <v>133</v>
      </c>
      <c r="E191" s="237" t="s">
        <v>21</v>
      </c>
      <c r="F191" s="238" t="s">
        <v>156</v>
      </c>
      <c r="G191" s="236"/>
      <c r="H191" s="239">
        <v>1</v>
      </c>
      <c r="I191" s="240"/>
      <c r="J191" s="236"/>
      <c r="K191" s="236"/>
      <c r="L191" s="241"/>
      <c r="M191" s="242"/>
      <c r="N191" s="243"/>
      <c r="O191" s="243"/>
      <c r="P191" s="243"/>
      <c r="Q191" s="243"/>
      <c r="R191" s="243"/>
      <c r="S191" s="243"/>
      <c r="T191" s="24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45" t="s">
        <v>133</v>
      </c>
      <c r="AU191" s="245" t="s">
        <v>82</v>
      </c>
      <c r="AV191" s="14" t="s">
        <v>116</v>
      </c>
      <c r="AW191" s="14" t="s">
        <v>34</v>
      </c>
      <c r="AX191" s="14" t="s">
        <v>78</v>
      </c>
      <c r="AY191" s="245" t="s">
        <v>109</v>
      </c>
    </row>
    <row r="192" spans="1:65" s="2" customFormat="1" ht="24.15" customHeight="1">
      <c r="A192" s="38"/>
      <c r="B192" s="39"/>
      <c r="C192" s="205" t="s">
        <v>253</v>
      </c>
      <c r="D192" s="205" t="s">
        <v>111</v>
      </c>
      <c r="E192" s="206" t="s">
        <v>254</v>
      </c>
      <c r="F192" s="207" t="s">
        <v>255</v>
      </c>
      <c r="G192" s="208" t="s">
        <v>130</v>
      </c>
      <c r="H192" s="209">
        <v>7</v>
      </c>
      <c r="I192" s="210"/>
      <c r="J192" s="211">
        <f>ROUND(I192*H192,2)</f>
        <v>0</v>
      </c>
      <c r="K192" s="207" t="s">
        <v>115</v>
      </c>
      <c r="L192" s="44"/>
      <c r="M192" s="212" t="s">
        <v>21</v>
      </c>
      <c r="N192" s="213" t="s">
        <v>46</v>
      </c>
      <c r="O192" s="85"/>
      <c r="P192" s="214">
        <f>O192*H192</f>
        <v>0</v>
      </c>
      <c r="Q192" s="214">
        <v>0</v>
      </c>
      <c r="R192" s="214">
        <f>Q192*H192</f>
        <v>0</v>
      </c>
      <c r="S192" s="214">
        <v>0</v>
      </c>
      <c r="T192" s="215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16" t="s">
        <v>116</v>
      </c>
      <c r="AT192" s="216" t="s">
        <v>111</v>
      </c>
      <c r="AU192" s="216" t="s">
        <v>82</v>
      </c>
      <c r="AY192" s="17" t="s">
        <v>109</v>
      </c>
      <c r="BE192" s="217">
        <f>IF(N192="základní",J192,0)</f>
        <v>0</v>
      </c>
      <c r="BF192" s="217">
        <f>IF(N192="snížená",J192,0)</f>
        <v>0</v>
      </c>
      <c r="BG192" s="217">
        <f>IF(N192="zákl. přenesená",J192,0)</f>
        <v>0</v>
      </c>
      <c r="BH192" s="217">
        <f>IF(N192="sníž. přenesená",J192,0)</f>
        <v>0</v>
      </c>
      <c r="BI192" s="217">
        <f>IF(N192="nulová",J192,0)</f>
        <v>0</v>
      </c>
      <c r="BJ192" s="17" t="s">
        <v>116</v>
      </c>
      <c r="BK192" s="217">
        <f>ROUND(I192*H192,2)</f>
        <v>0</v>
      </c>
      <c r="BL192" s="17" t="s">
        <v>116</v>
      </c>
      <c r="BM192" s="216" t="s">
        <v>256</v>
      </c>
    </row>
    <row r="193" spans="1:47" s="2" customFormat="1" ht="12">
      <c r="A193" s="38"/>
      <c r="B193" s="39"/>
      <c r="C193" s="40"/>
      <c r="D193" s="218" t="s">
        <v>118</v>
      </c>
      <c r="E193" s="40"/>
      <c r="F193" s="219" t="s">
        <v>257</v>
      </c>
      <c r="G193" s="40"/>
      <c r="H193" s="40"/>
      <c r="I193" s="220"/>
      <c r="J193" s="40"/>
      <c r="K193" s="40"/>
      <c r="L193" s="44"/>
      <c r="M193" s="221"/>
      <c r="N193" s="222"/>
      <c r="O193" s="85"/>
      <c r="P193" s="85"/>
      <c r="Q193" s="85"/>
      <c r="R193" s="85"/>
      <c r="S193" s="85"/>
      <c r="T193" s="86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118</v>
      </c>
      <c r="AU193" s="17" t="s">
        <v>82</v>
      </c>
    </row>
    <row r="194" spans="1:51" s="13" customFormat="1" ht="12">
      <c r="A194" s="13"/>
      <c r="B194" s="223"/>
      <c r="C194" s="224"/>
      <c r="D194" s="225" t="s">
        <v>133</v>
      </c>
      <c r="E194" s="226" t="s">
        <v>21</v>
      </c>
      <c r="F194" s="227" t="s">
        <v>258</v>
      </c>
      <c r="G194" s="224"/>
      <c r="H194" s="228">
        <v>1</v>
      </c>
      <c r="I194" s="229"/>
      <c r="J194" s="224"/>
      <c r="K194" s="224"/>
      <c r="L194" s="230"/>
      <c r="M194" s="231"/>
      <c r="N194" s="232"/>
      <c r="O194" s="232"/>
      <c r="P194" s="232"/>
      <c r="Q194" s="232"/>
      <c r="R194" s="232"/>
      <c r="S194" s="232"/>
      <c r="T194" s="23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4" t="s">
        <v>133</v>
      </c>
      <c r="AU194" s="234" t="s">
        <v>82</v>
      </c>
      <c r="AV194" s="13" t="s">
        <v>82</v>
      </c>
      <c r="AW194" s="13" t="s">
        <v>34</v>
      </c>
      <c r="AX194" s="13" t="s">
        <v>73</v>
      </c>
      <c r="AY194" s="234" t="s">
        <v>109</v>
      </c>
    </row>
    <row r="195" spans="1:51" s="13" customFormat="1" ht="12">
      <c r="A195" s="13"/>
      <c r="B195" s="223"/>
      <c r="C195" s="224"/>
      <c r="D195" s="225" t="s">
        <v>133</v>
      </c>
      <c r="E195" s="226" t="s">
        <v>21</v>
      </c>
      <c r="F195" s="227" t="s">
        <v>259</v>
      </c>
      <c r="G195" s="224"/>
      <c r="H195" s="228">
        <v>1</v>
      </c>
      <c r="I195" s="229"/>
      <c r="J195" s="224"/>
      <c r="K195" s="224"/>
      <c r="L195" s="230"/>
      <c r="M195" s="231"/>
      <c r="N195" s="232"/>
      <c r="O195" s="232"/>
      <c r="P195" s="232"/>
      <c r="Q195" s="232"/>
      <c r="R195" s="232"/>
      <c r="S195" s="232"/>
      <c r="T195" s="23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4" t="s">
        <v>133</v>
      </c>
      <c r="AU195" s="234" t="s">
        <v>82</v>
      </c>
      <c r="AV195" s="13" t="s">
        <v>82</v>
      </c>
      <c r="AW195" s="13" t="s">
        <v>34</v>
      </c>
      <c r="AX195" s="13" t="s">
        <v>73</v>
      </c>
      <c r="AY195" s="234" t="s">
        <v>109</v>
      </c>
    </row>
    <row r="196" spans="1:51" s="13" customFormat="1" ht="12">
      <c r="A196" s="13"/>
      <c r="B196" s="223"/>
      <c r="C196" s="224"/>
      <c r="D196" s="225" t="s">
        <v>133</v>
      </c>
      <c r="E196" s="226" t="s">
        <v>21</v>
      </c>
      <c r="F196" s="227" t="s">
        <v>260</v>
      </c>
      <c r="G196" s="224"/>
      <c r="H196" s="228">
        <v>1</v>
      </c>
      <c r="I196" s="229"/>
      <c r="J196" s="224"/>
      <c r="K196" s="224"/>
      <c r="L196" s="230"/>
      <c r="M196" s="231"/>
      <c r="N196" s="232"/>
      <c r="O196" s="232"/>
      <c r="P196" s="232"/>
      <c r="Q196" s="232"/>
      <c r="R196" s="232"/>
      <c r="S196" s="232"/>
      <c r="T196" s="23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4" t="s">
        <v>133</v>
      </c>
      <c r="AU196" s="234" t="s">
        <v>82</v>
      </c>
      <c r="AV196" s="13" t="s">
        <v>82</v>
      </c>
      <c r="AW196" s="13" t="s">
        <v>34</v>
      </c>
      <c r="AX196" s="13" t="s">
        <v>73</v>
      </c>
      <c r="AY196" s="234" t="s">
        <v>109</v>
      </c>
    </row>
    <row r="197" spans="1:51" s="13" customFormat="1" ht="12">
      <c r="A197" s="13"/>
      <c r="B197" s="223"/>
      <c r="C197" s="224"/>
      <c r="D197" s="225" t="s">
        <v>133</v>
      </c>
      <c r="E197" s="226" t="s">
        <v>21</v>
      </c>
      <c r="F197" s="227" t="s">
        <v>261</v>
      </c>
      <c r="G197" s="224"/>
      <c r="H197" s="228">
        <v>1</v>
      </c>
      <c r="I197" s="229"/>
      <c r="J197" s="224"/>
      <c r="K197" s="224"/>
      <c r="L197" s="230"/>
      <c r="M197" s="231"/>
      <c r="N197" s="232"/>
      <c r="O197" s="232"/>
      <c r="P197" s="232"/>
      <c r="Q197" s="232"/>
      <c r="R197" s="232"/>
      <c r="S197" s="232"/>
      <c r="T197" s="23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4" t="s">
        <v>133</v>
      </c>
      <c r="AU197" s="234" t="s">
        <v>82</v>
      </c>
      <c r="AV197" s="13" t="s">
        <v>82</v>
      </c>
      <c r="AW197" s="13" t="s">
        <v>34</v>
      </c>
      <c r="AX197" s="13" t="s">
        <v>73</v>
      </c>
      <c r="AY197" s="234" t="s">
        <v>109</v>
      </c>
    </row>
    <row r="198" spans="1:51" s="13" customFormat="1" ht="12">
      <c r="A198" s="13"/>
      <c r="B198" s="223"/>
      <c r="C198" s="224"/>
      <c r="D198" s="225" t="s">
        <v>133</v>
      </c>
      <c r="E198" s="226" t="s">
        <v>21</v>
      </c>
      <c r="F198" s="227" t="s">
        <v>262</v>
      </c>
      <c r="G198" s="224"/>
      <c r="H198" s="228">
        <v>1</v>
      </c>
      <c r="I198" s="229"/>
      <c r="J198" s="224"/>
      <c r="K198" s="224"/>
      <c r="L198" s="230"/>
      <c r="M198" s="231"/>
      <c r="N198" s="232"/>
      <c r="O198" s="232"/>
      <c r="P198" s="232"/>
      <c r="Q198" s="232"/>
      <c r="R198" s="232"/>
      <c r="S198" s="232"/>
      <c r="T198" s="23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4" t="s">
        <v>133</v>
      </c>
      <c r="AU198" s="234" t="s">
        <v>82</v>
      </c>
      <c r="AV198" s="13" t="s">
        <v>82</v>
      </c>
      <c r="AW198" s="13" t="s">
        <v>34</v>
      </c>
      <c r="AX198" s="13" t="s">
        <v>73</v>
      </c>
      <c r="AY198" s="234" t="s">
        <v>109</v>
      </c>
    </row>
    <row r="199" spans="1:51" s="13" customFormat="1" ht="12">
      <c r="A199" s="13"/>
      <c r="B199" s="223"/>
      <c r="C199" s="224"/>
      <c r="D199" s="225" t="s">
        <v>133</v>
      </c>
      <c r="E199" s="226" t="s">
        <v>21</v>
      </c>
      <c r="F199" s="227" t="s">
        <v>263</v>
      </c>
      <c r="G199" s="224"/>
      <c r="H199" s="228">
        <v>1</v>
      </c>
      <c r="I199" s="229"/>
      <c r="J199" s="224"/>
      <c r="K199" s="224"/>
      <c r="L199" s="230"/>
      <c r="M199" s="231"/>
      <c r="N199" s="232"/>
      <c r="O199" s="232"/>
      <c r="P199" s="232"/>
      <c r="Q199" s="232"/>
      <c r="R199" s="232"/>
      <c r="S199" s="232"/>
      <c r="T199" s="23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4" t="s">
        <v>133</v>
      </c>
      <c r="AU199" s="234" t="s">
        <v>82</v>
      </c>
      <c r="AV199" s="13" t="s">
        <v>82</v>
      </c>
      <c r="AW199" s="13" t="s">
        <v>34</v>
      </c>
      <c r="AX199" s="13" t="s">
        <v>73</v>
      </c>
      <c r="AY199" s="234" t="s">
        <v>109</v>
      </c>
    </row>
    <row r="200" spans="1:51" s="13" customFormat="1" ht="12">
      <c r="A200" s="13"/>
      <c r="B200" s="223"/>
      <c r="C200" s="224"/>
      <c r="D200" s="225" t="s">
        <v>133</v>
      </c>
      <c r="E200" s="226" t="s">
        <v>21</v>
      </c>
      <c r="F200" s="227" t="s">
        <v>264</v>
      </c>
      <c r="G200" s="224"/>
      <c r="H200" s="228">
        <v>1</v>
      </c>
      <c r="I200" s="229"/>
      <c r="J200" s="224"/>
      <c r="K200" s="224"/>
      <c r="L200" s="230"/>
      <c r="M200" s="231"/>
      <c r="N200" s="232"/>
      <c r="O200" s="232"/>
      <c r="P200" s="232"/>
      <c r="Q200" s="232"/>
      <c r="R200" s="232"/>
      <c r="S200" s="232"/>
      <c r="T200" s="23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4" t="s">
        <v>133</v>
      </c>
      <c r="AU200" s="234" t="s">
        <v>82</v>
      </c>
      <c r="AV200" s="13" t="s">
        <v>82</v>
      </c>
      <c r="AW200" s="13" t="s">
        <v>34</v>
      </c>
      <c r="AX200" s="13" t="s">
        <v>73</v>
      </c>
      <c r="AY200" s="234" t="s">
        <v>109</v>
      </c>
    </row>
    <row r="201" spans="1:51" s="14" customFormat="1" ht="12">
      <c r="A201" s="14"/>
      <c r="B201" s="235"/>
      <c r="C201" s="236"/>
      <c r="D201" s="225" t="s">
        <v>133</v>
      </c>
      <c r="E201" s="237" t="s">
        <v>21</v>
      </c>
      <c r="F201" s="238" t="s">
        <v>156</v>
      </c>
      <c r="G201" s="236"/>
      <c r="H201" s="239">
        <v>7</v>
      </c>
      <c r="I201" s="240"/>
      <c r="J201" s="236"/>
      <c r="K201" s="236"/>
      <c r="L201" s="241"/>
      <c r="M201" s="242"/>
      <c r="N201" s="243"/>
      <c r="O201" s="243"/>
      <c r="P201" s="243"/>
      <c r="Q201" s="243"/>
      <c r="R201" s="243"/>
      <c r="S201" s="243"/>
      <c r="T201" s="24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45" t="s">
        <v>133</v>
      </c>
      <c r="AU201" s="245" t="s">
        <v>82</v>
      </c>
      <c r="AV201" s="14" t="s">
        <v>116</v>
      </c>
      <c r="AW201" s="14" t="s">
        <v>34</v>
      </c>
      <c r="AX201" s="14" t="s">
        <v>78</v>
      </c>
      <c r="AY201" s="245" t="s">
        <v>109</v>
      </c>
    </row>
    <row r="202" spans="1:65" s="2" customFormat="1" ht="24.15" customHeight="1">
      <c r="A202" s="38"/>
      <c r="B202" s="39"/>
      <c r="C202" s="205" t="s">
        <v>7</v>
      </c>
      <c r="D202" s="205" t="s">
        <v>111</v>
      </c>
      <c r="E202" s="206" t="s">
        <v>265</v>
      </c>
      <c r="F202" s="207" t="s">
        <v>266</v>
      </c>
      <c r="G202" s="208" t="s">
        <v>130</v>
      </c>
      <c r="H202" s="209">
        <v>1</v>
      </c>
      <c r="I202" s="210"/>
      <c r="J202" s="211">
        <f>ROUND(I202*H202,2)</f>
        <v>0</v>
      </c>
      <c r="K202" s="207" t="s">
        <v>115</v>
      </c>
      <c r="L202" s="44"/>
      <c r="M202" s="212" t="s">
        <v>21</v>
      </c>
      <c r="N202" s="213" t="s">
        <v>46</v>
      </c>
      <c r="O202" s="85"/>
      <c r="P202" s="214">
        <f>O202*H202</f>
        <v>0</v>
      </c>
      <c r="Q202" s="214">
        <v>0</v>
      </c>
      <c r="R202" s="214">
        <f>Q202*H202</f>
        <v>0</v>
      </c>
      <c r="S202" s="214">
        <v>0</v>
      </c>
      <c r="T202" s="215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16" t="s">
        <v>116</v>
      </c>
      <c r="AT202" s="216" t="s">
        <v>111</v>
      </c>
      <c r="AU202" s="216" t="s">
        <v>82</v>
      </c>
      <c r="AY202" s="17" t="s">
        <v>109</v>
      </c>
      <c r="BE202" s="217">
        <f>IF(N202="základní",J202,0)</f>
        <v>0</v>
      </c>
      <c r="BF202" s="217">
        <f>IF(N202="snížená",J202,0)</f>
        <v>0</v>
      </c>
      <c r="BG202" s="217">
        <f>IF(N202="zákl. přenesená",J202,0)</f>
        <v>0</v>
      </c>
      <c r="BH202" s="217">
        <f>IF(N202="sníž. přenesená",J202,0)</f>
        <v>0</v>
      </c>
      <c r="BI202" s="217">
        <f>IF(N202="nulová",J202,0)</f>
        <v>0</v>
      </c>
      <c r="BJ202" s="17" t="s">
        <v>116</v>
      </c>
      <c r="BK202" s="217">
        <f>ROUND(I202*H202,2)</f>
        <v>0</v>
      </c>
      <c r="BL202" s="17" t="s">
        <v>116</v>
      </c>
      <c r="BM202" s="216" t="s">
        <v>267</v>
      </c>
    </row>
    <row r="203" spans="1:47" s="2" customFormat="1" ht="12">
      <c r="A203" s="38"/>
      <c r="B203" s="39"/>
      <c r="C203" s="40"/>
      <c r="D203" s="218" t="s">
        <v>118</v>
      </c>
      <c r="E203" s="40"/>
      <c r="F203" s="219" t="s">
        <v>268</v>
      </c>
      <c r="G203" s="40"/>
      <c r="H203" s="40"/>
      <c r="I203" s="220"/>
      <c r="J203" s="40"/>
      <c r="K203" s="40"/>
      <c r="L203" s="44"/>
      <c r="M203" s="221"/>
      <c r="N203" s="222"/>
      <c r="O203" s="85"/>
      <c r="P203" s="85"/>
      <c r="Q203" s="85"/>
      <c r="R203" s="85"/>
      <c r="S203" s="85"/>
      <c r="T203" s="86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T203" s="17" t="s">
        <v>118</v>
      </c>
      <c r="AU203" s="17" t="s">
        <v>82</v>
      </c>
    </row>
    <row r="204" spans="1:51" s="13" customFormat="1" ht="12">
      <c r="A204" s="13"/>
      <c r="B204" s="223"/>
      <c r="C204" s="224"/>
      <c r="D204" s="225" t="s">
        <v>133</v>
      </c>
      <c r="E204" s="226" t="s">
        <v>21</v>
      </c>
      <c r="F204" s="227" t="s">
        <v>269</v>
      </c>
      <c r="G204" s="224"/>
      <c r="H204" s="228">
        <v>1</v>
      </c>
      <c r="I204" s="229"/>
      <c r="J204" s="224"/>
      <c r="K204" s="224"/>
      <c r="L204" s="230"/>
      <c r="M204" s="231"/>
      <c r="N204" s="232"/>
      <c r="O204" s="232"/>
      <c r="P204" s="232"/>
      <c r="Q204" s="232"/>
      <c r="R204" s="232"/>
      <c r="S204" s="232"/>
      <c r="T204" s="23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4" t="s">
        <v>133</v>
      </c>
      <c r="AU204" s="234" t="s">
        <v>82</v>
      </c>
      <c r="AV204" s="13" t="s">
        <v>82</v>
      </c>
      <c r="AW204" s="13" t="s">
        <v>34</v>
      </c>
      <c r="AX204" s="13" t="s">
        <v>73</v>
      </c>
      <c r="AY204" s="234" t="s">
        <v>109</v>
      </c>
    </row>
    <row r="205" spans="1:51" s="14" customFormat="1" ht="12">
      <c r="A205" s="14"/>
      <c r="B205" s="235"/>
      <c r="C205" s="236"/>
      <c r="D205" s="225" t="s">
        <v>133</v>
      </c>
      <c r="E205" s="237" t="s">
        <v>21</v>
      </c>
      <c r="F205" s="238" t="s">
        <v>156</v>
      </c>
      <c r="G205" s="236"/>
      <c r="H205" s="239">
        <v>1</v>
      </c>
      <c r="I205" s="240"/>
      <c r="J205" s="236"/>
      <c r="K205" s="236"/>
      <c r="L205" s="241"/>
      <c r="M205" s="242"/>
      <c r="N205" s="243"/>
      <c r="O205" s="243"/>
      <c r="P205" s="243"/>
      <c r="Q205" s="243"/>
      <c r="R205" s="243"/>
      <c r="S205" s="243"/>
      <c r="T205" s="24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45" t="s">
        <v>133</v>
      </c>
      <c r="AU205" s="245" t="s">
        <v>82</v>
      </c>
      <c r="AV205" s="14" t="s">
        <v>116</v>
      </c>
      <c r="AW205" s="14" t="s">
        <v>34</v>
      </c>
      <c r="AX205" s="14" t="s">
        <v>78</v>
      </c>
      <c r="AY205" s="245" t="s">
        <v>109</v>
      </c>
    </row>
    <row r="206" spans="1:65" s="2" customFormat="1" ht="24.15" customHeight="1">
      <c r="A206" s="38"/>
      <c r="B206" s="39"/>
      <c r="C206" s="205" t="s">
        <v>270</v>
      </c>
      <c r="D206" s="205" t="s">
        <v>111</v>
      </c>
      <c r="E206" s="206" t="s">
        <v>271</v>
      </c>
      <c r="F206" s="207" t="s">
        <v>272</v>
      </c>
      <c r="G206" s="208" t="s">
        <v>130</v>
      </c>
      <c r="H206" s="209">
        <v>3</v>
      </c>
      <c r="I206" s="210"/>
      <c r="J206" s="211">
        <f>ROUND(I206*H206,2)</f>
        <v>0</v>
      </c>
      <c r="K206" s="207" t="s">
        <v>115</v>
      </c>
      <c r="L206" s="44"/>
      <c r="M206" s="212" t="s">
        <v>21</v>
      </c>
      <c r="N206" s="213" t="s">
        <v>46</v>
      </c>
      <c r="O206" s="85"/>
      <c r="P206" s="214">
        <f>O206*H206</f>
        <v>0</v>
      </c>
      <c r="Q206" s="214">
        <v>0</v>
      </c>
      <c r="R206" s="214">
        <f>Q206*H206</f>
        <v>0</v>
      </c>
      <c r="S206" s="214">
        <v>0</v>
      </c>
      <c r="T206" s="215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16" t="s">
        <v>116</v>
      </c>
      <c r="AT206" s="216" t="s">
        <v>111</v>
      </c>
      <c r="AU206" s="216" t="s">
        <v>82</v>
      </c>
      <c r="AY206" s="17" t="s">
        <v>109</v>
      </c>
      <c r="BE206" s="217">
        <f>IF(N206="základní",J206,0)</f>
        <v>0</v>
      </c>
      <c r="BF206" s="217">
        <f>IF(N206="snížená",J206,0)</f>
        <v>0</v>
      </c>
      <c r="BG206" s="217">
        <f>IF(N206="zákl. přenesená",J206,0)</f>
        <v>0</v>
      </c>
      <c r="BH206" s="217">
        <f>IF(N206="sníž. přenesená",J206,0)</f>
        <v>0</v>
      </c>
      <c r="BI206" s="217">
        <f>IF(N206="nulová",J206,0)</f>
        <v>0</v>
      </c>
      <c r="BJ206" s="17" t="s">
        <v>116</v>
      </c>
      <c r="BK206" s="217">
        <f>ROUND(I206*H206,2)</f>
        <v>0</v>
      </c>
      <c r="BL206" s="17" t="s">
        <v>116</v>
      </c>
      <c r="BM206" s="216" t="s">
        <v>273</v>
      </c>
    </row>
    <row r="207" spans="1:47" s="2" customFormat="1" ht="12">
      <c r="A207" s="38"/>
      <c r="B207" s="39"/>
      <c r="C207" s="40"/>
      <c r="D207" s="218" t="s">
        <v>118</v>
      </c>
      <c r="E207" s="40"/>
      <c r="F207" s="219" t="s">
        <v>274</v>
      </c>
      <c r="G207" s="40"/>
      <c r="H207" s="40"/>
      <c r="I207" s="220"/>
      <c r="J207" s="40"/>
      <c r="K207" s="40"/>
      <c r="L207" s="44"/>
      <c r="M207" s="221"/>
      <c r="N207" s="222"/>
      <c r="O207" s="85"/>
      <c r="P207" s="85"/>
      <c r="Q207" s="85"/>
      <c r="R207" s="85"/>
      <c r="S207" s="85"/>
      <c r="T207" s="86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T207" s="17" t="s">
        <v>118</v>
      </c>
      <c r="AU207" s="17" t="s">
        <v>82</v>
      </c>
    </row>
    <row r="208" spans="1:51" s="13" customFormat="1" ht="12">
      <c r="A208" s="13"/>
      <c r="B208" s="223"/>
      <c r="C208" s="224"/>
      <c r="D208" s="225" t="s">
        <v>133</v>
      </c>
      <c r="E208" s="226" t="s">
        <v>21</v>
      </c>
      <c r="F208" s="227" t="s">
        <v>275</v>
      </c>
      <c r="G208" s="224"/>
      <c r="H208" s="228">
        <v>1</v>
      </c>
      <c r="I208" s="229"/>
      <c r="J208" s="224"/>
      <c r="K208" s="224"/>
      <c r="L208" s="230"/>
      <c r="M208" s="231"/>
      <c r="N208" s="232"/>
      <c r="O208" s="232"/>
      <c r="P208" s="232"/>
      <c r="Q208" s="232"/>
      <c r="R208" s="232"/>
      <c r="S208" s="232"/>
      <c r="T208" s="23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4" t="s">
        <v>133</v>
      </c>
      <c r="AU208" s="234" t="s">
        <v>82</v>
      </c>
      <c r="AV208" s="13" t="s">
        <v>82</v>
      </c>
      <c r="AW208" s="13" t="s">
        <v>34</v>
      </c>
      <c r="AX208" s="13" t="s">
        <v>73</v>
      </c>
      <c r="AY208" s="234" t="s">
        <v>109</v>
      </c>
    </row>
    <row r="209" spans="1:51" s="13" customFormat="1" ht="12">
      <c r="A209" s="13"/>
      <c r="B209" s="223"/>
      <c r="C209" s="224"/>
      <c r="D209" s="225" t="s">
        <v>133</v>
      </c>
      <c r="E209" s="226" t="s">
        <v>21</v>
      </c>
      <c r="F209" s="227" t="s">
        <v>276</v>
      </c>
      <c r="G209" s="224"/>
      <c r="H209" s="228">
        <v>1</v>
      </c>
      <c r="I209" s="229"/>
      <c r="J209" s="224"/>
      <c r="K209" s="224"/>
      <c r="L209" s="230"/>
      <c r="M209" s="231"/>
      <c r="N209" s="232"/>
      <c r="O209" s="232"/>
      <c r="P209" s="232"/>
      <c r="Q209" s="232"/>
      <c r="R209" s="232"/>
      <c r="S209" s="232"/>
      <c r="T209" s="23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34" t="s">
        <v>133</v>
      </c>
      <c r="AU209" s="234" t="s">
        <v>82</v>
      </c>
      <c r="AV209" s="13" t="s">
        <v>82</v>
      </c>
      <c r="AW209" s="13" t="s">
        <v>34</v>
      </c>
      <c r="AX209" s="13" t="s">
        <v>73</v>
      </c>
      <c r="AY209" s="234" t="s">
        <v>109</v>
      </c>
    </row>
    <row r="210" spans="1:51" s="13" customFormat="1" ht="12">
      <c r="A210" s="13"/>
      <c r="B210" s="223"/>
      <c r="C210" s="224"/>
      <c r="D210" s="225" t="s">
        <v>133</v>
      </c>
      <c r="E210" s="226" t="s">
        <v>21</v>
      </c>
      <c r="F210" s="227" t="s">
        <v>277</v>
      </c>
      <c r="G210" s="224"/>
      <c r="H210" s="228">
        <v>1</v>
      </c>
      <c r="I210" s="229"/>
      <c r="J210" s="224"/>
      <c r="K210" s="224"/>
      <c r="L210" s="230"/>
      <c r="M210" s="231"/>
      <c r="N210" s="232"/>
      <c r="O210" s="232"/>
      <c r="P210" s="232"/>
      <c r="Q210" s="232"/>
      <c r="R210" s="232"/>
      <c r="S210" s="232"/>
      <c r="T210" s="23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4" t="s">
        <v>133</v>
      </c>
      <c r="AU210" s="234" t="s">
        <v>82</v>
      </c>
      <c r="AV210" s="13" t="s">
        <v>82</v>
      </c>
      <c r="AW210" s="13" t="s">
        <v>34</v>
      </c>
      <c r="AX210" s="13" t="s">
        <v>73</v>
      </c>
      <c r="AY210" s="234" t="s">
        <v>109</v>
      </c>
    </row>
    <row r="211" spans="1:51" s="14" customFormat="1" ht="12">
      <c r="A211" s="14"/>
      <c r="B211" s="235"/>
      <c r="C211" s="236"/>
      <c r="D211" s="225" t="s">
        <v>133</v>
      </c>
      <c r="E211" s="237" t="s">
        <v>21</v>
      </c>
      <c r="F211" s="238" t="s">
        <v>156</v>
      </c>
      <c r="G211" s="236"/>
      <c r="H211" s="239">
        <v>3</v>
      </c>
      <c r="I211" s="240"/>
      <c r="J211" s="236"/>
      <c r="K211" s="236"/>
      <c r="L211" s="241"/>
      <c r="M211" s="242"/>
      <c r="N211" s="243"/>
      <c r="O211" s="243"/>
      <c r="P211" s="243"/>
      <c r="Q211" s="243"/>
      <c r="R211" s="243"/>
      <c r="S211" s="243"/>
      <c r="T211" s="24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45" t="s">
        <v>133</v>
      </c>
      <c r="AU211" s="245" t="s">
        <v>82</v>
      </c>
      <c r="AV211" s="14" t="s">
        <v>116</v>
      </c>
      <c r="AW211" s="14" t="s">
        <v>34</v>
      </c>
      <c r="AX211" s="14" t="s">
        <v>78</v>
      </c>
      <c r="AY211" s="245" t="s">
        <v>109</v>
      </c>
    </row>
    <row r="212" spans="1:65" s="2" customFormat="1" ht="24.15" customHeight="1">
      <c r="A212" s="38"/>
      <c r="B212" s="39"/>
      <c r="C212" s="205" t="s">
        <v>278</v>
      </c>
      <c r="D212" s="205" t="s">
        <v>111</v>
      </c>
      <c r="E212" s="206" t="s">
        <v>279</v>
      </c>
      <c r="F212" s="207" t="s">
        <v>280</v>
      </c>
      <c r="G212" s="208" t="s">
        <v>130</v>
      </c>
      <c r="H212" s="209">
        <v>69</v>
      </c>
      <c r="I212" s="210"/>
      <c r="J212" s="211">
        <f>ROUND(I212*H212,2)</f>
        <v>0</v>
      </c>
      <c r="K212" s="207" t="s">
        <v>115</v>
      </c>
      <c r="L212" s="44"/>
      <c r="M212" s="212" t="s">
        <v>21</v>
      </c>
      <c r="N212" s="213" t="s">
        <v>46</v>
      </c>
      <c r="O212" s="85"/>
      <c r="P212" s="214">
        <f>O212*H212</f>
        <v>0</v>
      </c>
      <c r="Q212" s="214">
        <v>0</v>
      </c>
      <c r="R212" s="214">
        <f>Q212*H212</f>
        <v>0</v>
      </c>
      <c r="S212" s="214">
        <v>0</v>
      </c>
      <c r="T212" s="215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16" t="s">
        <v>116</v>
      </c>
      <c r="AT212" s="216" t="s">
        <v>111</v>
      </c>
      <c r="AU212" s="216" t="s">
        <v>82</v>
      </c>
      <c r="AY212" s="17" t="s">
        <v>109</v>
      </c>
      <c r="BE212" s="217">
        <f>IF(N212="základní",J212,0)</f>
        <v>0</v>
      </c>
      <c r="BF212" s="217">
        <f>IF(N212="snížená",J212,0)</f>
        <v>0</v>
      </c>
      <c r="BG212" s="217">
        <f>IF(N212="zákl. přenesená",J212,0)</f>
        <v>0</v>
      </c>
      <c r="BH212" s="217">
        <f>IF(N212="sníž. přenesená",J212,0)</f>
        <v>0</v>
      </c>
      <c r="BI212" s="217">
        <f>IF(N212="nulová",J212,0)</f>
        <v>0</v>
      </c>
      <c r="BJ212" s="17" t="s">
        <v>116</v>
      </c>
      <c r="BK212" s="217">
        <f>ROUND(I212*H212,2)</f>
        <v>0</v>
      </c>
      <c r="BL212" s="17" t="s">
        <v>116</v>
      </c>
      <c r="BM212" s="216" t="s">
        <v>281</v>
      </c>
    </row>
    <row r="213" spans="1:47" s="2" customFormat="1" ht="12">
      <c r="A213" s="38"/>
      <c r="B213" s="39"/>
      <c r="C213" s="40"/>
      <c r="D213" s="218" t="s">
        <v>118</v>
      </c>
      <c r="E213" s="40"/>
      <c r="F213" s="219" t="s">
        <v>282</v>
      </c>
      <c r="G213" s="40"/>
      <c r="H213" s="40"/>
      <c r="I213" s="220"/>
      <c r="J213" s="40"/>
      <c r="K213" s="40"/>
      <c r="L213" s="44"/>
      <c r="M213" s="221"/>
      <c r="N213" s="222"/>
      <c r="O213" s="85"/>
      <c r="P213" s="85"/>
      <c r="Q213" s="85"/>
      <c r="R213" s="85"/>
      <c r="S213" s="85"/>
      <c r="T213" s="86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T213" s="17" t="s">
        <v>118</v>
      </c>
      <c r="AU213" s="17" t="s">
        <v>82</v>
      </c>
    </row>
    <row r="214" spans="1:65" s="2" customFormat="1" ht="24.15" customHeight="1">
      <c r="A214" s="38"/>
      <c r="B214" s="39"/>
      <c r="C214" s="205" t="s">
        <v>283</v>
      </c>
      <c r="D214" s="205" t="s">
        <v>111</v>
      </c>
      <c r="E214" s="206" t="s">
        <v>284</v>
      </c>
      <c r="F214" s="207" t="s">
        <v>285</v>
      </c>
      <c r="G214" s="208" t="s">
        <v>130</v>
      </c>
      <c r="H214" s="209">
        <v>10</v>
      </c>
      <c r="I214" s="210"/>
      <c r="J214" s="211">
        <f>ROUND(I214*H214,2)</f>
        <v>0</v>
      </c>
      <c r="K214" s="207" t="s">
        <v>115</v>
      </c>
      <c r="L214" s="44"/>
      <c r="M214" s="212" t="s">
        <v>21</v>
      </c>
      <c r="N214" s="213" t="s">
        <v>46</v>
      </c>
      <c r="O214" s="85"/>
      <c r="P214" s="214">
        <f>O214*H214</f>
        <v>0</v>
      </c>
      <c r="Q214" s="214">
        <v>0</v>
      </c>
      <c r="R214" s="214">
        <f>Q214*H214</f>
        <v>0</v>
      </c>
      <c r="S214" s="214">
        <v>0</v>
      </c>
      <c r="T214" s="215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16" t="s">
        <v>116</v>
      </c>
      <c r="AT214" s="216" t="s">
        <v>111</v>
      </c>
      <c r="AU214" s="216" t="s">
        <v>82</v>
      </c>
      <c r="AY214" s="17" t="s">
        <v>109</v>
      </c>
      <c r="BE214" s="217">
        <f>IF(N214="základní",J214,0)</f>
        <v>0</v>
      </c>
      <c r="BF214" s="217">
        <f>IF(N214="snížená",J214,0)</f>
        <v>0</v>
      </c>
      <c r="BG214" s="217">
        <f>IF(N214="zákl. přenesená",J214,0)</f>
        <v>0</v>
      </c>
      <c r="BH214" s="217">
        <f>IF(N214="sníž. přenesená",J214,0)</f>
        <v>0</v>
      </c>
      <c r="BI214" s="217">
        <f>IF(N214="nulová",J214,0)</f>
        <v>0</v>
      </c>
      <c r="BJ214" s="17" t="s">
        <v>116</v>
      </c>
      <c r="BK214" s="217">
        <f>ROUND(I214*H214,2)</f>
        <v>0</v>
      </c>
      <c r="BL214" s="17" t="s">
        <v>116</v>
      </c>
      <c r="BM214" s="216" t="s">
        <v>286</v>
      </c>
    </row>
    <row r="215" spans="1:47" s="2" customFormat="1" ht="12">
      <c r="A215" s="38"/>
      <c r="B215" s="39"/>
      <c r="C215" s="40"/>
      <c r="D215" s="218" t="s">
        <v>118</v>
      </c>
      <c r="E215" s="40"/>
      <c r="F215" s="219" t="s">
        <v>287</v>
      </c>
      <c r="G215" s="40"/>
      <c r="H215" s="40"/>
      <c r="I215" s="220"/>
      <c r="J215" s="40"/>
      <c r="K215" s="40"/>
      <c r="L215" s="44"/>
      <c r="M215" s="221"/>
      <c r="N215" s="222"/>
      <c r="O215" s="85"/>
      <c r="P215" s="85"/>
      <c r="Q215" s="85"/>
      <c r="R215" s="85"/>
      <c r="S215" s="85"/>
      <c r="T215" s="86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T215" s="17" t="s">
        <v>118</v>
      </c>
      <c r="AU215" s="17" t="s">
        <v>82</v>
      </c>
    </row>
    <row r="216" spans="1:65" s="2" customFormat="1" ht="24.15" customHeight="1">
      <c r="A216" s="38"/>
      <c r="B216" s="39"/>
      <c r="C216" s="205" t="s">
        <v>288</v>
      </c>
      <c r="D216" s="205" t="s">
        <v>111</v>
      </c>
      <c r="E216" s="206" t="s">
        <v>289</v>
      </c>
      <c r="F216" s="207" t="s">
        <v>290</v>
      </c>
      <c r="G216" s="208" t="s">
        <v>130</v>
      </c>
      <c r="H216" s="209">
        <v>13</v>
      </c>
      <c r="I216" s="210"/>
      <c r="J216" s="211">
        <f>ROUND(I216*H216,2)</f>
        <v>0</v>
      </c>
      <c r="K216" s="207" t="s">
        <v>115</v>
      </c>
      <c r="L216" s="44"/>
      <c r="M216" s="212" t="s">
        <v>21</v>
      </c>
      <c r="N216" s="213" t="s">
        <v>46</v>
      </c>
      <c r="O216" s="85"/>
      <c r="P216" s="214">
        <f>O216*H216</f>
        <v>0</v>
      </c>
      <c r="Q216" s="214">
        <v>0</v>
      </c>
      <c r="R216" s="214">
        <f>Q216*H216</f>
        <v>0</v>
      </c>
      <c r="S216" s="214">
        <v>0</v>
      </c>
      <c r="T216" s="215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16" t="s">
        <v>116</v>
      </c>
      <c r="AT216" s="216" t="s">
        <v>111</v>
      </c>
      <c r="AU216" s="216" t="s">
        <v>82</v>
      </c>
      <c r="AY216" s="17" t="s">
        <v>109</v>
      </c>
      <c r="BE216" s="217">
        <f>IF(N216="základní",J216,0)</f>
        <v>0</v>
      </c>
      <c r="BF216" s="217">
        <f>IF(N216="snížená",J216,0)</f>
        <v>0</v>
      </c>
      <c r="BG216" s="217">
        <f>IF(N216="zákl. přenesená",J216,0)</f>
        <v>0</v>
      </c>
      <c r="BH216" s="217">
        <f>IF(N216="sníž. přenesená",J216,0)</f>
        <v>0</v>
      </c>
      <c r="BI216" s="217">
        <f>IF(N216="nulová",J216,0)</f>
        <v>0</v>
      </c>
      <c r="BJ216" s="17" t="s">
        <v>116</v>
      </c>
      <c r="BK216" s="217">
        <f>ROUND(I216*H216,2)</f>
        <v>0</v>
      </c>
      <c r="BL216" s="17" t="s">
        <v>116</v>
      </c>
      <c r="BM216" s="216" t="s">
        <v>291</v>
      </c>
    </row>
    <row r="217" spans="1:47" s="2" customFormat="1" ht="12">
      <c r="A217" s="38"/>
      <c r="B217" s="39"/>
      <c r="C217" s="40"/>
      <c r="D217" s="218" t="s">
        <v>118</v>
      </c>
      <c r="E217" s="40"/>
      <c r="F217" s="219" t="s">
        <v>292</v>
      </c>
      <c r="G217" s="40"/>
      <c r="H217" s="40"/>
      <c r="I217" s="220"/>
      <c r="J217" s="40"/>
      <c r="K217" s="40"/>
      <c r="L217" s="44"/>
      <c r="M217" s="221"/>
      <c r="N217" s="222"/>
      <c r="O217" s="85"/>
      <c r="P217" s="85"/>
      <c r="Q217" s="85"/>
      <c r="R217" s="85"/>
      <c r="S217" s="85"/>
      <c r="T217" s="86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T217" s="17" t="s">
        <v>118</v>
      </c>
      <c r="AU217" s="17" t="s">
        <v>82</v>
      </c>
    </row>
    <row r="218" spans="1:65" s="2" customFormat="1" ht="24.15" customHeight="1">
      <c r="A218" s="38"/>
      <c r="B218" s="39"/>
      <c r="C218" s="205" t="s">
        <v>293</v>
      </c>
      <c r="D218" s="205" t="s">
        <v>111</v>
      </c>
      <c r="E218" s="206" t="s">
        <v>294</v>
      </c>
      <c r="F218" s="207" t="s">
        <v>295</v>
      </c>
      <c r="G218" s="208" t="s">
        <v>130</v>
      </c>
      <c r="H218" s="209">
        <v>5</v>
      </c>
      <c r="I218" s="210"/>
      <c r="J218" s="211">
        <f>ROUND(I218*H218,2)</f>
        <v>0</v>
      </c>
      <c r="K218" s="207" t="s">
        <v>115</v>
      </c>
      <c r="L218" s="44"/>
      <c r="M218" s="212" t="s">
        <v>21</v>
      </c>
      <c r="N218" s="213" t="s">
        <v>46</v>
      </c>
      <c r="O218" s="85"/>
      <c r="P218" s="214">
        <f>O218*H218</f>
        <v>0</v>
      </c>
      <c r="Q218" s="214">
        <v>0</v>
      </c>
      <c r="R218" s="214">
        <f>Q218*H218</f>
        <v>0</v>
      </c>
      <c r="S218" s="214">
        <v>0</v>
      </c>
      <c r="T218" s="215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16" t="s">
        <v>116</v>
      </c>
      <c r="AT218" s="216" t="s">
        <v>111</v>
      </c>
      <c r="AU218" s="216" t="s">
        <v>82</v>
      </c>
      <c r="AY218" s="17" t="s">
        <v>109</v>
      </c>
      <c r="BE218" s="217">
        <f>IF(N218="základní",J218,0)</f>
        <v>0</v>
      </c>
      <c r="BF218" s="217">
        <f>IF(N218="snížená",J218,0)</f>
        <v>0</v>
      </c>
      <c r="BG218" s="217">
        <f>IF(N218="zákl. přenesená",J218,0)</f>
        <v>0</v>
      </c>
      <c r="BH218" s="217">
        <f>IF(N218="sníž. přenesená",J218,0)</f>
        <v>0</v>
      </c>
      <c r="BI218" s="217">
        <f>IF(N218="nulová",J218,0)</f>
        <v>0</v>
      </c>
      <c r="BJ218" s="17" t="s">
        <v>116</v>
      </c>
      <c r="BK218" s="217">
        <f>ROUND(I218*H218,2)</f>
        <v>0</v>
      </c>
      <c r="BL218" s="17" t="s">
        <v>116</v>
      </c>
      <c r="BM218" s="216" t="s">
        <v>296</v>
      </c>
    </row>
    <row r="219" spans="1:47" s="2" customFormat="1" ht="12">
      <c r="A219" s="38"/>
      <c r="B219" s="39"/>
      <c r="C219" s="40"/>
      <c r="D219" s="218" t="s">
        <v>118</v>
      </c>
      <c r="E219" s="40"/>
      <c r="F219" s="219" t="s">
        <v>297</v>
      </c>
      <c r="G219" s="40"/>
      <c r="H219" s="40"/>
      <c r="I219" s="220"/>
      <c r="J219" s="40"/>
      <c r="K219" s="40"/>
      <c r="L219" s="44"/>
      <c r="M219" s="221"/>
      <c r="N219" s="222"/>
      <c r="O219" s="85"/>
      <c r="P219" s="85"/>
      <c r="Q219" s="85"/>
      <c r="R219" s="85"/>
      <c r="S219" s="85"/>
      <c r="T219" s="86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T219" s="17" t="s">
        <v>118</v>
      </c>
      <c r="AU219" s="17" t="s">
        <v>82</v>
      </c>
    </row>
    <row r="220" spans="1:65" s="2" customFormat="1" ht="24.15" customHeight="1">
      <c r="A220" s="38"/>
      <c r="B220" s="39"/>
      <c r="C220" s="205" t="s">
        <v>298</v>
      </c>
      <c r="D220" s="205" t="s">
        <v>111</v>
      </c>
      <c r="E220" s="206" t="s">
        <v>299</v>
      </c>
      <c r="F220" s="207" t="s">
        <v>300</v>
      </c>
      <c r="G220" s="208" t="s">
        <v>130</v>
      </c>
      <c r="H220" s="209">
        <v>2</v>
      </c>
      <c r="I220" s="210"/>
      <c r="J220" s="211">
        <f>ROUND(I220*H220,2)</f>
        <v>0</v>
      </c>
      <c r="K220" s="207" t="s">
        <v>115</v>
      </c>
      <c r="L220" s="44"/>
      <c r="M220" s="212" t="s">
        <v>21</v>
      </c>
      <c r="N220" s="213" t="s">
        <v>46</v>
      </c>
      <c r="O220" s="85"/>
      <c r="P220" s="214">
        <f>O220*H220</f>
        <v>0</v>
      </c>
      <c r="Q220" s="214">
        <v>0</v>
      </c>
      <c r="R220" s="214">
        <f>Q220*H220</f>
        <v>0</v>
      </c>
      <c r="S220" s="214">
        <v>0</v>
      </c>
      <c r="T220" s="215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16" t="s">
        <v>116</v>
      </c>
      <c r="AT220" s="216" t="s">
        <v>111</v>
      </c>
      <c r="AU220" s="216" t="s">
        <v>82</v>
      </c>
      <c r="AY220" s="17" t="s">
        <v>109</v>
      </c>
      <c r="BE220" s="217">
        <f>IF(N220="základní",J220,0)</f>
        <v>0</v>
      </c>
      <c r="BF220" s="217">
        <f>IF(N220="snížená",J220,0)</f>
        <v>0</v>
      </c>
      <c r="BG220" s="217">
        <f>IF(N220="zákl. přenesená",J220,0)</f>
        <v>0</v>
      </c>
      <c r="BH220" s="217">
        <f>IF(N220="sníž. přenesená",J220,0)</f>
        <v>0</v>
      </c>
      <c r="BI220" s="217">
        <f>IF(N220="nulová",J220,0)</f>
        <v>0</v>
      </c>
      <c r="BJ220" s="17" t="s">
        <v>116</v>
      </c>
      <c r="BK220" s="217">
        <f>ROUND(I220*H220,2)</f>
        <v>0</v>
      </c>
      <c r="BL220" s="17" t="s">
        <v>116</v>
      </c>
      <c r="BM220" s="216" t="s">
        <v>301</v>
      </c>
    </row>
    <row r="221" spans="1:47" s="2" customFormat="1" ht="12">
      <c r="A221" s="38"/>
      <c r="B221" s="39"/>
      <c r="C221" s="40"/>
      <c r="D221" s="218" t="s">
        <v>118</v>
      </c>
      <c r="E221" s="40"/>
      <c r="F221" s="219" t="s">
        <v>302</v>
      </c>
      <c r="G221" s="40"/>
      <c r="H221" s="40"/>
      <c r="I221" s="220"/>
      <c r="J221" s="40"/>
      <c r="K221" s="40"/>
      <c r="L221" s="44"/>
      <c r="M221" s="221"/>
      <c r="N221" s="222"/>
      <c r="O221" s="85"/>
      <c r="P221" s="85"/>
      <c r="Q221" s="85"/>
      <c r="R221" s="85"/>
      <c r="S221" s="85"/>
      <c r="T221" s="86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T221" s="17" t="s">
        <v>118</v>
      </c>
      <c r="AU221" s="17" t="s">
        <v>82</v>
      </c>
    </row>
    <row r="222" spans="1:65" s="2" customFormat="1" ht="24.15" customHeight="1">
      <c r="A222" s="38"/>
      <c r="B222" s="39"/>
      <c r="C222" s="205" t="s">
        <v>303</v>
      </c>
      <c r="D222" s="205" t="s">
        <v>111</v>
      </c>
      <c r="E222" s="206" t="s">
        <v>304</v>
      </c>
      <c r="F222" s="207" t="s">
        <v>305</v>
      </c>
      <c r="G222" s="208" t="s">
        <v>130</v>
      </c>
      <c r="H222" s="209">
        <v>69</v>
      </c>
      <c r="I222" s="210"/>
      <c r="J222" s="211">
        <f>ROUND(I222*H222,2)</f>
        <v>0</v>
      </c>
      <c r="K222" s="207" t="s">
        <v>115</v>
      </c>
      <c r="L222" s="44"/>
      <c r="M222" s="212" t="s">
        <v>21</v>
      </c>
      <c r="N222" s="213" t="s">
        <v>46</v>
      </c>
      <c r="O222" s="85"/>
      <c r="P222" s="214">
        <f>O222*H222</f>
        <v>0</v>
      </c>
      <c r="Q222" s="214">
        <v>0</v>
      </c>
      <c r="R222" s="214">
        <f>Q222*H222</f>
        <v>0</v>
      </c>
      <c r="S222" s="214">
        <v>0</v>
      </c>
      <c r="T222" s="215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16" t="s">
        <v>116</v>
      </c>
      <c r="AT222" s="216" t="s">
        <v>111</v>
      </c>
      <c r="AU222" s="216" t="s">
        <v>82</v>
      </c>
      <c r="AY222" s="17" t="s">
        <v>109</v>
      </c>
      <c r="BE222" s="217">
        <f>IF(N222="základní",J222,0)</f>
        <v>0</v>
      </c>
      <c r="BF222" s="217">
        <f>IF(N222="snížená",J222,0)</f>
        <v>0</v>
      </c>
      <c r="BG222" s="217">
        <f>IF(N222="zákl. přenesená",J222,0)</f>
        <v>0</v>
      </c>
      <c r="BH222" s="217">
        <f>IF(N222="sníž. přenesená",J222,0)</f>
        <v>0</v>
      </c>
      <c r="BI222" s="217">
        <f>IF(N222="nulová",J222,0)</f>
        <v>0</v>
      </c>
      <c r="BJ222" s="17" t="s">
        <v>116</v>
      </c>
      <c r="BK222" s="217">
        <f>ROUND(I222*H222,2)</f>
        <v>0</v>
      </c>
      <c r="BL222" s="17" t="s">
        <v>116</v>
      </c>
      <c r="BM222" s="216" t="s">
        <v>306</v>
      </c>
    </row>
    <row r="223" spans="1:47" s="2" customFormat="1" ht="12">
      <c r="A223" s="38"/>
      <c r="B223" s="39"/>
      <c r="C223" s="40"/>
      <c r="D223" s="218" t="s">
        <v>118</v>
      </c>
      <c r="E223" s="40"/>
      <c r="F223" s="219" t="s">
        <v>307</v>
      </c>
      <c r="G223" s="40"/>
      <c r="H223" s="40"/>
      <c r="I223" s="220"/>
      <c r="J223" s="40"/>
      <c r="K223" s="40"/>
      <c r="L223" s="44"/>
      <c r="M223" s="221"/>
      <c r="N223" s="222"/>
      <c r="O223" s="85"/>
      <c r="P223" s="85"/>
      <c r="Q223" s="85"/>
      <c r="R223" s="85"/>
      <c r="S223" s="85"/>
      <c r="T223" s="86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T223" s="17" t="s">
        <v>118</v>
      </c>
      <c r="AU223" s="17" t="s">
        <v>82</v>
      </c>
    </row>
    <row r="224" spans="1:51" s="13" customFormat="1" ht="12">
      <c r="A224" s="13"/>
      <c r="B224" s="223"/>
      <c r="C224" s="224"/>
      <c r="D224" s="225" t="s">
        <v>133</v>
      </c>
      <c r="E224" s="226" t="s">
        <v>21</v>
      </c>
      <c r="F224" s="227" t="s">
        <v>308</v>
      </c>
      <c r="G224" s="224"/>
      <c r="H224" s="228">
        <v>69</v>
      </c>
      <c r="I224" s="229"/>
      <c r="J224" s="224"/>
      <c r="K224" s="224"/>
      <c r="L224" s="230"/>
      <c r="M224" s="231"/>
      <c r="N224" s="232"/>
      <c r="O224" s="232"/>
      <c r="P224" s="232"/>
      <c r="Q224" s="232"/>
      <c r="R224" s="232"/>
      <c r="S224" s="232"/>
      <c r="T224" s="23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34" t="s">
        <v>133</v>
      </c>
      <c r="AU224" s="234" t="s">
        <v>82</v>
      </c>
      <c r="AV224" s="13" t="s">
        <v>82</v>
      </c>
      <c r="AW224" s="13" t="s">
        <v>34</v>
      </c>
      <c r="AX224" s="13" t="s">
        <v>78</v>
      </c>
      <c r="AY224" s="234" t="s">
        <v>109</v>
      </c>
    </row>
    <row r="225" spans="1:65" s="2" customFormat="1" ht="24.15" customHeight="1">
      <c r="A225" s="38"/>
      <c r="B225" s="39"/>
      <c r="C225" s="205" t="s">
        <v>309</v>
      </c>
      <c r="D225" s="205" t="s">
        <v>111</v>
      </c>
      <c r="E225" s="206" t="s">
        <v>310</v>
      </c>
      <c r="F225" s="207" t="s">
        <v>311</v>
      </c>
      <c r="G225" s="208" t="s">
        <v>130</v>
      </c>
      <c r="H225" s="209">
        <v>10</v>
      </c>
      <c r="I225" s="210"/>
      <c r="J225" s="211">
        <f>ROUND(I225*H225,2)</f>
        <v>0</v>
      </c>
      <c r="K225" s="207" t="s">
        <v>115</v>
      </c>
      <c r="L225" s="44"/>
      <c r="M225" s="212" t="s">
        <v>21</v>
      </c>
      <c r="N225" s="213" t="s">
        <v>46</v>
      </c>
      <c r="O225" s="85"/>
      <c r="P225" s="214">
        <f>O225*H225</f>
        <v>0</v>
      </c>
      <c r="Q225" s="214">
        <v>0</v>
      </c>
      <c r="R225" s="214">
        <f>Q225*H225</f>
        <v>0</v>
      </c>
      <c r="S225" s="214">
        <v>0</v>
      </c>
      <c r="T225" s="215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16" t="s">
        <v>116</v>
      </c>
      <c r="AT225" s="216" t="s">
        <v>111</v>
      </c>
      <c r="AU225" s="216" t="s">
        <v>82</v>
      </c>
      <c r="AY225" s="17" t="s">
        <v>109</v>
      </c>
      <c r="BE225" s="217">
        <f>IF(N225="základní",J225,0)</f>
        <v>0</v>
      </c>
      <c r="BF225" s="217">
        <f>IF(N225="snížená",J225,0)</f>
        <v>0</v>
      </c>
      <c r="BG225" s="217">
        <f>IF(N225="zákl. přenesená",J225,0)</f>
        <v>0</v>
      </c>
      <c r="BH225" s="217">
        <f>IF(N225="sníž. přenesená",J225,0)</f>
        <v>0</v>
      </c>
      <c r="BI225" s="217">
        <f>IF(N225="nulová",J225,0)</f>
        <v>0</v>
      </c>
      <c r="BJ225" s="17" t="s">
        <v>116</v>
      </c>
      <c r="BK225" s="217">
        <f>ROUND(I225*H225,2)</f>
        <v>0</v>
      </c>
      <c r="BL225" s="17" t="s">
        <v>116</v>
      </c>
      <c r="BM225" s="216" t="s">
        <v>312</v>
      </c>
    </row>
    <row r="226" spans="1:47" s="2" customFormat="1" ht="12">
      <c r="A226" s="38"/>
      <c r="B226" s="39"/>
      <c r="C226" s="40"/>
      <c r="D226" s="218" t="s">
        <v>118</v>
      </c>
      <c r="E226" s="40"/>
      <c r="F226" s="219" t="s">
        <v>313</v>
      </c>
      <c r="G226" s="40"/>
      <c r="H226" s="40"/>
      <c r="I226" s="220"/>
      <c r="J226" s="40"/>
      <c r="K226" s="40"/>
      <c r="L226" s="44"/>
      <c r="M226" s="221"/>
      <c r="N226" s="222"/>
      <c r="O226" s="85"/>
      <c r="P226" s="85"/>
      <c r="Q226" s="85"/>
      <c r="R226" s="85"/>
      <c r="S226" s="85"/>
      <c r="T226" s="86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T226" s="17" t="s">
        <v>118</v>
      </c>
      <c r="AU226" s="17" t="s">
        <v>82</v>
      </c>
    </row>
    <row r="227" spans="1:51" s="13" customFormat="1" ht="12">
      <c r="A227" s="13"/>
      <c r="B227" s="223"/>
      <c r="C227" s="224"/>
      <c r="D227" s="225" t="s">
        <v>133</v>
      </c>
      <c r="E227" s="226" t="s">
        <v>21</v>
      </c>
      <c r="F227" s="227" t="s">
        <v>314</v>
      </c>
      <c r="G227" s="224"/>
      <c r="H227" s="228">
        <v>10</v>
      </c>
      <c r="I227" s="229"/>
      <c r="J227" s="224"/>
      <c r="K227" s="224"/>
      <c r="L227" s="230"/>
      <c r="M227" s="231"/>
      <c r="N227" s="232"/>
      <c r="O227" s="232"/>
      <c r="P227" s="232"/>
      <c r="Q227" s="232"/>
      <c r="R227" s="232"/>
      <c r="S227" s="232"/>
      <c r="T227" s="23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4" t="s">
        <v>133</v>
      </c>
      <c r="AU227" s="234" t="s">
        <v>82</v>
      </c>
      <c r="AV227" s="13" t="s">
        <v>82</v>
      </c>
      <c r="AW227" s="13" t="s">
        <v>34</v>
      </c>
      <c r="AX227" s="13" t="s">
        <v>78</v>
      </c>
      <c r="AY227" s="234" t="s">
        <v>109</v>
      </c>
    </row>
    <row r="228" spans="1:65" s="2" customFormat="1" ht="24.15" customHeight="1">
      <c r="A228" s="38"/>
      <c r="B228" s="39"/>
      <c r="C228" s="205" t="s">
        <v>315</v>
      </c>
      <c r="D228" s="205" t="s">
        <v>111</v>
      </c>
      <c r="E228" s="206" t="s">
        <v>316</v>
      </c>
      <c r="F228" s="207" t="s">
        <v>317</v>
      </c>
      <c r="G228" s="208" t="s">
        <v>130</v>
      </c>
      <c r="H228" s="209">
        <v>13</v>
      </c>
      <c r="I228" s="210"/>
      <c r="J228" s="211">
        <f>ROUND(I228*H228,2)</f>
        <v>0</v>
      </c>
      <c r="K228" s="207" t="s">
        <v>115</v>
      </c>
      <c r="L228" s="44"/>
      <c r="M228" s="212" t="s">
        <v>21</v>
      </c>
      <c r="N228" s="213" t="s">
        <v>46</v>
      </c>
      <c r="O228" s="85"/>
      <c r="P228" s="214">
        <f>O228*H228</f>
        <v>0</v>
      </c>
      <c r="Q228" s="214">
        <v>0</v>
      </c>
      <c r="R228" s="214">
        <f>Q228*H228</f>
        <v>0</v>
      </c>
      <c r="S228" s="214">
        <v>0</v>
      </c>
      <c r="T228" s="215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16" t="s">
        <v>116</v>
      </c>
      <c r="AT228" s="216" t="s">
        <v>111</v>
      </c>
      <c r="AU228" s="216" t="s">
        <v>82</v>
      </c>
      <c r="AY228" s="17" t="s">
        <v>109</v>
      </c>
      <c r="BE228" s="217">
        <f>IF(N228="základní",J228,0)</f>
        <v>0</v>
      </c>
      <c r="BF228" s="217">
        <f>IF(N228="snížená",J228,0)</f>
        <v>0</v>
      </c>
      <c r="BG228" s="217">
        <f>IF(N228="zákl. přenesená",J228,0)</f>
        <v>0</v>
      </c>
      <c r="BH228" s="217">
        <f>IF(N228="sníž. přenesená",J228,0)</f>
        <v>0</v>
      </c>
      <c r="BI228" s="217">
        <f>IF(N228="nulová",J228,0)</f>
        <v>0</v>
      </c>
      <c r="BJ228" s="17" t="s">
        <v>116</v>
      </c>
      <c r="BK228" s="217">
        <f>ROUND(I228*H228,2)</f>
        <v>0</v>
      </c>
      <c r="BL228" s="17" t="s">
        <v>116</v>
      </c>
      <c r="BM228" s="216" t="s">
        <v>318</v>
      </c>
    </row>
    <row r="229" spans="1:47" s="2" customFormat="1" ht="12">
      <c r="A229" s="38"/>
      <c r="B229" s="39"/>
      <c r="C229" s="40"/>
      <c r="D229" s="218" t="s">
        <v>118</v>
      </c>
      <c r="E229" s="40"/>
      <c r="F229" s="219" t="s">
        <v>319</v>
      </c>
      <c r="G229" s="40"/>
      <c r="H229" s="40"/>
      <c r="I229" s="220"/>
      <c r="J229" s="40"/>
      <c r="K229" s="40"/>
      <c r="L229" s="44"/>
      <c r="M229" s="221"/>
      <c r="N229" s="222"/>
      <c r="O229" s="85"/>
      <c r="P229" s="85"/>
      <c r="Q229" s="85"/>
      <c r="R229" s="85"/>
      <c r="S229" s="85"/>
      <c r="T229" s="86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T229" s="17" t="s">
        <v>118</v>
      </c>
      <c r="AU229" s="17" t="s">
        <v>82</v>
      </c>
    </row>
    <row r="230" spans="1:51" s="13" customFormat="1" ht="12">
      <c r="A230" s="13"/>
      <c r="B230" s="223"/>
      <c r="C230" s="224"/>
      <c r="D230" s="225" t="s">
        <v>133</v>
      </c>
      <c r="E230" s="226" t="s">
        <v>21</v>
      </c>
      <c r="F230" s="227" t="s">
        <v>320</v>
      </c>
      <c r="G230" s="224"/>
      <c r="H230" s="228">
        <v>13</v>
      </c>
      <c r="I230" s="229"/>
      <c r="J230" s="224"/>
      <c r="K230" s="224"/>
      <c r="L230" s="230"/>
      <c r="M230" s="231"/>
      <c r="N230" s="232"/>
      <c r="O230" s="232"/>
      <c r="P230" s="232"/>
      <c r="Q230" s="232"/>
      <c r="R230" s="232"/>
      <c r="S230" s="232"/>
      <c r="T230" s="23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4" t="s">
        <v>133</v>
      </c>
      <c r="AU230" s="234" t="s">
        <v>82</v>
      </c>
      <c r="AV230" s="13" t="s">
        <v>82</v>
      </c>
      <c r="AW230" s="13" t="s">
        <v>34</v>
      </c>
      <c r="AX230" s="13" t="s">
        <v>78</v>
      </c>
      <c r="AY230" s="234" t="s">
        <v>109</v>
      </c>
    </row>
    <row r="231" spans="1:65" s="2" customFormat="1" ht="24.15" customHeight="1">
      <c r="A231" s="38"/>
      <c r="B231" s="39"/>
      <c r="C231" s="205" t="s">
        <v>321</v>
      </c>
      <c r="D231" s="205" t="s">
        <v>111</v>
      </c>
      <c r="E231" s="206" t="s">
        <v>322</v>
      </c>
      <c r="F231" s="207" t="s">
        <v>323</v>
      </c>
      <c r="G231" s="208" t="s">
        <v>130</v>
      </c>
      <c r="H231" s="209">
        <v>5</v>
      </c>
      <c r="I231" s="210"/>
      <c r="J231" s="211">
        <f>ROUND(I231*H231,2)</f>
        <v>0</v>
      </c>
      <c r="K231" s="207" t="s">
        <v>115</v>
      </c>
      <c r="L231" s="44"/>
      <c r="M231" s="212" t="s">
        <v>21</v>
      </c>
      <c r="N231" s="213" t="s">
        <v>46</v>
      </c>
      <c r="O231" s="85"/>
      <c r="P231" s="214">
        <f>O231*H231</f>
        <v>0</v>
      </c>
      <c r="Q231" s="214">
        <v>0</v>
      </c>
      <c r="R231" s="214">
        <f>Q231*H231</f>
        <v>0</v>
      </c>
      <c r="S231" s="214">
        <v>0</v>
      </c>
      <c r="T231" s="215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16" t="s">
        <v>116</v>
      </c>
      <c r="AT231" s="216" t="s">
        <v>111</v>
      </c>
      <c r="AU231" s="216" t="s">
        <v>82</v>
      </c>
      <c r="AY231" s="17" t="s">
        <v>109</v>
      </c>
      <c r="BE231" s="217">
        <f>IF(N231="základní",J231,0)</f>
        <v>0</v>
      </c>
      <c r="BF231" s="217">
        <f>IF(N231="snížená",J231,0)</f>
        <v>0</v>
      </c>
      <c r="BG231" s="217">
        <f>IF(N231="zákl. přenesená",J231,0)</f>
        <v>0</v>
      </c>
      <c r="BH231" s="217">
        <f>IF(N231="sníž. přenesená",J231,0)</f>
        <v>0</v>
      </c>
      <c r="BI231" s="217">
        <f>IF(N231="nulová",J231,0)</f>
        <v>0</v>
      </c>
      <c r="BJ231" s="17" t="s">
        <v>116</v>
      </c>
      <c r="BK231" s="217">
        <f>ROUND(I231*H231,2)</f>
        <v>0</v>
      </c>
      <c r="BL231" s="17" t="s">
        <v>116</v>
      </c>
      <c r="BM231" s="216" t="s">
        <v>324</v>
      </c>
    </row>
    <row r="232" spans="1:47" s="2" customFormat="1" ht="12">
      <c r="A232" s="38"/>
      <c r="B232" s="39"/>
      <c r="C232" s="40"/>
      <c r="D232" s="218" t="s">
        <v>118</v>
      </c>
      <c r="E232" s="40"/>
      <c r="F232" s="219" t="s">
        <v>325</v>
      </c>
      <c r="G232" s="40"/>
      <c r="H232" s="40"/>
      <c r="I232" s="220"/>
      <c r="J232" s="40"/>
      <c r="K232" s="40"/>
      <c r="L232" s="44"/>
      <c r="M232" s="221"/>
      <c r="N232" s="222"/>
      <c r="O232" s="85"/>
      <c r="P232" s="85"/>
      <c r="Q232" s="85"/>
      <c r="R232" s="85"/>
      <c r="S232" s="85"/>
      <c r="T232" s="86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T232" s="17" t="s">
        <v>118</v>
      </c>
      <c r="AU232" s="17" t="s">
        <v>82</v>
      </c>
    </row>
    <row r="233" spans="1:51" s="13" customFormat="1" ht="12">
      <c r="A233" s="13"/>
      <c r="B233" s="223"/>
      <c r="C233" s="224"/>
      <c r="D233" s="225" t="s">
        <v>133</v>
      </c>
      <c r="E233" s="226" t="s">
        <v>21</v>
      </c>
      <c r="F233" s="227" t="s">
        <v>326</v>
      </c>
      <c r="G233" s="224"/>
      <c r="H233" s="228">
        <v>5</v>
      </c>
      <c r="I233" s="229"/>
      <c r="J233" s="224"/>
      <c r="K233" s="224"/>
      <c r="L233" s="230"/>
      <c r="M233" s="231"/>
      <c r="N233" s="232"/>
      <c r="O233" s="232"/>
      <c r="P233" s="232"/>
      <c r="Q233" s="232"/>
      <c r="R233" s="232"/>
      <c r="S233" s="232"/>
      <c r="T233" s="23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34" t="s">
        <v>133</v>
      </c>
      <c r="AU233" s="234" t="s">
        <v>82</v>
      </c>
      <c r="AV233" s="13" t="s">
        <v>82</v>
      </c>
      <c r="AW233" s="13" t="s">
        <v>34</v>
      </c>
      <c r="AX233" s="13" t="s">
        <v>78</v>
      </c>
      <c r="AY233" s="234" t="s">
        <v>109</v>
      </c>
    </row>
    <row r="234" spans="1:65" s="2" customFormat="1" ht="24.15" customHeight="1">
      <c r="A234" s="38"/>
      <c r="B234" s="39"/>
      <c r="C234" s="205" t="s">
        <v>327</v>
      </c>
      <c r="D234" s="205" t="s">
        <v>111</v>
      </c>
      <c r="E234" s="206" t="s">
        <v>328</v>
      </c>
      <c r="F234" s="207" t="s">
        <v>329</v>
      </c>
      <c r="G234" s="208" t="s">
        <v>130</v>
      </c>
      <c r="H234" s="209">
        <v>2</v>
      </c>
      <c r="I234" s="210"/>
      <c r="J234" s="211">
        <f>ROUND(I234*H234,2)</f>
        <v>0</v>
      </c>
      <c r="K234" s="207" t="s">
        <v>115</v>
      </c>
      <c r="L234" s="44"/>
      <c r="M234" s="212" t="s">
        <v>21</v>
      </c>
      <c r="N234" s="213" t="s">
        <v>46</v>
      </c>
      <c r="O234" s="85"/>
      <c r="P234" s="214">
        <f>O234*H234</f>
        <v>0</v>
      </c>
      <c r="Q234" s="214">
        <v>0</v>
      </c>
      <c r="R234" s="214">
        <f>Q234*H234</f>
        <v>0</v>
      </c>
      <c r="S234" s="214">
        <v>0</v>
      </c>
      <c r="T234" s="215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16" t="s">
        <v>116</v>
      </c>
      <c r="AT234" s="216" t="s">
        <v>111</v>
      </c>
      <c r="AU234" s="216" t="s">
        <v>82</v>
      </c>
      <c r="AY234" s="17" t="s">
        <v>109</v>
      </c>
      <c r="BE234" s="217">
        <f>IF(N234="základní",J234,0)</f>
        <v>0</v>
      </c>
      <c r="BF234" s="217">
        <f>IF(N234="snížená",J234,0)</f>
        <v>0</v>
      </c>
      <c r="BG234" s="217">
        <f>IF(N234="zákl. přenesená",J234,0)</f>
        <v>0</v>
      </c>
      <c r="BH234" s="217">
        <f>IF(N234="sníž. přenesená",J234,0)</f>
        <v>0</v>
      </c>
      <c r="BI234" s="217">
        <f>IF(N234="nulová",J234,0)</f>
        <v>0</v>
      </c>
      <c r="BJ234" s="17" t="s">
        <v>116</v>
      </c>
      <c r="BK234" s="217">
        <f>ROUND(I234*H234,2)</f>
        <v>0</v>
      </c>
      <c r="BL234" s="17" t="s">
        <v>116</v>
      </c>
      <c r="BM234" s="216" t="s">
        <v>330</v>
      </c>
    </row>
    <row r="235" spans="1:47" s="2" customFormat="1" ht="12">
      <c r="A235" s="38"/>
      <c r="B235" s="39"/>
      <c r="C235" s="40"/>
      <c r="D235" s="218" t="s">
        <v>118</v>
      </c>
      <c r="E235" s="40"/>
      <c r="F235" s="219" t="s">
        <v>331</v>
      </c>
      <c r="G235" s="40"/>
      <c r="H235" s="40"/>
      <c r="I235" s="220"/>
      <c r="J235" s="40"/>
      <c r="K235" s="40"/>
      <c r="L235" s="44"/>
      <c r="M235" s="221"/>
      <c r="N235" s="222"/>
      <c r="O235" s="85"/>
      <c r="P235" s="85"/>
      <c r="Q235" s="85"/>
      <c r="R235" s="85"/>
      <c r="S235" s="85"/>
      <c r="T235" s="86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T235" s="17" t="s">
        <v>118</v>
      </c>
      <c r="AU235" s="17" t="s">
        <v>82</v>
      </c>
    </row>
    <row r="236" spans="1:51" s="13" customFormat="1" ht="12">
      <c r="A236" s="13"/>
      <c r="B236" s="223"/>
      <c r="C236" s="224"/>
      <c r="D236" s="225" t="s">
        <v>133</v>
      </c>
      <c r="E236" s="226" t="s">
        <v>21</v>
      </c>
      <c r="F236" s="227" t="s">
        <v>82</v>
      </c>
      <c r="G236" s="224"/>
      <c r="H236" s="228">
        <v>2</v>
      </c>
      <c r="I236" s="229"/>
      <c r="J236" s="224"/>
      <c r="K236" s="224"/>
      <c r="L236" s="230"/>
      <c r="M236" s="231"/>
      <c r="N236" s="232"/>
      <c r="O236" s="232"/>
      <c r="P236" s="232"/>
      <c r="Q236" s="232"/>
      <c r="R236" s="232"/>
      <c r="S236" s="232"/>
      <c r="T236" s="23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34" t="s">
        <v>133</v>
      </c>
      <c r="AU236" s="234" t="s">
        <v>82</v>
      </c>
      <c r="AV236" s="13" t="s">
        <v>82</v>
      </c>
      <c r="AW236" s="13" t="s">
        <v>34</v>
      </c>
      <c r="AX236" s="13" t="s">
        <v>78</v>
      </c>
      <c r="AY236" s="234" t="s">
        <v>109</v>
      </c>
    </row>
    <row r="237" spans="1:65" s="2" customFormat="1" ht="37.8" customHeight="1">
      <c r="A237" s="38"/>
      <c r="B237" s="39"/>
      <c r="C237" s="205" t="s">
        <v>332</v>
      </c>
      <c r="D237" s="205" t="s">
        <v>111</v>
      </c>
      <c r="E237" s="206" t="s">
        <v>333</v>
      </c>
      <c r="F237" s="207" t="s">
        <v>334</v>
      </c>
      <c r="G237" s="208" t="s">
        <v>130</v>
      </c>
      <c r="H237" s="209">
        <v>621</v>
      </c>
      <c r="I237" s="210"/>
      <c r="J237" s="211">
        <f>ROUND(I237*H237,2)</f>
        <v>0</v>
      </c>
      <c r="K237" s="207" t="s">
        <v>115</v>
      </c>
      <c r="L237" s="44"/>
      <c r="M237" s="212" t="s">
        <v>21</v>
      </c>
      <c r="N237" s="213" t="s">
        <v>46</v>
      </c>
      <c r="O237" s="85"/>
      <c r="P237" s="214">
        <f>O237*H237</f>
        <v>0</v>
      </c>
      <c r="Q237" s="214">
        <v>0</v>
      </c>
      <c r="R237" s="214">
        <f>Q237*H237</f>
        <v>0</v>
      </c>
      <c r="S237" s="214">
        <v>0</v>
      </c>
      <c r="T237" s="215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16" t="s">
        <v>116</v>
      </c>
      <c r="AT237" s="216" t="s">
        <v>111</v>
      </c>
      <c r="AU237" s="216" t="s">
        <v>82</v>
      </c>
      <c r="AY237" s="17" t="s">
        <v>109</v>
      </c>
      <c r="BE237" s="217">
        <f>IF(N237="základní",J237,0)</f>
        <v>0</v>
      </c>
      <c r="BF237" s="217">
        <f>IF(N237="snížená",J237,0)</f>
        <v>0</v>
      </c>
      <c r="BG237" s="217">
        <f>IF(N237="zákl. přenesená",J237,0)</f>
        <v>0</v>
      </c>
      <c r="BH237" s="217">
        <f>IF(N237="sníž. přenesená",J237,0)</f>
        <v>0</v>
      </c>
      <c r="BI237" s="217">
        <f>IF(N237="nulová",J237,0)</f>
        <v>0</v>
      </c>
      <c r="BJ237" s="17" t="s">
        <v>116</v>
      </c>
      <c r="BK237" s="217">
        <f>ROUND(I237*H237,2)</f>
        <v>0</v>
      </c>
      <c r="BL237" s="17" t="s">
        <v>116</v>
      </c>
      <c r="BM237" s="216" t="s">
        <v>335</v>
      </c>
    </row>
    <row r="238" spans="1:47" s="2" customFormat="1" ht="12">
      <c r="A238" s="38"/>
      <c r="B238" s="39"/>
      <c r="C238" s="40"/>
      <c r="D238" s="218" t="s">
        <v>118</v>
      </c>
      <c r="E238" s="40"/>
      <c r="F238" s="219" t="s">
        <v>336</v>
      </c>
      <c r="G238" s="40"/>
      <c r="H238" s="40"/>
      <c r="I238" s="220"/>
      <c r="J238" s="40"/>
      <c r="K238" s="40"/>
      <c r="L238" s="44"/>
      <c r="M238" s="221"/>
      <c r="N238" s="222"/>
      <c r="O238" s="85"/>
      <c r="P238" s="85"/>
      <c r="Q238" s="85"/>
      <c r="R238" s="85"/>
      <c r="S238" s="85"/>
      <c r="T238" s="86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T238" s="17" t="s">
        <v>118</v>
      </c>
      <c r="AU238" s="17" t="s">
        <v>82</v>
      </c>
    </row>
    <row r="239" spans="1:51" s="13" customFormat="1" ht="12">
      <c r="A239" s="13"/>
      <c r="B239" s="223"/>
      <c r="C239" s="224"/>
      <c r="D239" s="225" t="s">
        <v>133</v>
      </c>
      <c r="E239" s="226" t="s">
        <v>21</v>
      </c>
      <c r="F239" s="227" t="s">
        <v>337</v>
      </c>
      <c r="G239" s="224"/>
      <c r="H239" s="228">
        <v>621</v>
      </c>
      <c r="I239" s="229"/>
      <c r="J239" s="224"/>
      <c r="K239" s="224"/>
      <c r="L239" s="230"/>
      <c r="M239" s="231"/>
      <c r="N239" s="232"/>
      <c r="O239" s="232"/>
      <c r="P239" s="232"/>
      <c r="Q239" s="232"/>
      <c r="R239" s="232"/>
      <c r="S239" s="232"/>
      <c r="T239" s="23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34" t="s">
        <v>133</v>
      </c>
      <c r="AU239" s="234" t="s">
        <v>82</v>
      </c>
      <c r="AV239" s="13" t="s">
        <v>82</v>
      </c>
      <c r="AW239" s="13" t="s">
        <v>34</v>
      </c>
      <c r="AX239" s="13" t="s">
        <v>78</v>
      </c>
      <c r="AY239" s="234" t="s">
        <v>109</v>
      </c>
    </row>
    <row r="240" spans="1:65" s="2" customFormat="1" ht="37.8" customHeight="1">
      <c r="A240" s="38"/>
      <c r="B240" s="39"/>
      <c r="C240" s="205" t="s">
        <v>338</v>
      </c>
      <c r="D240" s="205" t="s">
        <v>111</v>
      </c>
      <c r="E240" s="206" t="s">
        <v>339</v>
      </c>
      <c r="F240" s="207" t="s">
        <v>340</v>
      </c>
      <c r="G240" s="208" t="s">
        <v>130</v>
      </c>
      <c r="H240" s="209">
        <v>90</v>
      </c>
      <c r="I240" s="210"/>
      <c r="J240" s="211">
        <f>ROUND(I240*H240,2)</f>
        <v>0</v>
      </c>
      <c r="K240" s="207" t="s">
        <v>115</v>
      </c>
      <c r="L240" s="44"/>
      <c r="M240" s="212" t="s">
        <v>21</v>
      </c>
      <c r="N240" s="213" t="s">
        <v>46</v>
      </c>
      <c r="O240" s="85"/>
      <c r="P240" s="214">
        <f>O240*H240</f>
        <v>0</v>
      </c>
      <c r="Q240" s="214">
        <v>0</v>
      </c>
      <c r="R240" s="214">
        <f>Q240*H240</f>
        <v>0</v>
      </c>
      <c r="S240" s="214">
        <v>0</v>
      </c>
      <c r="T240" s="215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16" t="s">
        <v>116</v>
      </c>
      <c r="AT240" s="216" t="s">
        <v>111</v>
      </c>
      <c r="AU240" s="216" t="s">
        <v>82</v>
      </c>
      <c r="AY240" s="17" t="s">
        <v>109</v>
      </c>
      <c r="BE240" s="217">
        <f>IF(N240="základní",J240,0)</f>
        <v>0</v>
      </c>
      <c r="BF240" s="217">
        <f>IF(N240="snížená",J240,0)</f>
        <v>0</v>
      </c>
      <c r="BG240" s="217">
        <f>IF(N240="zákl. přenesená",J240,0)</f>
        <v>0</v>
      </c>
      <c r="BH240" s="217">
        <f>IF(N240="sníž. přenesená",J240,0)</f>
        <v>0</v>
      </c>
      <c r="BI240" s="217">
        <f>IF(N240="nulová",J240,0)</f>
        <v>0</v>
      </c>
      <c r="BJ240" s="17" t="s">
        <v>116</v>
      </c>
      <c r="BK240" s="217">
        <f>ROUND(I240*H240,2)</f>
        <v>0</v>
      </c>
      <c r="BL240" s="17" t="s">
        <v>116</v>
      </c>
      <c r="BM240" s="216" t="s">
        <v>341</v>
      </c>
    </row>
    <row r="241" spans="1:47" s="2" customFormat="1" ht="12">
      <c r="A241" s="38"/>
      <c r="B241" s="39"/>
      <c r="C241" s="40"/>
      <c r="D241" s="218" t="s">
        <v>118</v>
      </c>
      <c r="E241" s="40"/>
      <c r="F241" s="219" t="s">
        <v>342</v>
      </c>
      <c r="G241" s="40"/>
      <c r="H241" s="40"/>
      <c r="I241" s="220"/>
      <c r="J241" s="40"/>
      <c r="K241" s="40"/>
      <c r="L241" s="44"/>
      <c r="M241" s="221"/>
      <c r="N241" s="222"/>
      <c r="O241" s="85"/>
      <c r="P241" s="85"/>
      <c r="Q241" s="85"/>
      <c r="R241" s="85"/>
      <c r="S241" s="85"/>
      <c r="T241" s="86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T241" s="17" t="s">
        <v>118</v>
      </c>
      <c r="AU241" s="17" t="s">
        <v>82</v>
      </c>
    </row>
    <row r="242" spans="1:51" s="13" customFormat="1" ht="12">
      <c r="A242" s="13"/>
      <c r="B242" s="223"/>
      <c r="C242" s="224"/>
      <c r="D242" s="225" t="s">
        <v>133</v>
      </c>
      <c r="E242" s="226" t="s">
        <v>21</v>
      </c>
      <c r="F242" s="227" t="s">
        <v>343</v>
      </c>
      <c r="G242" s="224"/>
      <c r="H242" s="228">
        <v>90</v>
      </c>
      <c r="I242" s="229"/>
      <c r="J242" s="224"/>
      <c r="K242" s="224"/>
      <c r="L242" s="230"/>
      <c r="M242" s="231"/>
      <c r="N242" s="232"/>
      <c r="O242" s="232"/>
      <c r="P242" s="232"/>
      <c r="Q242" s="232"/>
      <c r="R242" s="232"/>
      <c r="S242" s="232"/>
      <c r="T242" s="23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34" t="s">
        <v>133</v>
      </c>
      <c r="AU242" s="234" t="s">
        <v>82</v>
      </c>
      <c r="AV242" s="13" t="s">
        <v>82</v>
      </c>
      <c r="AW242" s="13" t="s">
        <v>34</v>
      </c>
      <c r="AX242" s="13" t="s">
        <v>78</v>
      </c>
      <c r="AY242" s="234" t="s">
        <v>109</v>
      </c>
    </row>
    <row r="243" spans="1:65" s="2" customFormat="1" ht="37.8" customHeight="1">
      <c r="A243" s="38"/>
      <c r="B243" s="39"/>
      <c r="C243" s="205" t="s">
        <v>344</v>
      </c>
      <c r="D243" s="205" t="s">
        <v>111</v>
      </c>
      <c r="E243" s="206" t="s">
        <v>345</v>
      </c>
      <c r="F243" s="207" t="s">
        <v>346</v>
      </c>
      <c r="G243" s="208" t="s">
        <v>130</v>
      </c>
      <c r="H243" s="209">
        <v>117</v>
      </c>
      <c r="I243" s="210"/>
      <c r="J243" s="211">
        <f>ROUND(I243*H243,2)</f>
        <v>0</v>
      </c>
      <c r="K243" s="207" t="s">
        <v>115</v>
      </c>
      <c r="L243" s="44"/>
      <c r="M243" s="212" t="s">
        <v>21</v>
      </c>
      <c r="N243" s="213" t="s">
        <v>46</v>
      </c>
      <c r="O243" s="85"/>
      <c r="P243" s="214">
        <f>O243*H243</f>
        <v>0</v>
      </c>
      <c r="Q243" s="214">
        <v>0</v>
      </c>
      <c r="R243" s="214">
        <f>Q243*H243</f>
        <v>0</v>
      </c>
      <c r="S243" s="214">
        <v>0</v>
      </c>
      <c r="T243" s="215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16" t="s">
        <v>116</v>
      </c>
      <c r="AT243" s="216" t="s">
        <v>111</v>
      </c>
      <c r="AU243" s="216" t="s">
        <v>82</v>
      </c>
      <c r="AY243" s="17" t="s">
        <v>109</v>
      </c>
      <c r="BE243" s="217">
        <f>IF(N243="základní",J243,0)</f>
        <v>0</v>
      </c>
      <c r="BF243" s="217">
        <f>IF(N243="snížená",J243,0)</f>
        <v>0</v>
      </c>
      <c r="BG243" s="217">
        <f>IF(N243="zákl. přenesená",J243,0)</f>
        <v>0</v>
      </c>
      <c r="BH243" s="217">
        <f>IF(N243="sníž. přenesená",J243,0)</f>
        <v>0</v>
      </c>
      <c r="BI243" s="217">
        <f>IF(N243="nulová",J243,0)</f>
        <v>0</v>
      </c>
      <c r="BJ243" s="17" t="s">
        <v>116</v>
      </c>
      <c r="BK243" s="217">
        <f>ROUND(I243*H243,2)</f>
        <v>0</v>
      </c>
      <c r="BL243" s="17" t="s">
        <v>116</v>
      </c>
      <c r="BM243" s="216" t="s">
        <v>347</v>
      </c>
    </row>
    <row r="244" spans="1:47" s="2" customFormat="1" ht="12">
      <c r="A244" s="38"/>
      <c r="B244" s="39"/>
      <c r="C244" s="40"/>
      <c r="D244" s="218" t="s">
        <v>118</v>
      </c>
      <c r="E244" s="40"/>
      <c r="F244" s="219" t="s">
        <v>348</v>
      </c>
      <c r="G244" s="40"/>
      <c r="H244" s="40"/>
      <c r="I244" s="220"/>
      <c r="J244" s="40"/>
      <c r="K244" s="40"/>
      <c r="L244" s="44"/>
      <c r="M244" s="221"/>
      <c r="N244" s="222"/>
      <c r="O244" s="85"/>
      <c r="P244" s="85"/>
      <c r="Q244" s="85"/>
      <c r="R244" s="85"/>
      <c r="S244" s="85"/>
      <c r="T244" s="86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T244" s="17" t="s">
        <v>118</v>
      </c>
      <c r="AU244" s="17" t="s">
        <v>82</v>
      </c>
    </row>
    <row r="245" spans="1:51" s="13" customFormat="1" ht="12">
      <c r="A245" s="13"/>
      <c r="B245" s="223"/>
      <c r="C245" s="224"/>
      <c r="D245" s="225" t="s">
        <v>133</v>
      </c>
      <c r="E245" s="226" t="s">
        <v>21</v>
      </c>
      <c r="F245" s="227" t="s">
        <v>349</v>
      </c>
      <c r="G245" s="224"/>
      <c r="H245" s="228">
        <v>117</v>
      </c>
      <c r="I245" s="229"/>
      <c r="J245" s="224"/>
      <c r="K245" s="224"/>
      <c r="L245" s="230"/>
      <c r="M245" s="231"/>
      <c r="N245" s="232"/>
      <c r="O245" s="232"/>
      <c r="P245" s="232"/>
      <c r="Q245" s="232"/>
      <c r="R245" s="232"/>
      <c r="S245" s="232"/>
      <c r="T245" s="23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34" t="s">
        <v>133</v>
      </c>
      <c r="AU245" s="234" t="s">
        <v>82</v>
      </c>
      <c r="AV245" s="13" t="s">
        <v>82</v>
      </c>
      <c r="AW245" s="13" t="s">
        <v>34</v>
      </c>
      <c r="AX245" s="13" t="s">
        <v>78</v>
      </c>
      <c r="AY245" s="234" t="s">
        <v>109</v>
      </c>
    </row>
    <row r="246" spans="1:65" s="2" customFormat="1" ht="37.8" customHeight="1">
      <c r="A246" s="38"/>
      <c r="B246" s="39"/>
      <c r="C246" s="205" t="s">
        <v>350</v>
      </c>
      <c r="D246" s="205" t="s">
        <v>111</v>
      </c>
      <c r="E246" s="206" t="s">
        <v>351</v>
      </c>
      <c r="F246" s="207" t="s">
        <v>352</v>
      </c>
      <c r="G246" s="208" t="s">
        <v>130</v>
      </c>
      <c r="H246" s="209">
        <v>45</v>
      </c>
      <c r="I246" s="210"/>
      <c r="J246" s="211">
        <f>ROUND(I246*H246,2)</f>
        <v>0</v>
      </c>
      <c r="K246" s="207" t="s">
        <v>115</v>
      </c>
      <c r="L246" s="44"/>
      <c r="M246" s="212" t="s">
        <v>21</v>
      </c>
      <c r="N246" s="213" t="s">
        <v>46</v>
      </c>
      <c r="O246" s="85"/>
      <c r="P246" s="214">
        <f>O246*H246</f>
        <v>0</v>
      </c>
      <c r="Q246" s="214">
        <v>0</v>
      </c>
      <c r="R246" s="214">
        <f>Q246*H246</f>
        <v>0</v>
      </c>
      <c r="S246" s="214">
        <v>0</v>
      </c>
      <c r="T246" s="215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16" t="s">
        <v>116</v>
      </c>
      <c r="AT246" s="216" t="s">
        <v>111</v>
      </c>
      <c r="AU246" s="216" t="s">
        <v>82</v>
      </c>
      <c r="AY246" s="17" t="s">
        <v>109</v>
      </c>
      <c r="BE246" s="217">
        <f>IF(N246="základní",J246,0)</f>
        <v>0</v>
      </c>
      <c r="BF246" s="217">
        <f>IF(N246="snížená",J246,0)</f>
        <v>0</v>
      </c>
      <c r="BG246" s="217">
        <f>IF(N246="zákl. přenesená",J246,0)</f>
        <v>0</v>
      </c>
      <c r="BH246" s="217">
        <f>IF(N246="sníž. přenesená",J246,0)</f>
        <v>0</v>
      </c>
      <c r="BI246" s="217">
        <f>IF(N246="nulová",J246,0)</f>
        <v>0</v>
      </c>
      <c r="BJ246" s="17" t="s">
        <v>116</v>
      </c>
      <c r="BK246" s="217">
        <f>ROUND(I246*H246,2)</f>
        <v>0</v>
      </c>
      <c r="BL246" s="17" t="s">
        <v>116</v>
      </c>
      <c r="BM246" s="216" t="s">
        <v>353</v>
      </c>
    </row>
    <row r="247" spans="1:47" s="2" customFormat="1" ht="12">
      <c r="A247" s="38"/>
      <c r="B247" s="39"/>
      <c r="C247" s="40"/>
      <c r="D247" s="218" t="s">
        <v>118</v>
      </c>
      <c r="E247" s="40"/>
      <c r="F247" s="219" t="s">
        <v>354</v>
      </c>
      <c r="G247" s="40"/>
      <c r="H247" s="40"/>
      <c r="I247" s="220"/>
      <c r="J247" s="40"/>
      <c r="K247" s="40"/>
      <c r="L247" s="44"/>
      <c r="M247" s="221"/>
      <c r="N247" s="222"/>
      <c r="O247" s="85"/>
      <c r="P247" s="85"/>
      <c r="Q247" s="85"/>
      <c r="R247" s="85"/>
      <c r="S247" s="85"/>
      <c r="T247" s="86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T247" s="17" t="s">
        <v>118</v>
      </c>
      <c r="AU247" s="17" t="s">
        <v>82</v>
      </c>
    </row>
    <row r="248" spans="1:51" s="13" customFormat="1" ht="12">
      <c r="A248" s="13"/>
      <c r="B248" s="223"/>
      <c r="C248" s="224"/>
      <c r="D248" s="225" t="s">
        <v>133</v>
      </c>
      <c r="E248" s="226" t="s">
        <v>21</v>
      </c>
      <c r="F248" s="227" t="s">
        <v>355</v>
      </c>
      <c r="G248" s="224"/>
      <c r="H248" s="228">
        <v>45</v>
      </c>
      <c r="I248" s="229"/>
      <c r="J248" s="224"/>
      <c r="K248" s="224"/>
      <c r="L248" s="230"/>
      <c r="M248" s="231"/>
      <c r="N248" s="232"/>
      <c r="O248" s="232"/>
      <c r="P248" s="232"/>
      <c r="Q248" s="232"/>
      <c r="R248" s="232"/>
      <c r="S248" s="232"/>
      <c r="T248" s="23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34" t="s">
        <v>133</v>
      </c>
      <c r="AU248" s="234" t="s">
        <v>82</v>
      </c>
      <c r="AV248" s="13" t="s">
        <v>82</v>
      </c>
      <c r="AW248" s="13" t="s">
        <v>34</v>
      </c>
      <c r="AX248" s="13" t="s">
        <v>78</v>
      </c>
      <c r="AY248" s="234" t="s">
        <v>109</v>
      </c>
    </row>
    <row r="249" spans="1:65" s="2" customFormat="1" ht="37.8" customHeight="1">
      <c r="A249" s="38"/>
      <c r="B249" s="39"/>
      <c r="C249" s="205" t="s">
        <v>356</v>
      </c>
      <c r="D249" s="205" t="s">
        <v>111</v>
      </c>
      <c r="E249" s="206" t="s">
        <v>357</v>
      </c>
      <c r="F249" s="207" t="s">
        <v>358</v>
      </c>
      <c r="G249" s="208" t="s">
        <v>130</v>
      </c>
      <c r="H249" s="209">
        <v>18</v>
      </c>
      <c r="I249" s="210"/>
      <c r="J249" s="211">
        <f>ROUND(I249*H249,2)</f>
        <v>0</v>
      </c>
      <c r="K249" s="207" t="s">
        <v>115</v>
      </c>
      <c r="L249" s="44"/>
      <c r="M249" s="212" t="s">
        <v>21</v>
      </c>
      <c r="N249" s="213" t="s">
        <v>46</v>
      </c>
      <c r="O249" s="85"/>
      <c r="P249" s="214">
        <f>O249*H249</f>
        <v>0</v>
      </c>
      <c r="Q249" s="214">
        <v>0</v>
      </c>
      <c r="R249" s="214">
        <f>Q249*H249</f>
        <v>0</v>
      </c>
      <c r="S249" s="214">
        <v>0</v>
      </c>
      <c r="T249" s="215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16" t="s">
        <v>116</v>
      </c>
      <c r="AT249" s="216" t="s">
        <v>111</v>
      </c>
      <c r="AU249" s="216" t="s">
        <v>82</v>
      </c>
      <c r="AY249" s="17" t="s">
        <v>109</v>
      </c>
      <c r="BE249" s="217">
        <f>IF(N249="základní",J249,0)</f>
        <v>0</v>
      </c>
      <c r="BF249" s="217">
        <f>IF(N249="snížená",J249,0)</f>
        <v>0</v>
      </c>
      <c r="BG249" s="217">
        <f>IF(N249="zákl. přenesená",J249,0)</f>
        <v>0</v>
      </c>
      <c r="BH249" s="217">
        <f>IF(N249="sníž. přenesená",J249,0)</f>
        <v>0</v>
      </c>
      <c r="BI249" s="217">
        <f>IF(N249="nulová",J249,0)</f>
        <v>0</v>
      </c>
      <c r="BJ249" s="17" t="s">
        <v>116</v>
      </c>
      <c r="BK249" s="217">
        <f>ROUND(I249*H249,2)</f>
        <v>0</v>
      </c>
      <c r="BL249" s="17" t="s">
        <v>116</v>
      </c>
      <c r="BM249" s="216" t="s">
        <v>359</v>
      </c>
    </row>
    <row r="250" spans="1:47" s="2" customFormat="1" ht="12">
      <c r="A250" s="38"/>
      <c r="B250" s="39"/>
      <c r="C250" s="40"/>
      <c r="D250" s="218" t="s">
        <v>118</v>
      </c>
      <c r="E250" s="40"/>
      <c r="F250" s="219" t="s">
        <v>360</v>
      </c>
      <c r="G250" s="40"/>
      <c r="H250" s="40"/>
      <c r="I250" s="220"/>
      <c r="J250" s="40"/>
      <c r="K250" s="40"/>
      <c r="L250" s="44"/>
      <c r="M250" s="221"/>
      <c r="N250" s="222"/>
      <c r="O250" s="85"/>
      <c r="P250" s="85"/>
      <c r="Q250" s="85"/>
      <c r="R250" s="85"/>
      <c r="S250" s="85"/>
      <c r="T250" s="86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T250" s="17" t="s">
        <v>118</v>
      </c>
      <c r="AU250" s="17" t="s">
        <v>82</v>
      </c>
    </row>
    <row r="251" spans="1:51" s="13" customFormat="1" ht="12">
      <c r="A251" s="13"/>
      <c r="B251" s="223"/>
      <c r="C251" s="224"/>
      <c r="D251" s="225" t="s">
        <v>133</v>
      </c>
      <c r="E251" s="226" t="s">
        <v>21</v>
      </c>
      <c r="F251" s="227" t="s">
        <v>361</v>
      </c>
      <c r="G251" s="224"/>
      <c r="H251" s="228">
        <v>18</v>
      </c>
      <c r="I251" s="229"/>
      <c r="J251" s="224"/>
      <c r="K251" s="224"/>
      <c r="L251" s="230"/>
      <c r="M251" s="231"/>
      <c r="N251" s="232"/>
      <c r="O251" s="232"/>
      <c r="P251" s="232"/>
      <c r="Q251" s="232"/>
      <c r="R251" s="232"/>
      <c r="S251" s="232"/>
      <c r="T251" s="23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34" t="s">
        <v>133</v>
      </c>
      <c r="AU251" s="234" t="s">
        <v>82</v>
      </c>
      <c r="AV251" s="13" t="s">
        <v>82</v>
      </c>
      <c r="AW251" s="13" t="s">
        <v>34</v>
      </c>
      <c r="AX251" s="13" t="s">
        <v>78</v>
      </c>
      <c r="AY251" s="234" t="s">
        <v>109</v>
      </c>
    </row>
    <row r="252" spans="1:65" s="2" customFormat="1" ht="33" customHeight="1">
      <c r="A252" s="38"/>
      <c r="B252" s="39"/>
      <c r="C252" s="205" t="s">
        <v>362</v>
      </c>
      <c r="D252" s="205" t="s">
        <v>111</v>
      </c>
      <c r="E252" s="206" t="s">
        <v>363</v>
      </c>
      <c r="F252" s="207" t="s">
        <v>364</v>
      </c>
      <c r="G252" s="208" t="s">
        <v>130</v>
      </c>
      <c r="H252" s="209">
        <v>621</v>
      </c>
      <c r="I252" s="210"/>
      <c r="J252" s="211">
        <f>ROUND(I252*H252,2)</f>
        <v>0</v>
      </c>
      <c r="K252" s="207" t="s">
        <v>115</v>
      </c>
      <c r="L252" s="44"/>
      <c r="M252" s="212" t="s">
        <v>21</v>
      </c>
      <c r="N252" s="213" t="s">
        <v>46</v>
      </c>
      <c r="O252" s="85"/>
      <c r="P252" s="214">
        <f>O252*H252</f>
        <v>0</v>
      </c>
      <c r="Q252" s="214">
        <v>0</v>
      </c>
      <c r="R252" s="214">
        <f>Q252*H252</f>
        <v>0</v>
      </c>
      <c r="S252" s="214">
        <v>0</v>
      </c>
      <c r="T252" s="215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16" t="s">
        <v>116</v>
      </c>
      <c r="AT252" s="216" t="s">
        <v>111</v>
      </c>
      <c r="AU252" s="216" t="s">
        <v>82</v>
      </c>
      <c r="AY252" s="17" t="s">
        <v>109</v>
      </c>
      <c r="BE252" s="217">
        <f>IF(N252="základní",J252,0)</f>
        <v>0</v>
      </c>
      <c r="BF252" s="217">
        <f>IF(N252="snížená",J252,0)</f>
        <v>0</v>
      </c>
      <c r="BG252" s="217">
        <f>IF(N252="zákl. přenesená",J252,0)</f>
        <v>0</v>
      </c>
      <c r="BH252" s="217">
        <f>IF(N252="sníž. přenesená",J252,0)</f>
        <v>0</v>
      </c>
      <c r="BI252" s="217">
        <f>IF(N252="nulová",J252,0)</f>
        <v>0</v>
      </c>
      <c r="BJ252" s="17" t="s">
        <v>116</v>
      </c>
      <c r="BK252" s="217">
        <f>ROUND(I252*H252,2)</f>
        <v>0</v>
      </c>
      <c r="BL252" s="17" t="s">
        <v>116</v>
      </c>
      <c r="BM252" s="216" t="s">
        <v>365</v>
      </c>
    </row>
    <row r="253" spans="1:47" s="2" customFormat="1" ht="12">
      <c r="A253" s="38"/>
      <c r="B253" s="39"/>
      <c r="C253" s="40"/>
      <c r="D253" s="218" t="s">
        <v>118</v>
      </c>
      <c r="E253" s="40"/>
      <c r="F253" s="219" t="s">
        <v>366</v>
      </c>
      <c r="G253" s="40"/>
      <c r="H253" s="40"/>
      <c r="I253" s="220"/>
      <c r="J253" s="40"/>
      <c r="K253" s="40"/>
      <c r="L253" s="44"/>
      <c r="M253" s="221"/>
      <c r="N253" s="222"/>
      <c r="O253" s="85"/>
      <c r="P253" s="85"/>
      <c r="Q253" s="85"/>
      <c r="R253" s="85"/>
      <c r="S253" s="85"/>
      <c r="T253" s="86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T253" s="17" t="s">
        <v>118</v>
      </c>
      <c r="AU253" s="17" t="s">
        <v>82</v>
      </c>
    </row>
    <row r="254" spans="1:51" s="13" customFormat="1" ht="12">
      <c r="A254" s="13"/>
      <c r="B254" s="223"/>
      <c r="C254" s="224"/>
      <c r="D254" s="225" t="s">
        <v>133</v>
      </c>
      <c r="E254" s="226" t="s">
        <v>21</v>
      </c>
      <c r="F254" s="227" t="s">
        <v>337</v>
      </c>
      <c r="G254" s="224"/>
      <c r="H254" s="228">
        <v>621</v>
      </c>
      <c r="I254" s="229"/>
      <c r="J254" s="224"/>
      <c r="K254" s="224"/>
      <c r="L254" s="230"/>
      <c r="M254" s="231"/>
      <c r="N254" s="232"/>
      <c r="O254" s="232"/>
      <c r="P254" s="232"/>
      <c r="Q254" s="232"/>
      <c r="R254" s="232"/>
      <c r="S254" s="232"/>
      <c r="T254" s="23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34" t="s">
        <v>133</v>
      </c>
      <c r="AU254" s="234" t="s">
        <v>82</v>
      </c>
      <c r="AV254" s="13" t="s">
        <v>82</v>
      </c>
      <c r="AW254" s="13" t="s">
        <v>34</v>
      </c>
      <c r="AX254" s="13" t="s">
        <v>78</v>
      </c>
      <c r="AY254" s="234" t="s">
        <v>109</v>
      </c>
    </row>
    <row r="255" spans="1:65" s="2" customFormat="1" ht="33" customHeight="1">
      <c r="A255" s="38"/>
      <c r="B255" s="39"/>
      <c r="C255" s="205" t="s">
        <v>367</v>
      </c>
      <c r="D255" s="205" t="s">
        <v>111</v>
      </c>
      <c r="E255" s="206" t="s">
        <v>368</v>
      </c>
      <c r="F255" s="207" t="s">
        <v>369</v>
      </c>
      <c r="G255" s="208" t="s">
        <v>130</v>
      </c>
      <c r="H255" s="209">
        <v>90</v>
      </c>
      <c r="I255" s="210"/>
      <c r="J255" s="211">
        <f>ROUND(I255*H255,2)</f>
        <v>0</v>
      </c>
      <c r="K255" s="207" t="s">
        <v>115</v>
      </c>
      <c r="L255" s="44"/>
      <c r="M255" s="212" t="s">
        <v>21</v>
      </c>
      <c r="N255" s="213" t="s">
        <v>46</v>
      </c>
      <c r="O255" s="85"/>
      <c r="P255" s="214">
        <f>O255*H255</f>
        <v>0</v>
      </c>
      <c r="Q255" s="214">
        <v>0</v>
      </c>
      <c r="R255" s="214">
        <f>Q255*H255</f>
        <v>0</v>
      </c>
      <c r="S255" s="214">
        <v>0</v>
      </c>
      <c r="T255" s="215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16" t="s">
        <v>116</v>
      </c>
      <c r="AT255" s="216" t="s">
        <v>111</v>
      </c>
      <c r="AU255" s="216" t="s">
        <v>82</v>
      </c>
      <c r="AY255" s="17" t="s">
        <v>109</v>
      </c>
      <c r="BE255" s="217">
        <f>IF(N255="základní",J255,0)</f>
        <v>0</v>
      </c>
      <c r="BF255" s="217">
        <f>IF(N255="snížená",J255,0)</f>
        <v>0</v>
      </c>
      <c r="BG255" s="217">
        <f>IF(N255="zákl. přenesená",J255,0)</f>
        <v>0</v>
      </c>
      <c r="BH255" s="217">
        <f>IF(N255="sníž. přenesená",J255,0)</f>
        <v>0</v>
      </c>
      <c r="BI255" s="217">
        <f>IF(N255="nulová",J255,0)</f>
        <v>0</v>
      </c>
      <c r="BJ255" s="17" t="s">
        <v>116</v>
      </c>
      <c r="BK255" s="217">
        <f>ROUND(I255*H255,2)</f>
        <v>0</v>
      </c>
      <c r="BL255" s="17" t="s">
        <v>116</v>
      </c>
      <c r="BM255" s="216" t="s">
        <v>370</v>
      </c>
    </row>
    <row r="256" spans="1:47" s="2" customFormat="1" ht="12">
      <c r="A256" s="38"/>
      <c r="B256" s="39"/>
      <c r="C256" s="40"/>
      <c r="D256" s="218" t="s">
        <v>118</v>
      </c>
      <c r="E256" s="40"/>
      <c r="F256" s="219" t="s">
        <v>371</v>
      </c>
      <c r="G256" s="40"/>
      <c r="H256" s="40"/>
      <c r="I256" s="220"/>
      <c r="J256" s="40"/>
      <c r="K256" s="40"/>
      <c r="L256" s="44"/>
      <c r="M256" s="221"/>
      <c r="N256" s="222"/>
      <c r="O256" s="85"/>
      <c r="P256" s="85"/>
      <c r="Q256" s="85"/>
      <c r="R256" s="85"/>
      <c r="S256" s="85"/>
      <c r="T256" s="86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T256" s="17" t="s">
        <v>118</v>
      </c>
      <c r="AU256" s="17" t="s">
        <v>82</v>
      </c>
    </row>
    <row r="257" spans="1:51" s="13" customFormat="1" ht="12">
      <c r="A257" s="13"/>
      <c r="B257" s="223"/>
      <c r="C257" s="224"/>
      <c r="D257" s="225" t="s">
        <v>133</v>
      </c>
      <c r="E257" s="226" t="s">
        <v>21</v>
      </c>
      <c r="F257" s="227" t="s">
        <v>343</v>
      </c>
      <c r="G257" s="224"/>
      <c r="H257" s="228">
        <v>90</v>
      </c>
      <c r="I257" s="229"/>
      <c r="J257" s="224"/>
      <c r="K257" s="224"/>
      <c r="L257" s="230"/>
      <c r="M257" s="231"/>
      <c r="N257" s="232"/>
      <c r="O257" s="232"/>
      <c r="P257" s="232"/>
      <c r="Q257" s="232"/>
      <c r="R257" s="232"/>
      <c r="S257" s="232"/>
      <c r="T257" s="23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34" t="s">
        <v>133</v>
      </c>
      <c r="AU257" s="234" t="s">
        <v>82</v>
      </c>
      <c r="AV257" s="13" t="s">
        <v>82</v>
      </c>
      <c r="AW257" s="13" t="s">
        <v>34</v>
      </c>
      <c r="AX257" s="13" t="s">
        <v>78</v>
      </c>
      <c r="AY257" s="234" t="s">
        <v>109</v>
      </c>
    </row>
    <row r="258" spans="1:65" s="2" customFormat="1" ht="33" customHeight="1">
      <c r="A258" s="38"/>
      <c r="B258" s="39"/>
      <c r="C258" s="205" t="s">
        <v>372</v>
      </c>
      <c r="D258" s="205" t="s">
        <v>111</v>
      </c>
      <c r="E258" s="206" t="s">
        <v>373</v>
      </c>
      <c r="F258" s="207" t="s">
        <v>374</v>
      </c>
      <c r="G258" s="208" t="s">
        <v>130</v>
      </c>
      <c r="H258" s="209">
        <v>117</v>
      </c>
      <c r="I258" s="210"/>
      <c r="J258" s="211">
        <f>ROUND(I258*H258,2)</f>
        <v>0</v>
      </c>
      <c r="K258" s="207" t="s">
        <v>115</v>
      </c>
      <c r="L258" s="44"/>
      <c r="M258" s="212" t="s">
        <v>21</v>
      </c>
      <c r="N258" s="213" t="s">
        <v>46</v>
      </c>
      <c r="O258" s="85"/>
      <c r="P258" s="214">
        <f>O258*H258</f>
        <v>0</v>
      </c>
      <c r="Q258" s="214">
        <v>0</v>
      </c>
      <c r="R258" s="214">
        <f>Q258*H258</f>
        <v>0</v>
      </c>
      <c r="S258" s="214">
        <v>0</v>
      </c>
      <c r="T258" s="215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16" t="s">
        <v>116</v>
      </c>
      <c r="AT258" s="216" t="s">
        <v>111</v>
      </c>
      <c r="AU258" s="216" t="s">
        <v>82</v>
      </c>
      <c r="AY258" s="17" t="s">
        <v>109</v>
      </c>
      <c r="BE258" s="217">
        <f>IF(N258="základní",J258,0)</f>
        <v>0</v>
      </c>
      <c r="BF258" s="217">
        <f>IF(N258="snížená",J258,0)</f>
        <v>0</v>
      </c>
      <c r="BG258" s="217">
        <f>IF(N258="zákl. přenesená",J258,0)</f>
        <v>0</v>
      </c>
      <c r="BH258" s="217">
        <f>IF(N258="sníž. přenesená",J258,0)</f>
        <v>0</v>
      </c>
      <c r="BI258" s="217">
        <f>IF(N258="nulová",J258,0)</f>
        <v>0</v>
      </c>
      <c r="BJ258" s="17" t="s">
        <v>116</v>
      </c>
      <c r="BK258" s="217">
        <f>ROUND(I258*H258,2)</f>
        <v>0</v>
      </c>
      <c r="BL258" s="17" t="s">
        <v>116</v>
      </c>
      <c r="BM258" s="216" t="s">
        <v>375</v>
      </c>
    </row>
    <row r="259" spans="1:47" s="2" customFormat="1" ht="12">
      <c r="A259" s="38"/>
      <c r="B259" s="39"/>
      <c r="C259" s="40"/>
      <c r="D259" s="218" t="s">
        <v>118</v>
      </c>
      <c r="E259" s="40"/>
      <c r="F259" s="219" t="s">
        <v>376</v>
      </c>
      <c r="G259" s="40"/>
      <c r="H259" s="40"/>
      <c r="I259" s="220"/>
      <c r="J259" s="40"/>
      <c r="K259" s="40"/>
      <c r="L259" s="44"/>
      <c r="M259" s="221"/>
      <c r="N259" s="222"/>
      <c r="O259" s="85"/>
      <c r="P259" s="85"/>
      <c r="Q259" s="85"/>
      <c r="R259" s="85"/>
      <c r="S259" s="85"/>
      <c r="T259" s="86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T259" s="17" t="s">
        <v>118</v>
      </c>
      <c r="AU259" s="17" t="s">
        <v>82</v>
      </c>
    </row>
    <row r="260" spans="1:51" s="13" customFormat="1" ht="12">
      <c r="A260" s="13"/>
      <c r="B260" s="223"/>
      <c r="C260" s="224"/>
      <c r="D260" s="225" t="s">
        <v>133</v>
      </c>
      <c r="E260" s="226" t="s">
        <v>21</v>
      </c>
      <c r="F260" s="227" t="s">
        <v>349</v>
      </c>
      <c r="G260" s="224"/>
      <c r="H260" s="228">
        <v>117</v>
      </c>
      <c r="I260" s="229"/>
      <c r="J260" s="224"/>
      <c r="K260" s="224"/>
      <c r="L260" s="230"/>
      <c r="M260" s="231"/>
      <c r="N260" s="232"/>
      <c r="O260" s="232"/>
      <c r="P260" s="232"/>
      <c r="Q260" s="232"/>
      <c r="R260" s="232"/>
      <c r="S260" s="232"/>
      <c r="T260" s="23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34" t="s">
        <v>133</v>
      </c>
      <c r="AU260" s="234" t="s">
        <v>82</v>
      </c>
      <c r="AV260" s="13" t="s">
        <v>82</v>
      </c>
      <c r="AW260" s="13" t="s">
        <v>34</v>
      </c>
      <c r="AX260" s="13" t="s">
        <v>78</v>
      </c>
      <c r="AY260" s="234" t="s">
        <v>109</v>
      </c>
    </row>
    <row r="261" spans="1:65" s="2" customFormat="1" ht="33" customHeight="1">
      <c r="A261" s="38"/>
      <c r="B261" s="39"/>
      <c r="C261" s="205" t="s">
        <v>377</v>
      </c>
      <c r="D261" s="205" t="s">
        <v>111</v>
      </c>
      <c r="E261" s="206" t="s">
        <v>378</v>
      </c>
      <c r="F261" s="207" t="s">
        <v>379</v>
      </c>
      <c r="G261" s="208" t="s">
        <v>130</v>
      </c>
      <c r="H261" s="209">
        <v>45</v>
      </c>
      <c r="I261" s="210"/>
      <c r="J261" s="211">
        <f>ROUND(I261*H261,2)</f>
        <v>0</v>
      </c>
      <c r="K261" s="207" t="s">
        <v>115</v>
      </c>
      <c r="L261" s="44"/>
      <c r="M261" s="212" t="s">
        <v>21</v>
      </c>
      <c r="N261" s="213" t="s">
        <v>46</v>
      </c>
      <c r="O261" s="85"/>
      <c r="P261" s="214">
        <f>O261*H261</f>
        <v>0</v>
      </c>
      <c r="Q261" s="214">
        <v>0</v>
      </c>
      <c r="R261" s="214">
        <f>Q261*H261</f>
        <v>0</v>
      </c>
      <c r="S261" s="214">
        <v>0</v>
      </c>
      <c r="T261" s="215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16" t="s">
        <v>116</v>
      </c>
      <c r="AT261" s="216" t="s">
        <v>111</v>
      </c>
      <c r="AU261" s="216" t="s">
        <v>82</v>
      </c>
      <c r="AY261" s="17" t="s">
        <v>109</v>
      </c>
      <c r="BE261" s="217">
        <f>IF(N261="základní",J261,0)</f>
        <v>0</v>
      </c>
      <c r="BF261" s="217">
        <f>IF(N261="snížená",J261,0)</f>
        <v>0</v>
      </c>
      <c r="BG261" s="217">
        <f>IF(N261="zákl. přenesená",J261,0)</f>
        <v>0</v>
      </c>
      <c r="BH261" s="217">
        <f>IF(N261="sníž. přenesená",J261,0)</f>
        <v>0</v>
      </c>
      <c r="BI261" s="217">
        <f>IF(N261="nulová",J261,0)</f>
        <v>0</v>
      </c>
      <c r="BJ261" s="17" t="s">
        <v>116</v>
      </c>
      <c r="BK261" s="217">
        <f>ROUND(I261*H261,2)</f>
        <v>0</v>
      </c>
      <c r="BL261" s="17" t="s">
        <v>116</v>
      </c>
      <c r="BM261" s="216" t="s">
        <v>380</v>
      </c>
    </row>
    <row r="262" spans="1:47" s="2" customFormat="1" ht="12">
      <c r="A262" s="38"/>
      <c r="B262" s="39"/>
      <c r="C262" s="40"/>
      <c r="D262" s="218" t="s">
        <v>118</v>
      </c>
      <c r="E262" s="40"/>
      <c r="F262" s="219" t="s">
        <v>381</v>
      </c>
      <c r="G262" s="40"/>
      <c r="H262" s="40"/>
      <c r="I262" s="220"/>
      <c r="J262" s="40"/>
      <c r="K262" s="40"/>
      <c r="L262" s="44"/>
      <c r="M262" s="221"/>
      <c r="N262" s="222"/>
      <c r="O262" s="85"/>
      <c r="P262" s="85"/>
      <c r="Q262" s="85"/>
      <c r="R262" s="85"/>
      <c r="S262" s="85"/>
      <c r="T262" s="86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T262" s="17" t="s">
        <v>118</v>
      </c>
      <c r="AU262" s="17" t="s">
        <v>82</v>
      </c>
    </row>
    <row r="263" spans="1:51" s="13" customFormat="1" ht="12">
      <c r="A263" s="13"/>
      <c r="B263" s="223"/>
      <c r="C263" s="224"/>
      <c r="D263" s="225" t="s">
        <v>133</v>
      </c>
      <c r="E263" s="226" t="s">
        <v>21</v>
      </c>
      <c r="F263" s="227" t="s">
        <v>355</v>
      </c>
      <c r="G263" s="224"/>
      <c r="H263" s="228">
        <v>45</v>
      </c>
      <c r="I263" s="229"/>
      <c r="J263" s="224"/>
      <c r="K263" s="224"/>
      <c r="L263" s="230"/>
      <c r="M263" s="231"/>
      <c r="N263" s="232"/>
      <c r="O263" s="232"/>
      <c r="P263" s="232"/>
      <c r="Q263" s="232"/>
      <c r="R263" s="232"/>
      <c r="S263" s="232"/>
      <c r="T263" s="23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34" t="s">
        <v>133</v>
      </c>
      <c r="AU263" s="234" t="s">
        <v>82</v>
      </c>
      <c r="AV263" s="13" t="s">
        <v>82</v>
      </c>
      <c r="AW263" s="13" t="s">
        <v>34</v>
      </c>
      <c r="AX263" s="13" t="s">
        <v>78</v>
      </c>
      <c r="AY263" s="234" t="s">
        <v>109</v>
      </c>
    </row>
    <row r="264" spans="1:65" s="2" customFormat="1" ht="33" customHeight="1">
      <c r="A264" s="38"/>
      <c r="B264" s="39"/>
      <c r="C264" s="205" t="s">
        <v>382</v>
      </c>
      <c r="D264" s="205" t="s">
        <v>111</v>
      </c>
      <c r="E264" s="206" t="s">
        <v>383</v>
      </c>
      <c r="F264" s="207" t="s">
        <v>384</v>
      </c>
      <c r="G264" s="208" t="s">
        <v>130</v>
      </c>
      <c r="H264" s="209">
        <v>18</v>
      </c>
      <c r="I264" s="210"/>
      <c r="J264" s="211">
        <f>ROUND(I264*H264,2)</f>
        <v>0</v>
      </c>
      <c r="K264" s="207" t="s">
        <v>115</v>
      </c>
      <c r="L264" s="44"/>
      <c r="M264" s="212" t="s">
        <v>21</v>
      </c>
      <c r="N264" s="213" t="s">
        <v>46</v>
      </c>
      <c r="O264" s="85"/>
      <c r="P264" s="214">
        <f>O264*H264</f>
        <v>0</v>
      </c>
      <c r="Q264" s="214">
        <v>0</v>
      </c>
      <c r="R264" s="214">
        <f>Q264*H264</f>
        <v>0</v>
      </c>
      <c r="S264" s="214">
        <v>0</v>
      </c>
      <c r="T264" s="215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16" t="s">
        <v>116</v>
      </c>
      <c r="AT264" s="216" t="s">
        <v>111</v>
      </c>
      <c r="AU264" s="216" t="s">
        <v>82</v>
      </c>
      <c r="AY264" s="17" t="s">
        <v>109</v>
      </c>
      <c r="BE264" s="217">
        <f>IF(N264="základní",J264,0)</f>
        <v>0</v>
      </c>
      <c r="BF264" s="217">
        <f>IF(N264="snížená",J264,0)</f>
        <v>0</v>
      </c>
      <c r="BG264" s="217">
        <f>IF(N264="zákl. přenesená",J264,0)</f>
        <v>0</v>
      </c>
      <c r="BH264" s="217">
        <f>IF(N264="sníž. přenesená",J264,0)</f>
        <v>0</v>
      </c>
      <c r="BI264" s="217">
        <f>IF(N264="nulová",J264,0)</f>
        <v>0</v>
      </c>
      <c r="BJ264" s="17" t="s">
        <v>116</v>
      </c>
      <c r="BK264" s="217">
        <f>ROUND(I264*H264,2)</f>
        <v>0</v>
      </c>
      <c r="BL264" s="17" t="s">
        <v>116</v>
      </c>
      <c r="BM264" s="216" t="s">
        <v>385</v>
      </c>
    </row>
    <row r="265" spans="1:47" s="2" customFormat="1" ht="12">
      <c r="A265" s="38"/>
      <c r="B265" s="39"/>
      <c r="C265" s="40"/>
      <c r="D265" s="218" t="s">
        <v>118</v>
      </c>
      <c r="E265" s="40"/>
      <c r="F265" s="219" t="s">
        <v>386</v>
      </c>
      <c r="G265" s="40"/>
      <c r="H265" s="40"/>
      <c r="I265" s="220"/>
      <c r="J265" s="40"/>
      <c r="K265" s="40"/>
      <c r="L265" s="44"/>
      <c r="M265" s="221"/>
      <c r="N265" s="222"/>
      <c r="O265" s="85"/>
      <c r="P265" s="85"/>
      <c r="Q265" s="85"/>
      <c r="R265" s="85"/>
      <c r="S265" s="85"/>
      <c r="T265" s="86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T265" s="17" t="s">
        <v>118</v>
      </c>
      <c r="AU265" s="17" t="s">
        <v>82</v>
      </c>
    </row>
    <row r="266" spans="1:51" s="13" customFormat="1" ht="12">
      <c r="A266" s="13"/>
      <c r="B266" s="223"/>
      <c r="C266" s="224"/>
      <c r="D266" s="225" t="s">
        <v>133</v>
      </c>
      <c r="E266" s="226" t="s">
        <v>21</v>
      </c>
      <c r="F266" s="227" t="s">
        <v>361</v>
      </c>
      <c r="G266" s="224"/>
      <c r="H266" s="228">
        <v>18</v>
      </c>
      <c r="I266" s="229"/>
      <c r="J266" s="224"/>
      <c r="K266" s="224"/>
      <c r="L266" s="230"/>
      <c r="M266" s="231"/>
      <c r="N266" s="232"/>
      <c r="O266" s="232"/>
      <c r="P266" s="232"/>
      <c r="Q266" s="232"/>
      <c r="R266" s="232"/>
      <c r="S266" s="232"/>
      <c r="T266" s="23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34" t="s">
        <v>133</v>
      </c>
      <c r="AU266" s="234" t="s">
        <v>82</v>
      </c>
      <c r="AV266" s="13" t="s">
        <v>82</v>
      </c>
      <c r="AW266" s="13" t="s">
        <v>34</v>
      </c>
      <c r="AX266" s="13" t="s">
        <v>78</v>
      </c>
      <c r="AY266" s="234" t="s">
        <v>109</v>
      </c>
    </row>
    <row r="267" spans="1:65" s="2" customFormat="1" ht="21.75" customHeight="1">
      <c r="A267" s="38"/>
      <c r="B267" s="39"/>
      <c r="C267" s="205" t="s">
        <v>387</v>
      </c>
      <c r="D267" s="205" t="s">
        <v>111</v>
      </c>
      <c r="E267" s="206" t="s">
        <v>388</v>
      </c>
      <c r="F267" s="207" t="s">
        <v>389</v>
      </c>
      <c r="G267" s="208" t="s">
        <v>122</v>
      </c>
      <c r="H267" s="209">
        <v>1</v>
      </c>
      <c r="I267" s="210"/>
      <c r="J267" s="211">
        <f>ROUND(I267*H267,2)</f>
        <v>0</v>
      </c>
      <c r="K267" s="207" t="s">
        <v>21</v>
      </c>
      <c r="L267" s="44"/>
      <c r="M267" s="212" t="s">
        <v>21</v>
      </c>
      <c r="N267" s="213" t="s">
        <v>46</v>
      </c>
      <c r="O267" s="85"/>
      <c r="P267" s="214">
        <f>O267*H267</f>
        <v>0</v>
      </c>
      <c r="Q267" s="214">
        <v>0</v>
      </c>
      <c r="R267" s="214">
        <f>Q267*H267</f>
        <v>0</v>
      </c>
      <c r="S267" s="214">
        <v>0</v>
      </c>
      <c r="T267" s="215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16" t="s">
        <v>116</v>
      </c>
      <c r="AT267" s="216" t="s">
        <v>111</v>
      </c>
      <c r="AU267" s="216" t="s">
        <v>82</v>
      </c>
      <c r="AY267" s="17" t="s">
        <v>109</v>
      </c>
      <c r="BE267" s="217">
        <f>IF(N267="základní",J267,0)</f>
        <v>0</v>
      </c>
      <c r="BF267" s="217">
        <f>IF(N267="snížená",J267,0)</f>
        <v>0</v>
      </c>
      <c r="BG267" s="217">
        <f>IF(N267="zákl. přenesená",J267,0)</f>
        <v>0</v>
      </c>
      <c r="BH267" s="217">
        <f>IF(N267="sníž. přenesená",J267,0)</f>
        <v>0</v>
      </c>
      <c r="BI267" s="217">
        <f>IF(N267="nulová",J267,0)</f>
        <v>0</v>
      </c>
      <c r="BJ267" s="17" t="s">
        <v>116</v>
      </c>
      <c r="BK267" s="217">
        <f>ROUND(I267*H267,2)</f>
        <v>0</v>
      </c>
      <c r="BL267" s="17" t="s">
        <v>116</v>
      </c>
      <c r="BM267" s="216" t="s">
        <v>390</v>
      </c>
    </row>
    <row r="268" spans="1:65" s="2" customFormat="1" ht="16.5" customHeight="1">
      <c r="A268" s="38"/>
      <c r="B268" s="39"/>
      <c r="C268" s="205" t="s">
        <v>391</v>
      </c>
      <c r="D268" s="205" t="s">
        <v>111</v>
      </c>
      <c r="E268" s="206" t="s">
        <v>392</v>
      </c>
      <c r="F268" s="207" t="s">
        <v>393</v>
      </c>
      <c r="G268" s="208" t="s">
        <v>114</v>
      </c>
      <c r="H268" s="209">
        <v>750</v>
      </c>
      <c r="I268" s="210"/>
      <c r="J268" s="211">
        <f>ROUND(I268*H268,2)</f>
        <v>0</v>
      </c>
      <c r="K268" s="207" t="s">
        <v>115</v>
      </c>
      <c r="L268" s="44"/>
      <c r="M268" s="212" t="s">
        <v>21</v>
      </c>
      <c r="N268" s="213" t="s">
        <v>46</v>
      </c>
      <c r="O268" s="85"/>
      <c r="P268" s="214">
        <f>O268*H268</f>
        <v>0</v>
      </c>
      <c r="Q268" s="214">
        <v>0</v>
      </c>
      <c r="R268" s="214">
        <f>Q268*H268</f>
        <v>0</v>
      </c>
      <c r="S268" s="214">
        <v>0</v>
      </c>
      <c r="T268" s="215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16" t="s">
        <v>116</v>
      </c>
      <c r="AT268" s="216" t="s">
        <v>111</v>
      </c>
      <c r="AU268" s="216" t="s">
        <v>82</v>
      </c>
      <c r="AY268" s="17" t="s">
        <v>109</v>
      </c>
      <c r="BE268" s="217">
        <f>IF(N268="základní",J268,0)</f>
        <v>0</v>
      </c>
      <c r="BF268" s="217">
        <f>IF(N268="snížená",J268,0)</f>
        <v>0</v>
      </c>
      <c r="BG268" s="217">
        <f>IF(N268="zákl. přenesená",J268,0)</f>
        <v>0</v>
      </c>
      <c r="BH268" s="217">
        <f>IF(N268="sníž. přenesená",J268,0)</f>
        <v>0</v>
      </c>
      <c r="BI268" s="217">
        <f>IF(N268="nulová",J268,0)</f>
        <v>0</v>
      </c>
      <c r="BJ268" s="17" t="s">
        <v>116</v>
      </c>
      <c r="BK268" s="217">
        <f>ROUND(I268*H268,2)</f>
        <v>0</v>
      </c>
      <c r="BL268" s="17" t="s">
        <v>116</v>
      </c>
      <c r="BM268" s="216" t="s">
        <v>394</v>
      </c>
    </row>
    <row r="269" spans="1:47" s="2" customFormat="1" ht="12">
      <c r="A269" s="38"/>
      <c r="B269" s="39"/>
      <c r="C269" s="40"/>
      <c r="D269" s="218" t="s">
        <v>118</v>
      </c>
      <c r="E269" s="40"/>
      <c r="F269" s="219" t="s">
        <v>395</v>
      </c>
      <c r="G269" s="40"/>
      <c r="H269" s="40"/>
      <c r="I269" s="220"/>
      <c r="J269" s="40"/>
      <c r="K269" s="40"/>
      <c r="L269" s="44"/>
      <c r="M269" s="221"/>
      <c r="N269" s="222"/>
      <c r="O269" s="85"/>
      <c r="P269" s="85"/>
      <c r="Q269" s="85"/>
      <c r="R269" s="85"/>
      <c r="S269" s="85"/>
      <c r="T269" s="86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T269" s="17" t="s">
        <v>118</v>
      </c>
      <c r="AU269" s="17" t="s">
        <v>82</v>
      </c>
    </row>
    <row r="270" spans="1:65" s="2" customFormat="1" ht="16.5" customHeight="1">
      <c r="A270" s="38"/>
      <c r="B270" s="39"/>
      <c r="C270" s="205" t="s">
        <v>396</v>
      </c>
      <c r="D270" s="205" t="s">
        <v>111</v>
      </c>
      <c r="E270" s="206" t="s">
        <v>397</v>
      </c>
      <c r="F270" s="207" t="s">
        <v>398</v>
      </c>
      <c r="G270" s="208" t="s">
        <v>122</v>
      </c>
      <c r="H270" s="209">
        <v>1</v>
      </c>
      <c r="I270" s="210"/>
      <c r="J270" s="211">
        <f>ROUND(I270*H270,2)</f>
        <v>0</v>
      </c>
      <c r="K270" s="207" t="s">
        <v>21</v>
      </c>
      <c r="L270" s="44"/>
      <c r="M270" s="212" t="s">
        <v>21</v>
      </c>
      <c r="N270" s="213" t="s">
        <v>46</v>
      </c>
      <c r="O270" s="85"/>
      <c r="P270" s="214">
        <f>O270*H270</f>
        <v>0</v>
      </c>
      <c r="Q270" s="214">
        <v>0</v>
      </c>
      <c r="R270" s="214">
        <f>Q270*H270</f>
        <v>0</v>
      </c>
      <c r="S270" s="214">
        <v>0</v>
      </c>
      <c r="T270" s="215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16" t="s">
        <v>116</v>
      </c>
      <c r="AT270" s="216" t="s">
        <v>111</v>
      </c>
      <c r="AU270" s="216" t="s">
        <v>82</v>
      </c>
      <c r="AY270" s="17" t="s">
        <v>109</v>
      </c>
      <c r="BE270" s="217">
        <f>IF(N270="základní",J270,0)</f>
        <v>0</v>
      </c>
      <c r="BF270" s="217">
        <f>IF(N270="snížená",J270,0)</f>
        <v>0</v>
      </c>
      <c r="BG270" s="217">
        <f>IF(N270="zákl. přenesená",J270,0)</f>
        <v>0</v>
      </c>
      <c r="BH270" s="217">
        <f>IF(N270="sníž. přenesená",J270,0)</f>
        <v>0</v>
      </c>
      <c r="BI270" s="217">
        <f>IF(N270="nulová",J270,0)</f>
        <v>0</v>
      </c>
      <c r="BJ270" s="17" t="s">
        <v>116</v>
      </c>
      <c r="BK270" s="217">
        <f>ROUND(I270*H270,2)</f>
        <v>0</v>
      </c>
      <c r="BL270" s="17" t="s">
        <v>116</v>
      </c>
      <c r="BM270" s="216" t="s">
        <v>399</v>
      </c>
    </row>
    <row r="271" spans="1:51" s="13" customFormat="1" ht="12">
      <c r="A271" s="13"/>
      <c r="B271" s="223"/>
      <c r="C271" s="224"/>
      <c r="D271" s="225" t="s">
        <v>133</v>
      </c>
      <c r="E271" s="226" t="s">
        <v>21</v>
      </c>
      <c r="F271" s="227" t="s">
        <v>400</v>
      </c>
      <c r="G271" s="224"/>
      <c r="H271" s="228">
        <v>1</v>
      </c>
      <c r="I271" s="229"/>
      <c r="J271" s="224"/>
      <c r="K271" s="224"/>
      <c r="L271" s="230"/>
      <c r="M271" s="231"/>
      <c r="N271" s="232"/>
      <c r="O271" s="232"/>
      <c r="P271" s="232"/>
      <c r="Q271" s="232"/>
      <c r="R271" s="232"/>
      <c r="S271" s="232"/>
      <c r="T271" s="23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34" t="s">
        <v>133</v>
      </c>
      <c r="AU271" s="234" t="s">
        <v>82</v>
      </c>
      <c r="AV271" s="13" t="s">
        <v>82</v>
      </c>
      <c r="AW271" s="13" t="s">
        <v>34</v>
      </c>
      <c r="AX271" s="13" t="s">
        <v>78</v>
      </c>
      <c r="AY271" s="234" t="s">
        <v>109</v>
      </c>
    </row>
    <row r="272" spans="1:65" s="2" customFormat="1" ht="16.5" customHeight="1">
      <c r="A272" s="38"/>
      <c r="B272" s="39"/>
      <c r="C272" s="205" t="s">
        <v>401</v>
      </c>
      <c r="D272" s="205" t="s">
        <v>111</v>
      </c>
      <c r="E272" s="206" t="s">
        <v>402</v>
      </c>
      <c r="F272" s="207" t="s">
        <v>403</v>
      </c>
      <c r="G272" s="208" t="s">
        <v>122</v>
      </c>
      <c r="H272" s="209">
        <v>1</v>
      </c>
      <c r="I272" s="210"/>
      <c r="J272" s="211">
        <f>ROUND(I272*H272,2)</f>
        <v>0</v>
      </c>
      <c r="K272" s="207" t="s">
        <v>21</v>
      </c>
      <c r="L272" s="44"/>
      <c r="M272" s="212" t="s">
        <v>21</v>
      </c>
      <c r="N272" s="213" t="s">
        <v>46</v>
      </c>
      <c r="O272" s="85"/>
      <c r="P272" s="214">
        <f>O272*H272</f>
        <v>0</v>
      </c>
      <c r="Q272" s="214">
        <v>0</v>
      </c>
      <c r="R272" s="214">
        <f>Q272*H272</f>
        <v>0</v>
      </c>
      <c r="S272" s="214">
        <v>0</v>
      </c>
      <c r="T272" s="215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16" t="s">
        <v>116</v>
      </c>
      <c r="AT272" s="216" t="s">
        <v>111</v>
      </c>
      <c r="AU272" s="216" t="s">
        <v>82</v>
      </c>
      <c r="AY272" s="17" t="s">
        <v>109</v>
      </c>
      <c r="BE272" s="217">
        <f>IF(N272="základní",J272,0)</f>
        <v>0</v>
      </c>
      <c r="BF272" s="217">
        <f>IF(N272="snížená",J272,0)</f>
        <v>0</v>
      </c>
      <c r="BG272" s="217">
        <f>IF(N272="zákl. přenesená",J272,0)</f>
        <v>0</v>
      </c>
      <c r="BH272" s="217">
        <f>IF(N272="sníž. přenesená",J272,0)</f>
        <v>0</v>
      </c>
      <c r="BI272" s="217">
        <f>IF(N272="nulová",J272,0)</f>
        <v>0</v>
      </c>
      <c r="BJ272" s="17" t="s">
        <v>116</v>
      </c>
      <c r="BK272" s="217">
        <f>ROUND(I272*H272,2)</f>
        <v>0</v>
      </c>
      <c r="BL272" s="17" t="s">
        <v>116</v>
      </c>
      <c r="BM272" s="216" t="s">
        <v>404</v>
      </c>
    </row>
    <row r="273" spans="1:51" s="13" customFormat="1" ht="12">
      <c r="A273" s="13"/>
      <c r="B273" s="223"/>
      <c r="C273" s="224"/>
      <c r="D273" s="225" t="s">
        <v>133</v>
      </c>
      <c r="E273" s="226" t="s">
        <v>21</v>
      </c>
      <c r="F273" s="227" t="s">
        <v>405</v>
      </c>
      <c r="G273" s="224"/>
      <c r="H273" s="228">
        <v>1</v>
      </c>
      <c r="I273" s="229"/>
      <c r="J273" s="224"/>
      <c r="K273" s="224"/>
      <c r="L273" s="230"/>
      <c r="M273" s="246"/>
      <c r="N273" s="247"/>
      <c r="O273" s="247"/>
      <c r="P273" s="247"/>
      <c r="Q273" s="247"/>
      <c r="R273" s="247"/>
      <c r="S273" s="247"/>
      <c r="T273" s="248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34" t="s">
        <v>133</v>
      </c>
      <c r="AU273" s="234" t="s">
        <v>82</v>
      </c>
      <c r="AV273" s="13" t="s">
        <v>82</v>
      </c>
      <c r="AW273" s="13" t="s">
        <v>34</v>
      </c>
      <c r="AX273" s="13" t="s">
        <v>78</v>
      </c>
      <c r="AY273" s="234" t="s">
        <v>109</v>
      </c>
    </row>
    <row r="274" spans="1:31" s="2" customFormat="1" ht="6.95" customHeight="1">
      <c r="A274" s="38"/>
      <c r="B274" s="60"/>
      <c r="C274" s="61"/>
      <c r="D274" s="61"/>
      <c r="E274" s="61"/>
      <c r="F274" s="61"/>
      <c r="G274" s="61"/>
      <c r="H274" s="61"/>
      <c r="I274" s="61"/>
      <c r="J274" s="61"/>
      <c r="K274" s="61"/>
      <c r="L274" s="44"/>
      <c r="M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</row>
  </sheetData>
  <sheetProtection password="CE39" sheet="1" objects="1" scenarios="1" formatColumns="0" formatRows="0" autoFilter="0"/>
  <autoFilter ref="C80:K273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hyperlinks>
    <hyperlink ref="F85" r:id="rId1" display="https://podminky.urs.cz/item/CS_URS_2022_02/111203201"/>
    <hyperlink ref="F89" r:id="rId2" display="https://podminky.urs.cz/item/CS_URS_2022_02/112151011"/>
    <hyperlink ref="F114" r:id="rId3" display="https://podminky.urs.cz/item/CS_URS_2022_02/112151012"/>
    <hyperlink ref="F125" r:id="rId4" display="https://podminky.urs.cz/item/CS_URS_2022_02/112151014"/>
    <hyperlink ref="F129" r:id="rId5" display="https://podminky.urs.cz/item/CS_URS_2022_02/112151111"/>
    <hyperlink ref="F134" r:id="rId6" display="https://podminky.urs.cz/item/CS_URS_2022_02/112151112"/>
    <hyperlink ref="F141" r:id="rId7" display="https://podminky.urs.cz/item/CS_URS_2022_02/112151113"/>
    <hyperlink ref="F148" r:id="rId8" display="https://podminky.urs.cz/item/CS_URS_2022_02/112151114"/>
    <hyperlink ref="F153" r:id="rId9" display="https://podminky.urs.cz/item/CS_URS_2022_02/112151115"/>
    <hyperlink ref="F157" r:id="rId10" display="https://podminky.urs.cz/item/CS_URS_2022_02/112151116"/>
    <hyperlink ref="F164" r:id="rId11" display="https://podminky.urs.cz/item/CS_URS_2022_02/112151117"/>
    <hyperlink ref="F168" r:id="rId12" display="https://podminky.urs.cz/item/CS_URS_2022_02/112151118"/>
    <hyperlink ref="F172" r:id="rId13" display="https://podminky.urs.cz/item/CS_URS_2022_02/112151119"/>
    <hyperlink ref="F177" r:id="rId14" display="https://podminky.urs.cz/item/CS_URS_2022_02/112151311"/>
    <hyperlink ref="F181" r:id="rId15" display="https://podminky.urs.cz/item/CS_URS_2022_02/112151312"/>
    <hyperlink ref="F185" r:id="rId16" display="https://podminky.urs.cz/item/CS_URS_2022_02/112151313"/>
    <hyperlink ref="F189" r:id="rId17" display="https://podminky.urs.cz/item/CS_URS_2022_02/112151314"/>
    <hyperlink ref="F193" r:id="rId18" display="https://podminky.urs.cz/item/CS_URS_2022_02/112151315"/>
    <hyperlink ref="F203" r:id="rId19" display="https://podminky.urs.cz/item/CS_URS_2022_02/112151316"/>
    <hyperlink ref="F207" r:id="rId20" display="https://podminky.urs.cz/item/CS_URS_2022_02/112151317"/>
    <hyperlink ref="F213" r:id="rId21" display="https://podminky.urs.cz/item/CS_URS_2022_02/162201401"/>
    <hyperlink ref="F215" r:id="rId22" display="https://podminky.urs.cz/item/CS_URS_2022_02/162201402"/>
    <hyperlink ref="F217" r:id="rId23" display="https://podminky.urs.cz/item/CS_URS_2022_02/162201403"/>
    <hyperlink ref="F219" r:id="rId24" display="https://podminky.urs.cz/item/CS_URS_2022_02/162201404"/>
    <hyperlink ref="F221" r:id="rId25" display="https://podminky.urs.cz/item/CS_URS_2022_02/162201500"/>
    <hyperlink ref="F223" r:id="rId26" display="https://podminky.urs.cz/item/CS_URS_2022_02/162201411"/>
    <hyperlink ref="F226" r:id="rId27" display="https://podminky.urs.cz/item/CS_URS_2022_02/162201412"/>
    <hyperlink ref="F229" r:id="rId28" display="https://podminky.urs.cz/item/CS_URS_2022_02/162201413"/>
    <hyperlink ref="F232" r:id="rId29" display="https://podminky.urs.cz/item/CS_URS_2022_02/162201414"/>
    <hyperlink ref="F235" r:id="rId30" display="https://podminky.urs.cz/item/CS_URS_2022_02/162201510"/>
    <hyperlink ref="F238" r:id="rId31" display="https://podminky.urs.cz/item/CS_URS_2022_02/162301931"/>
    <hyperlink ref="F241" r:id="rId32" display="https://podminky.urs.cz/item/CS_URS_2022_02/162301932"/>
    <hyperlink ref="F244" r:id="rId33" display="https://podminky.urs.cz/item/CS_URS_2022_02/162301933"/>
    <hyperlink ref="F247" r:id="rId34" display="https://podminky.urs.cz/item/CS_URS_2022_02/162301934"/>
    <hyperlink ref="F250" r:id="rId35" display="https://podminky.urs.cz/item/CS_URS_2022_02/162301935"/>
    <hyperlink ref="F253" r:id="rId36" display="https://podminky.urs.cz/item/CS_URS_2022_02/162301951"/>
    <hyperlink ref="F256" r:id="rId37" display="https://podminky.urs.cz/item/CS_URS_2022_02/162301952"/>
    <hyperlink ref="F259" r:id="rId38" display="https://podminky.urs.cz/item/CS_URS_2022_02/162301953"/>
    <hyperlink ref="F262" r:id="rId39" display="https://podminky.urs.cz/item/CS_URS_2022_02/162301954"/>
    <hyperlink ref="F265" r:id="rId40" display="https://podminky.urs.cz/item/CS_URS_2022_02/162301955"/>
    <hyperlink ref="F269" r:id="rId41" display="https://podminky.urs.cz/item/CS_URS_2022_02/183403153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4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8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84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0"/>
      <c r="AT3" s="17" t="s">
        <v>82</v>
      </c>
    </row>
    <row r="4" spans="2:46" s="1" customFormat="1" ht="24.95" customHeight="1">
      <c r="B4" s="20"/>
      <c r="D4" s="131" t="s">
        <v>85</v>
      </c>
      <c r="L4" s="20"/>
      <c r="M4" s="132" t="s">
        <v>10</v>
      </c>
      <c r="AT4" s="17" t="s">
        <v>34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3" t="s">
        <v>16</v>
      </c>
      <c r="L6" s="20"/>
    </row>
    <row r="7" spans="2:12" s="1" customFormat="1" ht="16.5" customHeight="1">
      <c r="B7" s="20"/>
      <c r="E7" s="134" t="str">
        <f>'Rekapitulace stavby'!K6</f>
        <v>Lužina, Předměřice nad Labem, probírka břehového porostu, ř. km 0,375 - 0,500</v>
      </c>
      <c r="F7" s="133"/>
      <c r="G7" s="133"/>
      <c r="H7" s="133"/>
      <c r="L7" s="20"/>
    </row>
    <row r="8" spans="1:31" s="2" customFormat="1" ht="12" customHeight="1">
      <c r="A8" s="38"/>
      <c r="B8" s="44"/>
      <c r="C8" s="38"/>
      <c r="D8" s="133" t="s">
        <v>86</v>
      </c>
      <c r="E8" s="38"/>
      <c r="F8" s="38"/>
      <c r="G8" s="38"/>
      <c r="H8" s="38"/>
      <c r="I8" s="38"/>
      <c r="J8" s="38"/>
      <c r="K8" s="38"/>
      <c r="L8" s="135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6" t="s">
        <v>406</v>
      </c>
      <c r="F9" s="38"/>
      <c r="G9" s="38"/>
      <c r="H9" s="38"/>
      <c r="I9" s="38"/>
      <c r="J9" s="38"/>
      <c r="K9" s="38"/>
      <c r="L9" s="13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3" t="s">
        <v>18</v>
      </c>
      <c r="E11" s="38"/>
      <c r="F11" s="137" t="s">
        <v>19</v>
      </c>
      <c r="G11" s="38"/>
      <c r="H11" s="38"/>
      <c r="I11" s="133" t="s">
        <v>20</v>
      </c>
      <c r="J11" s="137" t="s">
        <v>21</v>
      </c>
      <c r="K11" s="38"/>
      <c r="L11" s="13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3" t="s">
        <v>22</v>
      </c>
      <c r="E12" s="38"/>
      <c r="F12" s="137" t="s">
        <v>23</v>
      </c>
      <c r="G12" s="38"/>
      <c r="H12" s="38"/>
      <c r="I12" s="133" t="s">
        <v>24</v>
      </c>
      <c r="J12" s="138" t="str">
        <f>'Rekapitulace stavby'!AN8</f>
        <v>13. 9. 2022</v>
      </c>
      <c r="K12" s="38"/>
      <c r="L12" s="13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3" t="s">
        <v>26</v>
      </c>
      <c r="E14" s="38"/>
      <c r="F14" s="38"/>
      <c r="G14" s="38"/>
      <c r="H14" s="38"/>
      <c r="I14" s="133" t="s">
        <v>27</v>
      </c>
      <c r="J14" s="137" t="s">
        <v>21</v>
      </c>
      <c r="K14" s="38"/>
      <c r="L14" s="13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7" t="s">
        <v>28</v>
      </c>
      <c r="F15" s="38"/>
      <c r="G15" s="38"/>
      <c r="H15" s="38"/>
      <c r="I15" s="133" t="s">
        <v>29</v>
      </c>
      <c r="J15" s="137" t="s">
        <v>21</v>
      </c>
      <c r="K15" s="38"/>
      <c r="L15" s="13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3" t="s">
        <v>30</v>
      </c>
      <c r="E17" s="38"/>
      <c r="F17" s="38"/>
      <c r="G17" s="38"/>
      <c r="H17" s="38"/>
      <c r="I17" s="133" t="s">
        <v>27</v>
      </c>
      <c r="J17" s="33" t="str">
        <f>'Rekapitulace stavby'!AN13</f>
        <v>Vyplň údaj</v>
      </c>
      <c r="K17" s="38"/>
      <c r="L17" s="13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7"/>
      <c r="G18" s="137"/>
      <c r="H18" s="137"/>
      <c r="I18" s="133" t="s">
        <v>29</v>
      </c>
      <c r="J18" s="33" t="str">
        <f>'Rekapitulace stavby'!AN14</f>
        <v>Vyplň údaj</v>
      </c>
      <c r="K18" s="38"/>
      <c r="L18" s="13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3" t="s">
        <v>32</v>
      </c>
      <c r="E20" s="38"/>
      <c r="F20" s="38"/>
      <c r="G20" s="38"/>
      <c r="H20" s="38"/>
      <c r="I20" s="133" t="s">
        <v>27</v>
      </c>
      <c r="J20" s="137" t="str">
        <f>IF('Rekapitulace stavby'!AN16="","",'Rekapitulace stavby'!AN16)</f>
        <v/>
      </c>
      <c r="K20" s="38"/>
      <c r="L20" s="13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7" t="str">
        <f>IF('Rekapitulace stavby'!E17="","",'Rekapitulace stavby'!E17)</f>
        <v xml:space="preserve"> </v>
      </c>
      <c r="F21" s="38"/>
      <c r="G21" s="38"/>
      <c r="H21" s="38"/>
      <c r="I21" s="133" t="s">
        <v>29</v>
      </c>
      <c r="J21" s="137" t="str">
        <f>IF('Rekapitulace stavby'!AN17="","",'Rekapitulace stavby'!AN17)</f>
        <v/>
      </c>
      <c r="K21" s="38"/>
      <c r="L21" s="13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3" t="s">
        <v>35</v>
      </c>
      <c r="E23" s="38"/>
      <c r="F23" s="38"/>
      <c r="G23" s="38"/>
      <c r="H23" s="38"/>
      <c r="I23" s="133" t="s">
        <v>27</v>
      </c>
      <c r="J23" s="137" t="s">
        <v>21</v>
      </c>
      <c r="K23" s="38"/>
      <c r="L23" s="13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7" t="s">
        <v>36</v>
      </c>
      <c r="F24" s="38"/>
      <c r="G24" s="38"/>
      <c r="H24" s="38"/>
      <c r="I24" s="133" t="s">
        <v>29</v>
      </c>
      <c r="J24" s="137" t="s">
        <v>21</v>
      </c>
      <c r="K24" s="38"/>
      <c r="L24" s="13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3" t="s">
        <v>37</v>
      </c>
      <c r="E26" s="38"/>
      <c r="F26" s="38"/>
      <c r="G26" s="38"/>
      <c r="H26" s="38"/>
      <c r="I26" s="38"/>
      <c r="J26" s="38"/>
      <c r="K26" s="38"/>
      <c r="L26" s="13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47.25" customHeight="1">
      <c r="A27" s="139"/>
      <c r="B27" s="140"/>
      <c r="C27" s="139"/>
      <c r="D27" s="139"/>
      <c r="E27" s="141" t="s">
        <v>38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3"/>
      <c r="E29" s="143"/>
      <c r="F29" s="143"/>
      <c r="G29" s="143"/>
      <c r="H29" s="143"/>
      <c r="I29" s="143"/>
      <c r="J29" s="143"/>
      <c r="K29" s="143"/>
      <c r="L29" s="135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4" t="s">
        <v>39</v>
      </c>
      <c r="E30" s="38"/>
      <c r="F30" s="38"/>
      <c r="G30" s="38"/>
      <c r="H30" s="38"/>
      <c r="I30" s="38"/>
      <c r="J30" s="145">
        <f>ROUND(J81,2)</f>
        <v>0</v>
      </c>
      <c r="K30" s="38"/>
      <c r="L30" s="13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3"/>
      <c r="E31" s="143"/>
      <c r="F31" s="143"/>
      <c r="G31" s="143"/>
      <c r="H31" s="143"/>
      <c r="I31" s="143"/>
      <c r="J31" s="143"/>
      <c r="K31" s="143"/>
      <c r="L31" s="13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6" t="s">
        <v>41</v>
      </c>
      <c r="G32" s="38"/>
      <c r="H32" s="38"/>
      <c r="I32" s="146" t="s">
        <v>40</v>
      </c>
      <c r="J32" s="146" t="s">
        <v>42</v>
      </c>
      <c r="K32" s="38"/>
      <c r="L32" s="13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147" t="s">
        <v>43</v>
      </c>
      <c r="E33" s="133" t="s">
        <v>44</v>
      </c>
      <c r="F33" s="148">
        <f>ROUND((SUM(BE81:BE88)),2)</f>
        <v>0</v>
      </c>
      <c r="G33" s="38"/>
      <c r="H33" s="38"/>
      <c r="I33" s="149">
        <v>0.21</v>
      </c>
      <c r="J33" s="148">
        <f>ROUND(((SUM(BE81:BE88))*I33),2)</f>
        <v>0</v>
      </c>
      <c r="K33" s="38"/>
      <c r="L33" s="13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33" t="s">
        <v>45</v>
      </c>
      <c r="F34" s="148">
        <f>ROUND((SUM(BF81:BF88)),2)</f>
        <v>0</v>
      </c>
      <c r="G34" s="38"/>
      <c r="H34" s="38"/>
      <c r="I34" s="149">
        <v>0.15</v>
      </c>
      <c r="J34" s="148">
        <f>ROUND(((SUM(BF81:BF88))*I34),2)</f>
        <v>0</v>
      </c>
      <c r="K34" s="38"/>
      <c r="L34" s="13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33" t="s">
        <v>43</v>
      </c>
      <c r="E35" s="133" t="s">
        <v>46</v>
      </c>
      <c r="F35" s="148">
        <f>ROUND((SUM(BG81:BG88)),2)</f>
        <v>0</v>
      </c>
      <c r="G35" s="38"/>
      <c r="H35" s="38"/>
      <c r="I35" s="149">
        <v>0.21</v>
      </c>
      <c r="J35" s="148">
        <f>0</f>
        <v>0</v>
      </c>
      <c r="K35" s="38"/>
      <c r="L35" s="13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33" t="s">
        <v>47</v>
      </c>
      <c r="F36" s="148">
        <f>ROUND((SUM(BH81:BH88)),2)</f>
        <v>0</v>
      </c>
      <c r="G36" s="38"/>
      <c r="H36" s="38"/>
      <c r="I36" s="149">
        <v>0.15</v>
      </c>
      <c r="J36" s="148">
        <f>0</f>
        <v>0</v>
      </c>
      <c r="K36" s="38"/>
      <c r="L36" s="13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3" t="s">
        <v>48</v>
      </c>
      <c r="F37" s="148">
        <f>ROUND((SUM(BI81:BI88)),2)</f>
        <v>0</v>
      </c>
      <c r="G37" s="38"/>
      <c r="H37" s="38"/>
      <c r="I37" s="149">
        <v>0</v>
      </c>
      <c r="J37" s="148">
        <f>0</f>
        <v>0</v>
      </c>
      <c r="K37" s="38"/>
      <c r="L37" s="13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0"/>
      <c r="D39" s="151" t="s">
        <v>49</v>
      </c>
      <c r="E39" s="152"/>
      <c r="F39" s="152"/>
      <c r="G39" s="153" t="s">
        <v>50</v>
      </c>
      <c r="H39" s="154" t="s">
        <v>51</v>
      </c>
      <c r="I39" s="152"/>
      <c r="J39" s="155">
        <f>SUM(J30:J37)</f>
        <v>0</v>
      </c>
      <c r="K39" s="156"/>
      <c r="L39" s="13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88</v>
      </c>
      <c r="D45" s="40"/>
      <c r="E45" s="40"/>
      <c r="F45" s="40"/>
      <c r="G45" s="40"/>
      <c r="H45" s="40"/>
      <c r="I45" s="40"/>
      <c r="J45" s="40"/>
      <c r="K45" s="40"/>
      <c r="L45" s="135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5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5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1" t="str">
        <f>E7</f>
        <v>Lužina, Předměřice nad Labem, probírka břehového porostu, ř. km 0,375 - 0,500</v>
      </c>
      <c r="F48" s="32"/>
      <c r="G48" s="32"/>
      <c r="H48" s="32"/>
      <c r="I48" s="40"/>
      <c r="J48" s="40"/>
      <c r="K48" s="40"/>
      <c r="L48" s="135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86</v>
      </c>
      <c r="D49" s="40"/>
      <c r="E49" s="40"/>
      <c r="F49" s="40"/>
      <c r="G49" s="40"/>
      <c r="H49" s="40"/>
      <c r="I49" s="40"/>
      <c r="J49" s="40"/>
      <c r="K49" s="40"/>
      <c r="L49" s="135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70" t="str">
        <f>E9</f>
        <v>2 - 2 - VON - Vedlejší a ostatní náklady</v>
      </c>
      <c r="F50" s="40"/>
      <c r="G50" s="40"/>
      <c r="H50" s="40"/>
      <c r="I50" s="40"/>
      <c r="J50" s="40"/>
      <c r="K50" s="40"/>
      <c r="L50" s="135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5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22</v>
      </c>
      <c r="D52" s="40"/>
      <c r="E52" s="40"/>
      <c r="F52" s="27" t="str">
        <f>F12</f>
        <v>Lužina</v>
      </c>
      <c r="G52" s="40"/>
      <c r="H52" s="40"/>
      <c r="I52" s="32" t="s">
        <v>24</v>
      </c>
      <c r="J52" s="73" t="str">
        <f>IF(J12="","",J12)</f>
        <v>13. 9. 2022</v>
      </c>
      <c r="K52" s="40"/>
      <c r="L52" s="135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5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26</v>
      </c>
      <c r="D54" s="40"/>
      <c r="E54" s="40"/>
      <c r="F54" s="27" t="str">
        <f>E15</f>
        <v>Povodí labe, státní podnik</v>
      </c>
      <c r="G54" s="40"/>
      <c r="H54" s="40"/>
      <c r="I54" s="32" t="s">
        <v>32</v>
      </c>
      <c r="J54" s="36" t="str">
        <f>E21</f>
        <v xml:space="preserve"> </v>
      </c>
      <c r="K54" s="40"/>
      <c r="L54" s="135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30</v>
      </c>
      <c r="D55" s="40"/>
      <c r="E55" s="40"/>
      <c r="F55" s="27" t="str">
        <f>IF(E18="","",E18)</f>
        <v>Vyplň údaj</v>
      </c>
      <c r="G55" s="40"/>
      <c r="H55" s="40"/>
      <c r="I55" s="32" t="s">
        <v>35</v>
      </c>
      <c r="J55" s="36" t="str">
        <f>E24</f>
        <v>Lukáš Táborský, DiS.</v>
      </c>
      <c r="K55" s="40"/>
      <c r="L55" s="135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5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2" t="s">
        <v>89</v>
      </c>
      <c r="D57" s="163"/>
      <c r="E57" s="163"/>
      <c r="F57" s="163"/>
      <c r="G57" s="163"/>
      <c r="H57" s="163"/>
      <c r="I57" s="163"/>
      <c r="J57" s="164" t="s">
        <v>90</v>
      </c>
      <c r="K57" s="163"/>
      <c r="L57" s="135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5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5" t="s">
        <v>71</v>
      </c>
      <c r="D59" s="40"/>
      <c r="E59" s="40"/>
      <c r="F59" s="40"/>
      <c r="G59" s="40"/>
      <c r="H59" s="40"/>
      <c r="I59" s="40"/>
      <c r="J59" s="103">
        <f>J81</f>
        <v>0</v>
      </c>
      <c r="K59" s="40"/>
      <c r="L59" s="135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91</v>
      </c>
    </row>
    <row r="60" spans="1:31" s="9" customFormat="1" ht="24.95" customHeight="1">
      <c r="A60" s="9"/>
      <c r="B60" s="166"/>
      <c r="C60" s="167"/>
      <c r="D60" s="168" t="s">
        <v>407</v>
      </c>
      <c r="E60" s="169"/>
      <c r="F60" s="169"/>
      <c r="G60" s="169"/>
      <c r="H60" s="169"/>
      <c r="I60" s="169"/>
      <c r="J60" s="170">
        <f>J82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408</v>
      </c>
      <c r="E61" s="175"/>
      <c r="F61" s="175"/>
      <c r="G61" s="175"/>
      <c r="H61" s="175"/>
      <c r="I61" s="175"/>
      <c r="J61" s="176">
        <f>J84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35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31" s="2" customFormat="1" ht="6.95" customHeight="1">
      <c r="A63" s="38"/>
      <c r="B63" s="60"/>
      <c r="C63" s="61"/>
      <c r="D63" s="61"/>
      <c r="E63" s="61"/>
      <c r="F63" s="61"/>
      <c r="G63" s="61"/>
      <c r="H63" s="61"/>
      <c r="I63" s="61"/>
      <c r="J63" s="61"/>
      <c r="K63" s="61"/>
      <c r="L63" s="135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</row>
    <row r="67" spans="1:31" s="2" customFormat="1" ht="6.95" customHeight="1">
      <c r="A67" s="38"/>
      <c r="B67" s="62"/>
      <c r="C67" s="63"/>
      <c r="D67" s="63"/>
      <c r="E67" s="63"/>
      <c r="F67" s="63"/>
      <c r="G67" s="63"/>
      <c r="H67" s="63"/>
      <c r="I67" s="63"/>
      <c r="J67" s="63"/>
      <c r="K67" s="63"/>
      <c r="L67" s="135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pans="1:31" s="2" customFormat="1" ht="24.95" customHeight="1">
      <c r="A68" s="38"/>
      <c r="B68" s="39"/>
      <c r="C68" s="23" t="s">
        <v>94</v>
      </c>
      <c r="D68" s="40"/>
      <c r="E68" s="40"/>
      <c r="F68" s="40"/>
      <c r="G68" s="40"/>
      <c r="H68" s="40"/>
      <c r="I68" s="40"/>
      <c r="J68" s="40"/>
      <c r="K68" s="40"/>
      <c r="L68" s="135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6.95" customHeight="1">
      <c r="A69" s="38"/>
      <c r="B69" s="39"/>
      <c r="C69" s="40"/>
      <c r="D69" s="40"/>
      <c r="E69" s="40"/>
      <c r="F69" s="40"/>
      <c r="G69" s="40"/>
      <c r="H69" s="40"/>
      <c r="I69" s="40"/>
      <c r="J69" s="40"/>
      <c r="K69" s="40"/>
      <c r="L69" s="135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12" customHeight="1">
      <c r="A70" s="38"/>
      <c r="B70" s="39"/>
      <c r="C70" s="32" t="s">
        <v>16</v>
      </c>
      <c r="D70" s="40"/>
      <c r="E70" s="40"/>
      <c r="F70" s="40"/>
      <c r="G70" s="40"/>
      <c r="H70" s="40"/>
      <c r="I70" s="40"/>
      <c r="J70" s="40"/>
      <c r="K70" s="40"/>
      <c r="L70" s="135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16.5" customHeight="1">
      <c r="A71" s="38"/>
      <c r="B71" s="39"/>
      <c r="C71" s="40"/>
      <c r="D71" s="40"/>
      <c r="E71" s="161" t="str">
        <f>E7</f>
        <v>Lužina, Předměřice nad Labem, probírka břehového porostu, ř. km 0,375 - 0,500</v>
      </c>
      <c r="F71" s="32"/>
      <c r="G71" s="32"/>
      <c r="H71" s="32"/>
      <c r="I71" s="40"/>
      <c r="J71" s="40"/>
      <c r="K71" s="40"/>
      <c r="L71" s="135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86</v>
      </c>
      <c r="D72" s="40"/>
      <c r="E72" s="40"/>
      <c r="F72" s="40"/>
      <c r="G72" s="40"/>
      <c r="H72" s="40"/>
      <c r="I72" s="40"/>
      <c r="J72" s="40"/>
      <c r="K72" s="40"/>
      <c r="L72" s="135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6.5" customHeight="1">
      <c r="A73" s="38"/>
      <c r="B73" s="39"/>
      <c r="C73" s="40"/>
      <c r="D73" s="40"/>
      <c r="E73" s="70" t="str">
        <f>E9</f>
        <v>2 - 2 - VON - Vedlejší a ostatní náklady</v>
      </c>
      <c r="F73" s="40"/>
      <c r="G73" s="40"/>
      <c r="H73" s="40"/>
      <c r="I73" s="40"/>
      <c r="J73" s="40"/>
      <c r="K73" s="40"/>
      <c r="L73" s="135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6.95" customHeight="1">
      <c r="A74" s="38"/>
      <c r="B74" s="39"/>
      <c r="C74" s="40"/>
      <c r="D74" s="40"/>
      <c r="E74" s="40"/>
      <c r="F74" s="40"/>
      <c r="G74" s="40"/>
      <c r="H74" s="40"/>
      <c r="I74" s="40"/>
      <c r="J74" s="40"/>
      <c r="K74" s="40"/>
      <c r="L74" s="135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2" t="s">
        <v>22</v>
      </c>
      <c r="D75" s="40"/>
      <c r="E75" s="40"/>
      <c r="F75" s="27" t="str">
        <f>F12</f>
        <v>Lužina</v>
      </c>
      <c r="G75" s="40"/>
      <c r="H75" s="40"/>
      <c r="I75" s="32" t="s">
        <v>24</v>
      </c>
      <c r="J75" s="73" t="str">
        <f>IF(J12="","",J12)</f>
        <v>13. 9. 2022</v>
      </c>
      <c r="K75" s="40"/>
      <c r="L75" s="135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3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5.15" customHeight="1">
      <c r="A77" s="38"/>
      <c r="B77" s="39"/>
      <c r="C77" s="32" t="s">
        <v>26</v>
      </c>
      <c r="D77" s="40"/>
      <c r="E77" s="40"/>
      <c r="F77" s="27" t="str">
        <f>E15</f>
        <v>Povodí labe, státní podnik</v>
      </c>
      <c r="G77" s="40"/>
      <c r="H77" s="40"/>
      <c r="I77" s="32" t="s">
        <v>32</v>
      </c>
      <c r="J77" s="36" t="str">
        <f>E21</f>
        <v xml:space="preserve"> </v>
      </c>
      <c r="K77" s="40"/>
      <c r="L77" s="13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5.15" customHeight="1">
      <c r="A78" s="38"/>
      <c r="B78" s="39"/>
      <c r="C78" s="32" t="s">
        <v>30</v>
      </c>
      <c r="D78" s="40"/>
      <c r="E78" s="40"/>
      <c r="F78" s="27" t="str">
        <f>IF(E18="","",E18)</f>
        <v>Vyplň údaj</v>
      </c>
      <c r="G78" s="40"/>
      <c r="H78" s="40"/>
      <c r="I78" s="32" t="s">
        <v>35</v>
      </c>
      <c r="J78" s="36" t="str">
        <f>E24</f>
        <v>Lukáš Táborský, DiS.</v>
      </c>
      <c r="K78" s="40"/>
      <c r="L78" s="135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0.3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35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11" customFormat="1" ht="29.25" customHeight="1">
      <c r="A80" s="178"/>
      <c r="B80" s="179"/>
      <c r="C80" s="180" t="s">
        <v>95</v>
      </c>
      <c r="D80" s="181" t="s">
        <v>58</v>
      </c>
      <c r="E80" s="181" t="s">
        <v>54</v>
      </c>
      <c r="F80" s="181" t="s">
        <v>55</v>
      </c>
      <c r="G80" s="181" t="s">
        <v>96</v>
      </c>
      <c r="H80" s="181" t="s">
        <v>97</v>
      </c>
      <c r="I80" s="181" t="s">
        <v>98</v>
      </c>
      <c r="J80" s="181" t="s">
        <v>90</v>
      </c>
      <c r="K80" s="182" t="s">
        <v>99</v>
      </c>
      <c r="L80" s="183"/>
      <c r="M80" s="93" t="s">
        <v>21</v>
      </c>
      <c r="N80" s="94" t="s">
        <v>43</v>
      </c>
      <c r="O80" s="94" t="s">
        <v>100</v>
      </c>
      <c r="P80" s="94" t="s">
        <v>101</v>
      </c>
      <c r="Q80" s="94" t="s">
        <v>102</v>
      </c>
      <c r="R80" s="94" t="s">
        <v>103</v>
      </c>
      <c r="S80" s="94" t="s">
        <v>104</v>
      </c>
      <c r="T80" s="95" t="s">
        <v>105</v>
      </c>
      <c r="U80" s="178"/>
      <c r="V80" s="178"/>
      <c r="W80" s="178"/>
      <c r="X80" s="178"/>
      <c r="Y80" s="178"/>
      <c r="Z80" s="178"/>
      <c r="AA80" s="178"/>
      <c r="AB80" s="178"/>
      <c r="AC80" s="178"/>
      <c r="AD80" s="178"/>
      <c r="AE80" s="178"/>
    </row>
    <row r="81" spans="1:63" s="2" customFormat="1" ht="22.8" customHeight="1">
      <c r="A81" s="38"/>
      <c r="B81" s="39"/>
      <c r="C81" s="100" t="s">
        <v>106</v>
      </c>
      <c r="D81" s="40"/>
      <c r="E81" s="40"/>
      <c r="F81" s="40"/>
      <c r="G81" s="40"/>
      <c r="H81" s="40"/>
      <c r="I81" s="40"/>
      <c r="J81" s="184">
        <f>BK81</f>
        <v>0</v>
      </c>
      <c r="K81" s="40"/>
      <c r="L81" s="44"/>
      <c r="M81" s="96"/>
      <c r="N81" s="185"/>
      <c r="O81" s="97"/>
      <c r="P81" s="186">
        <f>P82</f>
        <v>0</v>
      </c>
      <c r="Q81" s="97"/>
      <c r="R81" s="186">
        <f>R82</f>
        <v>0</v>
      </c>
      <c r="S81" s="97"/>
      <c r="T81" s="187">
        <f>T82</f>
        <v>0</v>
      </c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T81" s="17" t="s">
        <v>72</v>
      </c>
      <c r="AU81" s="17" t="s">
        <v>91</v>
      </c>
      <c r="BK81" s="188">
        <f>BK82</f>
        <v>0</v>
      </c>
    </row>
    <row r="82" spans="1:63" s="12" customFormat="1" ht="25.9" customHeight="1">
      <c r="A82" s="12"/>
      <c r="B82" s="189"/>
      <c r="C82" s="190"/>
      <c r="D82" s="191" t="s">
        <v>72</v>
      </c>
      <c r="E82" s="192" t="s">
        <v>409</v>
      </c>
      <c r="F82" s="192" t="s">
        <v>410</v>
      </c>
      <c r="G82" s="190"/>
      <c r="H82" s="190"/>
      <c r="I82" s="193"/>
      <c r="J82" s="194">
        <f>BK82</f>
        <v>0</v>
      </c>
      <c r="K82" s="190"/>
      <c r="L82" s="195"/>
      <c r="M82" s="196"/>
      <c r="N82" s="197"/>
      <c r="O82" s="197"/>
      <c r="P82" s="198">
        <f>P83+P84</f>
        <v>0</v>
      </c>
      <c r="Q82" s="197"/>
      <c r="R82" s="198">
        <f>R83+R84</f>
        <v>0</v>
      </c>
      <c r="S82" s="197"/>
      <c r="T82" s="199">
        <f>T83+T84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200" t="s">
        <v>78</v>
      </c>
      <c r="AT82" s="201" t="s">
        <v>72</v>
      </c>
      <c r="AU82" s="201" t="s">
        <v>73</v>
      </c>
      <c r="AY82" s="200" t="s">
        <v>109</v>
      </c>
      <c r="BK82" s="202">
        <f>BK83+BK84</f>
        <v>0</v>
      </c>
    </row>
    <row r="83" spans="1:65" s="2" customFormat="1" ht="16.5" customHeight="1">
      <c r="A83" s="38"/>
      <c r="B83" s="39"/>
      <c r="C83" s="205" t="s">
        <v>78</v>
      </c>
      <c r="D83" s="205" t="s">
        <v>111</v>
      </c>
      <c r="E83" s="206" t="s">
        <v>411</v>
      </c>
      <c r="F83" s="207" t="s">
        <v>412</v>
      </c>
      <c r="G83" s="208" t="s">
        <v>122</v>
      </c>
      <c r="H83" s="209">
        <v>1</v>
      </c>
      <c r="I83" s="210"/>
      <c r="J83" s="211">
        <f>ROUND(I83*H83,2)</f>
        <v>0</v>
      </c>
      <c r="K83" s="207" t="s">
        <v>21</v>
      </c>
      <c r="L83" s="44"/>
      <c r="M83" s="212" t="s">
        <v>21</v>
      </c>
      <c r="N83" s="213" t="s">
        <v>46</v>
      </c>
      <c r="O83" s="85"/>
      <c r="P83" s="214">
        <f>O83*H83</f>
        <v>0</v>
      </c>
      <c r="Q83" s="214">
        <v>0</v>
      </c>
      <c r="R83" s="214">
        <f>Q83*H83</f>
        <v>0</v>
      </c>
      <c r="S83" s="214">
        <v>0</v>
      </c>
      <c r="T83" s="215">
        <f>S83*H83</f>
        <v>0</v>
      </c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R83" s="216" t="s">
        <v>116</v>
      </c>
      <c r="AT83" s="216" t="s">
        <v>111</v>
      </c>
      <c r="AU83" s="216" t="s">
        <v>78</v>
      </c>
      <c r="AY83" s="17" t="s">
        <v>109</v>
      </c>
      <c r="BE83" s="217">
        <f>IF(N83="základní",J83,0)</f>
        <v>0</v>
      </c>
      <c r="BF83" s="217">
        <f>IF(N83="snížená",J83,0)</f>
        <v>0</v>
      </c>
      <c r="BG83" s="217">
        <f>IF(N83="zákl. přenesená",J83,0)</f>
        <v>0</v>
      </c>
      <c r="BH83" s="217">
        <f>IF(N83="sníž. přenesená",J83,0)</f>
        <v>0</v>
      </c>
      <c r="BI83" s="217">
        <f>IF(N83="nulová",J83,0)</f>
        <v>0</v>
      </c>
      <c r="BJ83" s="17" t="s">
        <v>116</v>
      </c>
      <c r="BK83" s="217">
        <f>ROUND(I83*H83,2)</f>
        <v>0</v>
      </c>
      <c r="BL83" s="17" t="s">
        <v>116</v>
      </c>
      <c r="BM83" s="216" t="s">
        <v>413</v>
      </c>
    </row>
    <row r="84" spans="1:63" s="12" customFormat="1" ht="22.8" customHeight="1">
      <c r="A84" s="12"/>
      <c r="B84" s="189"/>
      <c r="C84" s="190"/>
      <c r="D84" s="191" t="s">
        <v>72</v>
      </c>
      <c r="E84" s="203" t="s">
        <v>414</v>
      </c>
      <c r="F84" s="203" t="s">
        <v>415</v>
      </c>
      <c r="G84" s="190"/>
      <c r="H84" s="190"/>
      <c r="I84" s="193"/>
      <c r="J84" s="204">
        <f>BK84</f>
        <v>0</v>
      </c>
      <c r="K84" s="190"/>
      <c r="L84" s="195"/>
      <c r="M84" s="196"/>
      <c r="N84" s="197"/>
      <c r="O84" s="197"/>
      <c r="P84" s="198">
        <f>SUM(P85:P88)</f>
        <v>0</v>
      </c>
      <c r="Q84" s="197"/>
      <c r="R84" s="198">
        <f>SUM(R85:R88)</f>
        <v>0</v>
      </c>
      <c r="S84" s="197"/>
      <c r="T84" s="199">
        <f>SUM(T85:T88)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0" t="s">
        <v>78</v>
      </c>
      <c r="AT84" s="201" t="s">
        <v>72</v>
      </c>
      <c r="AU84" s="201" t="s">
        <v>78</v>
      </c>
      <c r="AY84" s="200" t="s">
        <v>109</v>
      </c>
      <c r="BK84" s="202">
        <f>SUM(BK85:BK88)</f>
        <v>0</v>
      </c>
    </row>
    <row r="85" spans="1:65" s="2" customFormat="1" ht="24.15" customHeight="1">
      <c r="A85" s="38"/>
      <c r="B85" s="39"/>
      <c r="C85" s="205" t="s">
        <v>82</v>
      </c>
      <c r="D85" s="205" t="s">
        <v>111</v>
      </c>
      <c r="E85" s="206" t="s">
        <v>416</v>
      </c>
      <c r="F85" s="207" t="s">
        <v>417</v>
      </c>
      <c r="G85" s="208" t="s">
        <v>122</v>
      </c>
      <c r="H85" s="209">
        <v>1</v>
      </c>
      <c r="I85" s="210"/>
      <c r="J85" s="211">
        <f>ROUND(I85*H85,2)</f>
        <v>0</v>
      </c>
      <c r="K85" s="207" t="s">
        <v>21</v>
      </c>
      <c r="L85" s="44"/>
      <c r="M85" s="212" t="s">
        <v>21</v>
      </c>
      <c r="N85" s="213" t="s">
        <v>46</v>
      </c>
      <c r="O85" s="85"/>
      <c r="P85" s="214">
        <f>O85*H85</f>
        <v>0</v>
      </c>
      <c r="Q85" s="214">
        <v>0</v>
      </c>
      <c r="R85" s="214">
        <f>Q85*H85</f>
        <v>0</v>
      </c>
      <c r="S85" s="214">
        <v>0</v>
      </c>
      <c r="T85" s="215">
        <f>S85*H85</f>
        <v>0</v>
      </c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R85" s="216" t="s">
        <v>116</v>
      </c>
      <c r="AT85" s="216" t="s">
        <v>111</v>
      </c>
      <c r="AU85" s="216" t="s">
        <v>82</v>
      </c>
      <c r="AY85" s="17" t="s">
        <v>109</v>
      </c>
      <c r="BE85" s="217">
        <f>IF(N85="základní",J85,0)</f>
        <v>0</v>
      </c>
      <c r="BF85" s="217">
        <f>IF(N85="snížená",J85,0)</f>
        <v>0</v>
      </c>
      <c r="BG85" s="217">
        <f>IF(N85="zákl. přenesená",J85,0)</f>
        <v>0</v>
      </c>
      <c r="BH85" s="217">
        <f>IF(N85="sníž. přenesená",J85,0)</f>
        <v>0</v>
      </c>
      <c r="BI85" s="217">
        <f>IF(N85="nulová",J85,0)</f>
        <v>0</v>
      </c>
      <c r="BJ85" s="17" t="s">
        <v>116</v>
      </c>
      <c r="BK85" s="217">
        <f>ROUND(I85*H85,2)</f>
        <v>0</v>
      </c>
      <c r="BL85" s="17" t="s">
        <v>116</v>
      </c>
      <c r="BM85" s="216" t="s">
        <v>418</v>
      </c>
    </row>
    <row r="86" spans="1:65" s="2" customFormat="1" ht="24.15" customHeight="1">
      <c r="A86" s="38"/>
      <c r="B86" s="39"/>
      <c r="C86" s="205" t="s">
        <v>124</v>
      </c>
      <c r="D86" s="205" t="s">
        <v>111</v>
      </c>
      <c r="E86" s="206" t="s">
        <v>419</v>
      </c>
      <c r="F86" s="207" t="s">
        <v>420</v>
      </c>
      <c r="G86" s="208" t="s">
        <v>122</v>
      </c>
      <c r="H86" s="209">
        <v>1</v>
      </c>
      <c r="I86" s="210"/>
      <c r="J86" s="211">
        <f>ROUND(I86*H86,2)</f>
        <v>0</v>
      </c>
      <c r="K86" s="207" t="s">
        <v>21</v>
      </c>
      <c r="L86" s="44"/>
      <c r="M86" s="212" t="s">
        <v>21</v>
      </c>
      <c r="N86" s="213" t="s">
        <v>46</v>
      </c>
      <c r="O86" s="85"/>
      <c r="P86" s="214">
        <f>O86*H86</f>
        <v>0</v>
      </c>
      <c r="Q86" s="214">
        <v>0</v>
      </c>
      <c r="R86" s="214">
        <f>Q86*H86</f>
        <v>0</v>
      </c>
      <c r="S86" s="214">
        <v>0</v>
      </c>
      <c r="T86" s="215">
        <f>S86*H86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216" t="s">
        <v>116</v>
      </c>
      <c r="AT86" s="216" t="s">
        <v>111</v>
      </c>
      <c r="AU86" s="216" t="s">
        <v>82</v>
      </c>
      <c r="AY86" s="17" t="s">
        <v>109</v>
      </c>
      <c r="BE86" s="217">
        <f>IF(N86="základní",J86,0)</f>
        <v>0</v>
      </c>
      <c r="BF86" s="217">
        <f>IF(N86="snížená",J86,0)</f>
        <v>0</v>
      </c>
      <c r="BG86" s="217">
        <f>IF(N86="zákl. přenesená",J86,0)</f>
        <v>0</v>
      </c>
      <c r="BH86" s="217">
        <f>IF(N86="sníž. přenesená",J86,0)</f>
        <v>0</v>
      </c>
      <c r="BI86" s="217">
        <f>IF(N86="nulová",J86,0)</f>
        <v>0</v>
      </c>
      <c r="BJ86" s="17" t="s">
        <v>116</v>
      </c>
      <c r="BK86" s="217">
        <f>ROUND(I86*H86,2)</f>
        <v>0</v>
      </c>
      <c r="BL86" s="17" t="s">
        <v>116</v>
      </c>
      <c r="BM86" s="216" t="s">
        <v>421</v>
      </c>
    </row>
    <row r="87" spans="1:65" s="2" customFormat="1" ht="21.75" customHeight="1">
      <c r="A87" s="38"/>
      <c r="B87" s="39"/>
      <c r="C87" s="205" t="s">
        <v>116</v>
      </c>
      <c r="D87" s="205" t="s">
        <v>111</v>
      </c>
      <c r="E87" s="206" t="s">
        <v>422</v>
      </c>
      <c r="F87" s="207" t="s">
        <v>423</v>
      </c>
      <c r="G87" s="208" t="s">
        <v>122</v>
      </c>
      <c r="H87" s="209">
        <v>1</v>
      </c>
      <c r="I87" s="210"/>
      <c r="J87" s="211">
        <f>ROUND(I87*H87,2)</f>
        <v>0</v>
      </c>
      <c r="K87" s="207" t="s">
        <v>21</v>
      </c>
      <c r="L87" s="44"/>
      <c r="M87" s="212" t="s">
        <v>21</v>
      </c>
      <c r="N87" s="213" t="s">
        <v>46</v>
      </c>
      <c r="O87" s="85"/>
      <c r="P87" s="214">
        <f>O87*H87</f>
        <v>0</v>
      </c>
      <c r="Q87" s="214">
        <v>0</v>
      </c>
      <c r="R87" s="214">
        <f>Q87*H87</f>
        <v>0</v>
      </c>
      <c r="S87" s="214">
        <v>0</v>
      </c>
      <c r="T87" s="215">
        <f>S87*H87</f>
        <v>0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R87" s="216" t="s">
        <v>116</v>
      </c>
      <c r="AT87" s="216" t="s">
        <v>111</v>
      </c>
      <c r="AU87" s="216" t="s">
        <v>82</v>
      </c>
      <c r="AY87" s="17" t="s">
        <v>109</v>
      </c>
      <c r="BE87" s="217">
        <f>IF(N87="základní",J87,0)</f>
        <v>0</v>
      </c>
      <c r="BF87" s="217">
        <f>IF(N87="snížená",J87,0)</f>
        <v>0</v>
      </c>
      <c r="BG87" s="217">
        <f>IF(N87="zákl. přenesená",J87,0)</f>
        <v>0</v>
      </c>
      <c r="BH87" s="217">
        <f>IF(N87="sníž. přenesená",J87,0)</f>
        <v>0</v>
      </c>
      <c r="BI87" s="217">
        <f>IF(N87="nulová",J87,0)</f>
        <v>0</v>
      </c>
      <c r="BJ87" s="17" t="s">
        <v>116</v>
      </c>
      <c r="BK87" s="217">
        <f>ROUND(I87*H87,2)</f>
        <v>0</v>
      </c>
      <c r="BL87" s="17" t="s">
        <v>116</v>
      </c>
      <c r="BM87" s="216" t="s">
        <v>424</v>
      </c>
    </row>
    <row r="88" spans="1:65" s="2" customFormat="1" ht="16.5" customHeight="1">
      <c r="A88" s="38"/>
      <c r="B88" s="39"/>
      <c r="C88" s="205" t="s">
        <v>157</v>
      </c>
      <c r="D88" s="205" t="s">
        <v>111</v>
      </c>
      <c r="E88" s="206" t="s">
        <v>425</v>
      </c>
      <c r="F88" s="207" t="s">
        <v>426</v>
      </c>
      <c r="G88" s="208" t="s">
        <v>427</v>
      </c>
      <c r="H88" s="209">
        <v>1</v>
      </c>
      <c r="I88" s="210"/>
      <c r="J88" s="211">
        <f>ROUND(I88*H88,2)</f>
        <v>0</v>
      </c>
      <c r="K88" s="207" t="s">
        <v>21</v>
      </c>
      <c r="L88" s="44"/>
      <c r="M88" s="249" t="s">
        <v>21</v>
      </c>
      <c r="N88" s="250" t="s">
        <v>46</v>
      </c>
      <c r="O88" s="251"/>
      <c r="P88" s="252">
        <f>O88*H88</f>
        <v>0</v>
      </c>
      <c r="Q88" s="252">
        <v>0</v>
      </c>
      <c r="R88" s="252">
        <f>Q88*H88</f>
        <v>0</v>
      </c>
      <c r="S88" s="252">
        <v>0</v>
      </c>
      <c r="T88" s="253">
        <f>S88*H88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216" t="s">
        <v>428</v>
      </c>
      <c r="AT88" s="216" t="s">
        <v>111</v>
      </c>
      <c r="AU88" s="216" t="s">
        <v>82</v>
      </c>
      <c r="AY88" s="17" t="s">
        <v>109</v>
      </c>
      <c r="BE88" s="217">
        <f>IF(N88="základní",J88,0)</f>
        <v>0</v>
      </c>
      <c r="BF88" s="217">
        <f>IF(N88="snížená",J88,0)</f>
        <v>0</v>
      </c>
      <c r="BG88" s="217">
        <f>IF(N88="zákl. přenesená",J88,0)</f>
        <v>0</v>
      </c>
      <c r="BH88" s="217">
        <f>IF(N88="sníž. přenesená",J88,0)</f>
        <v>0</v>
      </c>
      <c r="BI88" s="217">
        <f>IF(N88="nulová",J88,0)</f>
        <v>0</v>
      </c>
      <c r="BJ88" s="17" t="s">
        <v>116</v>
      </c>
      <c r="BK88" s="217">
        <f>ROUND(I88*H88,2)</f>
        <v>0</v>
      </c>
      <c r="BL88" s="17" t="s">
        <v>428</v>
      </c>
      <c r="BM88" s="216" t="s">
        <v>429</v>
      </c>
    </row>
    <row r="89" spans="1:31" s="2" customFormat="1" ht="6.95" customHeight="1">
      <c r="A89" s="38"/>
      <c r="B89" s="60"/>
      <c r="C89" s="61"/>
      <c r="D89" s="61"/>
      <c r="E89" s="61"/>
      <c r="F89" s="61"/>
      <c r="G89" s="61"/>
      <c r="H89" s="61"/>
      <c r="I89" s="61"/>
      <c r="J89" s="61"/>
      <c r="K89" s="61"/>
      <c r="L89" s="44"/>
      <c r="M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</sheetData>
  <sheetProtection password="CE39" sheet="1" objects="1" scenarios="1" formatColumns="0" formatRows="0" autoFilter="0"/>
  <autoFilter ref="C80:K88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54" customWidth="1"/>
    <col min="2" max="2" width="1.7109375" style="254" customWidth="1"/>
    <col min="3" max="4" width="5.00390625" style="254" customWidth="1"/>
    <col min="5" max="5" width="11.7109375" style="254" customWidth="1"/>
    <col min="6" max="6" width="9.140625" style="254" customWidth="1"/>
    <col min="7" max="7" width="5.00390625" style="254" customWidth="1"/>
    <col min="8" max="8" width="77.8515625" style="254" customWidth="1"/>
    <col min="9" max="10" width="20.00390625" style="254" customWidth="1"/>
    <col min="11" max="11" width="1.7109375" style="254" customWidth="1"/>
  </cols>
  <sheetData>
    <row r="1" s="1" customFormat="1" ht="37.5" customHeight="1"/>
    <row r="2" spans="2:11" s="1" customFormat="1" ht="7.5" customHeight="1">
      <c r="B2" s="255"/>
      <c r="C2" s="256"/>
      <c r="D2" s="256"/>
      <c r="E2" s="256"/>
      <c r="F2" s="256"/>
      <c r="G2" s="256"/>
      <c r="H2" s="256"/>
      <c r="I2" s="256"/>
      <c r="J2" s="256"/>
      <c r="K2" s="257"/>
    </row>
    <row r="3" spans="2:11" s="15" customFormat="1" ht="45" customHeight="1">
      <c r="B3" s="258"/>
      <c r="C3" s="259" t="s">
        <v>430</v>
      </c>
      <c r="D3" s="259"/>
      <c r="E3" s="259"/>
      <c r="F3" s="259"/>
      <c r="G3" s="259"/>
      <c r="H3" s="259"/>
      <c r="I3" s="259"/>
      <c r="J3" s="259"/>
      <c r="K3" s="260"/>
    </row>
    <row r="4" spans="2:11" s="1" customFormat="1" ht="25.5" customHeight="1">
      <c r="B4" s="261"/>
      <c r="C4" s="262" t="s">
        <v>431</v>
      </c>
      <c r="D4" s="262"/>
      <c r="E4" s="262"/>
      <c r="F4" s="262"/>
      <c r="G4" s="262"/>
      <c r="H4" s="262"/>
      <c r="I4" s="262"/>
      <c r="J4" s="262"/>
      <c r="K4" s="263"/>
    </row>
    <row r="5" spans="2:11" s="1" customFormat="1" ht="5.25" customHeight="1">
      <c r="B5" s="261"/>
      <c r="C5" s="264"/>
      <c r="D5" s="264"/>
      <c r="E5" s="264"/>
      <c r="F5" s="264"/>
      <c r="G5" s="264"/>
      <c r="H5" s="264"/>
      <c r="I5" s="264"/>
      <c r="J5" s="264"/>
      <c r="K5" s="263"/>
    </row>
    <row r="6" spans="2:11" s="1" customFormat="1" ht="15" customHeight="1">
      <c r="B6" s="261"/>
      <c r="C6" s="265" t="s">
        <v>432</v>
      </c>
      <c r="D6" s="265"/>
      <c r="E6" s="265"/>
      <c r="F6" s="265"/>
      <c r="G6" s="265"/>
      <c r="H6" s="265"/>
      <c r="I6" s="265"/>
      <c r="J6" s="265"/>
      <c r="K6" s="263"/>
    </row>
    <row r="7" spans="2:11" s="1" customFormat="1" ht="15" customHeight="1">
      <c r="B7" s="266"/>
      <c r="C7" s="265" t="s">
        <v>433</v>
      </c>
      <c r="D7" s="265"/>
      <c r="E7" s="265"/>
      <c r="F7" s="265"/>
      <c r="G7" s="265"/>
      <c r="H7" s="265"/>
      <c r="I7" s="265"/>
      <c r="J7" s="265"/>
      <c r="K7" s="263"/>
    </row>
    <row r="8" spans="2:11" s="1" customFormat="1" ht="12.75" customHeight="1">
      <c r="B8" s="266"/>
      <c r="C8" s="265"/>
      <c r="D8" s="265"/>
      <c r="E8" s="265"/>
      <c r="F8" s="265"/>
      <c r="G8" s="265"/>
      <c r="H8" s="265"/>
      <c r="I8" s="265"/>
      <c r="J8" s="265"/>
      <c r="K8" s="263"/>
    </row>
    <row r="9" spans="2:11" s="1" customFormat="1" ht="15" customHeight="1">
      <c r="B9" s="266"/>
      <c r="C9" s="265" t="s">
        <v>434</v>
      </c>
      <c r="D9" s="265"/>
      <c r="E9" s="265"/>
      <c r="F9" s="265"/>
      <c r="G9" s="265"/>
      <c r="H9" s="265"/>
      <c r="I9" s="265"/>
      <c r="J9" s="265"/>
      <c r="K9" s="263"/>
    </row>
    <row r="10" spans="2:11" s="1" customFormat="1" ht="15" customHeight="1">
      <c r="B10" s="266"/>
      <c r="C10" s="265"/>
      <c r="D10" s="265" t="s">
        <v>435</v>
      </c>
      <c r="E10" s="265"/>
      <c r="F10" s="265"/>
      <c r="G10" s="265"/>
      <c r="H10" s="265"/>
      <c r="I10" s="265"/>
      <c r="J10" s="265"/>
      <c r="K10" s="263"/>
    </row>
    <row r="11" spans="2:11" s="1" customFormat="1" ht="15" customHeight="1">
      <c r="B11" s="266"/>
      <c r="C11" s="267"/>
      <c r="D11" s="265" t="s">
        <v>436</v>
      </c>
      <c r="E11" s="265"/>
      <c r="F11" s="265"/>
      <c r="G11" s="265"/>
      <c r="H11" s="265"/>
      <c r="I11" s="265"/>
      <c r="J11" s="265"/>
      <c r="K11" s="263"/>
    </row>
    <row r="12" spans="2:11" s="1" customFormat="1" ht="15" customHeight="1">
      <c r="B12" s="266"/>
      <c r="C12" s="267"/>
      <c r="D12" s="265"/>
      <c r="E12" s="265"/>
      <c r="F12" s="265"/>
      <c r="G12" s="265"/>
      <c r="H12" s="265"/>
      <c r="I12" s="265"/>
      <c r="J12" s="265"/>
      <c r="K12" s="263"/>
    </row>
    <row r="13" spans="2:11" s="1" customFormat="1" ht="15" customHeight="1">
      <c r="B13" s="266"/>
      <c r="C13" s="267"/>
      <c r="D13" s="268" t="s">
        <v>437</v>
      </c>
      <c r="E13" s="265"/>
      <c r="F13" s="265"/>
      <c r="G13" s="265"/>
      <c r="H13" s="265"/>
      <c r="I13" s="265"/>
      <c r="J13" s="265"/>
      <c r="K13" s="263"/>
    </row>
    <row r="14" spans="2:11" s="1" customFormat="1" ht="12.75" customHeight="1">
      <c r="B14" s="266"/>
      <c r="C14" s="267"/>
      <c r="D14" s="267"/>
      <c r="E14" s="267"/>
      <c r="F14" s="267"/>
      <c r="G14" s="267"/>
      <c r="H14" s="267"/>
      <c r="I14" s="267"/>
      <c r="J14" s="267"/>
      <c r="K14" s="263"/>
    </row>
    <row r="15" spans="2:11" s="1" customFormat="1" ht="15" customHeight="1">
      <c r="B15" s="266"/>
      <c r="C15" s="267"/>
      <c r="D15" s="265" t="s">
        <v>438</v>
      </c>
      <c r="E15" s="265"/>
      <c r="F15" s="265"/>
      <c r="G15" s="265"/>
      <c r="H15" s="265"/>
      <c r="I15" s="265"/>
      <c r="J15" s="265"/>
      <c r="K15" s="263"/>
    </row>
    <row r="16" spans="2:11" s="1" customFormat="1" ht="15" customHeight="1">
      <c r="B16" s="266"/>
      <c r="C16" s="267"/>
      <c r="D16" s="265" t="s">
        <v>439</v>
      </c>
      <c r="E16" s="265"/>
      <c r="F16" s="265"/>
      <c r="G16" s="265"/>
      <c r="H16" s="265"/>
      <c r="I16" s="265"/>
      <c r="J16" s="265"/>
      <c r="K16" s="263"/>
    </row>
    <row r="17" spans="2:11" s="1" customFormat="1" ht="15" customHeight="1">
      <c r="B17" s="266"/>
      <c r="C17" s="267"/>
      <c r="D17" s="265" t="s">
        <v>440</v>
      </c>
      <c r="E17" s="265"/>
      <c r="F17" s="265"/>
      <c r="G17" s="265"/>
      <c r="H17" s="265"/>
      <c r="I17" s="265"/>
      <c r="J17" s="265"/>
      <c r="K17" s="263"/>
    </row>
    <row r="18" spans="2:11" s="1" customFormat="1" ht="15" customHeight="1">
      <c r="B18" s="266"/>
      <c r="C18" s="267"/>
      <c r="D18" s="267"/>
      <c r="E18" s="269" t="s">
        <v>80</v>
      </c>
      <c r="F18" s="265" t="s">
        <v>441</v>
      </c>
      <c r="G18" s="265"/>
      <c r="H18" s="265"/>
      <c r="I18" s="265"/>
      <c r="J18" s="265"/>
      <c r="K18" s="263"/>
    </row>
    <row r="19" spans="2:11" s="1" customFormat="1" ht="15" customHeight="1">
      <c r="B19" s="266"/>
      <c r="C19" s="267"/>
      <c r="D19" s="267"/>
      <c r="E19" s="269" t="s">
        <v>442</v>
      </c>
      <c r="F19" s="265" t="s">
        <v>443</v>
      </c>
      <c r="G19" s="265"/>
      <c r="H19" s="265"/>
      <c r="I19" s="265"/>
      <c r="J19" s="265"/>
      <c r="K19" s="263"/>
    </row>
    <row r="20" spans="2:11" s="1" customFormat="1" ht="15" customHeight="1">
      <c r="B20" s="266"/>
      <c r="C20" s="267"/>
      <c r="D20" s="267"/>
      <c r="E20" s="269" t="s">
        <v>444</v>
      </c>
      <c r="F20" s="265" t="s">
        <v>445</v>
      </c>
      <c r="G20" s="265"/>
      <c r="H20" s="265"/>
      <c r="I20" s="265"/>
      <c r="J20" s="265"/>
      <c r="K20" s="263"/>
    </row>
    <row r="21" spans="2:11" s="1" customFormat="1" ht="15" customHeight="1">
      <c r="B21" s="266"/>
      <c r="C21" s="267"/>
      <c r="D21" s="267"/>
      <c r="E21" s="269" t="s">
        <v>446</v>
      </c>
      <c r="F21" s="265" t="s">
        <v>447</v>
      </c>
      <c r="G21" s="265"/>
      <c r="H21" s="265"/>
      <c r="I21" s="265"/>
      <c r="J21" s="265"/>
      <c r="K21" s="263"/>
    </row>
    <row r="22" spans="2:11" s="1" customFormat="1" ht="15" customHeight="1">
      <c r="B22" s="266"/>
      <c r="C22" s="267"/>
      <c r="D22" s="267"/>
      <c r="E22" s="269" t="s">
        <v>448</v>
      </c>
      <c r="F22" s="265" t="s">
        <v>449</v>
      </c>
      <c r="G22" s="265"/>
      <c r="H22" s="265"/>
      <c r="I22" s="265"/>
      <c r="J22" s="265"/>
      <c r="K22" s="263"/>
    </row>
    <row r="23" spans="2:11" s="1" customFormat="1" ht="15" customHeight="1">
      <c r="B23" s="266"/>
      <c r="C23" s="267"/>
      <c r="D23" s="267"/>
      <c r="E23" s="269" t="s">
        <v>450</v>
      </c>
      <c r="F23" s="265" t="s">
        <v>451</v>
      </c>
      <c r="G23" s="265"/>
      <c r="H23" s="265"/>
      <c r="I23" s="265"/>
      <c r="J23" s="265"/>
      <c r="K23" s="263"/>
    </row>
    <row r="24" spans="2:11" s="1" customFormat="1" ht="12.75" customHeight="1">
      <c r="B24" s="266"/>
      <c r="C24" s="267"/>
      <c r="D24" s="267"/>
      <c r="E24" s="267"/>
      <c r="F24" s="267"/>
      <c r="G24" s="267"/>
      <c r="H24" s="267"/>
      <c r="I24" s="267"/>
      <c r="J24" s="267"/>
      <c r="K24" s="263"/>
    </row>
    <row r="25" spans="2:11" s="1" customFormat="1" ht="15" customHeight="1">
      <c r="B25" s="266"/>
      <c r="C25" s="265" t="s">
        <v>452</v>
      </c>
      <c r="D25" s="265"/>
      <c r="E25" s="265"/>
      <c r="F25" s="265"/>
      <c r="G25" s="265"/>
      <c r="H25" s="265"/>
      <c r="I25" s="265"/>
      <c r="J25" s="265"/>
      <c r="K25" s="263"/>
    </row>
    <row r="26" spans="2:11" s="1" customFormat="1" ht="15" customHeight="1">
      <c r="B26" s="266"/>
      <c r="C26" s="265" t="s">
        <v>453</v>
      </c>
      <c r="D26" s="265"/>
      <c r="E26" s="265"/>
      <c r="F26" s="265"/>
      <c r="G26" s="265"/>
      <c r="H26" s="265"/>
      <c r="I26" s="265"/>
      <c r="J26" s="265"/>
      <c r="K26" s="263"/>
    </row>
    <row r="27" spans="2:11" s="1" customFormat="1" ht="15" customHeight="1">
      <c r="B27" s="266"/>
      <c r="C27" s="265"/>
      <c r="D27" s="265" t="s">
        <v>454</v>
      </c>
      <c r="E27" s="265"/>
      <c r="F27" s="265"/>
      <c r="G27" s="265"/>
      <c r="H27" s="265"/>
      <c r="I27" s="265"/>
      <c r="J27" s="265"/>
      <c r="K27" s="263"/>
    </row>
    <row r="28" spans="2:11" s="1" customFormat="1" ht="15" customHeight="1">
      <c r="B28" s="266"/>
      <c r="C28" s="267"/>
      <c r="D28" s="265" t="s">
        <v>455</v>
      </c>
      <c r="E28" s="265"/>
      <c r="F28" s="265"/>
      <c r="G28" s="265"/>
      <c r="H28" s="265"/>
      <c r="I28" s="265"/>
      <c r="J28" s="265"/>
      <c r="K28" s="263"/>
    </row>
    <row r="29" spans="2:11" s="1" customFormat="1" ht="12.75" customHeight="1">
      <c r="B29" s="266"/>
      <c r="C29" s="267"/>
      <c r="D29" s="267"/>
      <c r="E29" s="267"/>
      <c r="F29" s="267"/>
      <c r="G29" s="267"/>
      <c r="H29" s="267"/>
      <c r="I29" s="267"/>
      <c r="J29" s="267"/>
      <c r="K29" s="263"/>
    </row>
    <row r="30" spans="2:11" s="1" customFormat="1" ht="15" customHeight="1">
      <c r="B30" s="266"/>
      <c r="C30" s="267"/>
      <c r="D30" s="265" t="s">
        <v>456</v>
      </c>
      <c r="E30" s="265"/>
      <c r="F30" s="265"/>
      <c r="G30" s="265"/>
      <c r="H30" s="265"/>
      <c r="I30" s="265"/>
      <c r="J30" s="265"/>
      <c r="K30" s="263"/>
    </row>
    <row r="31" spans="2:11" s="1" customFormat="1" ht="15" customHeight="1">
      <c r="B31" s="266"/>
      <c r="C31" s="267"/>
      <c r="D31" s="265" t="s">
        <v>457</v>
      </c>
      <c r="E31" s="265"/>
      <c r="F31" s="265"/>
      <c r="G31" s="265"/>
      <c r="H31" s="265"/>
      <c r="I31" s="265"/>
      <c r="J31" s="265"/>
      <c r="K31" s="263"/>
    </row>
    <row r="32" spans="2:11" s="1" customFormat="1" ht="12.75" customHeight="1">
      <c r="B32" s="266"/>
      <c r="C32" s="267"/>
      <c r="D32" s="267"/>
      <c r="E32" s="267"/>
      <c r="F32" s="267"/>
      <c r="G32" s="267"/>
      <c r="H32" s="267"/>
      <c r="I32" s="267"/>
      <c r="J32" s="267"/>
      <c r="K32" s="263"/>
    </row>
    <row r="33" spans="2:11" s="1" customFormat="1" ht="15" customHeight="1">
      <c r="B33" s="266"/>
      <c r="C33" s="267"/>
      <c r="D33" s="265" t="s">
        <v>458</v>
      </c>
      <c r="E33" s="265"/>
      <c r="F33" s="265"/>
      <c r="G33" s="265"/>
      <c r="H33" s="265"/>
      <c r="I33" s="265"/>
      <c r="J33" s="265"/>
      <c r="K33" s="263"/>
    </row>
    <row r="34" spans="2:11" s="1" customFormat="1" ht="15" customHeight="1">
      <c r="B34" s="266"/>
      <c r="C34" s="267"/>
      <c r="D34" s="265" t="s">
        <v>459</v>
      </c>
      <c r="E34" s="265"/>
      <c r="F34" s="265"/>
      <c r="G34" s="265"/>
      <c r="H34" s="265"/>
      <c r="I34" s="265"/>
      <c r="J34" s="265"/>
      <c r="K34" s="263"/>
    </row>
    <row r="35" spans="2:11" s="1" customFormat="1" ht="15" customHeight="1">
      <c r="B35" s="266"/>
      <c r="C35" s="267"/>
      <c r="D35" s="265" t="s">
        <v>460</v>
      </c>
      <c r="E35" s="265"/>
      <c r="F35" s="265"/>
      <c r="G35" s="265"/>
      <c r="H35" s="265"/>
      <c r="I35" s="265"/>
      <c r="J35" s="265"/>
      <c r="K35" s="263"/>
    </row>
    <row r="36" spans="2:11" s="1" customFormat="1" ht="15" customHeight="1">
      <c r="B36" s="266"/>
      <c r="C36" s="267"/>
      <c r="D36" s="265"/>
      <c r="E36" s="268" t="s">
        <v>95</v>
      </c>
      <c r="F36" s="265"/>
      <c r="G36" s="265" t="s">
        <v>461</v>
      </c>
      <c r="H36" s="265"/>
      <c r="I36" s="265"/>
      <c r="J36" s="265"/>
      <c r="K36" s="263"/>
    </row>
    <row r="37" spans="2:11" s="1" customFormat="1" ht="30.75" customHeight="1">
      <c r="B37" s="266"/>
      <c r="C37" s="267"/>
      <c r="D37" s="265"/>
      <c r="E37" s="268" t="s">
        <v>462</v>
      </c>
      <c r="F37" s="265"/>
      <c r="G37" s="265" t="s">
        <v>463</v>
      </c>
      <c r="H37" s="265"/>
      <c r="I37" s="265"/>
      <c r="J37" s="265"/>
      <c r="K37" s="263"/>
    </row>
    <row r="38" spans="2:11" s="1" customFormat="1" ht="15" customHeight="1">
      <c r="B38" s="266"/>
      <c r="C38" s="267"/>
      <c r="D38" s="265"/>
      <c r="E38" s="268" t="s">
        <v>54</v>
      </c>
      <c r="F38" s="265"/>
      <c r="G38" s="265" t="s">
        <v>464</v>
      </c>
      <c r="H38" s="265"/>
      <c r="I38" s="265"/>
      <c r="J38" s="265"/>
      <c r="K38" s="263"/>
    </row>
    <row r="39" spans="2:11" s="1" customFormat="1" ht="15" customHeight="1">
      <c r="B39" s="266"/>
      <c r="C39" s="267"/>
      <c r="D39" s="265"/>
      <c r="E39" s="268" t="s">
        <v>55</v>
      </c>
      <c r="F39" s="265"/>
      <c r="G39" s="265" t="s">
        <v>465</v>
      </c>
      <c r="H39" s="265"/>
      <c r="I39" s="265"/>
      <c r="J39" s="265"/>
      <c r="K39" s="263"/>
    </row>
    <row r="40" spans="2:11" s="1" customFormat="1" ht="15" customHeight="1">
      <c r="B40" s="266"/>
      <c r="C40" s="267"/>
      <c r="D40" s="265"/>
      <c r="E40" s="268" t="s">
        <v>96</v>
      </c>
      <c r="F40" s="265"/>
      <c r="G40" s="265" t="s">
        <v>466</v>
      </c>
      <c r="H40" s="265"/>
      <c r="I40" s="265"/>
      <c r="J40" s="265"/>
      <c r="K40" s="263"/>
    </row>
    <row r="41" spans="2:11" s="1" customFormat="1" ht="15" customHeight="1">
      <c r="B41" s="266"/>
      <c r="C41" s="267"/>
      <c r="D41" s="265"/>
      <c r="E41" s="268" t="s">
        <v>97</v>
      </c>
      <c r="F41" s="265"/>
      <c r="G41" s="265" t="s">
        <v>467</v>
      </c>
      <c r="H41" s="265"/>
      <c r="I41" s="265"/>
      <c r="J41" s="265"/>
      <c r="K41" s="263"/>
    </row>
    <row r="42" spans="2:11" s="1" customFormat="1" ht="15" customHeight="1">
      <c r="B42" s="266"/>
      <c r="C42" s="267"/>
      <c r="D42" s="265"/>
      <c r="E42" s="268" t="s">
        <v>468</v>
      </c>
      <c r="F42" s="265"/>
      <c r="G42" s="265" t="s">
        <v>469</v>
      </c>
      <c r="H42" s="265"/>
      <c r="I42" s="265"/>
      <c r="J42" s="265"/>
      <c r="K42" s="263"/>
    </row>
    <row r="43" spans="2:11" s="1" customFormat="1" ht="15" customHeight="1">
      <c r="B43" s="266"/>
      <c r="C43" s="267"/>
      <c r="D43" s="265"/>
      <c r="E43" s="268"/>
      <c r="F43" s="265"/>
      <c r="G43" s="265" t="s">
        <v>470</v>
      </c>
      <c r="H43" s="265"/>
      <c r="I43" s="265"/>
      <c r="J43" s="265"/>
      <c r="K43" s="263"/>
    </row>
    <row r="44" spans="2:11" s="1" customFormat="1" ht="15" customHeight="1">
      <c r="B44" s="266"/>
      <c r="C44" s="267"/>
      <c r="D44" s="265"/>
      <c r="E44" s="268" t="s">
        <v>471</v>
      </c>
      <c r="F44" s="265"/>
      <c r="G44" s="265" t="s">
        <v>472</v>
      </c>
      <c r="H44" s="265"/>
      <c r="I44" s="265"/>
      <c r="J44" s="265"/>
      <c r="K44" s="263"/>
    </row>
    <row r="45" spans="2:11" s="1" customFormat="1" ht="15" customHeight="1">
      <c r="B45" s="266"/>
      <c r="C45" s="267"/>
      <c r="D45" s="265"/>
      <c r="E45" s="268" t="s">
        <v>99</v>
      </c>
      <c r="F45" s="265"/>
      <c r="G45" s="265" t="s">
        <v>473</v>
      </c>
      <c r="H45" s="265"/>
      <c r="I45" s="265"/>
      <c r="J45" s="265"/>
      <c r="K45" s="263"/>
    </row>
    <row r="46" spans="2:11" s="1" customFormat="1" ht="12.75" customHeight="1">
      <c r="B46" s="266"/>
      <c r="C46" s="267"/>
      <c r="D46" s="265"/>
      <c r="E46" s="265"/>
      <c r="F46" s="265"/>
      <c r="G46" s="265"/>
      <c r="H46" s="265"/>
      <c r="I46" s="265"/>
      <c r="J46" s="265"/>
      <c r="K46" s="263"/>
    </row>
    <row r="47" spans="2:11" s="1" customFormat="1" ht="15" customHeight="1">
      <c r="B47" s="266"/>
      <c r="C47" s="267"/>
      <c r="D47" s="265" t="s">
        <v>474</v>
      </c>
      <c r="E47" s="265"/>
      <c r="F47" s="265"/>
      <c r="G47" s="265"/>
      <c r="H47" s="265"/>
      <c r="I47" s="265"/>
      <c r="J47" s="265"/>
      <c r="K47" s="263"/>
    </row>
    <row r="48" spans="2:11" s="1" customFormat="1" ht="15" customHeight="1">
      <c r="B48" s="266"/>
      <c r="C48" s="267"/>
      <c r="D48" s="267"/>
      <c r="E48" s="265" t="s">
        <v>475</v>
      </c>
      <c r="F48" s="265"/>
      <c r="G48" s="265"/>
      <c r="H48" s="265"/>
      <c r="I48" s="265"/>
      <c r="J48" s="265"/>
      <c r="K48" s="263"/>
    </row>
    <row r="49" spans="2:11" s="1" customFormat="1" ht="15" customHeight="1">
      <c r="B49" s="266"/>
      <c r="C49" s="267"/>
      <c r="D49" s="267"/>
      <c r="E49" s="265" t="s">
        <v>476</v>
      </c>
      <c r="F49" s="265"/>
      <c r="G49" s="265"/>
      <c r="H49" s="265"/>
      <c r="I49" s="265"/>
      <c r="J49" s="265"/>
      <c r="K49" s="263"/>
    </row>
    <row r="50" spans="2:11" s="1" customFormat="1" ht="15" customHeight="1">
      <c r="B50" s="266"/>
      <c r="C50" s="267"/>
      <c r="D50" s="267"/>
      <c r="E50" s="265" t="s">
        <v>477</v>
      </c>
      <c r="F50" s="265"/>
      <c r="G50" s="265"/>
      <c r="H50" s="265"/>
      <c r="I50" s="265"/>
      <c r="J50" s="265"/>
      <c r="K50" s="263"/>
    </row>
    <row r="51" spans="2:11" s="1" customFormat="1" ht="15" customHeight="1">
      <c r="B51" s="266"/>
      <c r="C51" s="267"/>
      <c r="D51" s="265" t="s">
        <v>478</v>
      </c>
      <c r="E51" s="265"/>
      <c r="F51" s="265"/>
      <c r="G51" s="265"/>
      <c r="H51" s="265"/>
      <c r="I51" s="265"/>
      <c r="J51" s="265"/>
      <c r="K51" s="263"/>
    </row>
    <row r="52" spans="2:11" s="1" customFormat="1" ht="25.5" customHeight="1">
      <c r="B52" s="261"/>
      <c r="C52" s="262" t="s">
        <v>479</v>
      </c>
      <c r="D52" s="262"/>
      <c r="E52" s="262"/>
      <c r="F52" s="262"/>
      <c r="G52" s="262"/>
      <c r="H52" s="262"/>
      <c r="I52" s="262"/>
      <c r="J52" s="262"/>
      <c r="K52" s="263"/>
    </row>
    <row r="53" spans="2:11" s="1" customFormat="1" ht="5.25" customHeight="1">
      <c r="B53" s="261"/>
      <c r="C53" s="264"/>
      <c r="D53" s="264"/>
      <c r="E53" s="264"/>
      <c r="F53" s="264"/>
      <c r="G53" s="264"/>
      <c r="H53" s="264"/>
      <c r="I53" s="264"/>
      <c r="J53" s="264"/>
      <c r="K53" s="263"/>
    </row>
    <row r="54" spans="2:11" s="1" customFormat="1" ht="15" customHeight="1">
      <c r="B54" s="261"/>
      <c r="C54" s="265" t="s">
        <v>480</v>
      </c>
      <c r="D54" s="265"/>
      <c r="E54" s="265"/>
      <c r="F54" s="265"/>
      <c r="G54" s="265"/>
      <c r="H54" s="265"/>
      <c r="I54" s="265"/>
      <c r="J54" s="265"/>
      <c r="K54" s="263"/>
    </row>
    <row r="55" spans="2:11" s="1" customFormat="1" ht="15" customHeight="1">
      <c r="B55" s="261"/>
      <c r="C55" s="265" t="s">
        <v>481</v>
      </c>
      <c r="D55" s="265"/>
      <c r="E55" s="265"/>
      <c r="F55" s="265"/>
      <c r="G55" s="265"/>
      <c r="H55" s="265"/>
      <c r="I55" s="265"/>
      <c r="J55" s="265"/>
      <c r="K55" s="263"/>
    </row>
    <row r="56" spans="2:11" s="1" customFormat="1" ht="12.75" customHeight="1">
      <c r="B56" s="261"/>
      <c r="C56" s="265"/>
      <c r="D56" s="265"/>
      <c r="E56" s="265"/>
      <c r="F56" s="265"/>
      <c r="G56" s="265"/>
      <c r="H56" s="265"/>
      <c r="I56" s="265"/>
      <c r="J56" s="265"/>
      <c r="K56" s="263"/>
    </row>
    <row r="57" spans="2:11" s="1" customFormat="1" ht="15" customHeight="1">
      <c r="B57" s="261"/>
      <c r="C57" s="265" t="s">
        <v>482</v>
      </c>
      <c r="D57" s="265"/>
      <c r="E57" s="265"/>
      <c r="F57" s="265"/>
      <c r="G57" s="265"/>
      <c r="H57" s="265"/>
      <c r="I57" s="265"/>
      <c r="J57" s="265"/>
      <c r="K57" s="263"/>
    </row>
    <row r="58" spans="2:11" s="1" customFormat="1" ht="15" customHeight="1">
      <c r="B58" s="261"/>
      <c r="C58" s="267"/>
      <c r="D58" s="265" t="s">
        <v>483</v>
      </c>
      <c r="E58" s="265"/>
      <c r="F58" s="265"/>
      <c r="G58" s="265"/>
      <c r="H58" s="265"/>
      <c r="I58" s="265"/>
      <c r="J58" s="265"/>
      <c r="K58" s="263"/>
    </row>
    <row r="59" spans="2:11" s="1" customFormat="1" ht="15" customHeight="1">
      <c r="B59" s="261"/>
      <c r="C59" s="267"/>
      <c r="D59" s="265" t="s">
        <v>484</v>
      </c>
      <c r="E59" s="265"/>
      <c r="F59" s="265"/>
      <c r="G59" s="265"/>
      <c r="H59" s="265"/>
      <c r="I59" s="265"/>
      <c r="J59" s="265"/>
      <c r="K59" s="263"/>
    </row>
    <row r="60" spans="2:11" s="1" customFormat="1" ht="15" customHeight="1">
      <c r="B60" s="261"/>
      <c r="C60" s="267"/>
      <c r="D60" s="265" t="s">
        <v>485</v>
      </c>
      <c r="E60" s="265"/>
      <c r="F60" s="265"/>
      <c r="G60" s="265"/>
      <c r="H60" s="265"/>
      <c r="I60" s="265"/>
      <c r="J60" s="265"/>
      <c r="K60" s="263"/>
    </row>
    <row r="61" spans="2:11" s="1" customFormat="1" ht="15" customHeight="1">
      <c r="B61" s="261"/>
      <c r="C61" s="267"/>
      <c r="D61" s="265" t="s">
        <v>486</v>
      </c>
      <c r="E61" s="265"/>
      <c r="F61" s="265"/>
      <c r="G61" s="265"/>
      <c r="H61" s="265"/>
      <c r="I61" s="265"/>
      <c r="J61" s="265"/>
      <c r="K61" s="263"/>
    </row>
    <row r="62" spans="2:11" s="1" customFormat="1" ht="15" customHeight="1">
      <c r="B62" s="261"/>
      <c r="C62" s="267"/>
      <c r="D62" s="270" t="s">
        <v>487</v>
      </c>
      <c r="E62" s="270"/>
      <c r="F62" s="270"/>
      <c r="G62" s="270"/>
      <c r="H62" s="270"/>
      <c r="I62" s="270"/>
      <c r="J62" s="270"/>
      <c r="K62" s="263"/>
    </row>
    <row r="63" spans="2:11" s="1" customFormat="1" ht="15" customHeight="1">
      <c r="B63" s="261"/>
      <c r="C63" s="267"/>
      <c r="D63" s="265" t="s">
        <v>488</v>
      </c>
      <c r="E63" s="265"/>
      <c r="F63" s="265"/>
      <c r="G63" s="265"/>
      <c r="H63" s="265"/>
      <c r="I63" s="265"/>
      <c r="J63" s="265"/>
      <c r="K63" s="263"/>
    </row>
    <row r="64" spans="2:11" s="1" customFormat="1" ht="12.75" customHeight="1">
      <c r="B64" s="261"/>
      <c r="C64" s="267"/>
      <c r="D64" s="267"/>
      <c r="E64" s="271"/>
      <c r="F64" s="267"/>
      <c r="G64" s="267"/>
      <c r="H64" s="267"/>
      <c r="I64" s="267"/>
      <c r="J64" s="267"/>
      <c r="K64" s="263"/>
    </row>
    <row r="65" spans="2:11" s="1" customFormat="1" ht="15" customHeight="1">
      <c r="B65" s="261"/>
      <c r="C65" s="267"/>
      <c r="D65" s="265" t="s">
        <v>489</v>
      </c>
      <c r="E65" s="265"/>
      <c r="F65" s="265"/>
      <c r="G65" s="265"/>
      <c r="H65" s="265"/>
      <c r="I65" s="265"/>
      <c r="J65" s="265"/>
      <c r="K65" s="263"/>
    </row>
    <row r="66" spans="2:11" s="1" customFormat="1" ht="15" customHeight="1">
      <c r="B66" s="261"/>
      <c r="C66" s="267"/>
      <c r="D66" s="270" t="s">
        <v>490</v>
      </c>
      <c r="E66" s="270"/>
      <c r="F66" s="270"/>
      <c r="G66" s="270"/>
      <c r="H66" s="270"/>
      <c r="I66" s="270"/>
      <c r="J66" s="270"/>
      <c r="K66" s="263"/>
    </row>
    <row r="67" spans="2:11" s="1" customFormat="1" ht="15" customHeight="1">
      <c r="B67" s="261"/>
      <c r="C67" s="267"/>
      <c r="D67" s="265" t="s">
        <v>491</v>
      </c>
      <c r="E67" s="265"/>
      <c r="F67" s="265"/>
      <c r="G67" s="265"/>
      <c r="H67" s="265"/>
      <c r="I67" s="265"/>
      <c r="J67" s="265"/>
      <c r="K67" s="263"/>
    </row>
    <row r="68" spans="2:11" s="1" customFormat="1" ht="15" customHeight="1">
      <c r="B68" s="261"/>
      <c r="C68" s="267"/>
      <c r="D68" s="265" t="s">
        <v>492</v>
      </c>
      <c r="E68" s="265"/>
      <c r="F68" s="265"/>
      <c r="G68" s="265"/>
      <c r="H68" s="265"/>
      <c r="I68" s="265"/>
      <c r="J68" s="265"/>
      <c r="K68" s="263"/>
    </row>
    <row r="69" spans="2:11" s="1" customFormat="1" ht="15" customHeight="1">
      <c r="B69" s="261"/>
      <c r="C69" s="267"/>
      <c r="D69" s="265" t="s">
        <v>493</v>
      </c>
      <c r="E69" s="265"/>
      <c r="F69" s="265"/>
      <c r="G69" s="265"/>
      <c r="H69" s="265"/>
      <c r="I69" s="265"/>
      <c r="J69" s="265"/>
      <c r="K69" s="263"/>
    </row>
    <row r="70" spans="2:11" s="1" customFormat="1" ht="15" customHeight="1">
      <c r="B70" s="261"/>
      <c r="C70" s="267"/>
      <c r="D70" s="265" t="s">
        <v>494</v>
      </c>
      <c r="E70" s="265"/>
      <c r="F70" s="265"/>
      <c r="G70" s="265"/>
      <c r="H70" s="265"/>
      <c r="I70" s="265"/>
      <c r="J70" s="265"/>
      <c r="K70" s="263"/>
    </row>
    <row r="71" spans="2:11" s="1" customFormat="1" ht="12.75" customHeight="1">
      <c r="B71" s="272"/>
      <c r="C71" s="273"/>
      <c r="D71" s="273"/>
      <c r="E71" s="273"/>
      <c r="F71" s="273"/>
      <c r="G71" s="273"/>
      <c r="H71" s="273"/>
      <c r="I71" s="273"/>
      <c r="J71" s="273"/>
      <c r="K71" s="274"/>
    </row>
    <row r="72" spans="2:11" s="1" customFormat="1" ht="18.75" customHeight="1">
      <c r="B72" s="275"/>
      <c r="C72" s="275"/>
      <c r="D72" s="275"/>
      <c r="E72" s="275"/>
      <c r="F72" s="275"/>
      <c r="G72" s="275"/>
      <c r="H72" s="275"/>
      <c r="I72" s="275"/>
      <c r="J72" s="275"/>
      <c r="K72" s="276"/>
    </row>
    <row r="73" spans="2:11" s="1" customFormat="1" ht="18.75" customHeight="1">
      <c r="B73" s="276"/>
      <c r="C73" s="276"/>
      <c r="D73" s="276"/>
      <c r="E73" s="276"/>
      <c r="F73" s="276"/>
      <c r="G73" s="276"/>
      <c r="H73" s="276"/>
      <c r="I73" s="276"/>
      <c r="J73" s="276"/>
      <c r="K73" s="276"/>
    </row>
    <row r="74" spans="2:11" s="1" customFormat="1" ht="7.5" customHeight="1">
      <c r="B74" s="277"/>
      <c r="C74" s="278"/>
      <c r="D74" s="278"/>
      <c r="E74" s="278"/>
      <c r="F74" s="278"/>
      <c r="G74" s="278"/>
      <c r="H74" s="278"/>
      <c r="I74" s="278"/>
      <c r="J74" s="278"/>
      <c r="K74" s="279"/>
    </row>
    <row r="75" spans="2:11" s="1" customFormat="1" ht="45" customHeight="1">
      <c r="B75" s="280"/>
      <c r="C75" s="281" t="s">
        <v>495</v>
      </c>
      <c r="D75" s="281"/>
      <c r="E75" s="281"/>
      <c r="F75" s="281"/>
      <c r="G75" s="281"/>
      <c r="H75" s="281"/>
      <c r="I75" s="281"/>
      <c r="J75" s="281"/>
      <c r="K75" s="282"/>
    </row>
    <row r="76" spans="2:11" s="1" customFormat="1" ht="17.25" customHeight="1">
      <c r="B76" s="280"/>
      <c r="C76" s="283" t="s">
        <v>496</v>
      </c>
      <c r="D76" s="283"/>
      <c r="E76" s="283"/>
      <c r="F76" s="283" t="s">
        <v>497</v>
      </c>
      <c r="G76" s="284"/>
      <c r="H76" s="283" t="s">
        <v>55</v>
      </c>
      <c r="I76" s="283" t="s">
        <v>58</v>
      </c>
      <c r="J76" s="283" t="s">
        <v>498</v>
      </c>
      <c r="K76" s="282"/>
    </row>
    <row r="77" spans="2:11" s="1" customFormat="1" ht="17.25" customHeight="1">
      <c r="B77" s="280"/>
      <c r="C77" s="285" t="s">
        <v>499</v>
      </c>
      <c r="D77" s="285"/>
      <c r="E77" s="285"/>
      <c r="F77" s="286" t="s">
        <v>500</v>
      </c>
      <c r="G77" s="287"/>
      <c r="H77" s="285"/>
      <c r="I77" s="285"/>
      <c r="J77" s="285" t="s">
        <v>501</v>
      </c>
      <c r="K77" s="282"/>
    </row>
    <row r="78" spans="2:11" s="1" customFormat="1" ht="5.25" customHeight="1">
      <c r="B78" s="280"/>
      <c r="C78" s="288"/>
      <c r="D78" s="288"/>
      <c r="E78" s="288"/>
      <c r="F78" s="288"/>
      <c r="G78" s="289"/>
      <c r="H78" s="288"/>
      <c r="I78" s="288"/>
      <c r="J78" s="288"/>
      <c r="K78" s="282"/>
    </row>
    <row r="79" spans="2:11" s="1" customFormat="1" ht="15" customHeight="1">
      <c r="B79" s="280"/>
      <c r="C79" s="268" t="s">
        <v>54</v>
      </c>
      <c r="D79" s="290"/>
      <c r="E79" s="290"/>
      <c r="F79" s="291" t="s">
        <v>502</v>
      </c>
      <c r="G79" s="292"/>
      <c r="H79" s="268" t="s">
        <v>503</v>
      </c>
      <c r="I79" s="268" t="s">
        <v>504</v>
      </c>
      <c r="J79" s="268">
        <v>20</v>
      </c>
      <c r="K79" s="282"/>
    </row>
    <row r="80" spans="2:11" s="1" customFormat="1" ht="15" customHeight="1">
      <c r="B80" s="280"/>
      <c r="C80" s="268" t="s">
        <v>505</v>
      </c>
      <c r="D80" s="268"/>
      <c r="E80" s="268"/>
      <c r="F80" s="291" t="s">
        <v>502</v>
      </c>
      <c r="G80" s="292"/>
      <c r="H80" s="268" t="s">
        <v>506</v>
      </c>
      <c r="I80" s="268" t="s">
        <v>504</v>
      </c>
      <c r="J80" s="268">
        <v>120</v>
      </c>
      <c r="K80" s="282"/>
    </row>
    <row r="81" spans="2:11" s="1" customFormat="1" ht="15" customHeight="1">
      <c r="B81" s="293"/>
      <c r="C81" s="268" t="s">
        <v>507</v>
      </c>
      <c r="D81" s="268"/>
      <c r="E81" s="268"/>
      <c r="F81" s="291" t="s">
        <v>508</v>
      </c>
      <c r="G81" s="292"/>
      <c r="H81" s="268" t="s">
        <v>509</v>
      </c>
      <c r="I81" s="268" t="s">
        <v>504</v>
      </c>
      <c r="J81" s="268">
        <v>50</v>
      </c>
      <c r="K81" s="282"/>
    </row>
    <row r="82" spans="2:11" s="1" customFormat="1" ht="15" customHeight="1">
      <c r="B82" s="293"/>
      <c r="C82" s="268" t="s">
        <v>510</v>
      </c>
      <c r="D82" s="268"/>
      <c r="E82" s="268"/>
      <c r="F82" s="291" t="s">
        <v>502</v>
      </c>
      <c r="G82" s="292"/>
      <c r="H82" s="268" t="s">
        <v>511</v>
      </c>
      <c r="I82" s="268" t="s">
        <v>512</v>
      </c>
      <c r="J82" s="268"/>
      <c r="K82" s="282"/>
    </row>
    <row r="83" spans="2:11" s="1" customFormat="1" ht="15" customHeight="1">
      <c r="B83" s="293"/>
      <c r="C83" s="294" t="s">
        <v>513</v>
      </c>
      <c r="D83" s="294"/>
      <c r="E83" s="294"/>
      <c r="F83" s="295" t="s">
        <v>508</v>
      </c>
      <c r="G83" s="294"/>
      <c r="H83" s="294" t="s">
        <v>514</v>
      </c>
      <c r="I83" s="294" t="s">
        <v>504</v>
      </c>
      <c r="J83" s="294">
        <v>15</v>
      </c>
      <c r="K83" s="282"/>
    </row>
    <row r="84" spans="2:11" s="1" customFormat="1" ht="15" customHeight="1">
      <c r="B84" s="293"/>
      <c r="C84" s="294" t="s">
        <v>515</v>
      </c>
      <c r="D84" s="294"/>
      <c r="E84" s="294"/>
      <c r="F84" s="295" t="s">
        <v>508</v>
      </c>
      <c r="G84" s="294"/>
      <c r="H84" s="294" t="s">
        <v>516</v>
      </c>
      <c r="I84" s="294" t="s">
        <v>504</v>
      </c>
      <c r="J84" s="294">
        <v>15</v>
      </c>
      <c r="K84" s="282"/>
    </row>
    <row r="85" spans="2:11" s="1" customFormat="1" ht="15" customHeight="1">
      <c r="B85" s="293"/>
      <c r="C85" s="294" t="s">
        <v>517</v>
      </c>
      <c r="D85" s="294"/>
      <c r="E85" s="294"/>
      <c r="F85" s="295" t="s">
        <v>508</v>
      </c>
      <c r="G85" s="294"/>
      <c r="H85" s="294" t="s">
        <v>518</v>
      </c>
      <c r="I85" s="294" t="s">
        <v>504</v>
      </c>
      <c r="J85" s="294">
        <v>20</v>
      </c>
      <c r="K85" s="282"/>
    </row>
    <row r="86" spans="2:11" s="1" customFormat="1" ht="15" customHeight="1">
      <c r="B86" s="293"/>
      <c r="C86" s="294" t="s">
        <v>519</v>
      </c>
      <c r="D86" s="294"/>
      <c r="E86" s="294"/>
      <c r="F86" s="295" t="s">
        <v>508</v>
      </c>
      <c r="G86" s="294"/>
      <c r="H86" s="294" t="s">
        <v>520</v>
      </c>
      <c r="I86" s="294" t="s">
        <v>504</v>
      </c>
      <c r="J86" s="294">
        <v>20</v>
      </c>
      <c r="K86" s="282"/>
    </row>
    <row r="87" spans="2:11" s="1" customFormat="1" ht="15" customHeight="1">
      <c r="B87" s="293"/>
      <c r="C87" s="268" t="s">
        <v>521</v>
      </c>
      <c r="D87" s="268"/>
      <c r="E87" s="268"/>
      <c r="F87" s="291" t="s">
        <v>508</v>
      </c>
      <c r="G87" s="292"/>
      <c r="H87" s="268" t="s">
        <v>522</v>
      </c>
      <c r="I87" s="268" t="s">
        <v>504</v>
      </c>
      <c r="J87" s="268">
        <v>50</v>
      </c>
      <c r="K87" s="282"/>
    </row>
    <row r="88" spans="2:11" s="1" customFormat="1" ht="15" customHeight="1">
      <c r="B88" s="293"/>
      <c r="C88" s="268" t="s">
        <v>523</v>
      </c>
      <c r="D88" s="268"/>
      <c r="E88" s="268"/>
      <c r="F88" s="291" t="s">
        <v>508</v>
      </c>
      <c r="G88" s="292"/>
      <c r="H88" s="268" t="s">
        <v>524</v>
      </c>
      <c r="I88" s="268" t="s">
        <v>504</v>
      </c>
      <c r="J88" s="268">
        <v>20</v>
      </c>
      <c r="K88" s="282"/>
    </row>
    <row r="89" spans="2:11" s="1" customFormat="1" ht="15" customHeight="1">
      <c r="B89" s="293"/>
      <c r="C89" s="268" t="s">
        <v>525</v>
      </c>
      <c r="D89" s="268"/>
      <c r="E89" s="268"/>
      <c r="F89" s="291" t="s">
        <v>508</v>
      </c>
      <c r="G89" s="292"/>
      <c r="H89" s="268" t="s">
        <v>526</v>
      </c>
      <c r="I89" s="268" t="s">
        <v>504</v>
      </c>
      <c r="J89" s="268">
        <v>20</v>
      </c>
      <c r="K89" s="282"/>
    </row>
    <row r="90" spans="2:11" s="1" customFormat="1" ht="15" customHeight="1">
      <c r="B90" s="293"/>
      <c r="C90" s="268" t="s">
        <v>527</v>
      </c>
      <c r="D90" s="268"/>
      <c r="E90" s="268"/>
      <c r="F90" s="291" t="s">
        <v>508</v>
      </c>
      <c r="G90" s="292"/>
      <c r="H90" s="268" t="s">
        <v>528</v>
      </c>
      <c r="I90" s="268" t="s">
        <v>504</v>
      </c>
      <c r="J90" s="268">
        <v>50</v>
      </c>
      <c r="K90" s="282"/>
    </row>
    <row r="91" spans="2:11" s="1" customFormat="1" ht="15" customHeight="1">
      <c r="B91" s="293"/>
      <c r="C91" s="268" t="s">
        <v>529</v>
      </c>
      <c r="D91" s="268"/>
      <c r="E91" s="268"/>
      <c r="F91" s="291" t="s">
        <v>508</v>
      </c>
      <c r="G91" s="292"/>
      <c r="H91" s="268" t="s">
        <v>529</v>
      </c>
      <c r="I91" s="268" t="s">
        <v>504</v>
      </c>
      <c r="J91" s="268">
        <v>50</v>
      </c>
      <c r="K91" s="282"/>
    </row>
    <row r="92" spans="2:11" s="1" customFormat="1" ht="15" customHeight="1">
      <c r="B92" s="293"/>
      <c r="C92" s="268" t="s">
        <v>530</v>
      </c>
      <c r="D92" s="268"/>
      <c r="E92" s="268"/>
      <c r="F92" s="291" t="s">
        <v>508</v>
      </c>
      <c r="G92" s="292"/>
      <c r="H92" s="268" t="s">
        <v>531</v>
      </c>
      <c r="I92" s="268" t="s">
        <v>504</v>
      </c>
      <c r="J92" s="268">
        <v>255</v>
      </c>
      <c r="K92" s="282"/>
    </row>
    <row r="93" spans="2:11" s="1" customFormat="1" ht="15" customHeight="1">
      <c r="B93" s="293"/>
      <c r="C93" s="268" t="s">
        <v>532</v>
      </c>
      <c r="D93" s="268"/>
      <c r="E93" s="268"/>
      <c r="F93" s="291" t="s">
        <v>502</v>
      </c>
      <c r="G93" s="292"/>
      <c r="H93" s="268" t="s">
        <v>533</v>
      </c>
      <c r="I93" s="268" t="s">
        <v>534</v>
      </c>
      <c r="J93" s="268"/>
      <c r="K93" s="282"/>
    </row>
    <row r="94" spans="2:11" s="1" customFormat="1" ht="15" customHeight="1">
      <c r="B94" s="293"/>
      <c r="C94" s="268" t="s">
        <v>535</v>
      </c>
      <c r="D94" s="268"/>
      <c r="E94" s="268"/>
      <c r="F94" s="291" t="s">
        <v>502</v>
      </c>
      <c r="G94" s="292"/>
      <c r="H94" s="268" t="s">
        <v>536</v>
      </c>
      <c r="I94" s="268" t="s">
        <v>537</v>
      </c>
      <c r="J94" s="268"/>
      <c r="K94" s="282"/>
    </row>
    <row r="95" spans="2:11" s="1" customFormat="1" ht="15" customHeight="1">
      <c r="B95" s="293"/>
      <c r="C95" s="268" t="s">
        <v>538</v>
      </c>
      <c r="D95" s="268"/>
      <c r="E95" s="268"/>
      <c r="F95" s="291" t="s">
        <v>502</v>
      </c>
      <c r="G95" s="292"/>
      <c r="H95" s="268" t="s">
        <v>538</v>
      </c>
      <c r="I95" s="268" t="s">
        <v>537</v>
      </c>
      <c r="J95" s="268"/>
      <c r="K95" s="282"/>
    </row>
    <row r="96" spans="2:11" s="1" customFormat="1" ht="15" customHeight="1">
      <c r="B96" s="293"/>
      <c r="C96" s="268" t="s">
        <v>39</v>
      </c>
      <c r="D96" s="268"/>
      <c r="E96" s="268"/>
      <c r="F96" s="291" t="s">
        <v>502</v>
      </c>
      <c r="G96" s="292"/>
      <c r="H96" s="268" t="s">
        <v>539</v>
      </c>
      <c r="I96" s="268" t="s">
        <v>537</v>
      </c>
      <c r="J96" s="268"/>
      <c r="K96" s="282"/>
    </row>
    <row r="97" spans="2:11" s="1" customFormat="1" ht="15" customHeight="1">
      <c r="B97" s="293"/>
      <c r="C97" s="268" t="s">
        <v>49</v>
      </c>
      <c r="D97" s="268"/>
      <c r="E97" s="268"/>
      <c r="F97" s="291" t="s">
        <v>502</v>
      </c>
      <c r="G97" s="292"/>
      <c r="H97" s="268" t="s">
        <v>540</v>
      </c>
      <c r="I97" s="268" t="s">
        <v>537</v>
      </c>
      <c r="J97" s="268"/>
      <c r="K97" s="282"/>
    </row>
    <row r="98" spans="2:11" s="1" customFormat="1" ht="15" customHeight="1">
      <c r="B98" s="296"/>
      <c r="C98" s="297"/>
      <c r="D98" s="297"/>
      <c r="E98" s="297"/>
      <c r="F98" s="297"/>
      <c r="G98" s="297"/>
      <c r="H98" s="297"/>
      <c r="I98" s="297"/>
      <c r="J98" s="297"/>
      <c r="K98" s="298"/>
    </row>
    <row r="99" spans="2:11" s="1" customFormat="1" ht="18.75" customHeight="1">
      <c r="B99" s="299"/>
      <c r="C99" s="300"/>
      <c r="D99" s="300"/>
      <c r="E99" s="300"/>
      <c r="F99" s="300"/>
      <c r="G99" s="300"/>
      <c r="H99" s="300"/>
      <c r="I99" s="300"/>
      <c r="J99" s="300"/>
      <c r="K99" s="299"/>
    </row>
    <row r="100" spans="2:11" s="1" customFormat="1" ht="18.75" customHeight="1">
      <c r="B100" s="276"/>
      <c r="C100" s="276"/>
      <c r="D100" s="276"/>
      <c r="E100" s="276"/>
      <c r="F100" s="276"/>
      <c r="G100" s="276"/>
      <c r="H100" s="276"/>
      <c r="I100" s="276"/>
      <c r="J100" s="276"/>
      <c r="K100" s="276"/>
    </row>
    <row r="101" spans="2:11" s="1" customFormat="1" ht="7.5" customHeight="1">
      <c r="B101" s="277"/>
      <c r="C101" s="278"/>
      <c r="D101" s="278"/>
      <c r="E101" s="278"/>
      <c r="F101" s="278"/>
      <c r="G101" s="278"/>
      <c r="H101" s="278"/>
      <c r="I101" s="278"/>
      <c r="J101" s="278"/>
      <c r="K101" s="279"/>
    </row>
    <row r="102" spans="2:11" s="1" customFormat="1" ht="45" customHeight="1">
      <c r="B102" s="280"/>
      <c r="C102" s="281" t="s">
        <v>541</v>
      </c>
      <c r="D102" s="281"/>
      <c r="E102" s="281"/>
      <c r="F102" s="281"/>
      <c r="G102" s="281"/>
      <c r="H102" s="281"/>
      <c r="I102" s="281"/>
      <c r="J102" s="281"/>
      <c r="K102" s="282"/>
    </row>
    <row r="103" spans="2:11" s="1" customFormat="1" ht="17.25" customHeight="1">
      <c r="B103" s="280"/>
      <c r="C103" s="283" t="s">
        <v>496</v>
      </c>
      <c r="D103" s="283"/>
      <c r="E103" s="283"/>
      <c r="F103" s="283" t="s">
        <v>497</v>
      </c>
      <c r="G103" s="284"/>
      <c r="H103" s="283" t="s">
        <v>55</v>
      </c>
      <c r="I103" s="283" t="s">
        <v>58</v>
      </c>
      <c r="J103" s="283" t="s">
        <v>498</v>
      </c>
      <c r="K103" s="282"/>
    </row>
    <row r="104" spans="2:11" s="1" customFormat="1" ht="17.25" customHeight="1">
      <c r="B104" s="280"/>
      <c r="C104" s="285" t="s">
        <v>499</v>
      </c>
      <c r="D104" s="285"/>
      <c r="E104" s="285"/>
      <c r="F104" s="286" t="s">
        <v>500</v>
      </c>
      <c r="G104" s="287"/>
      <c r="H104" s="285"/>
      <c r="I104" s="285"/>
      <c r="J104" s="285" t="s">
        <v>501</v>
      </c>
      <c r="K104" s="282"/>
    </row>
    <row r="105" spans="2:11" s="1" customFormat="1" ht="5.25" customHeight="1">
      <c r="B105" s="280"/>
      <c r="C105" s="283"/>
      <c r="D105" s="283"/>
      <c r="E105" s="283"/>
      <c r="F105" s="283"/>
      <c r="G105" s="301"/>
      <c r="H105" s="283"/>
      <c r="I105" s="283"/>
      <c r="J105" s="283"/>
      <c r="K105" s="282"/>
    </row>
    <row r="106" spans="2:11" s="1" customFormat="1" ht="15" customHeight="1">
      <c r="B106" s="280"/>
      <c r="C106" s="268" t="s">
        <v>54</v>
      </c>
      <c r="D106" s="290"/>
      <c r="E106" s="290"/>
      <c r="F106" s="291" t="s">
        <v>502</v>
      </c>
      <c r="G106" s="268"/>
      <c r="H106" s="268" t="s">
        <v>542</v>
      </c>
      <c r="I106" s="268" t="s">
        <v>504</v>
      </c>
      <c r="J106" s="268">
        <v>20</v>
      </c>
      <c r="K106" s="282"/>
    </row>
    <row r="107" spans="2:11" s="1" customFormat="1" ht="15" customHeight="1">
      <c r="B107" s="280"/>
      <c r="C107" s="268" t="s">
        <v>505</v>
      </c>
      <c r="D107" s="268"/>
      <c r="E107" s="268"/>
      <c r="F107" s="291" t="s">
        <v>502</v>
      </c>
      <c r="G107" s="268"/>
      <c r="H107" s="268" t="s">
        <v>542</v>
      </c>
      <c r="I107" s="268" t="s">
        <v>504</v>
      </c>
      <c r="J107" s="268">
        <v>120</v>
      </c>
      <c r="K107" s="282"/>
    </row>
    <row r="108" spans="2:11" s="1" customFormat="1" ht="15" customHeight="1">
      <c r="B108" s="293"/>
      <c r="C108" s="268" t="s">
        <v>507</v>
      </c>
      <c r="D108" s="268"/>
      <c r="E108" s="268"/>
      <c r="F108" s="291" t="s">
        <v>508</v>
      </c>
      <c r="G108" s="268"/>
      <c r="H108" s="268" t="s">
        <v>542</v>
      </c>
      <c r="I108" s="268" t="s">
        <v>504</v>
      </c>
      <c r="J108" s="268">
        <v>50</v>
      </c>
      <c r="K108" s="282"/>
    </row>
    <row r="109" spans="2:11" s="1" customFormat="1" ht="15" customHeight="1">
      <c r="B109" s="293"/>
      <c r="C109" s="268" t="s">
        <v>510</v>
      </c>
      <c r="D109" s="268"/>
      <c r="E109" s="268"/>
      <c r="F109" s="291" t="s">
        <v>502</v>
      </c>
      <c r="G109" s="268"/>
      <c r="H109" s="268" t="s">
        <v>542</v>
      </c>
      <c r="I109" s="268" t="s">
        <v>512</v>
      </c>
      <c r="J109" s="268"/>
      <c r="K109" s="282"/>
    </row>
    <row r="110" spans="2:11" s="1" customFormat="1" ht="15" customHeight="1">
      <c r="B110" s="293"/>
      <c r="C110" s="268" t="s">
        <v>521</v>
      </c>
      <c r="D110" s="268"/>
      <c r="E110" s="268"/>
      <c r="F110" s="291" t="s">
        <v>508</v>
      </c>
      <c r="G110" s="268"/>
      <c r="H110" s="268" t="s">
        <v>542</v>
      </c>
      <c r="I110" s="268" t="s">
        <v>504</v>
      </c>
      <c r="J110" s="268">
        <v>50</v>
      </c>
      <c r="K110" s="282"/>
    </row>
    <row r="111" spans="2:11" s="1" customFormat="1" ht="15" customHeight="1">
      <c r="B111" s="293"/>
      <c r="C111" s="268" t="s">
        <v>529</v>
      </c>
      <c r="D111" s="268"/>
      <c r="E111" s="268"/>
      <c r="F111" s="291" t="s">
        <v>508</v>
      </c>
      <c r="G111" s="268"/>
      <c r="H111" s="268" t="s">
        <v>542</v>
      </c>
      <c r="I111" s="268" t="s">
        <v>504</v>
      </c>
      <c r="J111" s="268">
        <v>50</v>
      </c>
      <c r="K111" s="282"/>
    </row>
    <row r="112" spans="2:11" s="1" customFormat="1" ht="15" customHeight="1">
      <c r="B112" s="293"/>
      <c r="C112" s="268" t="s">
        <v>527</v>
      </c>
      <c r="D112" s="268"/>
      <c r="E112" s="268"/>
      <c r="F112" s="291" t="s">
        <v>508</v>
      </c>
      <c r="G112" s="268"/>
      <c r="H112" s="268" t="s">
        <v>542</v>
      </c>
      <c r="I112" s="268" t="s">
        <v>504</v>
      </c>
      <c r="J112" s="268">
        <v>50</v>
      </c>
      <c r="K112" s="282"/>
    </row>
    <row r="113" spans="2:11" s="1" customFormat="1" ht="15" customHeight="1">
      <c r="B113" s="293"/>
      <c r="C113" s="268" t="s">
        <v>54</v>
      </c>
      <c r="D113" s="268"/>
      <c r="E113" s="268"/>
      <c r="F113" s="291" t="s">
        <v>502</v>
      </c>
      <c r="G113" s="268"/>
      <c r="H113" s="268" t="s">
        <v>543</v>
      </c>
      <c r="I113" s="268" t="s">
        <v>504</v>
      </c>
      <c r="J113" s="268">
        <v>20</v>
      </c>
      <c r="K113" s="282"/>
    </row>
    <row r="114" spans="2:11" s="1" customFormat="1" ht="15" customHeight="1">
      <c r="B114" s="293"/>
      <c r="C114" s="268" t="s">
        <v>544</v>
      </c>
      <c r="D114" s="268"/>
      <c r="E114" s="268"/>
      <c r="F114" s="291" t="s">
        <v>502</v>
      </c>
      <c r="G114" s="268"/>
      <c r="H114" s="268" t="s">
        <v>545</v>
      </c>
      <c r="I114" s="268" t="s">
        <v>504</v>
      </c>
      <c r="J114" s="268">
        <v>120</v>
      </c>
      <c r="K114" s="282"/>
    </row>
    <row r="115" spans="2:11" s="1" customFormat="1" ht="15" customHeight="1">
      <c r="B115" s="293"/>
      <c r="C115" s="268" t="s">
        <v>39</v>
      </c>
      <c r="D115" s="268"/>
      <c r="E115" s="268"/>
      <c r="F115" s="291" t="s">
        <v>502</v>
      </c>
      <c r="G115" s="268"/>
      <c r="H115" s="268" t="s">
        <v>546</v>
      </c>
      <c r="I115" s="268" t="s">
        <v>537</v>
      </c>
      <c r="J115" s="268"/>
      <c r="K115" s="282"/>
    </row>
    <row r="116" spans="2:11" s="1" customFormat="1" ht="15" customHeight="1">
      <c r="B116" s="293"/>
      <c r="C116" s="268" t="s">
        <v>49</v>
      </c>
      <c r="D116" s="268"/>
      <c r="E116" s="268"/>
      <c r="F116" s="291" t="s">
        <v>502</v>
      </c>
      <c r="G116" s="268"/>
      <c r="H116" s="268" t="s">
        <v>547</v>
      </c>
      <c r="I116" s="268" t="s">
        <v>537</v>
      </c>
      <c r="J116" s="268"/>
      <c r="K116" s="282"/>
    </row>
    <row r="117" spans="2:11" s="1" customFormat="1" ht="15" customHeight="1">
      <c r="B117" s="293"/>
      <c r="C117" s="268" t="s">
        <v>58</v>
      </c>
      <c r="D117" s="268"/>
      <c r="E117" s="268"/>
      <c r="F117" s="291" t="s">
        <v>502</v>
      </c>
      <c r="G117" s="268"/>
      <c r="H117" s="268" t="s">
        <v>548</v>
      </c>
      <c r="I117" s="268" t="s">
        <v>549</v>
      </c>
      <c r="J117" s="268"/>
      <c r="K117" s="282"/>
    </row>
    <row r="118" spans="2:11" s="1" customFormat="1" ht="15" customHeight="1">
      <c r="B118" s="296"/>
      <c r="C118" s="302"/>
      <c r="D118" s="302"/>
      <c r="E118" s="302"/>
      <c r="F118" s="302"/>
      <c r="G118" s="302"/>
      <c r="H118" s="302"/>
      <c r="I118" s="302"/>
      <c r="J118" s="302"/>
      <c r="K118" s="298"/>
    </row>
    <row r="119" spans="2:11" s="1" customFormat="1" ht="18.75" customHeight="1">
      <c r="B119" s="303"/>
      <c r="C119" s="304"/>
      <c r="D119" s="304"/>
      <c r="E119" s="304"/>
      <c r="F119" s="305"/>
      <c r="G119" s="304"/>
      <c r="H119" s="304"/>
      <c r="I119" s="304"/>
      <c r="J119" s="304"/>
      <c r="K119" s="303"/>
    </row>
    <row r="120" spans="2:11" s="1" customFormat="1" ht="18.75" customHeight="1">
      <c r="B120" s="276"/>
      <c r="C120" s="276"/>
      <c r="D120" s="276"/>
      <c r="E120" s="276"/>
      <c r="F120" s="276"/>
      <c r="G120" s="276"/>
      <c r="H120" s="276"/>
      <c r="I120" s="276"/>
      <c r="J120" s="276"/>
      <c r="K120" s="276"/>
    </row>
    <row r="121" spans="2:11" s="1" customFormat="1" ht="7.5" customHeight="1">
      <c r="B121" s="306"/>
      <c r="C121" s="307"/>
      <c r="D121" s="307"/>
      <c r="E121" s="307"/>
      <c r="F121" s="307"/>
      <c r="G121" s="307"/>
      <c r="H121" s="307"/>
      <c r="I121" s="307"/>
      <c r="J121" s="307"/>
      <c r="K121" s="308"/>
    </row>
    <row r="122" spans="2:11" s="1" customFormat="1" ht="45" customHeight="1">
      <c r="B122" s="309"/>
      <c r="C122" s="259" t="s">
        <v>550</v>
      </c>
      <c r="D122" s="259"/>
      <c r="E122" s="259"/>
      <c r="F122" s="259"/>
      <c r="G122" s="259"/>
      <c r="H122" s="259"/>
      <c r="I122" s="259"/>
      <c r="J122" s="259"/>
      <c r="K122" s="310"/>
    </row>
    <row r="123" spans="2:11" s="1" customFormat="1" ht="17.25" customHeight="1">
      <c r="B123" s="311"/>
      <c r="C123" s="283" t="s">
        <v>496</v>
      </c>
      <c r="D123" s="283"/>
      <c r="E123" s="283"/>
      <c r="F123" s="283" t="s">
        <v>497</v>
      </c>
      <c r="G123" s="284"/>
      <c r="H123" s="283" t="s">
        <v>55</v>
      </c>
      <c r="I123" s="283" t="s">
        <v>58</v>
      </c>
      <c r="J123" s="283" t="s">
        <v>498</v>
      </c>
      <c r="K123" s="312"/>
    </row>
    <row r="124" spans="2:11" s="1" customFormat="1" ht="17.25" customHeight="1">
      <c r="B124" s="311"/>
      <c r="C124" s="285" t="s">
        <v>499</v>
      </c>
      <c r="D124" s="285"/>
      <c r="E124" s="285"/>
      <c r="F124" s="286" t="s">
        <v>500</v>
      </c>
      <c r="G124" s="287"/>
      <c r="H124" s="285"/>
      <c r="I124" s="285"/>
      <c r="J124" s="285" t="s">
        <v>501</v>
      </c>
      <c r="K124" s="312"/>
    </row>
    <row r="125" spans="2:11" s="1" customFormat="1" ht="5.25" customHeight="1">
      <c r="B125" s="313"/>
      <c r="C125" s="288"/>
      <c r="D125" s="288"/>
      <c r="E125" s="288"/>
      <c r="F125" s="288"/>
      <c r="G125" s="314"/>
      <c r="H125" s="288"/>
      <c r="I125" s="288"/>
      <c r="J125" s="288"/>
      <c r="K125" s="315"/>
    </row>
    <row r="126" spans="2:11" s="1" customFormat="1" ht="15" customHeight="1">
      <c r="B126" s="313"/>
      <c r="C126" s="268" t="s">
        <v>505</v>
      </c>
      <c r="D126" s="290"/>
      <c r="E126" s="290"/>
      <c r="F126" s="291" t="s">
        <v>502</v>
      </c>
      <c r="G126" s="268"/>
      <c r="H126" s="268" t="s">
        <v>542</v>
      </c>
      <c r="I126" s="268" t="s">
        <v>504</v>
      </c>
      <c r="J126" s="268">
        <v>120</v>
      </c>
      <c r="K126" s="316"/>
    </row>
    <row r="127" spans="2:11" s="1" customFormat="1" ht="15" customHeight="1">
      <c r="B127" s="313"/>
      <c r="C127" s="268" t="s">
        <v>551</v>
      </c>
      <c r="D127" s="268"/>
      <c r="E127" s="268"/>
      <c r="F127" s="291" t="s">
        <v>502</v>
      </c>
      <c r="G127" s="268"/>
      <c r="H127" s="268" t="s">
        <v>552</v>
      </c>
      <c r="I127" s="268" t="s">
        <v>504</v>
      </c>
      <c r="J127" s="268" t="s">
        <v>553</v>
      </c>
      <c r="K127" s="316"/>
    </row>
    <row r="128" spans="2:11" s="1" customFormat="1" ht="15" customHeight="1">
      <c r="B128" s="313"/>
      <c r="C128" s="268" t="s">
        <v>450</v>
      </c>
      <c r="D128" s="268"/>
      <c r="E128" s="268"/>
      <c r="F128" s="291" t="s">
        <v>502</v>
      </c>
      <c r="G128" s="268"/>
      <c r="H128" s="268" t="s">
        <v>554</v>
      </c>
      <c r="I128" s="268" t="s">
        <v>504</v>
      </c>
      <c r="J128" s="268" t="s">
        <v>553</v>
      </c>
      <c r="K128" s="316"/>
    </row>
    <row r="129" spans="2:11" s="1" customFormat="1" ht="15" customHeight="1">
      <c r="B129" s="313"/>
      <c r="C129" s="268" t="s">
        <v>513</v>
      </c>
      <c r="D129" s="268"/>
      <c r="E129" s="268"/>
      <c r="F129" s="291" t="s">
        <v>508</v>
      </c>
      <c r="G129" s="268"/>
      <c r="H129" s="268" t="s">
        <v>514</v>
      </c>
      <c r="I129" s="268" t="s">
        <v>504</v>
      </c>
      <c r="J129" s="268">
        <v>15</v>
      </c>
      <c r="K129" s="316"/>
    </row>
    <row r="130" spans="2:11" s="1" customFormat="1" ht="15" customHeight="1">
      <c r="B130" s="313"/>
      <c r="C130" s="294" t="s">
        <v>515</v>
      </c>
      <c r="D130" s="294"/>
      <c r="E130" s="294"/>
      <c r="F130" s="295" t="s">
        <v>508</v>
      </c>
      <c r="G130" s="294"/>
      <c r="H130" s="294" t="s">
        <v>516</v>
      </c>
      <c r="I130" s="294" t="s">
        <v>504</v>
      </c>
      <c r="J130" s="294">
        <v>15</v>
      </c>
      <c r="K130" s="316"/>
    </row>
    <row r="131" spans="2:11" s="1" customFormat="1" ht="15" customHeight="1">
      <c r="B131" s="313"/>
      <c r="C131" s="294" t="s">
        <v>517</v>
      </c>
      <c r="D131" s="294"/>
      <c r="E131" s="294"/>
      <c r="F131" s="295" t="s">
        <v>508</v>
      </c>
      <c r="G131" s="294"/>
      <c r="H131" s="294" t="s">
        <v>518</v>
      </c>
      <c r="I131" s="294" t="s">
        <v>504</v>
      </c>
      <c r="J131" s="294">
        <v>20</v>
      </c>
      <c r="K131" s="316"/>
    </row>
    <row r="132" spans="2:11" s="1" customFormat="1" ht="15" customHeight="1">
      <c r="B132" s="313"/>
      <c r="C132" s="294" t="s">
        <v>519</v>
      </c>
      <c r="D132" s="294"/>
      <c r="E132" s="294"/>
      <c r="F132" s="295" t="s">
        <v>508</v>
      </c>
      <c r="G132" s="294"/>
      <c r="H132" s="294" t="s">
        <v>520</v>
      </c>
      <c r="I132" s="294" t="s">
        <v>504</v>
      </c>
      <c r="J132" s="294">
        <v>20</v>
      </c>
      <c r="K132" s="316"/>
    </row>
    <row r="133" spans="2:11" s="1" customFormat="1" ht="15" customHeight="1">
      <c r="B133" s="313"/>
      <c r="C133" s="268" t="s">
        <v>507</v>
      </c>
      <c r="D133" s="268"/>
      <c r="E133" s="268"/>
      <c r="F133" s="291" t="s">
        <v>508</v>
      </c>
      <c r="G133" s="268"/>
      <c r="H133" s="268" t="s">
        <v>542</v>
      </c>
      <c r="I133" s="268" t="s">
        <v>504</v>
      </c>
      <c r="J133" s="268">
        <v>50</v>
      </c>
      <c r="K133" s="316"/>
    </row>
    <row r="134" spans="2:11" s="1" customFormat="1" ht="15" customHeight="1">
      <c r="B134" s="313"/>
      <c r="C134" s="268" t="s">
        <v>521</v>
      </c>
      <c r="D134" s="268"/>
      <c r="E134" s="268"/>
      <c r="F134" s="291" t="s">
        <v>508</v>
      </c>
      <c r="G134" s="268"/>
      <c r="H134" s="268" t="s">
        <v>542</v>
      </c>
      <c r="I134" s="268" t="s">
        <v>504</v>
      </c>
      <c r="J134" s="268">
        <v>50</v>
      </c>
      <c r="K134" s="316"/>
    </row>
    <row r="135" spans="2:11" s="1" customFormat="1" ht="15" customHeight="1">
      <c r="B135" s="313"/>
      <c r="C135" s="268" t="s">
        <v>527</v>
      </c>
      <c r="D135" s="268"/>
      <c r="E135" s="268"/>
      <c r="F135" s="291" t="s">
        <v>508</v>
      </c>
      <c r="G135" s="268"/>
      <c r="H135" s="268" t="s">
        <v>542</v>
      </c>
      <c r="I135" s="268" t="s">
        <v>504</v>
      </c>
      <c r="J135" s="268">
        <v>50</v>
      </c>
      <c r="K135" s="316"/>
    </row>
    <row r="136" spans="2:11" s="1" customFormat="1" ht="15" customHeight="1">
      <c r="B136" s="313"/>
      <c r="C136" s="268" t="s">
        <v>529</v>
      </c>
      <c r="D136" s="268"/>
      <c r="E136" s="268"/>
      <c r="F136" s="291" t="s">
        <v>508</v>
      </c>
      <c r="G136" s="268"/>
      <c r="H136" s="268" t="s">
        <v>542</v>
      </c>
      <c r="I136" s="268" t="s">
        <v>504</v>
      </c>
      <c r="J136" s="268">
        <v>50</v>
      </c>
      <c r="K136" s="316"/>
    </row>
    <row r="137" spans="2:11" s="1" customFormat="1" ht="15" customHeight="1">
      <c r="B137" s="313"/>
      <c r="C137" s="268" t="s">
        <v>530</v>
      </c>
      <c r="D137" s="268"/>
      <c r="E137" s="268"/>
      <c r="F137" s="291" t="s">
        <v>508</v>
      </c>
      <c r="G137" s="268"/>
      <c r="H137" s="268" t="s">
        <v>555</v>
      </c>
      <c r="I137" s="268" t="s">
        <v>504</v>
      </c>
      <c r="J137" s="268">
        <v>255</v>
      </c>
      <c r="K137" s="316"/>
    </row>
    <row r="138" spans="2:11" s="1" customFormat="1" ht="15" customHeight="1">
      <c r="B138" s="313"/>
      <c r="C138" s="268" t="s">
        <v>532</v>
      </c>
      <c r="D138" s="268"/>
      <c r="E138" s="268"/>
      <c r="F138" s="291" t="s">
        <v>502</v>
      </c>
      <c r="G138" s="268"/>
      <c r="H138" s="268" t="s">
        <v>556</v>
      </c>
      <c r="I138" s="268" t="s">
        <v>534</v>
      </c>
      <c r="J138" s="268"/>
      <c r="K138" s="316"/>
    </row>
    <row r="139" spans="2:11" s="1" customFormat="1" ht="15" customHeight="1">
      <c r="B139" s="313"/>
      <c r="C139" s="268" t="s">
        <v>535</v>
      </c>
      <c r="D139" s="268"/>
      <c r="E139" s="268"/>
      <c r="F139" s="291" t="s">
        <v>502</v>
      </c>
      <c r="G139" s="268"/>
      <c r="H139" s="268" t="s">
        <v>557</v>
      </c>
      <c r="I139" s="268" t="s">
        <v>537</v>
      </c>
      <c r="J139" s="268"/>
      <c r="K139" s="316"/>
    </row>
    <row r="140" spans="2:11" s="1" customFormat="1" ht="15" customHeight="1">
      <c r="B140" s="313"/>
      <c r="C140" s="268" t="s">
        <v>538</v>
      </c>
      <c r="D140" s="268"/>
      <c r="E140" s="268"/>
      <c r="F140" s="291" t="s">
        <v>502</v>
      </c>
      <c r="G140" s="268"/>
      <c r="H140" s="268" t="s">
        <v>538</v>
      </c>
      <c r="I140" s="268" t="s">
        <v>537</v>
      </c>
      <c r="J140" s="268"/>
      <c r="K140" s="316"/>
    </row>
    <row r="141" spans="2:11" s="1" customFormat="1" ht="15" customHeight="1">
      <c r="B141" s="313"/>
      <c r="C141" s="268" t="s">
        <v>39</v>
      </c>
      <c r="D141" s="268"/>
      <c r="E141" s="268"/>
      <c r="F141" s="291" t="s">
        <v>502</v>
      </c>
      <c r="G141" s="268"/>
      <c r="H141" s="268" t="s">
        <v>558</v>
      </c>
      <c r="I141" s="268" t="s">
        <v>537</v>
      </c>
      <c r="J141" s="268"/>
      <c r="K141" s="316"/>
    </row>
    <row r="142" spans="2:11" s="1" customFormat="1" ht="15" customHeight="1">
      <c r="B142" s="313"/>
      <c r="C142" s="268" t="s">
        <v>559</v>
      </c>
      <c r="D142" s="268"/>
      <c r="E142" s="268"/>
      <c r="F142" s="291" t="s">
        <v>502</v>
      </c>
      <c r="G142" s="268"/>
      <c r="H142" s="268" t="s">
        <v>560</v>
      </c>
      <c r="I142" s="268" t="s">
        <v>537</v>
      </c>
      <c r="J142" s="268"/>
      <c r="K142" s="316"/>
    </row>
    <row r="143" spans="2:11" s="1" customFormat="1" ht="15" customHeight="1">
      <c r="B143" s="317"/>
      <c r="C143" s="318"/>
      <c r="D143" s="318"/>
      <c r="E143" s="318"/>
      <c r="F143" s="318"/>
      <c r="G143" s="318"/>
      <c r="H143" s="318"/>
      <c r="I143" s="318"/>
      <c r="J143" s="318"/>
      <c r="K143" s="319"/>
    </row>
    <row r="144" spans="2:11" s="1" customFormat="1" ht="18.75" customHeight="1">
      <c r="B144" s="304"/>
      <c r="C144" s="304"/>
      <c r="D144" s="304"/>
      <c r="E144" s="304"/>
      <c r="F144" s="305"/>
      <c r="G144" s="304"/>
      <c r="H144" s="304"/>
      <c r="I144" s="304"/>
      <c r="J144" s="304"/>
      <c r="K144" s="304"/>
    </row>
    <row r="145" spans="2:11" s="1" customFormat="1" ht="18.75" customHeight="1">
      <c r="B145" s="276"/>
      <c r="C145" s="276"/>
      <c r="D145" s="276"/>
      <c r="E145" s="276"/>
      <c r="F145" s="276"/>
      <c r="G145" s="276"/>
      <c r="H145" s="276"/>
      <c r="I145" s="276"/>
      <c r="J145" s="276"/>
      <c r="K145" s="276"/>
    </row>
    <row r="146" spans="2:11" s="1" customFormat="1" ht="7.5" customHeight="1">
      <c r="B146" s="277"/>
      <c r="C146" s="278"/>
      <c r="D146" s="278"/>
      <c r="E146" s="278"/>
      <c r="F146" s="278"/>
      <c r="G146" s="278"/>
      <c r="H146" s="278"/>
      <c r="I146" s="278"/>
      <c r="J146" s="278"/>
      <c r="K146" s="279"/>
    </row>
    <row r="147" spans="2:11" s="1" customFormat="1" ht="45" customHeight="1">
      <c r="B147" s="280"/>
      <c r="C147" s="281" t="s">
        <v>561</v>
      </c>
      <c r="D147" s="281"/>
      <c r="E147" s="281"/>
      <c r="F147" s="281"/>
      <c r="G147" s="281"/>
      <c r="H147" s="281"/>
      <c r="I147" s="281"/>
      <c r="J147" s="281"/>
      <c r="K147" s="282"/>
    </row>
    <row r="148" spans="2:11" s="1" customFormat="1" ht="17.25" customHeight="1">
      <c r="B148" s="280"/>
      <c r="C148" s="283" t="s">
        <v>496</v>
      </c>
      <c r="D148" s="283"/>
      <c r="E148" s="283"/>
      <c r="F148" s="283" t="s">
        <v>497</v>
      </c>
      <c r="G148" s="284"/>
      <c r="H148" s="283" t="s">
        <v>55</v>
      </c>
      <c r="I148" s="283" t="s">
        <v>58</v>
      </c>
      <c r="J148" s="283" t="s">
        <v>498</v>
      </c>
      <c r="K148" s="282"/>
    </row>
    <row r="149" spans="2:11" s="1" customFormat="1" ht="17.25" customHeight="1">
      <c r="B149" s="280"/>
      <c r="C149" s="285" t="s">
        <v>499</v>
      </c>
      <c r="D149" s="285"/>
      <c r="E149" s="285"/>
      <c r="F149" s="286" t="s">
        <v>500</v>
      </c>
      <c r="G149" s="287"/>
      <c r="H149" s="285"/>
      <c r="I149" s="285"/>
      <c r="J149" s="285" t="s">
        <v>501</v>
      </c>
      <c r="K149" s="282"/>
    </row>
    <row r="150" spans="2:11" s="1" customFormat="1" ht="5.25" customHeight="1">
      <c r="B150" s="293"/>
      <c r="C150" s="288"/>
      <c r="D150" s="288"/>
      <c r="E150" s="288"/>
      <c r="F150" s="288"/>
      <c r="G150" s="289"/>
      <c r="H150" s="288"/>
      <c r="I150" s="288"/>
      <c r="J150" s="288"/>
      <c r="K150" s="316"/>
    </row>
    <row r="151" spans="2:11" s="1" customFormat="1" ht="15" customHeight="1">
      <c r="B151" s="293"/>
      <c r="C151" s="320" t="s">
        <v>505</v>
      </c>
      <c r="D151" s="268"/>
      <c r="E151" s="268"/>
      <c r="F151" s="321" t="s">
        <v>502</v>
      </c>
      <c r="G151" s="268"/>
      <c r="H151" s="320" t="s">
        <v>542</v>
      </c>
      <c r="I151" s="320" t="s">
        <v>504</v>
      </c>
      <c r="J151" s="320">
        <v>120</v>
      </c>
      <c r="K151" s="316"/>
    </row>
    <row r="152" spans="2:11" s="1" customFormat="1" ht="15" customHeight="1">
      <c r="B152" s="293"/>
      <c r="C152" s="320" t="s">
        <v>551</v>
      </c>
      <c r="D152" s="268"/>
      <c r="E152" s="268"/>
      <c r="F152" s="321" t="s">
        <v>502</v>
      </c>
      <c r="G152" s="268"/>
      <c r="H152" s="320" t="s">
        <v>562</v>
      </c>
      <c r="I152" s="320" t="s">
        <v>504</v>
      </c>
      <c r="J152" s="320" t="s">
        <v>553</v>
      </c>
      <c r="K152" s="316"/>
    </row>
    <row r="153" spans="2:11" s="1" customFormat="1" ht="15" customHeight="1">
      <c r="B153" s="293"/>
      <c r="C153" s="320" t="s">
        <v>450</v>
      </c>
      <c r="D153" s="268"/>
      <c r="E153" s="268"/>
      <c r="F153" s="321" t="s">
        <v>502</v>
      </c>
      <c r="G153" s="268"/>
      <c r="H153" s="320" t="s">
        <v>563</v>
      </c>
      <c r="I153" s="320" t="s">
        <v>504</v>
      </c>
      <c r="J153" s="320" t="s">
        <v>553</v>
      </c>
      <c r="K153" s="316"/>
    </row>
    <row r="154" spans="2:11" s="1" customFormat="1" ht="15" customHeight="1">
      <c r="B154" s="293"/>
      <c r="C154" s="320" t="s">
        <v>507</v>
      </c>
      <c r="D154" s="268"/>
      <c r="E154" s="268"/>
      <c r="F154" s="321" t="s">
        <v>508</v>
      </c>
      <c r="G154" s="268"/>
      <c r="H154" s="320" t="s">
        <v>542</v>
      </c>
      <c r="I154" s="320" t="s">
        <v>504</v>
      </c>
      <c r="J154" s="320">
        <v>50</v>
      </c>
      <c r="K154" s="316"/>
    </row>
    <row r="155" spans="2:11" s="1" customFormat="1" ht="15" customHeight="1">
      <c r="B155" s="293"/>
      <c r="C155" s="320" t="s">
        <v>510</v>
      </c>
      <c r="D155" s="268"/>
      <c r="E155" s="268"/>
      <c r="F155" s="321" t="s">
        <v>502</v>
      </c>
      <c r="G155" s="268"/>
      <c r="H155" s="320" t="s">
        <v>542</v>
      </c>
      <c r="I155" s="320" t="s">
        <v>512</v>
      </c>
      <c r="J155" s="320"/>
      <c r="K155" s="316"/>
    </row>
    <row r="156" spans="2:11" s="1" customFormat="1" ht="15" customHeight="1">
      <c r="B156" s="293"/>
      <c r="C156" s="320" t="s">
        <v>521</v>
      </c>
      <c r="D156" s="268"/>
      <c r="E156" s="268"/>
      <c r="F156" s="321" t="s">
        <v>508</v>
      </c>
      <c r="G156" s="268"/>
      <c r="H156" s="320" t="s">
        <v>542</v>
      </c>
      <c r="I156" s="320" t="s">
        <v>504</v>
      </c>
      <c r="J156" s="320">
        <v>50</v>
      </c>
      <c r="K156" s="316"/>
    </row>
    <row r="157" spans="2:11" s="1" customFormat="1" ht="15" customHeight="1">
      <c r="B157" s="293"/>
      <c r="C157" s="320" t="s">
        <v>529</v>
      </c>
      <c r="D157" s="268"/>
      <c r="E157" s="268"/>
      <c r="F157" s="321" t="s">
        <v>508</v>
      </c>
      <c r="G157" s="268"/>
      <c r="H157" s="320" t="s">
        <v>542</v>
      </c>
      <c r="I157" s="320" t="s">
        <v>504</v>
      </c>
      <c r="J157" s="320">
        <v>50</v>
      </c>
      <c r="K157" s="316"/>
    </row>
    <row r="158" spans="2:11" s="1" customFormat="1" ht="15" customHeight="1">
      <c r="B158" s="293"/>
      <c r="C158" s="320" t="s">
        <v>527</v>
      </c>
      <c r="D158" s="268"/>
      <c r="E158" s="268"/>
      <c r="F158" s="321" t="s">
        <v>508</v>
      </c>
      <c r="G158" s="268"/>
      <c r="H158" s="320" t="s">
        <v>542</v>
      </c>
      <c r="I158" s="320" t="s">
        <v>504</v>
      </c>
      <c r="J158" s="320">
        <v>50</v>
      </c>
      <c r="K158" s="316"/>
    </row>
    <row r="159" spans="2:11" s="1" customFormat="1" ht="15" customHeight="1">
      <c r="B159" s="293"/>
      <c r="C159" s="320" t="s">
        <v>89</v>
      </c>
      <c r="D159" s="268"/>
      <c r="E159" s="268"/>
      <c r="F159" s="321" t="s">
        <v>502</v>
      </c>
      <c r="G159" s="268"/>
      <c r="H159" s="320" t="s">
        <v>564</v>
      </c>
      <c r="I159" s="320" t="s">
        <v>504</v>
      </c>
      <c r="J159" s="320" t="s">
        <v>565</v>
      </c>
      <c r="K159" s="316"/>
    </row>
    <row r="160" spans="2:11" s="1" customFormat="1" ht="15" customHeight="1">
      <c r="B160" s="293"/>
      <c r="C160" s="320" t="s">
        <v>566</v>
      </c>
      <c r="D160" s="268"/>
      <c r="E160" s="268"/>
      <c r="F160" s="321" t="s">
        <v>502</v>
      </c>
      <c r="G160" s="268"/>
      <c r="H160" s="320" t="s">
        <v>567</v>
      </c>
      <c r="I160" s="320" t="s">
        <v>537</v>
      </c>
      <c r="J160" s="320"/>
      <c r="K160" s="316"/>
    </row>
    <row r="161" spans="2:11" s="1" customFormat="1" ht="15" customHeight="1">
      <c r="B161" s="322"/>
      <c r="C161" s="302"/>
      <c r="D161" s="302"/>
      <c r="E161" s="302"/>
      <c r="F161" s="302"/>
      <c r="G161" s="302"/>
      <c r="H161" s="302"/>
      <c r="I161" s="302"/>
      <c r="J161" s="302"/>
      <c r="K161" s="323"/>
    </row>
    <row r="162" spans="2:11" s="1" customFormat="1" ht="18.75" customHeight="1">
      <c r="B162" s="304"/>
      <c r="C162" s="314"/>
      <c r="D162" s="314"/>
      <c r="E162" s="314"/>
      <c r="F162" s="324"/>
      <c r="G162" s="314"/>
      <c r="H162" s="314"/>
      <c r="I162" s="314"/>
      <c r="J162" s="314"/>
      <c r="K162" s="304"/>
    </row>
    <row r="163" spans="2:11" s="1" customFormat="1" ht="18.75" customHeight="1">
      <c r="B163" s="276"/>
      <c r="C163" s="276"/>
      <c r="D163" s="276"/>
      <c r="E163" s="276"/>
      <c r="F163" s="276"/>
      <c r="G163" s="276"/>
      <c r="H163" s="276"/>
      <c r="I163" s="276"/>
      <c r="J163" s="276"/>
      <c r="K163" s="276"/>
    </row>
    <row r="164" spans="2:11" s="1" customFormat="1" ht="7.5" customHeight="1">
      <c r="B164" s="255"/>
      <c r="C164" s="256"/>
      <c r="D164" s="256"/>
      <c r="E164" s="256"/>
      <c r="F164" s="256"/>
      <c r="G164" s="256"/>
      <c r="H164" s="256"/>
      <c r="I164" s="256"/>
      <c r="J164" s="256"/>
      <c r="K164" s="257"/>
    </row>
    <row r="165" spans="2:11" s="1" customFormat="1" ht="45" customHeight="1">
      <c r="B165" s="258"/>
      <c r="C165" s="259" t="s">
        <v>568</v>
      </c>
      <c r="D165" s="259"/>
      <c r="E165" s="259"/>
      <c r="F165" s="259"/>
      <c r="G165" s="259"/>
      <c r="H165" s="259"/>
      <c r="I165" s="259"/>
      <c r="J165" s="259"/>
      <c r="K165" s="260"/>
    </row>
    <row r="166" spans="2:11" s="1" customFormat="1" ht="17.25" customHeight="1">
      <c r="B166" s="258"/>
      <c r="C166" s="283" t="s">
        <v>496</v>
      </c>
      <c r="D166" s="283"/>
      <c r="E166" s="283"/>
      <c r="F166" s="283" t="s">
        <v>497</v>
      </c>
      <c r="G166" s="325"/>
      <c r="H166" s="326" t="s">
        <v>55</v>
      </c>
      <c r="I166" s="326" t="s">
        <v>58</v>
      </c>
      <c r="J166" s="283" t="s">
        <v>498</v>
      </c>
      <c r="K166" s="260"/>
    </row>
    <row r="167" spans="2:11" s="1" customFormat="1" ht="17.25" customHeight="1">
      <c r="B167" s="261"/>
      <c r="C167" s="285" t="s">
        <v>499</v>
      </c>
      <c r="D167" s="285"/>
      <c r="E167" s="285"/>
      <c r="F167" s="286" t="s">
        <v>500</v>
      </c>
      <c r="G167" s="327"/>
      <c r="H167" s="328"/>
      <c r="I167" s="328"/>
      <c r="J167" s="285" t="s">
        <v>501</v>
      </c>
      <c r="K167" s="263"/>
    </row>
    <row r="168" spans="2:11" s="1" customFormat="1" ht="5.25" customHeight="1">
      <c r="B168" s="293"/>
      <c r="C168" s="288"/>
      <c r="D168" s="288"/>
      <c r="E168" s="288"/>
      <c r="F168" s="288"/>
      <c r="G168" s="289"/>
      <c r="H168" s="288"/>
      <c r="I168" s="288"/>
      <c r="J168" s="288"/>
      <c r="K168" s="316"/>
    </row>
    <row r="169" spans="2:11" s="1" customFormat="1" ht="15" customHeight="1">
      <c r="B169" s="293"/>
      <c r="C169" s="268" t="s">
        <v>505</v>
      </c>
      <c r="D169" s="268"/>
      <c r="E169" s="268"/>
      <c r="F169" s="291" t="s">
        <v>502</v>
      </c>
      <c r="G169" s="268"/>
      <c r="H169" s="268" t="s">
        <v>542</v>
      </c>
      <c r="I169" s="268" t="s">
        <v>504</v>
      </c>
      <c r="J169" s="268">
        <v>120</v>
      </c>
      <c r="K169" s="316"/>
    </row>
    <row r="170" spans="2:11" s="1" customFormat="1" ht="15" customHeight="1">
      <c r="B170" s="293"/>
      <c r="C170" s="268" t="s">
        <v>551</v>
      </c>
      <c r="D170" s="268"/>
      <c r="E170" s="268"/>
      <c r="F170" s="291" t="s">
        <v>502</v>
      </c>
      <c r="G170" s="268"/>
      <c r="H170" s="268" t="s">
        <v>552</v>
      </c>
      <c r="I170" s="268" t="s">
        <v>504</v>
      </c>
      <c r="J170" s="268" t="s">
        <v>553</v>
      </c>
      <c r="K170" s="316"/>
    </row>
    <row r="171" spans="2:11" s="1" customFormat="1" ht="15" customHeight="1">
      <c r="B171" s="293"/>
      <c r="C171" s="268" t="s">
        <v>450</v>
      </c>
      <c r="D171" s="268"/>
      <c r="E171" s="268"/>
      <c r="F171" s="291" t="s">
        <v>502</v>
      </c>
      <c r="G171" s="268"/>
      <c r="H171" s="268" t="s">
        <v>569</v>
      </c>
      <c r="I171" s="268" t="s">
        <v>504</v>
      </c>
      <c r="J171" s="268" t="s">
        <v>553</v>
      </c>
      <c r="K171" s="316"/>
    </row>
    <row r="172" spans="2:11" s="1" customFormat="1" ht="15" customHeight="1">
      <c r="B172" s="293"/>
      <c r="C172" s="268" t="s">
        <v>507</v>
      </c>
      <c r="D172" s="268"/>
      <c r="E172" s="268"/>
      <c r="F172" s="291" t="s">
        <v>508</v>
      </c>
      <c r="G172" s="268"/>
      <c r="H172" s="268" t="s">
        <v>569</v>
      </c>
      <c r="I172" s="268" t="s">
        <v>504</v>
      </c>
      <c r="J172" s="268">
        <v>50</v>
      </c>
      <c r="K172" s="316"/>
    </row>
    <row r="173" spans="2:11" s="1" customFormat="1" ht="15" customHeight="1">
      <c r="B173" s="293"/>
      <c r="C173" s="268" t="s">
        <v>510</v>
      </c>
      <c r="D173" s="268"/>
      <c r="E173" s="268"/>
      <c r="F173" s="291" t="s">
        <v>502</v>
      </c>
      <c r="G173" s="268"/>
      <c r="H173" s="268" t="s">
        <v>569</v>
      </c>
      <c r="I173" s="268" t="s">
        <v>512</v>
      </c>
      <c r="J173" s="268"/>
      <c r="K173" s="316"/>
    </row>
    <row r="174" spans="2:11" s="1" customFormat="1" ht="15" customHeight="1">
      <c r="B174" s="293"/>
      <c r="C174" s="268" t="s">
        <v>521</v>
      </c>
      <c r="D174" s="268"/>
      <c r="E174" s="268"/>
      <c r="F174" s="291" t="s">
        <v>508</v>
      </c>
      <c r="G174" s="268"/>
      <c r="H174" s="268" t="s">
        <v>569</v>
      </c>
      <c r="I174" s="268" t="s">
        <v>504</v>
      </c>
      <c r="J174" s="268">
        <v>50</v>
      </c>
      <c r="K174" s="316"/>
    </row>
    <row r="175" spans="2:11" s="1" customFormat="1" ht="15" customHeight="1">
      <c r="B175" s="293"/>
      <c r="C175" s="268" t="s">
        <v>529</v>
      </c>
      <c r="D175" s="268"/>
      <c r="E175" s="268"/>
      <c r="F175" s="291" t="s">
        <v>508</v>
      </c>
      <c r="G175" s="268"/>
      <c r="H175" s="268" t="s">
        <v>569</v>
      </c>
      <c r="I175" s="268" t="s">
        <v>504</v>
      </c>
      <c r="J175" s="268">
        <v>50</v>
      </c>
      <c r="K175" s="316"/>
    </row>
    <row r="176" spans="2:11" s="1" customFormat="1" ht="15" customHeight="1">
      <c r="B176" s="293"/>
      <c r="C176" s="268" t="s">
        <v>527</v>
      </c>
      <c r="D176" s="268"/>
      <c r="E176" s="268"/>
      <c r="F176" s="291" t="s">
        <v>508</v>
      </c>
      <c r="G176" s="268"/>
      <c r="H176" s="268" t="s">
        <v>569</v>
      </c>
      <c r="I176" s="268" t="s">
        <v>504</v>
      </c>
      <c r="J176" s="268">
        <v>50</v>
      </c>
      <c r="K176" s="316"/>
    </row>
    <row r="177" spans="2:11" s="1" customFormat="1" ht="15" customHeight="1">
      <c r="B177" s="293"/>
      <c r="C177" s="268" t="s">
        <v>95</v>
      </c>
      <c r="D177" s="268"/>
      <c r="E177" s="268"/>
      <c r="F177" s="291" t="s">
        <v>502</v>
      </c>
      <c r="G177" s="268"/>
      <c r="H177" s="268" t="s">
        <v>570</v>
      </c>
      <c r="I177" s="268" t="s">
        <v>571</v>
      </c>
      <c r="J177" s="268"/>
      <c r="K177" s="316"/>
    </row>
    <row r="178" spans="2:11" s="1" customFormat="1" ht="15" customHeight="1">
      <c r="B178" s="293"/>
      <c r="C178" s="268" t="s">
        <v>58</v>
      </c>
      <c r="D178" s="268"/>
      <c r="E178" s="268"/>
      <c r="F178" s="291" t="s">
        <v>502</v>
      </c>
      <c r="G178" s="268"/>
      <c r="H178" s="268" t="s">
        <v>572</v>
      </c>
      <c r="I178" s="268" t="s">
        <v>573</v>
      </c>
      <c r="J178" s="268">
        <v>1</v>
      </c>
      <c r="K178" s="316"/>
    </row>
    <row r="179" spans="2:11" s="1" customFormat="1" ht="15" customHeight="1">
      <c r="B179" s="293"/>
      <c r="C179" s="268" t="s">
        <v>54</v>
      </c>
      <c r="D179" s="268"/>
      <c r="E179" s="268"/>
      <c r="F179" s="291" t="s">
        <v>502</v>
      </c>
      <c r="G179" s="268"/>
      <c r="H179" s="268" t="s">
        <v>574</v>
      </c>
      <c r="I179" s="268" t="s">
        <v>504</v>
      </c>
      <c r="J179" s="268">
        <v>20</v>
      </c>
      <c r="K179" s="316"/>
    </row>
    <row r="180" spans="2:11" s="1" customFormat="1" ht="15" customHeight="1">
      <c r="B180" s="293"/>
      <c r="C180" s="268" t="s">
        <v>55</v>
      </c>
      <c r="D180" s="268"/>
      <c r="E180" s="268"/>
      <c r="F180" s="291" t="s">
        <v>502</v>
      </c>
      <c r="G180" s="268"/>
      <c r="H180" s="268" t="s">
        <v>575</v>
      </c>
      <c r="I180" s="268" t="s">
        <v>504</v>
      </c>
      <c r="J180" s="268">
        <v>255</v>
      </c>
      <c r="K180" s="316"/>
    </row>
    <row r="181" spans="2:11" s="1" customFormat="1" ht="15" customHeight="1">
      <c r="B181" s="293"/>
      <c r="C181" s="268" t="s">
        <v>96</v>
      </c>
      <c r="D181" s="268"/>
      <c r="E181" s="268"/>
      <c r="F181" s="291" t="s">
        <v>502</v>
      </c>
      <c r="G181" s="268"/>
      <c r="H181" s="268" t="s">
        <v>466</v>
      </c>
      <c r="I181" s="268" t="s">
        <v>504</v>
      </c>
      <c r="J181" s="268">
        <v>10</v>
      </c>
      <c r="K181" s="316"/>
    </row>
    <row r="182" spans="2:11" s="1" customFormat="1" ht="15" customHeight="1">
      <c r="B182" s="293"/>
      <c r="C182" s="268" t="s">
        <v>97</v>
      </c>
      <c r="D182" s="268"/>
      <c r="E182" s="268"/>
      <c r="F182" s="291" t="s">
        <v>502</v>
      </c>
      <c r="G182" s="268"/>
      <c r="H182" s="268" t="s">
        <v>576</v>
      </c>
      <c r="I182" s="268" t="s">
        <v>537</v>
      </c>
      <c r="J182" s="268"/>
      <c r="K182" s="316"/>
    </row>
    <row r="183" spans="2:11" s="1" customFormat="1" ht="15" customHeight="1">
      <c r="B183" s="293"/>
      <c r="C183" s="268" t="s">
        <v>577</v>
      </c>
      <c r="D183" s="268"/>
      <c r="E183" s="268"/>
      <c r="F183" s="291" t="s">
        <v>502</v>
      </c>
      <c r="G183" s="268"/>
      <c r="H183" s="268" t="s">
        <v>578</v>
      </c>
      <c r="I183" s="268" t="s">
        <v>537</v>
      </c>
      <c r="J183" s="268"/>
      <c r="K183" s="316"/>
    </row>
    <row r="184" spans="2:11" s="1" customFormat="1" ht="15" customHeight="1">
      <c r="B184" s="293"/>
      <c r="C184" s="268" t="s">
        <v>566</v>
      </c>
      <c r="D184" s="268"/>
      <c r="E184" s="268"/>
      <c r="F184" s="291" t="s">
        <v>502</v>
      </c>
      <c r="G184" s="268"/>
      <c r="H184" s="268" t="s">
        <v>579</v>
      </c>
      <c r="I184" s="268" t="s">
        <v>537</v>
      </c>
      <c r="J184" s="268"/>
      <c r="K184" s="316"/>
    </row>
    <row r="185" spans="2:11" s="1" customFormat="1" ht="15" customHeight="1">
      <c r="B185" s="293"/>
      <c r="C185" s="268" t="s">
        <v>99</v>
      </c>
      <c r="D185" s="268"/>
      <c r="E185" s="268"/>
      <c r="F185" s="291" t="s">
        <v>508</v>
      </c>
      <c r="G185" s="268"/>
      <c r="H185" s="268" t="s">
        <v>580</v>
      </c>
      <c r="I185" s="268" t="s">
        <v>504</v>
      </c>
      <c r="J185" s="268">
        <v>50</v>
      </c>
      <c r="K185" s="316"/>
    </row>
    <row r="186" spans="2:11" s="1" customFormat="1" ht="15" customHeight="1">
      <c r="B186" s="293"/>
      <c r="C186" s="268" t="s">
        <v>581</v>
      </c>
      <c r="D186" s="268"/>
      <c r="E186" s="268"/>
      <c r="F186" s="291" t="s">
        <v>508</v>
      </c>
      <c r="G186" s="268"/>
      <c r="H186" s="268" t="s">
        <v>582</v>
      </c>
      <c r="I186" s="268" t="s">
        <v>583</v>
      </c>
      <c r="J186" s="268"/>
      <c r="K186" s="316"/>
    </row>
    <row r="187" spans="2:11" s="1" customFormat="1" ht="15" customHeight="1">
      <c r="B187" s="293"/>
      <c r="C187" s="268" t="s">
        <v>584</v>
      </c>
      <c r="D187" s="268"/>
      <c r="E187" s="268"/>
      <c r="F187" s="291" t="s">
        <v>508</v>
      </c>
      <c r="G187" s="268"/>
      <c r="H187" s="268" t="s">
        <v>585</v>
      </c>
      <c r="I187" s="268" t="s">
        <v>583</v>
      </c>
      <c r="J187" s="268"/>
      <c r="K187" s="316"/>
    </row>
    <row r="188" spans="2:11" s="1" customFormat="1" ht="15" customHeight="1">
      <c r="B188" s="293"/>
      <c r="C188" s="268" t="s">
        <v>586</v>
      </c>
      <c r="D188" s="268"/>
      <c r="E188" s="268"/>
      <c r="F188" s="291" t="s">
        <v>508</v>
      </c>
      <c r="G188" s="268"/>
      <c r="H188" s="268" t="s">
        <v>587</v>
      </c>
      <c r="I188" s="268" t="s">
        <v>583</v>
      </c>
      <c r="J188" s="268"/>
      <c r="K188" s="316"/>
    </row>
    <row r="189" spans="2:11" s="1" customFormat="1" ht="15" customHeight="1">
      <c r="B189" s="293"/>
      <c r="C189" s="329" t="s">
        <v>588</v>
      </c>
      <c r="D189" s="268"/>
      <c r="E189" s="268"/>
      <c r="F189" s="291" t="s">
        <v>508</v>
      </c>
      <c r="G189" s="268"/>
      <c r="H189" s="268" t="s">
        <v>589</v>
      </c>
      <c r="I189" s="268" t="s">
        <v>590</v>
      </c>
      <c r="J189" s="330" t="s">
        <v>591</v>
      </c>
      <c r="K189" s="316"/>
    </row>
    <row r="190" spans="2:11" s="1" customFormat="1" ht="15" customHeight="1">
      <c r="B190" s="293"/>
      <c r="C190" s="329" t="s">
        <v>43</v>
      </c>
      <c r="D190" s="268"/>
      <c r="E190" s="268"/>
      <c r="F190" s="291" t="s">
        <v>502</v>
      </c>
      <c r="G190" s="268"/>
      <c r="H190" s="265" t="s">
        <v>592</v>
      </c>
      <c r="I190" s="268" t="s">
        <v>593</v>
      </c>
      <c r="J190" s="268"/>
      <c r="K190" s="316"/>
    </row>
    <row r="191" spans="2:11" s="1" customFormat="1" ht="15" customHeight="1">
      <c r="B191" s="293"/>
      <c r="C191" s="329" t="s">
        <v>594</v>
      </c>
      <c r="D191" s="268"/>
      <c r="E191" s="268"/>
      <c r="F191" s="291" t="s">
        <v>502</v>
      </c>
      <c r="G191" s="268"/>
      <c r="H191" s="268" t="s">
        <v>595</v>
      </c>
      <c r="I191" s="268" t="s">
        <v>537</v>
      </c>
      <c r="J191" s="268"/>
      <c r="K191" s="316"/>
    </row>
    <row r="192" spans="2:11" s="1" customFormat="1" ht="15" customHeight="1">
      <c r="B192" s="293"/>
      <c r="C192" s="329" t="s">
        <v>596</v>
      </c>
      <c r="D192" s="268"/>
      <c r="E192" s="268"/>
      <c r="F192" s="291" t="s">
        <v>502</v>
      </c>
      <c r="G192" s="268"/>
      <c r="H192" s="268" t="s">
        <v>597</v>
      </c>
      <c r="I192" s="268" t="s">
        <v>537</v>
      </c>
      <c r="J192" s="268"/>
      <c r="K192" s="316"/>
    </row>
    <row r="193" spans="2:11" s="1" customFormat="1" ht="15" customHeight="1">
      <c r="B193" s="293"/>
      <c r="C193" s="329" t="s">
        <v>598</v>
      </c>
      <c r="D193" s="268"/>
      <c r="E193" s="268"/>
      <c r="F193" s="291" t="s">
        <v>508</v>
      </c>
      <c r="G193" s="268"/>
      <c r="H193" s="268" t="s">
        <v>599</v>
      </c>
      <c r="I193" s="268" t="s">
        <v>537</v>
      </c>
      <c r="J193" s="268"/>
      <c r="K193" s="316"/>
    </row>
    <row r="194" spans="2:11" s="1" customFormat="1" ht="15" customHeight="1">
      <c r="B194" s="322"/>
      <c r="C194" s="331"/>
      <c r="D194" s="302"/>
      <c r="E194" s="302"/>
      <c r="F194" s="302"/>
      <c r="G194" s="302"/>
      <c r="H194" s="302"/>
      <c r="I194" s="302"/>
      <c r="J194" s="302"/>
      <c r="K194" s="323"/>
    </row>
    <row r="195" spans="2:11" s="1" customFormat="1" ht="18.75" customHeight="1">
      <c r="B195" s="304"/>
      <c r="C195" s="314"/>
      <c r="D195" s="314"/>
      <c r="E195" s="314"/>
      <c r="F195" s="324"/>
      <c r="G195" s="314"/>
      <c r="H195" s="314"/>
      <c r="I195" s="314"/>
      <c r="J195" s="314"/>
      <c r="K195" s="304"/>
    </row>
    <row r="196" spans="2:11" s="1" customFormat="1" ht="18.75" customHeight="1">
      <c r="B196" s="304"/>
      <c r="C196" s="314"/>
      <c r="D196" s="314"/>
      <c r="E196" s="314"/>
      <c r="F196" s="324"/>
      <c r="G196" s="314"/>
      <c r="H196" s="314"/>
      <c r="I196" s="314"/>
      <c r="J196" s="314"/>
      <c r="K196" s="304"/>
    </row>
    <row r="197" spans="2:11" s="1" customFormat="1" ht="18.75" customHeight="1">
      <c r="B197" s="276"/>
      <c r="C197" s="276"/>
      <c r="D197" s="276"/>
      <c r="E197" s="276"/>
      <c r="F197" s="276"/>
      <c r="G197" s="276"/>
      <c r="H197" s="276"/>
      <c r="I197" s="276"/>
      <c r="J197" s="276"/>
      <c r="K197" s="276"/>
    </row>
    <row r="198" spans="2:11" s="1" customFormat="1" ht="13.5">
      <c r="B198" s="255"/>
      <c r="C198" s="256"/>
      <c r="D198" s="256"/>
      <c r="E198" s="256"/>
      <c r="F198" s="256"/>
      <c r="G198" s="256"/>
      <c r="H198" s="256"/>
      <c r="I198" s="256"/>
      <c r="J198" s="256"/>
      <c r="K198" s="257"/>
    </row>
    <row r="199" spans="2:11" s="1" customFormat="1" ht="21">
      <c r="B199" s="258"/>
      <c r="C199" s="259" t="s">
        <v>600</v>
      </c>
      <c r="D199" s="259"/>
      <c r="E199" s="259"/>
      <c r="F199" s="259"/>
      <c r="G199" s="259"/>
      <c r="H199" s="259"/>
      <c r="I199" s="259"/>
      <c r="J199" s="259"/>
      <c r="K199" s="260"/>
    </row>
    <row r="200" spans="2:11" s="1" customFormat="1" ht="25.5" customHeight="1">
      <c r="B200" s="258"/>
      <c r="C200" s="332" t="s">
        <v>601</v>
      </c>
      <c r="D200" s="332"/>
      <c r="E200" s="332"/>
      <c r="F200" s="332" t="s">
        <v>602</v>
      </c>
      <c r="G200" s="333"/>
      <c r="H200" s="332" t="s">
        <v>603</v>
      </c>
      <c r="I200" s="332"/>
      <c r="J200" s="332"/>
      <c r="K200" s="260"/>
    </row>
    <row r="201" spans="2:11" s="1" customFormat="1" ht="5.25" customHeight="1">
      <c r="B201" s="293"/>
      <c r="C201" s="288"/>
      <c r="D201" s="288"/>
      <c r="E201" s="288"/>
      <c r="F201" s="288"/>
      <c r="G201" s="314"/>
      <c r="H201" s="288"/>
      <c r="I201" s="288"/>
      <c r="J201" s="288"/>
      <c r="K201" s="316"/>
    </row>
    <row r="202" spans="2:11" s="1" customFormat="1" ht="15" customHeight="1">
      <c r="B202" s="293"/>
      <c r="C202" s="268" t="s">
        <v>593</v>
      </c>
      <c r="D202" s="268"/>
      <c r="E202" s="268"/>
      <c r="F202" s="291" t="s">
        <v>44</v>
      </c>
      <c r="G202" s="268"/>
      <c r="H202" s="268" t="s">
        <v>604</v>
      </c>
      <c r="I202" s="268"/>
      <c r="J202" s="268"/>
      <c r="K202" s="316"/>
    </row>
    <row r="203" spans="2:11" s="1" customFormat="1" ht="15" customHeight="1">
      <c r="B203" s="293"/>
      <c r="C203" s="268"/>
      <c r="D203" s="268"/>
      <c r="E203" s="268"/>
      <c r="F203" s="291" t="s">
        <v>45</v>
      </c>
      <c r="G203" s="268"/>
      <c r="H203" s="268" t="s">
        <v>605</v>
      </c>
      <c r="I203" s="268"/>
      <c r="J203" s="268"/>
      <c r="K203" s="316"/>
    </row>
    <row r="204" spans="2:11" s="1" customFormat="1" ht="15" customHeight="1">
      <c r="B204" s="293"/>
      <c r="C204" s="268"/>
      <c r="D204" s="268"/>
      <c r="E204" s="268"/>
      <c r="F204" s="291" t="s">
        <v>48</v>
      </c>
      <c r="G204" s="268"/>
      <c r="H204" s="268" t="s">
        <v>606</v>
      </c>
      <c r="I204" s="268"/>
      <c r="J204" s="268"/>
      <c r="K204" s="316"/>
    </row>
    <row r="205" spans="2:11" s="1" customFormat="1" ht="15" customHeight="1">
      <c r="B205" s="293"/>
      <c r="C205" s="268"/>
      <c r="D205" s="268"/>
      <c r="E205" s="268"/>
      <c r="F205" s="291" t="s">
        <v>46</v>
      </c>
      <c r="G205" s="268"/>
      <c r="H205" s="268" t="s">
        <v>607</v>
      </c>
      <c r="I205" s="268"/>
      <c r="J205" s="268"/>
      <c r="K205" s="316"/>
    </row>
    <row r="206" spans="2:11" s="1" customFormat="1" ht="15" customHeight="1">
      <c r="B206" s="293"/>
      <c r="C206" s="268"/>
      <c r="D206" s="268"/>
      <c r="E206" s="268"/>
      <c r="F206" s="291" t="s">
        <v>47</v>
      </c>
      <c r="G206" s="268"/>
      <c r="H206" s="268" t="s">
        <v>608</v>
      </c>
      <c r="I206" s="268"/>
      <c r="J206" s="268"/>
      <c r="K206" s="316"/>
    </row>
    <row r="207" spans="2:11" s="1" customFormat="1" ht="15" customHeight="1">
      <c r="B207" s="293"/>
      <c r="C207" s="268"/>
      <c r="D207" s="268"/>
      <c r="E207" s="268"/>
      <c r="F207" s="291"/>
      <c r="G207" s="268"/>
      <c r="H207" s="268"/>
      <c r="I207" s="268"/>
      <c r="J207" s="268"/>
      <c r="K207" s="316"/>
    </row>
    <row r="208" spans="2:11" s="1" customFormat="1" ht="15" customHeight="1">
      <c r="B208" s="293"/>
      <c r="C208" s="268" t="s">
        <v>549</v>
      </c>
      <c r="D208" s="268"/>
      <c r="E208" s="268"/>
      <c r="F208" s="291" t="s">
        <v>80</v>
      </c>
      <c r="G208" s="268"/>
      <c r="H208" s="268" t="s">
        <v>609</v>
      </c>
      <c r="I208" s="268"/>
      <c r="J208" s="268"/>
      <c r="K208" s="316"/>
    </row>
    <row r="209" spans="2:11" s="1" customFormat="1" ht="15" customHeight="1">
      <c r="B209" s="293"/>
      <c r="C209" s="268"/>
      <c r="D209" s="268"/>
      <c r="E209" s="268"/>
      <c r="F209" s="291" t="s">
        <v>444</v>
      </c>
      <c r="G209" s="268"/>
      <c r="H209" s="268" t="s">
        <v>445</v>
      </c>
      <c r="I209" s="268"/>
      <c r="J209" s="268"/>
      <c r="K209" s="316"/>
    </row>
    <row r="210" spans="2:11" s="1" customFormat="1" ht="15" customHeight="1">
      <c r="B210" s="293"/>
      <c r="C210" s="268"/>
      <c r="D210" s="268"/>
      <c r="E210" s="268"/>
      <c r="F210" s="291" t="s">
        <v>442</v>
      </c>
      <c r="G210" s="268"/>
      <c r="H210" s="268" t="s">
        <v>610</v>
      </c>
      <c r="I210" s="268"/>
      <c r="J210" s="268"/>
      <c r="K210" s="316"/>
    </row>
    <row r="211" spans="2:11" s="1" customFormat="1" ht="15" customHeight="1">
      <c r="B211" s="334"/>
      <c r="C211" s="268"/>
      <c r="D211" s="268"/>
      <c r="E211" s="268"/>
      <c r="F211" s="291" t="s">
        <v>446</v>
      </c>
      <c r="G211" s="329"/>
      <c r="H211" s="320" t="s">
        <v>447</v>
      </c>
      <c r="I211" s="320"/>
      <c r="J211" s="320"/>
      <c r="K211" s="335"/>
    </row>
    <row r="212" spans="2:11" s="1" customFormat="1" ht="15" customHeight="1">
      <c r="B212" s="334"/>
      <c r="C212" s="268"/>
      <c r="D212" s="268"/>
      <c r="E212" s="268"/>
      <c r="F212" s="291" t="s">
        <v>448</v>
      </c>
      <c r="G212" s="329"/>
      <c r="H212" s="320" t="s">
        <v>415</v>
      </c>
      <c r="I212" s="320"/>
      <c r="J212" s="320"/>
      <c r="K212" s="335"/>
    </row>
    <row r="213" spans="2:11" s="1" customFormat="1" ht="15" customHeight="1">
      <c r="B213" s="334"/>
      <c r="C213" s="268"/>
      <c r="D213" s="268"/>
      <c r="E213" s="268"/>
      <c r="F213" s="291"/>
      <c r="G213" s="329"/>
      <c r="H213" s="320"/>
      <c r="I213" s="320"/>
      <c r="J213" s="320"/>
      <c r="K213" s="335"/>
    </row>
    <row r="214" spans="2:11" s="1" customFormat="1" ht="15" customHeight="1">
      <c r="B214" s="334"/>
      <c r="C214" s="268" t="s">
        <v>573</v>
      </c>
      <c r="D214" s="268"/>
      <c r="E214" s="268"/>
      <c r="F214" s="291">
        <v>1</v>
      </c>
      <c r="G214" s="329"/>
      <c r="H214" s="320" t="s">
        <v>611</v>
      </c>
      <c r="I214" s="320"/>
      <c r="J214" s="320"/>
      <c r="K214" s="335"/>
    </row>
    <row r="215" spans="2:11" s="1" customFormat="1" ht="15" customHeight="1">
      <c r="B215" s="334"/>
      <c r="C215" s="268"/>
      <c r="D215" s="268"/>
      <c r="E215" s="268"/>
      <c r="F215" s="291">
        <v>2</v>
      </c>
      <c r="G215" s="329"/>
      <c r="H215" s="320" t="s">
        <v>612</v>
      </c>
      <c r="I215" s="320"/>
      <c r="J215" s="320"/>
      <c r="K215" s="335"/>
    </row>
    <row r="216" spans="2:11" s="1" customFormat="1" ht="15" customHeight="1">
      <c r="B216" s="334"/>
      <c r="C216" s="268"/>
      <c r="D216" s="268"/>
      <c r="E216" s="268"/>
      <c r="F216" s="291">
        <v>3</v>
      </c>
      <c r="G216" s="329"/>
      <c r="H216" s="320" t="s">
        <v>613</v>
      </c>
      <c r="I216" s="320"/>
      <c r="J216" s="320"/>
      <c r="K216" s="335"/>
    </row>
    <row r="217" spans="2:11" s="1" customFormat="1" ht="15" customHeight="1">
      <c r="B217" s="334"/>
      <c r="C217" s="268"/>
      <c r="D217" s="268"/>
      <c r="E217" s="268"/>
      <c r="F217" s="291">
        <v>4</v>
      </c>
      <c r="G217" s="329"/>
      <c r="H217" s="320" t="s">
        <v>614</v>
      </c>
      <c r="I217" s="320"/>
      <c r="J217" s="320"/>
      <c r="K217" s="335"/>
    </row>
    <row r="218" spans="2:11" s="1" customFormat="1" ht="12.75" customHeight="1">
      <c r="B218" s="336"/>
      <c r="C218" s="337"/>
      <c r="D218" s="337"/>
      <c r="E218" s="337"/>
      <c r="F218" s="337"/>
      <c r="G218" s="337"/>
      <c r="H218" s="337"/>
      <c r="I218" s="337"/>
      <c r="J218" s="337"/>
      <c r="K218" s="338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DiS. Lukáš Táborský</dc:creator>
  <cp:keywords/>
  <dc:description/>
  <cp:lastModifiedBy>DiS. Lukáš Táborský</cp:lastModifiedBy>
  <dcterms:created xsi:type="dcterms:W3CDTF">2022-10-13T07:38:26Z</dcterms:created>
  <dcterms:modified xsi:type="dcterms:W3CDTF">2022-10-13T07:38:31Z</dcterms:modified>
  <cp:category/>
  <cp:version/>
  <cp:contentType/>
  <cp:contentStatus/>
</cp:coreProperties>
</file>