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0495" windowHeight="16155" activeTab="0"/>
  </bookViews>
  <sheets>
    <sheet name="Rekapitulace stavby" sheetId="1" r:id="rId1"/>
    <sheet name="1 - SO 01 - Odtěžení nánosů" sheetId="2" r:id="rId2"/>
    <sheet name="2 - VON - Vedlejší a osta..." sheetId="3" r:id="rId3"/>
    <sheet name="Pokyny pro vyplnění" sheetId="4" r:id="rId4"/>
  </sheets>
  <definedNames>
    <definedName name="_xlnm._FilterDatabase" localSheetId="1" hidden="1">'1 - SO 01 - Odtěžení nánosů'!$C$80:$K$98</definedName>
    <definedName name="_xlnm._FilterDatabase" localSheetId="2" hidden="1">'2 - VON - Vedlejší a osta...'!$C$82:$K$123</definedName>
    <definedName name="_xlnm.Print_Area" localSheetId="1">'1 - SO 01 - Odtěžení nánosů'!$C$4:$J$39,'1 - SO 01 - Odtěžení nánosů'!$C$45:$J$62,'1 - SO 01 - Odtěžení nánosů'!$C$68:$K$98</definedName>
    <definedName name="_xlnm.Print_Area" localSheetId="2">'2 - VON - Vedlejší a osta...'!$C$4:$J$39,'2 - VON - Vedlejší a osta...'!$C$45:$J$64,'2 - VON - Vedlejší a osta...'!$C$70:$K$123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SO 01 - Odtěžení nánosů'!$80:$80</definedName>
    <definedName name="_xlnm.Print_Titles" localSheetId="2">'2 - VON - Vedlejší a osta...'!$82:$82</definedName>
  </definedNames>
  <calcPr calcId="162913"/>
</workbook>
</file>

<file path=xl/sharedStrings.xml><?xml version="1.0" encoding="utf-8"?>
<sst xmlns="http://schemas.openxmlformats.org/spreadsheetml/2006/main" count="1464" uniqueCount="431">
  <si>
    <t>Export Komplet</t>
  </si>
  <si>
    <t>VZ</t>
  </si>
  <si>
    <t>2.0</t>
  </si>
  <si>
    <t>ZAMOK</t>
  </si>
  <si>
    <t>False</t>
  </si>
  <si>
    <t>{656b93d0-c035-4403-88fc-e95a41fcc2b6}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</si>
  <si>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</si>
  <si>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</si>
  <si>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</si>
  <si>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</si>
  <si>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</si>
  <si>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</si>
  <si>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</si>
  <si>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</si>
  <si>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172021(2)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</si>
  <si>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</si>
  <si>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</si>
  <si>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</si>
  <si>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833</t>
  </si>
  <si>
    <t>CC-CZ:</t>
  </si>
  <si>
    <t/>
  </si>
  <si>
    <t>Místo:</t>
  </si>
  <si>
    <t>Předměřice nad Labem</t>
  </si>
  <si>
    <t>Datum:</t>
  </si>
  <si>
    <t>3. 10. 2022</t>
  </si>
  <si>
    <t>CZ-CPV:</t>
  </si>
  <si>
    <t>50000000-5</t>
  </si>
  <si>
    <t>CZ-CPA:</t>
  </si>
  <si>
    <t>43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</si>
  <si>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</si>
  <si>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</si>
  <si>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</si>
  <si>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</si>
  <si>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</si>
  <si>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</si>
  <si>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</si>
  <si>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</si>
  <si>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</si>
  <si>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</si>
  <si>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</si>
  <si>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</si>
  <si>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</si>
  <si>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</si>
  <si>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</si>
  <si>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</si>
  <si>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</si>
  <si>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</si>
  <si>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</si>
  <si>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</si>
  <si>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</si>
  <si>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</si>
  <si>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</si>
  <si>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</si>
  <si>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</si>
  <si>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</si>
  <si>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</si>
  <si>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</si>
  <si>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</si>
  <si>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</si>
  <si>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</si>
  <si>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</si>
  <si>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</si>
  <si>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</si>
  <si>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</si>
  <si>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</si>
  <si>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</si>
  <si>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</si>
  <si>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</si>
  <si>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</si>
  <si>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</si>
  <si>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</si>
  <si>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</si>
  <si>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</si>
  <si>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</si>
  <si>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</si>
  <si>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</si>
  <si>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</si>
  <si>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</si>
  <si>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</si>
  <si>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</si>
  <si>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</si>
  <si>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</si>
  <si>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01 - Odtěžení nánosů</t>
  </si>
  <si>
    <t>STA</t>
  </si>
  <si>
    <t>{10f215b0-9e61-458f-9b7e-295edcac7b26}</t>
  </si>
  <si>
    <t>2</t>
  </si>
  <si>
    <t xml:space="preserve">VON - Vedlejší a ostatní náklady </t>
  </si>
  <si>
    <t>{eafed86d-b7f2-4d07-8209-a9761b0d9d04}</t>
  </si>
  <si>
    <t>KRYCÍ LIST SOUPISU PRACÍ</t>
  </si>
  <si>
    <t>Objekt:</t>
  </si>
  <si>
    <t>1 - SO 01 - Odtěžení nánosů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</si>
  <si>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</si>
  <si>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</si>
  <si>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</si>
  <si>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</si>
  <si>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</si>
  <si>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</si>
  <si>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</si>
  <si>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</si>
  <si>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</si>
  <si>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</si>
  <si>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</si>
  <si>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</si>
  <si>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</si>
  <si>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</si>
  <si>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</si>
  <si>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</si>
  <si>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</si>
  <si>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</si>
  <si>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</si>
  <si>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</si>
  <si>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</si>
  <si>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</si>
  <si>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</si>
  <si>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</si>
  <si>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127253125R</t>
  </si>
  <si>
    <t>Vykopávky pod vodou dozerem s vodorovným přemístěním výkopku a jeho složením v hloubce do 6 m pod projektem stanovenou pracovní hladinou vody v hornině třídy těžitelnosti I skupiny 1 až 3, na vzdálenost přes 100 do 150 m</t>
  </si>
  <si>
    <t>soubor</t>
  </si>
  <si>
    <t>4</t>
  </si>
  <si>
    <t>-1348411816</t>
  </si>
  <si>
    <t>VV</t>
  </si>
  <si>
    <t>"kubatura sedimentu pod úrovní hladiny 4990,750"1</t>
  </si>
  <si>
    <t>129153101</t>
  </si>
  <si>
    <t>Čištění otevřených koryt vodotečí strojně s přehozením rozpojeného nánosu do 3 m nebo s naložením na dopravní prostředek při šířce původního dna do 5 m a hloubce koryta do 2,5 m v hornině třídy těžitelnosti I skupiny 1 a 2</t>
  </si>
  <si>
    <t>m3</t>
  </si>
  <si>
    <t>CS ÚRS 2022 02</t>
  </si>
  <si>
    <t>1403484901</t>
  </si>
  <si>
    <t>Online PSC</t>
  </si>
  <si>
    <t>https://podminky.urs.cz/item/CS_URS_2022_02/129153101</t>
  </si>
  <si>
    <t>"kubatura sedimentu nad úrovní hladiny" 636,390</t>
  </si>
  <si>
    <t>3</t>
  </si>
  <si>
    <t>12911R5</t>
  </si>
  <si>
    <t>Příplatek za ruční čištění otevřených koryt - bermy</t>
  </si>
  <si>
    <t>1987453288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</si>
  <si>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</si>
  <si>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</si>
  <si>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769410107</t>
  </si>
  <si>
    <t>https://podminky.urs.cz/item/CS_URS_2022_02/162351103</t>
  </si>
  <si>
    <t>"Kubatura sedimentu nad vodou "636,390</t>
  </si>
  <si>
    <t>Součet</t>
  </si>
  <si>
    <t>5</t>
  </si>
  <si>
    <t>167151111</t>
  </si>
  <si>
    <t>Nakládání, skládání a překládání neulehlého výkopku nebo sypaniny strojně nakládání, množství přes 100 m3, z hornin třídy těžitelnosti I, skupiny 1 až 3</t>
  </si>
  <si>
    <t>1472412847</t>
  </si>
  <si>
    <t>https://podminky.urs.cz/item/CS_URS_2022_02/167151111</t>
  </si>
  <si>
    <t>"Naložení vysáklého sedimentu z meziskládky" 4990,75+636,390</t>
  </si>
  <si>
    <t>6</t>
  </si>
  <si>
    <t>162751117R</t>
  </si>
  <si>
    <t>Vodorovné přemístění výkopku nebo sypaniny po suchu na obvyklém dopravním prostředku, bez naložení výkopku, avšak se složením bez rozhrnutí, s případným poplatkem za uložení</t>
  </si>
  <si>
    <t>565327488</t>
  </si>
  <si>
    <t>"Odvoz sedimentu k následnému využití" 5627,140</t>
  </si>
  <si>
    <t xml:space="preserve">2 - VON - Vedlejší a ostatní náklady 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</si>
  <si>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</si>
  <si>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</si>
  <si>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</si>
  <si>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</si>
  <si>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</si>
  <si>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</si>
  <si>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</si>
  <si>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</si>
  <si>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</si>
  <si>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</si>
  <si>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</si>
  <si>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159451516</t>
  </si>
  <si>
    <t>- zajištění místnosti pro TDI v ZS vč. jejího vybavení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</si>
  <si>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</si>
  <si>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</si>
  <si>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</si>
  <si>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</si>
  <si>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</si>
  <si>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</si>
  <si>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</si>
  <si>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</si>
  <si>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</si>
  <si>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</si>
  <si>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01132</t>
  </si>
  <si>
    <t xml:space="preserve">Uvedení plochy zařízení staveniště do původní stavu vč zatravnění </t>
  </si>
  <si>
    <t>1402589905</t>
  </si>
  <si>
    <t>"obnova ploch po dokončení stavby - vyčištění ,vyrovnání ,urovnání  a popř.zatravnění "</t>
  </si>
  <si>
    <t>0610</t>
  </si>
  <si>
    <t>Mytí kol vozidel před výjezdem na komunikaci</t>
  </si>
  <si>
    <t>kompl</t>
  </si>
  <si>
    <t>-184096464</t>
  </si>
  <si>
    <t>0620</t>
  </si>
  <si>
    <t xml:space="preserve">Čištění navazuijící komunikace v průběhu celé stavby a po jejím dokončení </t>
  </si>
  <si>
    <t>362855365</t>
  </si>
  <si>
    <t>"čištění navazující komunikace v průběhu  celé stavby a po jejím dokončení  " 1</t>
  </si>
  <si>
    <t>0621</t>
  </si>
  <si>
    <t>Zajištění obnovy stávající komunikace v případě jejího poškození</t>
  </si>
  <si>
    <t>komplet</t>
  </si>
  <si>
    <t>1180471916</t>
  </si>
  <si>
    <t>" obnova stávající  komunikace při jejím případném porušení" 1</t>
  </si>
  <si>
    <t>02</t>
  </si>
  <si>
    <t>Projektová dokumentace - ostatní náklady</t>
  </si>
  <si>
    <t>012303050</t>
  </si>
  <si>
    <t>Pasportizace dotčených pozemků, před, během a po dokončení stavebních prací</t>
  </si>
  <si>
    <t>-1653019208</t>
  </si>
  <si>
    <t>7</t>
  </si>
  <si>
    <t>012303000.</t>
  </si>
  <si>
    <t xml:space="preserve">Geodetické práce po výstavbě - zaměření skutečného provedení stavby </t>
  </si>
  <si>
    <t>1255469927</t>
  </si>
  <si>
    <t>8</t>
  </si>
  <si>
    <t>013254000</t>
  </si>
  <si>
    <t xml:space="preserve">Dokumentace skutečného provedení stavby </t>
  </si>
  <si>
    <t>kus</t>
  </si>
  <si>
    <t>1947328482</t>
  </si>
  <si>
    <t>9</t>
  </si>
  <si>
    <t>0210</t>
  </si>
  <si>
    <t>Vypracování Plánu opatření pro případ havárie</t>
  </si>
  <si>
    <t>1665135675</t>
  </si>
  <si>
    <t>10</t>
  </si>
  <si>
    <t>0221</t>
  </si>
  <si>
    <t>Zpracování povodňového plánu stavby dle §71 zákona č. 254/2001 Sb. včetně zajištění schválení příslušnými orgány správy a Povodím Labe, státní podnik</t>
  </si>
  <si>
    <t>-944741412</t>
  </si>
  <si>
    <t>09</t>
  </si>
  <si>
    <t>Ostatní náklady</t>
  </si>
  <si>
    <t>11</t>
  </si>
  <si>
    <t>037</t>
  </si>
  <si>
    <t>Zajištění písemných souhlasných vyjádření všech dotčených vlastníků a případných uživatelů všech pozemků dotčených stavbou s jejich konečnou úpravou po dokončení prací</t>
  </si>
  <si>
    <t>262144</t>
  </si>
  <si>
    <t>-1350169516</t>
  </si>
  <si>
    <t>12</t>
  </si>
  <si>
    <t>062</t>
  </si>
  <si>
    <t>Dopravní opatření dle vyjádření Správy silnic</t>
  </si>
  <si>
    <t>1918427894</t>
  </si>
  <si>
    <t>13</t>
  </si>
  <si>
    <t>088</t>
  </si>
  <si>
    <t>Průzkum zvláště chráněných živočichů, případný transport a opatření dle vyjádření.</t>
  </si>
  <si>
    <t>1818792854</t>
  </si>
  <si>
    <t>14</t>
  </si>
  <si>
    <t>091</t>
  </si>
  <si>
    <t>Zajištění souhlasu se zvláštním užíváním komunikací</t>
  </si>
  <si>
    <t>-1427936314</t>
  </si>
  <si>
    <t>092</t>
  </si>
  <si>
    <t>Zajištění dopravně inženýrských opatření</t>
  </si>
  <si>
    <t>624231654</t>
  </si>
  <si>
    <t xml:space="preserve">- zřízení a likvidace dopravního značení  vč případné světelné signalizace </t>
  </si>
  <si>
    <t>- zajištění vydání dopravně-inženýrského rozhodnutí</t>
  </si>
  <si>
    <t>16</t>
  </si>
  <si>
    <t>094</t>
  </si>
  <si>
    <t>Zajištění vytyčení veškerých podzemních sití</t>
  </si>
  <si>
    <t>-1886416258</t>
  </si>
  <si>
    <t>17</t>
  </si>
  <si>
    <t>095</t>
  </si>
  <si>
    <t>Zajištění šetření o podzemních sítích vč. zajištění nových vyjádření v případě, že před realizací pozbyly platnosti</t>
  </si>
  <si>
    <t>1625787155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</si>
  <si>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</si>
  <si>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</si>
  <si>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</si>
  <si>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</si>
  <si>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</si>
  <si>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</si>
  <si>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</si>
  <si>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</si>
  <si>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</si>
  <si>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</si>
  <si>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</si>
  <si>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</si>
  <si>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</si>
  <si>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</si>
  <si>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</si>
  <si>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</si>
  <si>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</si>
  <si>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</si>
  <si>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</si>
  <si>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</si>
  <si>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</si>
  <si>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</si>
  <si>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</si>
  <si>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</si>
  <si>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</si>
  <si>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</si>
  <si>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</si>
  <si>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</si>
  <si>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</si>
  <si>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</si>
  <si>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</si>
  <si>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</si>
  <si>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</si>
  <si>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</si>
  <si>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</si>
  <si>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</si>
  <si>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</si>
  <si>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</si>
  <si>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</si>
  <si>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</si>
  <si>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</si>
  <si>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</si>
  <si>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</si>
  <si>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</si>
  <si>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</si>
  <si>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</si>
  <si>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</si>
  <si>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</si>
  <si>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</si>
  <si>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</si>
  <si>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</si>
  <si>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</si>
  <si>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</si>
  <si>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</si>
  <si>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</si>
  <si>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</si>
  <si>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</si>
  <si>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</si>
  <si>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</si>
  <si>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</si>
  <si>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</si>
  <si>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</si>
  <si>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</si>
  <si>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</si>
  <si>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</si>
  <si>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</si>
  <si>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</si>
  <si>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</si>
  <si>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</si>
  <si>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</si>
  <si>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</si>
  <si>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</si>
  <si>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</si>
  <si>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</si>
  <si>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</si>
  <si>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</si>
  <si>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</si>
  <si>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</si>
  <si>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</si>
  <si>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</si>
  <si>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</si>
  <si>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</si>
  <si>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</si>
  <si>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</si>
  <si>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</si>
  <si>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</si>
  <si>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</si>
  <si>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</si>
  <si>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</si>
  <si>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</si>
  <si>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</si>
  <si>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</si>
  <si>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</si>
  <si>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</si>
  <si>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</si>
  <si>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</si>
  <si>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</si>
  <si>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</si>
  <si>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</si>
  <si>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</si>
  <si>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</si>
  <si>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</si>
  <si>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</si>
  <si>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</si>
  <si>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</si>
  <si>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</si>
  <si>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</si>
  <si>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</si>
  <si>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</si>
  <si>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</si>
  <si>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</si>
  <si>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</si>
  <si>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</si>
  <si>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</si>
  <si>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</si>
  <si>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</si>
  <si>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</si>
  <si>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</si>
  <si>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</si>
  <si>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</si>
  <si>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</si>
  <si>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</si>
  <si>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</si>
  <si>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</si>
  <si>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</si>
  <si>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</si>
  <si>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</si>
  <si>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</si>
  <si>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</si>
  <si>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</si>
  <si>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</si>
  <si>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</si>
  <si>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</si>
  <si>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</si>
  <si>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</si>
  <si>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</si>
  <si>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</si>
  <si>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</si>
  <si>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</si>
  <si>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</si>
  <si>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</si>
  <si>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</si>
  <si>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</si>
  <si>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</si>
  <si>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</si>
  <si>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</si>
  <si>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</si>
  <si>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</si>
  <si>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</si>
  <si>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</si>
  <si>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</si>
  <si>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</si>
  <si>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</si>
  <si>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</si>
  <si>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</si>
  <si>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</si>
  <si>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</si>
  <si>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</si>
  <si>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</si>
  <si>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</si>
  <si>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</si>
  <si>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</si>
  <si>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</si>
  <si>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</si>
  <si>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</si>
  <si>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</si>
  <si>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</si>
  <si>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</si>
  <si>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</si>
  <si>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</si>
  <si>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</si>
  <si>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</si>
  <si>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</si>
  <si>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</si>
  <si>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</si>
  <si>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</si>
  <si>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</si>
  <si>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</si>
  <si>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</si>
  <si>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</si>
  <si>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</si>
  <si>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</si>
  <si>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</si>
  <si>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</si>
  <si>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VD Předměřice nad Labem, odstranění nánosů v ř.km 999,225 - 999,460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</si>
</sst>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4" fontId="22" fillId="2" borderId="22" xfId="0" applyNumberFormat="1" applyFont="1" applyFill="1" applyBorder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153101" TargetMode="External" /><Relationship Id="rId2" Type="http://schemas.openxmlformats.org/officeDocument/2006/relationships/hyperlink" Target="https://podminky.urs.cz/item/CS_URS_2022_02/162351103" TargetMode="External" /><Relationship Id="rId3" Type="http://schemas.openxmlformats.org/officeDocument/2006/relationships/hyperlink" Target="https://podminky.urs.cz/item/CS_URS_2022_02/167151111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3"/>
      <c r="AQ5" s="23"/>
      <c r="AR5" s="21"/>
      <c r="BE5" s="34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0" t="s">
        <v>430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3"/>
      <c r="AQ6" s="23"/>
      <c r="AR6" s="21"/>
      <c r="BE6" s="346"/>
      <c r="BS6" s="18" t="s">
        <v>6</v>
      </c>
    </row>
    <row r="7" spans="2:71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20</v>
      </c>
      <c r="AO7" s="23"/>
      <c r="AP7" s="23"/>
      <c r="AQ7" s="23"/>
      <c r="AR7" s="21"/>
      <c r="BE7" s="34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6"/>
      <c r="BS8" s="18" t="s">
        <v>6</v>
      </c>
    </row>
    <row r="9" spans="2:71" s="1" customFormat="1" ht="29.25" customHeight="1">
      <c r="B9" s="22"/>
      <c r="C9" s="23"/>
      <c r="D9" s="27" t="s">
        <v>25</v>
      </c>
      <c r="E9" s="23"/>
      <c r="F9" s="23"/>
      <c r="G9" s="23"/>
      <c r="H9" s="23"/>
      <c r="I9" s="23"/>
      <c r="J9" s="23"/>
      <c r="K9" s="32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27</v>
      </c>
      <c r="AL9" s="23"/>
      <c r="AM9" s="23"/>
      <c r="AN9" s="32" t="s">
        <v>28</v>
      </c>
      <c r="AO9" s="23"/>
      <c r="AP9" s="23"/>
      <c r="AQ9" s="23"/>
      <c r="AR9" s="21"/>
      <c r="BE9" s="346"/>
      <c r="BS9" s="18" t="s">
        <v>6</v>
      </c>
    </row>
    <row r="10" spans="2:71" s="1" customFormat="1" ht="12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20</v>
      </c>
      <c r="AO10" s="23"/>
      <c r="AP10" s="23"/>
      <c r="AQ10" s="23"/>
      <c r="AR10" s="21"/>
      <c r="BE10" s="346"/>
      <c r="BS10" s="18" t="s">
        <v>6</v>
      </c>
    </row>
    <row r="11" spans="2:71" s="1" customFormat="1" ht="18.4" customHeight="1">
      <c r="B11" s="22"/>
      <c r="C11" s="23"/>
      <c r="D11" s="23"/>
      <c r="E11" s="28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32</v>
      </c>
      <c r="AL11" s="23"/>
      <c r="AM11" s="23"/>
      <c r="AN11" s="28" t="s">
        <v>20</v>
      </c>
      <c r="AO11" s="23"/>
      <c r="AP11" s="23"/>
      <c r="AQ11" s="23"/>
      <c r="AR11" s="21"/>
      <c r="BE11" s="34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6"/>
      <c r="BS12" s="18" t="s">
        <v>6</v>
      </c>
    </row>
    <row r="13" spans="2:71" s="1" customFormat="1" ht="12" customHeight="1">
      <c r="B13" s="22"/>
      <c r="C13" s="23"/>
      <c r="D13" s="30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3" t="s">
        <v>34</v>
      </c>
      <c r="AO13" s="23"/>
      <c r="AP13" s="23"/>
      <c r="AQ13" s="23"/>
      <c r="AR13" s="21"/>
      <c r="BE13" s="346"/>
      <c r="BS13" s="18" t="s">
        <v>6</v>
      </c>
    </row>
    <row r="14" spans="2:71" ht="12.75">
      <c r="B14" s="22"/>
      <c r="C14" s="23"/>
      <c r="D14" s="23"/>
      <c r="E14" s="351" t="s">
        <v>34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0" t="s">
        <v>32</v>
      </c>
      <c r="AL14" s="23"/>
      <c r="AM14" s="23"/>
      <c r="AN14" s="33" t="s">
        <v>34</v>
      </c>
      <c r="AO14" s="23"/>
      <c r="AP14" s="23"/>
      <c r="AQ14" s="23"/>
      <c r="AR14" s="21"/>
      <c r="BE14" s="34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6"/>
      <c r="BS15" s="18" t="s">
        <v>4</v>
      </c>
    </row>
    <row r="16" spans="2:71" s="1" customFormat="1" ht="12" customHeight="1">
      <c r="B16" s="22"/>
      <c r="C16" s="23"/>
      <c r="D16" s="30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20</v>
      </c>
      <c r="AO16" s="23"/>
      <c r="AP16" s="23"/>
      <c r="AQ16" s="23"/>
      <c r="AR16" s="21"/>
      <c r="BE16" s="346"/>
      <c r="BS16" s="18" t="s">
        <v>4</v>
      </c>
    </row>
    <row r="17" spans="2:71" s="1" customFormat="1" ht="18.4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32</v>
      </c>
      <c r="AL17" s="23"/>
      <c r="AM17" s="23"/>
      <c r="AN17" s="28" t="s">
        <v>20</v>
      </c>
      <c r="AO17" s="23"/>
      <c r="AP17" s="23"/>
      <c r="AQ17" s="23"/>
      <c r="AR17" s="21"/>
      <c r="BE17" s="346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6"/>
      <c r="BS18" s="18" t="s">
        <v>6</v>
      </c>
    </row>
    <row r="19" spans="2:71" s="1" customFormat="1" ht="12" customHeight="1">
      <c r="B19" s="22"/>
      <c r="C19" s="23"/>
      <c r="D19" s="30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46"/>
      <c r="BS19" s="18" t="s">
        <v>6</v>
      </c>
    </row>
    <row r="20" spans="2:71" s="1" customFormat="1" ht="18.4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32</v>
      </c>
      <c r="AL20" s="23"/>
      <c r="AM20" s="23"/>
      <c r="AN20" s="28" t="s">
        <v>20</v>
      </c>
      <c r="AO20" s="23"/>
      <c r="AP20" s="23"/>
      <c r="AQ20" s="23"/>
      <c r="AR20" s="21"/>
      <c r="BE20" s="34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6"/>
    </row>
    <row r="22" spans="2:57" s="1" customFormat="1" ht="12" customHeight="1">
      <c r="B22" s="22"/>
      <c r="C22" s="23"/>
      <c r="D22" s="30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6"/>
    </row>
    <row r="23" spans="2:57" s="1" customFormat="1" ht="47.25" customHeight="1">
      <c r="B23" s="22"/>
      <c r="C23" s="23"/>
      <c r="D23" s="23"/>
      <c r="E23" s="353" t="s">
        <v>41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23"/>
      <c r="AP23" s="23"/>
      <c r="AQ23" s="23"/>
      <c r="AR23" s="21"/>
      <c r="BE23" s="34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6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46"/>
    </row>
    <row r="26" spans="1:57" s="2" customFormat="1" ht="25.9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4">
        <f>ROUND(AG54,2)</f>
        <v>2080609.27</v>
      </c>
      <c r="AL26" s="355"/>
      <c r="AM26" s="355"/>
      <c r="AN26" s="355"/>
      <c r="AO26" s="355"/>
      <c r="AP26" s="38"/>
      <c r="AQ26" s="38"/>
      <c r="AR26" s="41"/>
      <c r="BE26" s="34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6" t="s">
        <v>43</v>
      </c>
      <c r="M28" s="356"/>
      <c r="N28" s="356"/>
      <c r="O28" s="356"/>
      <c r="P28" s="356"/>
      <c r="Q28" s="38"/>
      <c r="R28" s="38"/>
      <c r="S28" s="38"/>
      <c r="T28" s="38"/>
      <c r="U28" s="38"/>
      <c r="V28" s="38"/>
      <c r="W28" s="356" t="s">
        <v>44</v>
      </c>
      <c r="X28" s="356"/>
      <c r="Y28" s="356"/>
      <c r="Z28" s="356"/>
      <c r="AA28" s="356"/>
      <c r="AB28" s="356"/>
      <c r="AC28" s="356"/>
      <c r="AD28" s="356"/>
      <c r="AE28" s="356"/>
      <c r="AF28" s="38"/>
      <c r="AG28" s="38"/>
      <c r="AH28" s="38"/>
      <c r="AI28" s="38"/>
      <c r="AJ28" s="38"/>
      <c r="AK28" s="356" t="s">
        <v>45</v>
      </c>
      <c r="AL28" s="356"/>
      <c r="AM28" s="356"/>
      <c r="AN28" s="356"/>
      <c r="AO28" s="356"/>
      <c r="AP28" s="38"/>
      <c r="AQ28" s="38"/>
      <c r="AR28" s="41"/>
      <c r="BE28" s="346"/>
    </row>
    <row r="29" spans="2:57" s="3" customFormat="1" ht="14.45" customHeight="1" hidden="1">
      <c r="B29" s="42"/>
      <c r="C29" s="43"/>
      <c r="D29" s="30" t="s">
        <v>46</v>
      </c>
      <c r="E29" s="43"/>
      <c r="F29" s="30" t="s">
        <v>47</v>
      </c>
      <c r="G29" s="43"/>
      <c r="H29" s="43"/>
      <c r="I29" s="43"/>
      <c r="J29" s="43"/>
      <c r="K29" s="43"/>
      <c r="L29" s="340">
        <v>0.21</v>
      </c>
      <c r="M29" s="339"/>
      <c r="N29" s="339"/>
      <c r="O29" s="339"/>
      <c r="P29" s="339"/>
      <c r="Q29" s="43"/>
      <c r="R29" s="43"/>
      <c r="S29" s="43"/>
      <c r="T29" s="43"/>
      <c r="U29" s="43"/>
      <c r="V29" s="43"/>
      <c r="W29" s="338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3"/>
      <c r="AG29" s="43"/>
      <c r="AH29" s="43"/>
      <c r="AI29" s="43"/>
      <c r="AJ29" s="43"/>
      <c r="AK29" s="338">
        <f>ROUND(AV54,2)</f>
        <v>0</v>
      </c>
      <c r="AL29" s="339"/>
      <c r="AM29" s="339"/>
      <c r="AN29" s="339"/>
      <c r="AO29" s="339"/>
      <c r="AP29" s="43"/>
      <c r="AQ29" s="43"/>
      <c r="AR29" s="44"/>
      <c r="BE29" s="347"/>
    </row>
    <row r="30" spans="2:57" s="3" customFormat="1" ht="14.45" customHeight="1" hidden="1">
      <c r="B30" s="42"/>
      <c r="C30" s="43"/>
      <c r="D30" s="43"/>
      <c r="E30" s="43"/>
      <c r="F30" s="30" t="s">
        <v>48</v>
      </c>
      <c r="G30" s="43"/>
      <c r="H30" s="43"/>
      <c r="I30" s="43"/>
      <c r="J30" s="43"/>
      <c r="K30" s="43"/>
      <c r="L30" s="340">
        <v>0.15</v>
      </c>
      <c r="M30" s="339"/>
      <c r="N30" s="339"/>
      <c r="O30" s="339"/>
      <c r="P30" s="339"/>
      <c r="Q30" s="43"/>
      <c r="R30" s="43"/>
      <c r="S30" s="43"/>
      <c r="T30" s="43"/>
      <c r="U30" s="43"/>
      <c r="V30" s="43"/>
      <c r="W30" s="338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3"/>
      <c r="AG30" s="43"/>
      <c r="AH30" s="43"/>
      <c r="AI30" s="43"/>
      <c r="AJ30" s="43"/>
      <c r="AK30" s="338">
        <f>ROUND(AW54,2)</f>
        <v>0</v>
      </c>
      <c r="AL30" s="339"/>
      <c r="AM30" s="339"/>
      <c r="AN30" s="339"/>
      <c r="AO30" s="339"/>
      <c r="AP30" s="43"/>
      <c r="AQ30" s="43"/>
      <c r="AR30" s="44"/>
      <c r="BE30" s="347"/>
    </row>
    <row r="31" spans="2:57" s="3" customFormat="1" ht="14.45" customHeight="1">
      <c r="B31" s="42"/>
      <c r="C31" s="43"/>
      <c r="D31" s="45" t="s">
        <v>46</v>
      </c>
      <c r="E31" s="43"/>
      <c r="F31" s="30" t="s">
        <v>49</v>
      </c>
      <c r="G31" s="43"/>
      <c r="H31" s="43"/>
      <c r="I31" s="43"/>
      <c r="J31" s="43"/>
      <c r="K31" s="43"/>
      <c r="L31" s="340">
        <v>0.21</v>
      </c>
      <c r="M31" s="339"/>
      <c r="N31" s="339"/>
      <c r="O31" s="339"/>
      <c r="P31" s="339"/>
      <c r="Q31" s="43"/>
      <c r="R31" s="43"/>
      <c r="S31" s="43"/>
      <c r="T31" s="43"/>
      <c r="U31" s="43"/>
      <c r="V31" s="43"/>
      <c r="W31" s="338">
        <f>ROUND(BB54,2)</f>
        <v>2080609.27</v>
      </c>
      <c r="X31" s="339"/>
      <c r="Y31" s="339"/>
      <c r="Z31" s="339"/>
      <c r="AA31" s="339"/>
      <c r="AB31" s="339"/>
      <c r="AC31" s="339"/>
      <c r="AD31" s="339"/>
      <c r="AE31" s="339"/>
      <c r="AF31" s="43"/>
      <c r="AG31" s="43"/>
      <c r="AH31" s="43"/>
      <c r="AI31" s="43"/>
      <c r="AJ31" s="43"/>
      <c r="AK31" s="338">
        <v>0</v>
      </c>
      <c r="AL31" s="339"/>
      <c r="AM31" s="339"/>
      <c r="AN31" s="339"/>
      <c r="AO31" s="339"/>
      <c r="AP31" s="43"/>
      <c r="AQ31" s="43"/>
      <c r="AR31" s="44"/>
      <c r="BE31" s="347"/>
    </row>
    <row r="32" spans="2:57" s="3" customFormat="1" ht="14.45" customHeight="1">
      <c r="B32" s="42"/>
      <c r="C32" s="43"/>
      <c r="D32" s="43"/>
      <c r="E32" s="43"/>
      <c r="F32" s="30" t="s">
        <v>50</v>
      </c>
      <c r="G32" s="43"/>
      <c r="H32" s="43"/>
      <c r="I32" s="43"/>
      <c r="J32" s="43"/>
      <c r="K32" s="43"/>
      <c r="L32" s="340">
        <v>0.15</v>
      </c>
      <c r="M32" s="339"/>
      <c r="N32" s="339"/>
      <c r="O32" s="339"/>
      <c r="P32" s="339"/>
      <c r="Q32" s="43"/>
      <c r="R32" s="43"/>
      <c r="S32" s="43"/>
      <c r="T32" s="43"/>
      <c r="U32" s="43"/>
      <c r="V32" s="43"/>
      <c r="W32" s="338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3"/>
      <c r="AG32" s="43"/>
      <c r="AH32" s="43"/>
      <c r="AI32" s="43"/>
      <c r="AJ32" s="43"/>
      <c r="AK32" s="338">
        <v>0</v>
      </c>
      <c r="AL32" s="339"/>
      <c r="AM32" s="339"/>
      <c r="AN32" s="339"/>
      <c r="AO32" s="339"/>
      <c r="AP32" s="43"/>
      <c r="AQ32" s="43"/>
      <c r="AR32" s="44"/>
      <c r="BE32" s="347"/>
    </row>
    <row r="33" spans="2:44" s="3" customFormat="1" ht="14.45" customHeight="1" hidden="1">
      <c r="B33" s="42"/>
      <c r="C33" s="43"/>
      <c r="D33" s="43"/>
      <c r="E33" s="43"/>
      <c r="F33" s="30" t="s">
        <v>51</v>
      </c>
      <c r="G33" s="43"/>
      <c r="H33" s="43"/>
      <c r="I33" s="43"/>
      <c r="J33" s="43"/>
      <c r="K33" s="43"/>
      <c r="L33" s="340">
        <v>0</v>
      </c>
      <c r="M33" s="339"/>
      <c r="N33" s="339"/>
      <c r="O33" s="339"/>
      <c r="P33" s="339"/>
      <c r="Q33" s="43"/>
      <c r="R33" s="43"/>
      <c r="S33" s="43"/>
      <c r="T33" s="43"/>
      <c r="U33" s="43"/>
      <c r="V33" s="43"/>
      <c r="W33" s="338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3"/>
      <c r="AG33" s="43"/>
      <c r="AH33" s="43"/>
      <c r="AI33" s="43"/>
      <c r="AJ33" s="43"/>
      <c r="AK33" s="338">
        <v>0</v>
      </c>
      <c r="AL33" s="339"/>
      <c r="AM33" s="339"/>
      <c r="AN33" s="339"/>
      <c r="AO33" s="33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6"/>
      <c r="D35" s="47" t="s">
        <v>52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53</v>
      </c>
      <c r="U35" s="48"/>
      <c r="V35" s="48"/>
      <c r="W35" s="48"/>
      <c r="X35" s="341" t="s">
        <v>54</v>
      </c>
      <c r="Y35" s="342"/>
      <c r="Z35" s="342"/>
      <c r="AA35" s="342"/>
      <c r="AB35" s="342"/>
      <c r="AC35" s="48"/>
      <c r="AD35" s="48"/>
      <c r="AE35" s="48"/>
      <c r="AF35" s="48"/>
      <c r="AG35" s="48"/>
      <c r="AH35" s="48"/>
      <c r="AI35" s="48"/>
      <c r="AJ35" s="48"/>
      <c r="AK35" s="343">
        <f>SUM(AK26:AK33)</f>
        <v>2080609.27</v>
      </c>
      <c r="AL35" s="342"/>
      <c r="AM35" s="342"/>
      <c r="AN35" s="342"/>
      <c r="AO35" s="344"/>
      <c r="AP35" s="46"/>
      <c r="AQ35" s="46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5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5" customHeight="1">
      <c r="A42" s="36"/>
      <c r="B42" s="37"/>
      <c r="C42" s="24" t="s">
        <v>55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0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172021(2)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27" t="str">
        <f>K6</f>
        <v>VD Předměřice nad Labem, odstranění nánosů v ř.km 999,225 - 999,460</v>
      </c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59"/>
      <c r="AQ45" s="59"/>
      <c r="AR45" s="60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Předměřice nad Labem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329" t="str">
        <f>IF(AN8="","",AN8)</f>
        <v>3. 10. 2022</v>
      </c>
      <c r="AN47" s="32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29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35</v>
      </c>
      <c r="AJ49" s="38"/>
      <c r="AK49" s="38"/>
      <c r="AL49" s="38"/>
      <c r="AM49" s="330" t="str">
        <f>IF(E17="","",E17)</f>
        <v xml:space="preserve"> </v>
      </c>
      <c r="AN49" s="331"/>
      <c r="AO49" s="331"/>
      <c r="AP49" s="331"/>
      <c r="AQ49" s="38"/>
      <c r="AR49" s="41"/>
      <c r="AS49" s="332" t="s">
        <v>56</v>
      </c>
      <c r="AT49" s="333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2" customHeight="1">
      <c r="A50" s="36"/>
      <c r="B50" s="37"/>
      <c r="C50" s="30" t="s">
        <v>33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38</v>
      </c>
      <c r="AJ50" s="38"/>
      <c r="AK50" s="38"/>
      <c r="AL50" s="38"/>
      <c r="AM50" s="330" t="str">
        <f>IF(E20="","",E20)</f>
        <v>Lukáš Táborský, DiS.</v>
      </c>
      <c r="AN50" s="331"/>
      <c r="AO50" s="331"/>
      <c r="AP50" s="331"/>
      <c r="AQ50" s="38"/>
      <c r="AR50" s="41"/>
      <c r="AS50" s="334"/>
      <c r="AT50" s="33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36"/>
      <c r="AT51" s="33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23" t="s">
        <v>57</v>
      </c>
      <c r="D52" s="324"/>
      <c r="E52" s="324"/>
      <c r="F52" s="324"/>
      <c r="G52" s="324"/>
      <c r="H52" s="69"/>
      <c r="I52" s="325" t="s">
        <v>58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6" t="s">
        <v>59</v>
      </c>
      <c r="AH52" s="324"/>
      <c r="AI52" s="324"/>
      <c r="AJ52" s="324"/>
      <c r="AK52" s="324"/>
      <c r="AL52" s="324"/>
      <c r="AM52" s="324"/>
      <c r="AN52" s="325" t="s">
        <v>60</v>
      </c>
      <c r="AO52" s="324"/>
      <c r="AP52" s="324"/>
      <c r="AQ52" s="70" t="s">
        <v>61</v>
      </c>
      <c r="AR52" s="41"/>
      <c r="AS52" s="71" t="s">
        <v>62</v>
      </c>
      <c r="AT52" s="72" t="s">
        <v>63</v>
      </c>
      <c r="AU52" s="72" t="s">
        <v>64</v>
      </c>
      <c r="AV52" s="72" t="s">
        <v>65</v>
      </c>
      <c r="AW52" s="72" t="s">
        <v>66</v>
      </c>
      <c r="AX52" s="72" t="s">
        <v>67</v>
      </c>
      <c r="AY52" s="72" t="s">
        <v>68</v>
      </c>
      <c r="AZ52" s="72" t="s">
        <v>69</v>
      </c>
      <c r="BA52" s="72" t="s">
        <v>70</v>
      </c>
      <c r="BB52" s="72" t="s">
        <v>71</v>
      </c>
      <c r="BC52" s="72" t="s">
        <v>72</v>
      </c>
      <c r="BD52" s="73" t="s">
        <v>73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5" customHeight="1">
      <c r="B54" s="77"/>
      <c r="C54" s="78" t="s">
        <v>74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21">
        <f>ROUND(SUM(AG55:AG56),2)</f>
        <v>2080609.27</v>
      </c>
      <c r="AH54" s="321"/>
      <c r="AI54" s="321"/>
      <c r="AJ54" s="321"/>
      <c r="AK54" s="321"/>
      <c r="AL54" s="321"/>
      <c r="AM54" s="321"/>
      <c r="AN54" s="322">
        <f>SUM(AG54,AT54)</f>
        <v>2080609.27</v>
      </c>
      <c r="AO54" s="322"/>
      <c r="AP54" s="322"/>
      <c r="AQ54" s="81" t="s">
        <v>20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436927.95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2080609.27</v>
      </c>
      <c r="BC54" s="84">
        <f>ROUND(SUM(BC55:BC56),2)</f>
        <v>0</v>
      </c>
      <c r="BD54" s="86">
        <f>ROUND(SUM(BD55:BD56),2)</f>
        <v>0</v>
      </c>
      <c r="BS54" s="87" t="s">
        <v>75</v>
      </c>
      <c r="BT54" s="87" t="s">
        <v>76</v>
      </c>
      <c r="BU54" s="88" t="s">
        <v>77</v>
      </c>
      <c r="BV54" s="87" t="s">
        <v>78</v>
      </c>
      <c r="BW54" s="87" t="s">
        <v>5</v>
      </c>
      <c r="BX54" s="87" t="s">
        <v>79</v>
      </c>
      <c r="CL54" s="87" t="s">
        <v>18</v>
      </c>
    </row>
    <row r="55" spans="1:91" s="7" customFormat="1" ht="16.5" customHeight="1">
      <c r="A55" s="89" t="s">
        <v>80</v>
      </c>
      <c r="B55" s="90"/>
      <c r="C55" s="91"/>
      <c r="D55" s="320" t="s">
        <v>81</v>
      </c>
      <c r="E55" s="320"/>
      <c r="F55" s="320"/>
      <c r="G55" s="320"/>
      <c r="H55" s="320"/>
      <c r="I55" s="92"/>
      <c r="J55" s="320" t="s">
        <v>82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8">
        <f>'1 - SO 01 - Odtěžení nánosů'!J30</f>
        <v>2080609.27</v>
      </c>
      <c r="AH55" s="319"/>
      <c r="AI55" s="319"/>
      <c r="AJ55" s="319"/>
      <c r="AK55" s="319"/>
      <c r="AL55" s="319"/>
      <c r="AM55" s="319"/>
      <c r="AN55" s="318">
        <f>SUM(AG55,AT55)</f>
        <v>2080609.27</v>
      </c>
      <c r="AO55" s="319"/>
      <c r="AP55" s="319"/>
      <c r="AQ55" s="93" t="s">
        <v>83</v>
      </c>
      <c r="AR55" s="94"/>
      <c r="AS55" s="95">
        <v>0</v>
      </c>
      <c r="AT55" s="96">
        <f>ROUND(SUM(AV55:AW55),2)</f>
        <v>0</v>
      </c>
      <c r="AU55" s="97">
        <f>'1 - SO 01 - Odtěžení nánosů'!P81</f>
        <v>0</v>
      </c>
      <c r="AV55" s="96">
        <f>'1 - SO 01 - Odtěžení nánosů'!J33</f>
        <v>0</v>
      </c>
      <c r="AW55" s="96">
        <f>'1 - SO 01 - Odtěžení nánosů'!J34</f>
        <v>0</v>
      </c>
      <c r="AX55" s="96">
        <f>'1 - SO 01 - Odtěžení nánosů'!J35</f>
        <v>0</v>
      </c>
      <c r="AY55" s="96">
        <f>'1 - SO 01 - Odtěžení nánosů'!J36</f>
        <v>0</v>
      </c>
      <c r="AZ55" s="96">
        <f>'1 - SO 01 - Odtěžení nánosů'!F33</f>
        <v>0</v>
      </c>
      <c r="BA55" s="96">
        <f>'1 - SO 01 - Odtěžení nánosů'!F34</f>
        <v>0</v>
      </c>
      <c r="BB55" s="96">
        <f>'1 - SO 01 - Odtěžení nánosů'!F35</f>
        <v>2080609.27</v>
      </c>
      <c r="BC55" s="96">
        <f>'1 - SO 01 - Odtěžení nánosů'!F36</f>
        <v>0</v>
      </c>
      <c r="BD55" s="98">
        <f>'1 - SO 01 - Odtěžení nánosů'!F37</f>
        <v>0</v>
      </c>
      <c r="BT55" s="99" t="s">
        <v>81</v>
      </c>
      <c r="BV55" s="99" t="s">
        <v>78</v>
      </c>
      <c r="BW55" s="99" t="s">
        <v>84</v>
      </c>
      <c r="BX55" s="99" t="s">
        <v>5</v>
      </c>
      <c r="CL55" s="99" t="s">
        <v>18</v>
      </c>
      <c r="CM55" s="99" t="s">
        <v>85</v>
      </c>
    </row>
    <row r="56" spans="1:91" s="7" customFormat="1" ht="16.5" customHeight="1">
      <c r="A56" s="89" t="s">
        <v>80</v>
      </c>
      <c r="B56" s="90"/>
      <c r="C56" s="91"/>
      <c r="D56" s="320" t="s">
        <v>85</v>
      </c>
      <c r="E56" s="320"/>
      <c r="F56" s="320"/>
      <c r="G56" s="320"/>
      <c r="H56" s="320"/>
      <c r="I56" s="92"/>
      <c r="J56" s="320" t="s">
        <v>86</v>
      </c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18">
        <f>'2 - VON - Vedlejší a osta...'!J30</f>
        <v>0</v>
      </c>
      <c r="AH56" s="319"/>
      <c r="AI56" s="319"/>
      <c r="AJ56" s="319"/>
      <c r="AK56" s="319"/>
      <c r="AL56" s="319"/>
      <c r="AM56" s="319"/>
      <c r="AN56" s="318">
        <f>SUM(AG56,AT56)</f>
        <v>0</v>
      </c>
      <c r="AO56" s="319"/>
      <c r="AP56" s="319"/>
      <c r="AQ56" s="93" t="s">
        <v>83</v>
      </c>
      <c r="AR56" s="94"/>
      <c r="AS56" s="100">
        <v>0</v>
      </c>
      <c r="AT56" s="101">
        <f>ROUND(SUM(AV56:AW56),2)</f>
        <v>0</v>
      </c>
      <c r="AU56" s="102">
        <f>'2 - VON - Vedlejší a osta...'!P83</f>
        <v>0</v>
      </c>
      <c r="AV56" s="101">
        <f>'2 - VON - Vedlejší a osta...'!J33</f>
        <v>0</v>
      </c>
      <c r="AW56" s="101">
        <f>'2 - VON - Vedlejší a osta...'!J34</f>
        <v>0</v>
      </c>
      <c r="AX56" s="101">
        <f>'2 - VON - Vedlejší a osta...'!J35</f>
        <v>0</v>
      </c>
      <c r="AY56" s="101">
        <f>'2 - VON - Vedlejší a osta...'!J36</f>
        <v>0</v>
      </c>
      <c r="AZ56" s="101">
        <f>'2 - VON - Vedlejší a osta...'!F33</f>
        <v>0</v>
      </c>
      <c r="BA56" s="101">
        <f>'2 - VON - Vedlejší a osta...'!F34</f>
        <v>0</v>
      </c>
      <c r="BB56" s="101">
        <f>'2 - VON - Vedlejší a osta...'!F35</f>
        <v>0</v>
      </c>
      <c r="BC56" s="101">
        <f>'2 - VON - Vedlejší a osta...'!F36</f>
        <v>0</v>
      </c>
      <c r="BD56" s="103">
        <f>'2 - VON - Vedlejší a osta...'!F37</f>
        <v>0</v>
      </c>
      <c r="BT56" s="99" t="s">
        <v>81</v>
      </c>
      <c r="BV56" s="99" t="s">
        <v>78</v>
      </c>
      <c r="BW56" s="99" t="s">
        <v>87</v>
      </c>
      <c r="BX56" s="99" t="s">
        <v>5</v>
      </c>
      <c r="CL56" s="99" t="s">
        <v>20</v>
      </c>
      <c r="CM56" s="99" t="s">
        <v>85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iXY1GWoTZIZl7V/iNnkq6oqxrGcJXtBOZj2umSuvHOGxbbUSNon7kZyj88gM6teD4euk8FCOePCBvdj0CoVmag==" saltValue="WqkfB5vTbHMWOSV7OwP26A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1 - SO 01 - Odtěžení nánosů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"/>
  <sheetViews>
    <sheetView showGridLines="0" workbookViewId="0" topLeftCell="A59">
      <selection activeCell="E7" sqref="E7:H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8" t="s">
        <v>84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1"/>
      <c r="AT3" s="18" t="s">
        <v>85</v>
      </c>
    </row>
    <row r="4" spans="2:46" s="1" customFormat="1" ht="24.95" customHeight="1">
      <c r="B4" s="21"/>
      <c r="D4" s="106" t="s">
        <v>88</v>
      </c>
      <c r="L4" s="21"/>
      <c r="M4" s="107" t="s">
        <v>10</v>
      </c>
      <c r="AT4" s="18" t="s">
        <v>37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8" t="s">
        <v>16</v>
      </c>
      <c r="L6" s="21"/>
    </row>
    <row r="7" spans="2:12" s="1" customFormat="1" ht="16.5" customHeight="1">
      <c r="B7" s="21"/>
      <c r="E7" s="360" t="str">
        <f>'Rekapitulace stavby'!K6</f>
        <v>VD Předměřice nad Labem, odstranění nánosů v ř.km 999,225 - 999,460</v>
      </c>
      <c r="F7" s="361"/>
      <c r="G7" s="361"/>
      <c r="H7" s="361"/>
      <c r="L7" s="21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2" t="s">
        <v>90</v>
      </c>
      <c r="F9" s="363"/>
      <c r="G9" s="363"/>
      <c r="H9" s="363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17</v>
      </c>
      <c r="E11" s="36"/>
      <c r="F11" s="110" t="s">
        <v>18</v>
      </c>
      <c r="G11" s="36"/>
      <c r="H11" s="36"/>
      <c r="I11" s="108" t="s">
        <v>19</v>
      </c>
      <c r="J11" s="110" t="s">
        <v>20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3. 10. 2022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29</v>
      </c>
      <c r="E14" s="36"/>
      <c r="F14" s="36"/>
      <c r="G14" s="36"/>
      <c r="H14" s="36"/>
      <c r="I14" s="108" t="s">
        <v>30</v>
      </c>
      <c r="J14" s="110" t="s">
        <v>20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31</v>
      </c>
      <c r="F15" s="36"/>
      <c r="G15" s="36"/>
      <c r="H15" s="36"/>
      <c r="I15" s="108" t="s">
        <v>32</v>
      </c>
      <c r="J15" s="110" t="s">
        <v>20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33</v>
      </c>
      <c r="E17" s="36"/>
      <c r="F17" s="36"/>
      <c r="G17" s="36"/>
      <c r="H17" s="36"/>
      <c r="I17" s="108" t="s">
        <v>30</v>
      </c>
      <c r="J17" s="31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4" t="str">
        <f>'Rekapitulace stavby'!E14</f>
        <v>Vyplň údaj</v>
      </c>
      <c r="F18" s="365"/>
      <c r="G18" s="365"/>
      <c r="H18" s="365"/>
      <c r="I18" s="108" t="s">
        <v>32</v>
      </c>
      <c r="J18" s="31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35</v>
      </c>
      <c r="E20" s="36"/>
      <c r="F20" s="36"/>
      <c r="G20" s="36"/>
      <c r="H20" s="36"/>
      <c r="I20" s="108" t="s">
        <v>30</v>
      </c>
      <c r="J20" s="110" t="s">
        <v>20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36</v>
      </c>
      <c r="F21" s="36"/>
      <c r="G21" s="36"/>
      <c r="H21" s="36"/>
      <c r="I21" s="108" t="s">
        <v>32</v>
      </c>
      <c r="J21" s="110" t="s">
        <v>20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38</v>
      </c>
      <c r="E23" s="36"/>
      <c r="F23" s="36"/>
      <c r="G23" s="36"/>
      <c r="H23" s="36"/>
      <c r="I23" s="108" t="s">
        <v>30</v>
      </c>
      <c r="J23" s="110" t="s">
        <v>20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39</v>
      </c>
      <c r="F24" s="36"/>
      <c r="G24" s="36"/>
      <c r="H24" s="36"/>
      <c r="I24" s="108" t="s">
        <v>32</v>
      </c>
      <c r="J24" s="110" t="s">
        <v>20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66" t="s">
        <v>41</v>
      </c>
      <c r="F27" s="366"/>
      <c r="G27" s="366"/>
      <c r="H27" s="3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42</v>
      </c>
      <c r="E30" s="36"/>
      <c r="F30" s="36"/>
      <c r="G30" s="36"/>
      <c r="H30" s="36"/>
      <c r="I30" s="36"/>
      <c r="J30" s="117">
        <f>ROUND(J81,2)</f>
        <v>2080609.27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44</v>
      </c>
      <c r="G32" s="36"/>
      <c r="H32" s="36"/>
      <c r="I32" s="118" t="s">
        <v>43</v>
      </c>
      <c r="J32" s="118" t="s">
        <v>45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19" t="s">
        <v>46</v>
      </c>
      <c r="E33" s="108" t="s">
        <v>47</v>
      </c>
      <c r="F33" s="120">
        <f>ROUND((SUM(BE81:BE98)),2)</f>
        <v>0</v>
      </c>
      <c r="G33" s="36"/>
      <c r="H33" s="36"/>
      <c r="I33" s="121">
        <v>0.21</v>
      </c>
      <c r="J33" s="120">
        <f>ROUND(((SUM(BE81:BE98))*I33),2)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08" t="s">
        <v>48</v>
      </c>
      <c r="F34" s="120">
        <f>ROUND((SUM(BF81:BF98)),2)</f>
        <v>0</v>
      </c>
      <c r="G34" s="36"/>
      <c r="H34" s="36"/>
      <c r="I34" s="121">
        <v>0.15</v>
      </c>
      <c r="J34" s="120">
        <f>ROUND(((SUM(BF81:BF98))*I34),2)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08" t="s">
        <v>46</v>
      </c>
      <c r="E35" s="108" t="s">
        <v>49</v>
      </c>
      <c r="F35" s="120">
        <f>ROUND((SUM(BG81:BG98)),2)</f>
        <v>2080609.27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50</v>
      </c>
      <c r="F36" s="120">
        <f>ROUND((SUM(BH81:BH98)),2)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51</v>
      </c>
      <c r="F37" s="120">
        <f>ROUND((SUM(BI81:BI98)),2)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2080609.27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91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58" t="str">
        <f>E7</f>
        <v>VD Předměřice nad Labem, odstranění nánosů v ř.km 999,225 - 999,460</v>
      </c>
      <c r="F48" s="359"/>
      <c r="G48" s="359"/>
      <c r="H48" s="35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7" t="str">
        <f>E9</f>
        <v>1 - SO 01 - Odtěžení nánosů</v>
      </c>
      <c r="F50" s="357"/>
      <c r="G50" s="357"/>
      <c r="H50" s="35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8" t="str">
        <f>F12</f>
        <v>Předměřice nad Labem</v>
      </c>
      <c r="G52" s="38"/>
      <c r="H52" s="38"/>
      <c r="I52" s="30" t="s">
        <v>23</v>
      </c>
      <c r="J52" s="62" t="str">
        <f>IF(J12="","",J12)</f>
        <v>3. 10. 2022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29</v>
      </c>
      <c r="D54" s="38"/>
      <c r="E54" s="38"/>
      <c r="F54" s="28" t="str">
        <f>E15</f>
        <v>Povodí Labe, státní podnik</v>
      </c>
      <c r="G54" s="38"/>
      <c r="H54" s="38"/>
      <c r="I54" s="30" t="s">
        <v>35</v>
      </c>
      <c r="J54" s="34" t="str">
        <f>E21</f>
        <v xml:space="preserve">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33</v>
      </c>
      <c r="D55" s="38"/>
      <c r="E55" s="38"/>
      <c r="F55" s="28" t="str">
        <f>IF(E18="","",E18)</f>
        <v>Vyplň údaj</v>
      </c>
      <c r="G55" s="38"/>
      <c r="H55" s="38"/>
      <c r="I55" s="30" t="s">
        <v>38</v>
      </c>
      <c r="J55" s="34" t="str">
        <f>E24</f>
        <v>Lukáš Táborský, DiS.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92</v>
      </c>
      <c r="D57" s="134"/>
      <c r="E57" s="134"/>
      <c r="F57" s="134"/>
      <c r="G57" s="134"/>
      <c r="H57" s="134"/>
      <c r="I57" s="134"/>
      <c r="J57" s="135" t="s">
        <v>93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74</v>
      </c>
      <c r="D59" s="38"/>
      <c r="E59" s="38"/>
      <c r="F59" s="38"/>
      <c r="G59" s="38"/>
      <c r="H59" s="38"/>
      <c r="I59" s="38"/>
      <c r="J59" s="80">
        <f>J81</f>
        <v>2080609.27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94</v>
      </c>
    </row>
    <row r="60" spans="2:12" s="9" customFormat="1" ht="24.95" customHeight="1">
      <c r="B60" s="137"/>
      <c r="C60" s="138"/>
      <c r="D60" s="139" t="s">
        <v>95</v>
      </c>
      <c r="E60" s="140"/>
      <c r="F60" s="140"/>
      <c r="G60" s="140"/>
      <c r="H60" s="140"/>
      <c r="I60" s="140"/>
      <c r="J60" s="141">
        <f>J82</f>
        <v>2080609.27</v>
      </c>
      <c r="K60" s="138"/>
      <c r="L60" s="142"/>
    </row>
    <row r="61" spans="2:12" s="10" customFormat="1" ht="19.9" customHeight="1">
      <c r="B61" s="143"/>
      <c r="C61" s="144"/>
      <c r="D61" s="145" t="s">
        <v>96</v>
      </c>
      <c r="E61" s="146"/>
      <c r="F61" s="146"/>
      <c r="G61" s="146"/>
      <c r="H61" s="146"/>
      <c r="I61" s="146"/>
      <c r="J61" s="147">
        <f>J83</f>
        <v>2080609.27</v>
      </c>
      <c r="K61" s="144"/>
      <c r="L61" s="148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9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9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97</v>
      </c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58" t="str">
        <f>E7</f>
        <v>VD Předměřice nad Labem, odstranění nánosů v ř.km 999,225 - 999,460</v>
      </c>
      <c r="F71" s="359"/>
      <c r="G71" s="359"/>
      <c r="H71" s="359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89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27" t="str">
        <f>E9</f>
        <v>1 - SO 01 - Odtěžení nánosů</v>
      </c>
      <c r="F73" s="357"/>
      <c r="G73" s="357"/>
      <c r="H73" s="357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8"/>
      <c r="E75" s="38"/>
      <c r="F75" s="28" t="str">
        <f>F12</f>
        <v>Předměřice nad Labem</v>
      </c>
      <c r="G75" s="38"/>
      <c r="H75" s="38"/>
      <c r="I75" s="30" t="s">
        <v>23</v>
      </c>
      <c r="J75" s="62" t="str">
        <f>IF(J12="","",J12)</f>
        <v>3. 10. 2022</v>
      </c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29</v>
      </c>
      <c r="D77" s="38"/>
      <c r="E77" s="38"/>
      <c r="F77" s="28" t="str">
        <f>E15</f>
        <v>Povodí Labe, státní podnik</v>
      </c>
      <c r="G77" s="38"/>
      <c r="H77" s="38"/>
      <c r="I77" s="30" t="s">
        <v>35</v>
      </c>
      <c r="J77" s="34" t="str">
        <f>E21</f>
        <v xml:space="preserve"> 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33</v>
      </c>
      <c r="D78" s="38"/>
      <c r="E78" s="38"/>
      <c r="F78" s="28" t="str">
        <f>IF(E18="","",E18)</f>
        <v>Vyplň údaj</v>
      </c>
      <c r="G78" s="38"/>
      <c r="H78" s="38"/>
      <c r="I78" s="30" t="s">
        <v>38</v>
      </c>
      <c r="J78" s="34" t="str">
        <f>E24</f>
        <v>Lukáš Táborský, DiS.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9"/>
      <c r="B80" s="150"/>
      <c r="C80" s="151" t="s">
        <v>98</v>
      </c>
      <c r="D80" s="152" t="s">
        <v>61</v>
      </c>
      <c r="E80" s="152" t="s">
        <v>57</v>
      </c>
      <c r="F80" s="152" t="s">
        <v>58</v>
      </c>
      <c r="G80" s="152" t="s">
        <v>99</v>
      </c>
      <c r="H80" s="152" t="s">
        <v>100</v>
      </c>
      <c r="I80" s="152" t="s">
        <v>101</v>
      </c>
      <c r="J80" s="152" t="s">
        <v>93</v>
      </c>
      <c r="K80" s="153" t="s">
        <v>102</v>
      </c>
      <c r="L80" s="154"/>
      <c r="M80" s="71" t="s">
        <v>20</v>
      </c>
      <c r="N80" s="72" t="s">
        <v>46</v>
      </c>
      <c r="O80" s="72" t="s">
        <v>103</v>
      </c>
      <c r="P80" s="72" t="s">
        <v>104</v>
      </c>
      <c r="Q80" s="72" t="s">
        <v>105</v>
      </c>
      <c r="R80" s="72" t="s">
        <v>106</v>
      </c>
      <c r="S80" s="72" t="s">
        <v>107</v>
      </c>
      <c r="T80" s="73" t="s">
        <v>108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6"/>
      <c r="B81" s="37"/>
      <c r="C81" s="78" t="s">
        <v>109</v>
      </c>
      <c r="D81" s="38"/>
      <c r="E81" s="38"/>
      <c r="F81" s="38"/>
      <c r="G81" s="38"/>
      <c r="H81" s="38"/>
      <c r="I81" s="38"/>
      <c r="J81" s="155">
        <f>BK81</f>
        <v>2080609.27</v>
      </c>
      <c r="K81" s="38"/>
      <c r="L81" s="41"/>
      <c r="M81" s="74"/>
      <c r="N81" s="156"/>
      <c r="O81" s="75"/>
      <c r="P81" s="157">
        <f>P82</f>
        <v>0</v>
      </c>
      <c r="Q81" s="75"/>
      <c r="R81" s="157">
        <f>R82</f>
        <v>0.00016</v>
      </c>
      <c r="S81" s="75"/>
      <c r="T81" s="15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75</v>
      </c>
      <c r="AU81" s="18" t="s">
        <v>94</v>
      </c>
      <c r="BK81" s="159">
        <f>BK82</f>
        <v>2080609.27</v>
      </c>
    </row>
    <row r="82" spans="2:63" s="12" customFormat="1" ht="25.9" customHeight="1">
      <c r="B82" s="160"/>
      <c r="C82" s="161"/>
      <c r="D82" s="162" t="s">
        <v>75</v>
      </c>
      <c r="E82" s="163" t="s">
        <v>110</v>
      </c>
      <c r="F82" s="163" t="s">
        <v>111</v>
      </c>
      <c r="G82" s="161"/>
      <c r="H82" s="161"/>
      <c r="I82" s="164"/>
      <c r="J82" s="165">
        <f>BK82</f>
        <v>2080609.27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0.00016</v>
      </c>
      <c r="S82" s="168"/>
      <c r="T82" s="170">
        <f>T83</f>
        <v>0</v>
      </c>
      <c r="AR82" s="171" t="s">
        <v>81</v>
      </c>
      <c r="AT82" s="172" t="s">
        <v>75</v>
      </c>
      <c r="AU82" s="172" t="s">
        <v>76</v>
      </c>
      <c r="AY82" s="171" t="s">
        <v>112</v>
      </c>
      <c r="BK82" s="173">
        <f>BK83</f>
        <v>2080609.27</v>
      </c>
    </row>
    <row r="83" spans="2:63" s="12" customFormat="1" ht="22.9" customHeight="1">
      <c r="B83" s="160"/>
      <c r="C83" s="161"/>
      <c r="D83" s="162" t="s">
        <v>75</v>
      </c>
      <c r="E83" s="174" t="s">
        <v>81</v>
      </c>
      <c r="F83" s="174" t="s">
        <v>113</v>
      </c>
      <c r="G83" s="161"/>
      <c r="H83" s="161"/>
      <c r="I83" s="164"/>
      <c r="J83" s="175">
        <f>BK83</f>
        <v>2080609.27</v>
      </c>
      <c r="K83" s="161"/>
      <c r="L83" s="166"/>
      <c r="M83" s="167"/>
      <c r="N83" s="168"/>
      <c r="O83" s="168"/>
      <c r="P83" s="169">
        <f>SUM(P84:P98)</f>
        <v>0</v>
      </c>
      <c r="Q83" s="168"/>
      <c r="R83" s="169">
        <f>SUM(R84:R98)</f>
        <v>0.00016</v>
      </c>
      <c r="S83" s="168"/>
      <c r="T83" s="170">
        <f>SUM(T84:T98)</f>
        <v>0</v>
      </c>
      <c r="AR83" s="171" t="s">
        <v>81</v>
      </c>
      <c r="AT83" s="172" t="s">
        <v>75</v>
      </c>
      <c r="AU83" s="172" t="s">
        <v>81</v>
      </c>
      <c r="AY83" s="171" t="s">
        <v>112</v>
      </c>
      <c r="BK83" s="173">
        <f>SUM(BK84:BK98)</f>
        <v>2080609.27</v>
      </c>
    </row>
    <row r="84" spans="1:65" s="2" customFormat="1" ht="37.9" customHeight="1">
      <c r="A84" s="36"/>
      <c r="B84" s="37"/>
      <c r="C84" s="176" t="s">
        <v>81</v>
      </c>
      <c r="D84" s="176" t="s">
        <v>114</v>
      </c>
      <c r="E84" s="177" t="s">
        <v>115</v>
      </c>
      <c r="F84" s="178" t="s">
        <v>116</v>
      </c>
      <c r="G84" s="179" t="s">
        <v>117</v>
      </c>
      <c r="H84" s="180">
        <v>1</v>
      </c>
      <c r="I84" s="316">
        <v>2080609.27</v>
      </c>
      <c r="J84" s="182">
        <f>ROUND(I84*H84,2)</f>
        <v>2080609.27</v>
      </c>
      <c r="K84" s="178" t="s">
        <v>20</v>
      </c>
      <c r="L84" s="41"/>
      <c r="M84" s="183" t="s">
        <v>20</v>
      </c>
      <c r="N84" s="184" t="s">
        <v>49</v>
      </c>
      <c r="O84" s="67"/>
      <c r="P84" s="185">
        <f>O84*H84</f>
        <v>0</v>
      </c>
      <c r="Q84" s="185">
        <v>0.00016</v>
      </c>
      <c r="R84" s="185">
        <f>Q84*H84</f>
        <v>0.00016</v>
      </c>
      <c r="S84" s="185">
        <v>0</v>
      </c>
      <c r="T84" s="186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118</v>
      </c>
      <c r="AT84" s="187" t="s">
        <v>114</v>
      </c>
      <c r="AU84" s="187" t="s">
        <v>85</v>
      </c>
      <c r="AY84" s="18" t="s">
        <v>112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2080609.27</v>
      </c>
      <c r="BH84" s="188">
        <f>IF(N84="sníž. přenesená",J84,0)</f>
        <v>0</v>
      </c>
      <c r="BI84" s="188">
        <f>IF(N84="nulová",J84,0)</f>
        <v>0</v>
      </c>
      <c r="BJ84" s="18" t="s">
        <v>118</v>
      </c>
      <c r="BK84" s="188">
        <f>ROUND(I84*H84,2)</f>
        <v>2080609.27</v>
      </c>
      <c r="BL84" s="18" t="s">
        <v>118</v>
      </c>
      <c r="BM84" s="187" t="s">
        <v>119</v>
      </c>
    </row>
    <row r="85" spans="2:51" s="13" customFormat="1" ht="12">
      <c r="B85" s="189"/>
      <c r="C85" s="190"/>
      <c r="D85" s="191" t="s">
        <v>120</v>
      </c>
      <c r="E85" s="192" t="s">
        <v>20</v>
      </c>
      <c r="F85" s="193" t="s">
        <v>121</v>
      </c>
      <c r="G85" s="190"/>
      <c r="H85" s="194">
        <v>1</v>
      </c>
      <c r="I85" s="195"/>
      <c r="J85" s="190"/>
      <c r="K85" s="190"/>
      <c r="L85" s="196"/>
      <c r="M85" s="197"/>
      <c r="N85" s="198"/>
      <c r="O85" s="198"/>
      <c r="P85" s="198"/>
      <c r="Q85" s="198"/>
      <c r="R85" s="198"/>
      <c r="S85" s="198"/>
      <c r="T85" s="199"/>
      <c r="AT85" s="200" t="s">
        <v>120</v>
      </c>
      <c r="AU85" s="200" t="s">
        <v>85</v>
      </c>
      <c r="AV85" s="13" t="s">
        <v>85</v>
      </c>
      <c r="AW85" s="13" t="s">
        <v>37</v>
      </c>
      <c r="AX85" s="13" t="s">
        <v>81</v>
      </c>
      <c r="AY85" s="200" t="s">
        <v>112</v>
      </c>
    </row>
    <row r="86" spans="1:65" s="2" customFormat="1" ht="37.9" customHeight="1">
      <c r="A86" s="36"/>
      <c r="B86" s="37"/>
      <c r="C86" s="176" t="s">
        <v>85</v>
      </c>
      <c r="D86" s="176" t="s">
        <v>114</v>
      </c>
      <c r="E86" s="177" t="s">
        <v>122</v>
      </c>
      <c r="F86" s="178" t="s">
        <v>123</v>
      </c>
      <c r="G86" s="179" t="s">
        <v>124</v>
      </c>
      <c r="H86" s="180">
        <v>636.39</v>
      </c>
      <c r="I86" s="181"/>
      <c r="J86" s="182">
        <f>ROUND(I86*H86,2)</f>
        <v>0</v>
      </c>
      <c r="K86" s="178" t="s">
        <v>125</v>
      </c>
      <c r="L86" s="41"/>
      <c r="M86" s="183" t="s">
        <v>20</v>
      </c>
      <c r="N86" s="184" t="s">
        <v>49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118</v>
      </c>
      <c r="AT86" s="187" t="s">
        <v>114</v>
      </c>
      <c r="AU86" s="187" t="s">
        <v>85</v>
      </c>
      <c r="AY86" s="18" t="s">
        <v>112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8" t="s">
        <v>118</v>
      </c>
      <c r="BK86" s="188">
        <f>ROUND(I86*H86,2)</f>
        <v>0</v>
      </c>
      <c r="BL86" s="18" t="s">
        <v>118</v>
      </c>
      <c r="BM86" s="187" t="s">
        <v>126</v>
      </c>
    </row>
    <row r="87" spans="1:47" s="2" customFormat="1" ht="12">
      <c r="A87" s="36"/>
      <c r="B87" s="37"/>
      <c r="C87" s="38"/>
      <c r="D87" s="201" t="s">
        <v>127</v>
      </c>
      <c r="E87" s="38"/>
      <c r="F87" s="202" t="s">
        <v>128</v>
      </c>
      <c r="G87" s="38"/>
      <c r="H87" s="38"/>
      <c r="I87" s="203"/>
      <c r="J87" s="38"/>
      <c r="K87" s="38"/>
      <c r="L87" s="41"/>
      <c r="M87" s="204"/>
      <c r="N87" s="205"/>
      <c r="O87" s="67"/>
      <c r="P87" s="67"/>
      <c r="Q87" s="67"/>
      <c r="R87" s="67"/>
      <c r="S87" s="67"/>
      <c r="T87" s="68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127</v>
      </c>
      <c r="AU87" s="18" t="s">
        <v>85</v>
      </c>
    </row>
    <row r="88" spans="2:51" s="13" customFormat="1" ht="12">
      <c r="B88" s="189"/>
      <c r="C88" s="190"/>
      <c r="D88" s="191" t="s">
        <v>120</v>
      </c>
      <c r="E88" s="192" t="s">
        <v>20</v>
      </c>
      <c r="F88" s="193" t="s">
        <v>129</v>
      </c>
      <c r="G88" s="190"/>
      <c r="H88" s="194">
        <v>636.39</v>
      </c>
      <c r="I88" s="195"/>
      <c r="J88" s="190"/>
      <c r="K88" s="190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120</v>
      </c>
      <c r="AU88" s="200" t="s">
        <v>85</v>
      </c>
      <c r="AV88" s="13" t="s">
        <v>85</v>
      </c>
      <c r="AW88" s="13" t="s">
        <v>37</v>
      </c>
      <c r="AX88" s="13" t="s">
        <v>81</v>
      </c>
      <c r="AY88" s="200" t="s">
        <v>112</v>
      </c>
    </row>
    <row r="89" spans="1:65" s="2" customFormat="1" ht="16.5" customHeight="1">
      <c r="A89" s="36"/>
      <c r="B89" s="37"/>
      <c r="C89" s="176" t="s">
        <v>130</v>
      </c>
      <c r="D89" s="176" t="s">
        <v>114</v>
      </c>
      <c r="E89" s="177" t="s">
        <v>131</v>
      </c>
      <c r="F89" s="178" t="s">
        <v>132</v>
      </c>
      <c r="G89" s="179" t="s">
        <v>117</v>
      </c>
      <c r="H89" s="180">
        <v>1</v>
      </c>
      <c r="I89" s="181"/>
      <c r="J89" s="182">
        <f>ROUND(I89*H89,2)</f>
        <v>0</v>
      </c>
      <c r="K89" s="178" t="s">
        <v>20</v>
      </c>
      <c r="L89" s="41"/>
      <c r="M89" s="183" t="s">
        <v>20</v>
      </c>
      <c r="N89" s="184" t="s">
        <v>49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118</v>
      </c>
      <c r="AT89" s="187" t="s">
        <v>114</v>
      </c>
      <c r="AU89" s="187" t="s">
        <v>85</v>
      </c>
      <c r="AY89" s="18" t="s">
        <v>112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8" t="s">
        <v>118</v>
      </c>
      <c r="BK89" s="188">
        <f>ROUND(I89*H89,2)</f>
        <v>0</v>
      </c>
      <c r="BL89" s="18" t="s">
        <v>118</v>
      </c>
      <c r="BM89" s="187" t="s">
        <v>133</v>
      </c>
    </row>
    <row r="90" spans="1:65" s="2" customFormat="1" ht="37.9" customHeight="1">
      <c r="A90" s="36"/>
      <c r="B90" s="37"/>
      <c r="C90" s="176" t="s">
        <v>118</v>
      </c>
      <c r="D90" s="176" t="s">
        <v>114</v>
      </c>
      <c r="E90" s="177" t="s">
        <v>134</v>
      </c>
      <c r="F90" s="178" t="s">
        <v>135</v>
      </c>
      <c r="G90" s="179" t="s">
        <v>124</v>
      </c>
      <c r="H90" s="180">
        <v>636.39</v>
      </c>
      <c r="I90" s="181"/>
      <c r="J90" s="182">
        <f>ROUND(I90*H90,2)</f>
        <v>0</v>
      </c>
      <c r="K90" s="178" t="s">
        <v>125</v>
      </c>
      <c r="L90" s="41"/>
      <c r="M90" s="183" t="s">
        <v>20</v>
      </c>
      <c r="N90" s="184" t="s">
        <v>49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118</v>
      </c>
      <c r="AT90" s="187" t="s">
        <v>114</v>
      </c>
      <c r="AU90" s="187" t="s">
        <v>85</v>
      </c>
      <c r="AY90" s="18" t="s">
        <v>112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8" t="s">
        <v>118</v>
      </c>
      <c r="BK90" s="188">
        <f>ROUND(I90*H90,2)</f>
        <v>0</v>
      </c>
      <c r="BL90" s="18" t="s">
        <v>118</v>
      </c>
      <c r="BM90" s="187" t="s">
        <v>136</v>
      </c>
    </row>
    <row r="91" spans="1:47" s="2" customFormat="1" ht="12">
      <c r="A91" s="36"/>
      <c r="B91" s="37"/>
      <c r="C91" s="38"/>
      <c r="D91" s="201" t="s">
        <v>127</v>
      </c>
      <c r="E91" s="38"/>
      <c r="F91" s="202" t="s">
        <v>137</v>
      </c>
      <c r="G91" s="38"/>
      <c r="H91" s="38"/>
      <c r="I91" s="203"/>
      <c r="J91" s="38"/>
      <c r="K91" s="38"/>
      <c r="L91" s="41"/>
      <c r="M91" s="204"/>
      <c r="N91" s="205"/>
      <c r="O91" s="67"/>
      <c r="P91" s="67"/>
      <c r="Q91" s="67"/>
      <c r="R91" s="67"/>
      <c r="S91" s="67"/>
      <c r="T91" s="68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127</v>
      </c>
      <c r="AU91" s="18" t="s">
        <v>85</v>
      </c>
    </row>
    <row r="92" spans="2:51" s="13" customFormat="1" ht="12">
      <c r="B92" s="189"/>
      <c r="C92" s="190"/>
      <c r="D92" s="191" t="s">
        <v>120</v>
      </c>
      <c r="E92" s="192" t="s">
        <v>20</v>
      </c>
      <c r="F92" s="193" t="s">
        <v>138</v>
      </c>
      <c r="G92" s="190"/>
      <c r="H92" s="194">
        <v>636.39</v>
      </c>
      <c r="I92" s="195"/>
      <c r="J92" s="190"/>
      <c r="K92" s="190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120</v>
      </c>
      <c r="AU92" s="200" t="s">
        <v>85</v>
      </c>
      <c r="AV92" s="13" t="s">
        <v>85</v>
      </c>
      <c r="AW92" s="13" t="s">
        <v>37</v>
      </c>
      <c r="AX92" s="13" t="s">
        <v>76</v>
      </c>
      <c r="AY92" s="200" t="s">
        <v>112</v>
      </c>
    </row>
    <row r="93" spans="2:51" s="14" customFormat="1" ht="12">
      <c r="B93" s="206"/>
      <c r="C93" s="207"/>
      <c r="D93" s="191" t="s">
        <v>120</v>
      </c>
      <c r="E93" s="208" t="s">
        <v>20</v>
      </c>
      <c r="F93" s="209" t="s">
        <v>139</v>
      </c>
      <c r="G93" s="207"/>
      <c r="H93" s="210">
        <v>636.39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120</v>
      </c>
      <c r="AU93" s="216" t="s">
        <v>85</v>
      </c>
      <c r="AV93" s="14" t="s">
        <v>118</v>
      </c>
      <c r="AW93" s="14" t="s">
        <v>37</v>
      </c>
      <c r="AX93" s="14" t="s">
        <v>81</v>
      </c>
      <c r="AY93" s="216" t="s">
        <v>112</v>
      </c>
    </row>
    <row r="94" spans="1:65" s="2" customFormat="1" ht="24.2" customHeight="1">
      <c r="A94" s="36"/>
      <c r="B94" s="37"/>
      <c r="C94" s="176" t="s">
        <v>140</v>
      </c>
      <c r="D94" s="176" t="s">
        <v>114</v>
      </c>
      <c r="E94" s="177" t="s">
        <v>141</v>
      </c>
      <c r="F94" s="178" t="s">
        <v>142</v>
      </c>
      <c r="G94" s="179" t="s">
        <v>124</v>
      </c>
      <c r="H94" s="180">
        <v>5627.14</v>
      </c>
      <c r="I94" s="181"/>
      <c r="J94" s="182">
        <f>ROUND(I94*H94,2)</f>
        <v>0</v>
      </c>
      <c r="K94" s="178" t="s">
        <v>125</v>
      </c>
      <c r="L94" s="41"/>
      <c r="M94" s="183" t="s">
        <v>20</v>
      </c>
      <c r="N94" s="184" t="s">
        <v>49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118</v>
      </c>
      <c r="AT94" s="187" t="s">
        <v>114</v>
      </c>
      <c r="AU94" s="187" t="s">
        <v>85</v>
      </c>
      <c r="AY94" s="18" t="s">
        <v>112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118</v>
      </c>
      <c r="BK94" s="188">
        <f>ROUND(I94*H94,2)</f>
        <v>0</v>
      </c>
      <c r="BL94" s="18" t="s">
        <v>118</v>
      </c>
      <c r="BM94" s="187" t="s">
        <v>143</v>
      </c>
    </row>
    <row r="95" spans="1:47" s="2" customFormat="1" ht="12">
      <c r="A95" s="36"/>
      <c r="B95" s="37"/>
      <c r="C95" s="38"/>
      <c r="D95" s="201" t="s">
        <v>127</v>
      </c>
      <c r="E95" s="38"/>
      <c r="F95" s="202" t="s">
        <v>144</v>
      </c>
      <c r="G95" s="38"/>
      <c r="H95" s="38"/>
      <c r="I95" s="203"/>
      <c r="J95" s="38"/>
      <c r="K95" s="38"/>
      <c r="L95" s="41"/>
      <c r="M95" s="204"/>
      <c r="N95" s="205"/>
      <c r="O95" s="67"/>
      <c r="P95" s="67"/>
      <c r="Q95" s="67"/>
      <c r="R95" s="67"/>
      <c r="S95" s="67"/>
      <c r="T95" s="68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127</v>
      </c>
      <c r="AU95" s="18" t="s">
        <v>85</v>
      </c>
    </row>
    <row r="96" spans="2:51" s="13" customFormat="1" ht="12">
      <c r="B96" s="189"/>
      <c r="C96" s="190"/>
      <c r="D96" s="191" t="s">
        <v>120</v>
      </c>
      <c r="E96" s="192" t="s">
        <v>20</v>
      </c>
      <c r="F96" s="193" t="s">
        <v>145</v>
      </c>
      <c r="G96" s="190"/>
      <c r="H96" s="194">
        <v>5627.14</v>
      </c>
      <c r="I96" s="195"/>
      <c r="J96" s="190"/>
      <c r="K96" s="190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120</v>
      </c>
      <c r="AU96" s="200" t="s">
        <v>85</v>
      </c>
      <c r="AV96" s="13" t="s">
        <v>85</v>
      </c>
      <c r="AW96" s="13" t="s">
        <v>37</v>
      </c>
      <c r="AX96" s="13" t="s">
        <v>81</v>
      </c>
      <c r="AY96" s="200" t="s">
        <v>112</v>
      </c>
    </row>
    <row r="97" spans="1:65" s="2" customFormat="1" ht="24.2" customHeight="1">
      <c r="A97" s="36"/>
      <c r="B97" s="37"/>
      <c r="C97" s="176" t="s">
        <v>146</v>
      </c>
      <c r="D97" s="176" t="s">
        <v>114</v>
      </c>
      <c r="E97" s="177" t="s">
        <v>147</v>
      </c>
      <c r="F97" s="178" t="s">
        <v>148</v>
      </c>
      <c r="G97" s="179" t="s">
        <v>124</v>
      </c>
      <c r="H97" s="180">
        <v>5627.14</v>
      </c>
      <c r="I97" s="181"/>
      <c r="J97" s="182">
        <f>ROUND(I97*H97,2)</f>
        <v>0</v>
      </c>
      <c r="K97" s="178" t="s">
        <v>20</v>
      </c>
      <c r="L97" s="41"/>
      <c r="M97" s="183" t="s">
        <v>20</v>
      </c>
      <c r="N97" s="184" t="s">
        <v>49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118</v>
      </c>
      <c r="AT97" s="187" t="s">
        <v>114</v>
      </c>
      <c r="AU97" s="187" t="s">
        <v>85</v>
      </c>
      <c r="AY97" s="18" t="s">
        <v>112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118</v>
      </c>
      <c r="BK97" s="188">
        <f>ROUND(I97*H97,2)</f>
        <v>0</v>
      </c>
      <c r="BL97" s="18" t="s">
        <v>118</v>
      </c>
      <c r="BM97" s="187" t="s">
        <v>149</v>
      </c>
    </row>
    <row r="98" spans="2:51" s="13" customFormat="1" ht="12">
      <c r="B98" s="189"/>
      <c r="C98" s="190"/>
      <c r="D98" s="191" t="s">
        <v>120</v>
      </c>
      <c r="E98" s="192" t="s">
        <v>20</v>
      </c>
      <c r="F98" s="193" t="s">
        <v>150</v>
      </c>
      <c r="G98" s="190"/>
      <c r="H98" s="194">
        <v>5627.14</v>
      </c>
      <c r="I98" s="195"/>
      <c r="J98" s="190"/>
      <c r="K98" s="190"/>
      <c r="L98" s="196"/>
      <c r="M98" s="217"/>
      <c r="N98" s="218"/>
      <c r="O98" s="218"/>
      <c r="P98" s="218"/>
      <c r="Q98" s="218"/>
      <c r="R98" s="218"/>
      <c r="S98" s="218"/>
      <c r="T98" s="219"/>
      <c r="AT98" s="200" t="s">
        <v>120</v>
      </c>
      <c r="AU98" s="200" t="s">
        <v>85</v>
      </c>
      <c r="AV98" s="13" t="s">
        <v>85</v>
      </c>
      <c r="AW98" s="13" t="s">
        <v>37</v>
      </c>
      <c r="AX98" s="13" t="s">
        <v>81</v>
      </c>
      <c r="AY98" s="200" t="s">
        <v>112</v>
      </c>
    </row>
    <row r="99" spans="1:31" s="2" customFormat="1" ht="6.95" customHeight="1">
      <c r="A99" s="36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41"/>
      <c r="M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</sheetData>
  <sheetProtection algorithmName="SHA-512" hashValue="pPVQF6iduchsqcBIFIozBwTpnmXUw0r5lpQHNp5VPhpR5c58IvW4CgVIMwdZycNdE4XG/al7M2tAUbUve1xsXQ==" saltValue="Oszr2XNT/CnPPMOOzKrnlw==" spinCount="100000" sheet="1" objects="1" scenarios="1" formatColumns="0" formatRows="0" autoFilter="0"/>
  <autoFilter ref="C80:K9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129153101"/>
    <hyperlink ref="F91" r:id="rId2" display="https://podminky.urs.cz/item/CS_URS_2022_02/162351103"/>
    <hyperlink ref="F95" r:id="rId3" display="https://podminky.urs.cz/item/CS_URS_2022_02/167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5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8" t="s">
        <v>87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1"/>
      <c r="AT3" s="18" t="s">
        <v>85</v>
      </c>
    </row>
    <row r="4" spans="2:46" s="1" customFormat="1" ht="24.95" customHeight="1">
      <c r="B4" s="21"/>
      <c r="D4" s="106" t="s">
        <v>88</v>
      </c>
      <c r="L4" s="21"/>
      <c r="M4" s="107" t="s">
        <v>10</v>
      </c>
      <c r="AT4" s="18" t="s">
        <v>37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8" t="s">
        <v>16</v>
      </c>
      <c r="L6" s="21"/>
    </row>
    <row r="7" spans="2:12" s="1" customFormat="1" ht="16.5" customHeight="1">
      <c r="B7" s="21"/>
      <c r="E7" s="360" t="str">
        <f>'Rekapitulace stavby'!K6</f>
        <v>VD Předměřice nad Labem, odstranění nánosů v ř.km 999,225 - 999,460</v>
      </c>
      <c r="F7" s="361"/>
      <c r="G7" s="361"/>
      <c r="H7" s="361"/>
      <c r="L7" s="21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2" t="s">
        <v>151</v>
      </c>
      <c r="F9" s="363"/>
      <c r="G9" s="363"/>
      <c r="H9" s="363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17</v>
      </c>
      <c r="E11" s="36"/>
      <c r="F11" s="110" t="s">
        <v>20</v>
      </c>
      <c r="G11" s="36"/>
      <c r="H11" s="36"/>
      <c r="I11" s="108" t="s">
        <v>19</v>
      </c>
      <c r="J11" s="110" t="s">
        <v>20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3. 10. 2022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29</v>
      </c>
      <c r="E14" s="36"/>
      <c r="F14" s="36"/>
      <c r="G14" s="36"/>
      <c r="H14" s="36"/>
      <c r="I14" s="108" t="s">
        <v>30</v>
      </c>
      <c r="J14" s="110" t="s">
        <v>20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31</v>
      </c>
      <c r="F15" s="36"/>
      <c r="G15" s="36"/>
      <c r="H15" s="36"/>
      <c r="I15" s="108" t="s">
        <v>32</v>
      </c>
      <c r="J15" s="110" t="s">
        <v>20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33</v>
      </c>
      <c r="E17" s="36"/>
      <c r="F17" s="36"/>
      <c r="G17" s="36"/>
      <c r="H17" s="36"/>
      <c r="I17" s="108" t="s">
        <v>30</v>
      </c>
      <c r="J17" s="31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4" t="str">
        <f>'Rekapitulace stavby'!E14</f>
        <v>Vyplň údaj</v>
      </c>
      <c r="F18" s="365"/>
      <c r="G18" s="365"/>
      <c r="H18" s="365"/>
      <c r="I18" s="108" t="s">
        <v>32</v>
      </c>
      <c r="J18" s="31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35</v>
      </c>
      <c r="E20" s="36"/>
      <c r="F20" s="36"/>
      <c r="G20" s="36"/>
      <c r="H20" s="36"/>
      <c r="I20" s="108" t="s">
        <v>30</v>
      </c>
      <c r="J20" s="110" t="s">
        <v>20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36</v>
      </c>
      <c r="F21" s="36"/>
      <c r="G21" s="36"/>
      <c r="H21" s="36"/>
      <c r="I21" s="108" t="s">
        <v>32</v>
      </c>
      <c r="J21" s="110" t="s">
        <v>20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38</v>
      </c>
      <c r="E23" s="36"/>
      <c r="F23" s="36"/>
      <c r="G23" s="36"/>
      <c r="H23" s="36"/>
      <c r="I23" s="108" t="s">
        <v>30</v>
      </c>
      <c r="J23" s="110" t="s">
        <v>20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39</v>
      </c>
      <c r="F24" s="36"/>
      <c r="G24" s="36"/>
      <c r="H24" s="36"/>
      <c r="I24" s="108" t="s">
        <v>32</v>
      </c>
      <c r="J24" s="110" t="s">
        <v>20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66" t="s">
        <v>41</v>
      </c>
      <c r="F27" s="366"/>
      <c r="G27" s="366"/>
      <c r="H27" s="3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42</v>
      </c>
      <c r="E30" s="36"/>
      <c r="F30" s="36"/>
      <c r="G30" s="36"/>
      <c r="H30" s="36"/>
      <c r="I30" s="36"/>
      <c r="J30" s="117">
        <f>ROUND(J83,2)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44</v>
      </c>
      <c r="G32" s="36"/>
      <c r="H32" s="36"/>
      <c r="I32" s="118" t="s">
        <v>43</v>
      </c>
      <c r="J32" s="118" t="s">
        <v>45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19" t="s">
        <v>46</v>
      </c>
      <c r="E33" s="108" t="s">
        <v>47</v>
      </c>
      <c r="F33" s="120">
        <f>ROUND((SUM(BE83:BE123)),2)</f>
        <v>0</v>
      </c>
      <c r="G33" s="36"/>
      <c r="H33" s="36"/>
      <c r="I33" s="121">
        <v>0.21</v>
      </c>
      <c r="J33" s="120">
        <f>ROUND(((SUM(BE83:BE123))*I33),2)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08" t="s">
        <v>48</v>
      </c>
      <c r="F34" s="120">
        <f>ROUND((SUM(BF83:BF123)),2)</f>
        <v>0</v>
      </c>
      <c r="G34" s="36"/>
      <c r="H34" s="36"/>
      <c r="I34" s="121">
        <v>0.15</v>
      </c>
      <c r="J34" s="120">
        <f>ROUND(((SUM(BF83:BF123))*I34),2)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08" t="s">
        <v>46</v>
      </c>
      <c r="E35" s="108" t="s">
        <v>49</v>
      </c>
      <c r="F35" s="120">
        <f>ROUND((SUM(BG83:BG123)),2)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50</v>
      </c>
      <c r="F36" s="120">
        <f>ROUND((SUM(BH83:BH123)),2)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51</v>
      </c>
      <c r="F37" s="120">
        <f>ROUND((SUM(BI83:BI123)),2)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52</v>
      </c>
      <c r="E39" s="124"/>
      <c r="F39" s="124"/>
      <c r="G39" s="125" t="s">
        <v>53</v>
      </c>
      <c r="H39" s="126" t="s">
        <v>54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91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58" t="str">
        <f>E7</f>
        <v>VD Předměřice nad Labem, odstranění nánosů v ř.km 999,225 - 999,460</v>
      </c>
      <c r="F48" s="359"/>
      <c r="G48" s="359"/>
      <c r="H48" s="359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7" t="str">
        <f>E9</f>
        <v xml:space="preserve">2 - VON - Vedlejší a ostatní náklady </v>
      </c>
      <c r="F50" s="357"/>
      <c r="G50" s="357"/>
      <c r="H50" s="357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8" t="str">
        <f>F12</f>
        <v>Předměřice nad Labem</v>
      </c>
      <c r="G52" s="38"/>
      <c r="H52" s="38"/>
      <c r="I52" s="30" t="s">
        <v>23</v>
      </c>
      <c r="J52" s="62" t="str">
        <f>IF(J12="","",J12)</f>
        <v>3. 10. 2022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29</v>
      </c>
      <c r="D54" s="38"/>
      <c r="E54" s="38"/>
      <c r="F54" s="28" t="str">
        <f>E15</f>
        <v>Povodí Labe, státní podnik</v>
      </c>
      <c r="G54" s="38"/>
      <c r="H54" s="38"/>
      <c r="I54" s="30" t="s">
        <v>35</v>
      </c>
      <c r="J54" s="34" t="str">
        <f>E21</f>
        <v xml:space="preserve">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33</v>
      </c>
      <c r="D55" s="38"/>
      <c r="E55" s="38"/>
      <c r="F55" s="28" t="str">
        <f>IF(E18="","",E18)</f>
        <v>Vyplň údaj</v>
      </c>
      <c r="G55" s="38"/>
      <c r="H55" s="38"/>
      <c r="I55" s="30" t="s">
        <v>38</v>
      </c>
      <c r="J55" s="34" t="str">
        <f>E24</f>
        <v>Lukáš Táborský, DiS.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92</v>
      </c>
      <c r="D57" s="134"/>
      <c r="E57" s="134"/>
      <c r="F57" s="134"/>
      <c r="G57" s="134"/>
      <c r="H57" s="134"/>
      <c r="I57" s="134"/>
      <c r="J57" s="135" t="s">
        <v>93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74</v>
      </c>
      <c r="D59" s="38"/>
      <c r="E59" s="38"/>
      <c r="F59" s="38"/>
      <c r="G59" s="38"/>
      <c r="H59" s="38"/>
      <c r="I59" s="38"/>
      <c r="J59" s="80">
        <f>J83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94</v>
      </c>
    </row>
    <row r="60" spans="2:12" s="9" customFormat="1" ht="24.95" customHeight="1">
      <c r="B60" s="137"/>
      <c r="C60" s="138"/>
      <c r="D60" s="139" t="s">
        <v>152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153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154</v>
      </c>
      <c r="E62" s="146"/>
      <c r="F62" s="146"/>
      <c r="G62" s="146"/>
      <c r="H62" s="146"/>
      <c r="I62" s="146"/>
      <c r="J62" s="147">
        <f>J107</f>
        <v>0</v>
      </c>
      <c r="K62" s="144"/>
      <c r="L62" s="148"/>
    </row>
    <row r="63" spans="2:12" s="10" customFormat="1" ht="19.9" customHeight="1">
      <c r="B63" s="143"/>
      <c r="C63" s="144"/>
      <c r="D63" s="145" t="s">
        <v>155</v>
      </c>
      <c r="E63" s="146"/>
      <c r="F63" s="146"/>
      <c r="G63" s="146"/>
      <c r="H63" s="146"/>
      <c r="I63" s="146"/>
      <c r="J63" s="147">
        <f>J113</f>
        <v>0</v>
      </c>
      <c r="K63" s="144"/>
      <c r="L63" s="148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9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4" t="s">
        <v>97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58" t="str">
        <f>E7</f>
        <v>VD Předměřice nad Labem, odstranění nánosů v ř.km 999,225 - 999,460</v>
      </c>
      <c r="F73" s="359"/>
      <c r="G73" s="359"/>
      <c r="H73" s="359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89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27" t="str">
        <f>E9</f>
        <v xml:space="preserve">2 - VON - Vedlejší a ostatní náklady </v>
      </c>
      <c r="F75" s="357"/>
      <c r="G75" s="357"/>
      <c r="H75" s="357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21</v>
      </c>
      <c r="D77" s="38"/>
      <c r="E77" s="38"/>
      <c r="F77" s="28" t="str">
        <f>F12</f>
        <v>Předměřice nad Labem</v>
      </c>
      <c r="G77" s="38"/>
      <c r="H77" s="38"/>
      <c r="I77" s="30" t="s">
        <v>23</v>
      </c>
      <c r="J77" s="62" t="str">
        <f>IF(J12="","",J12)</f>
        <v>3. 10. 2022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0" t="s">
        <v>29</v>
      </c>
      <c r="D79" s="38"/>
      <c r="E79" s="38"/>
      <c r="F79" s="28" t="str">
        <f>E15</f>
        <v>Povodí Labe, státní podnik</v>
      </c>
      <c r="G79" s="38"/>
      <c r="H79" s="38"/>
      <c r="I79" s="30" t="s">
        <v>35</v>
      </c>
      <c r="J79" s="34" t="str">
        <f>E21</f>
        <v xml:space="preserve"> 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33</v>
      </c>
      <c r="D80" s="38"/>
      <c r="E80" s="38"/>
      <c r="F80" s="28" t="str">
        <f>IF(E18="","",E18)</f>
        <v>Vyplň údaj</v>
      </c>
      <c r="G80" s="38"/>
      <c r="H80" s="38"/>
      <c r="I80" s="30" t="s">
        <v>38</v>
      </c>
      <c r="J80" s="34" t="str">
        <f>E24</f>
        <v>Lukáš Táborský, DiS.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9"/>
      <c r="B82" s="150"/>
      <c r="C82" s="151" t="s">
        <v>98</v>
      </c>
      <c r="D82" s="152" t="s">
        <v>61</v>
      </c>
      <c r="E82" s="152" t="s">
        <v>57</v>
      </c>
      <c r="F82" s="152" t="s">
        <v>58</v>
      </c>
      <c r="G82" s="152" t="s">
        <v>99</v>
      </c>
      <c r="H82" s="152" t="s">
        <v>100</v>
      </c>
      <c r="I82" s="152" t="s">
        <v>101</v>
      </c>
      <c r="J82" s="152" t="s">
        <v>93</v>
      </c>
      <c r="K82" s="153" t="s">
        <v>102</v>
      </c>
      <c r="L82" s="154"/>
      <c r="M82" s="71" t="s">
        <v>20</v>
      </c>
      <c r="N82" s="72" t="s">
        <v>46</v>
      </c>
      <c r="O82" s="72" t="s">
        <v>103</v>
      </c>
      <c r="P82" s="72" t="s">
        <v>104</v>
      </c>
      <c r="Q82" s="72" t="s">
        <v>105</v>
      </c>
      <c r="R82" s="72" t="s">
        <v>106</v>
      </c>
      <c r="S82" s="72" t="s">
        <v>107</v>
      </c>
      <c r="T82" s="73" t="s">
        <v>108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9" customHeight="1">
      <c r="A83" s="36"/>
      <c r="B83" s="37"/>
      <c r="C83" s="78" t="s">
        <v>109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41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75</v>
      </c>
      <c r="AU83" s="18" t="s">
        <v>94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75</v>
      </c>
      <c r="E84" s="163" t="s">
        <v>156</v>
      </c>
      <c r="F84" s="163" t="s">
        <v>157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P85+P107+P113</f>
        <v>0</v>
      </c>
      <c r="Q84" s="168"/>
      <c r="R84" s="169">
        <f>R85+R107+R113</f>
        <v>0</v>
      </c>
      <c r="S84" s="168"/>
      <c r="T84" s="170">
        <f>T85+T107+T113</f>
        <v>0</v>
      </c>
      <c r="AR84" s="171" t="s">
        <v>118</v>
      </c>
      <c r="AT84" s="172" t="s">
        <v>75</v>
      </c>
      <c r="AU84" s="172" t="s">
        <v>76</v>
      </c>
      <c r="AY84" s="171" t="s">
        <v>112</v>
      </c>
      <c r="BK84" s="173">
        <f>BK85+BK107+BK113</f>
        <v>0</v>
      </c>
    </row>
    <row r="85" spans="2:63" s="12" customFormat="1" ht="22.9" customHeight="1">
      <c r="B85" s="160"/>
      <c r="C85" s="161"/>
      <c r="D85" s="162" t="s">
        <v>75</v>
      </c>
      <c r="E85" s="174" t="s">
        <v>158</v>
      </c>
      <c r="F85" s="174" t="s">
        <v>159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SUM(P86:P106)</f>
        <v>0</v>
      </c>
      <c r="Q85" s="168"/>
      <c r="R85" s="169">
        <f>SUM(R86:R106)</f>
        <v>0</v>
      </c>
      <c r="S85" s="168"/>
      <c r="T85" s="170">
        <f>SUM(T86:T106)</f>
        <v>0</v>
      </c>
      <c r="AR85" s="171" t="s">
        <v>118</v>
      </c>
      <c r="AT85" s="172" t="s">
        <v>75</v>
      </c>
      <c r="AU85" s="172" t="s">
        <v>81</v>
      </c>
      <c r="AY85" s="171" t="s">
        <v>112</v>
      </c>
      <c r="BK85" s="173">
        <f>SUM(BK86:BK106)</f>
        <v>0</v>
      </c>
    </row>
    <row r="86" spans="1:65" s="2" customFormat="1" ht="16.5" customHeight="1">
      <c r="A86" s="36"/>
      <c r="B86" s="37"/>
      <c r="C86" s="176" t="s">
        <v>81</v>
      </c>
      <c r="D86" s="176" t="s">
        <v>114</v>
      </c>
      <c r="E86" s="177" t="s">
        <v>160</v>
      </c>
      <c r="F86" s="178" t="s">
        <v>161</v>
      </c>
      <c r="G86" s="179" t="s">
        <v>117</v>
      </c>
      <c r="H86" s="180">
        <v>1</v>
      </c>
      <c r="I86" s="181"/>
      <c r="J86" s="182">
        <f>ROUND(I86*H86,2)</f>
        <v>0</v>
      </c>
      <c r="K86" s="178" t="s">
        <v>20</v>
      </c>
      <c r="L86" s="41"/>
      <c r="M86" s="183" t="s">
        <v>20</v>
      </c>
      <c r="N86" s="184" t="s">
        <v>49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162</v>
      </c>
      <c r="AT86" s="187" t="s">
        <v>114</v>
      </c>
      <c r="AU86" s="187" t="s">
        <v>85</v>
      </c>
      <c r="AY86" s="18" t="s">
        <v>112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8" t="s">
        <v>118</v>
      </c>
      <c r="BK86" s="188">
        <f>ROUND(I86*H86,2)</f>
        <v>0</v>
      </c>
      <c r="BL86" s="18" t="s">
        <v>162</v>
      </c>
      <c r="BM86" s="187" t="s">
        <v>163</v>
      </c>
    </row>
    <row r="87" spans="2:51" s="15" customFormat="1" ht="12">
      <c r="B87" s="220"/>
      <c r="C87" s="221"/>
      <c r="D87" s="191" t="s">
        <v>120</v>
      </c>
      <c r="E87" s="222" t="s">
        <v>20</v>
      </c>
      <c r="F87" s="223" t="s">
        <v>164</v>
      </c>
      <c r="G87" s="221"/>
      <c r="H87" s="222" t="s">
        <v>20</v>
      </c>
      <c r="I87" s="224"/>
      <c r="J87" s="221"/>
      <c r="K87" s="221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120</v>
      </c>
      <c r="AU87" s="229" t="s">
        <v>85</v>
      </c>
      <c r="AV87" s="15" t="s">
        <v>81</v>
      </c>
      <c r="AW87" s="15" t="s">
        <v>37</v>
      </c>
      <c r="AX87" s="15" t="s">
        <v>76</v>
      </c>
      <c r="AY87" s="229" t="s">
        <v>112</v>
      </c>
    </row>
    <row r="88" spans="2:51" s="15" customFormat="1" ht="12">
      <c r="B88" s="220"/>
      <c r="C88" s="221"/>
      <c r="D88" s="191" t="s">
        <v>120</v>
      </c>
      <c r="E88" s="222" t="s">
        <v>20</v>
      </c>
      <c r="F88" s="223" t="s">
        <v>165</v>
      </c>
      <c r="G88" s="221"/>
      <c r="H88" s="222" t="s">
        <v>20</v>
      </c>
      <c r="I88" s="224"/>
      <c r="J88" s="221"/>
      <c r="K88" s="221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120</v>
      </c>
      <c r="AU88" s="229" t="s">
        <v>85</v>
      </c>
      <c r="AV88" s="15" t="s">
        <v>81</v>
      </c>
      <c r="AW88" s="15" t="s">
        <v>37</v>
      </c>
      <c r="AX88" s="15" t="s">
        <v>76</v>
      </c>
      <c r="AY88" s="229" t="s">
        <v>112</v>
      </c>
    </row>
    <row r="89" spans="2:51" s="15" customFormat="1" ht="12">
      <c r="B89" s="220"/>
      <c r="C89" s="221"/>
      <c r="D89" s="191" t="s">
        <v>120</v>
      </c>
      <c r="E89" s="222" t="s">
        <v>20</v>
      </c>
      <c r="F89" s="223" t="s">
        <v>166</v>
      </c>
      <c r="G89" s="221"/>
      <c r="H89" s="222" t="s">
        <v>20</v>
      </c>
      <c r="I89" s="224"/>
      <c r="J89" s="221"/>
      <c r="K89" s="221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120</v>
      </c>
      <c r="AU89" s="229" t="s">
        <v>85</v>
      </c>
      <c r="AV89" s="15" t="s">
        <v>81</v>
      </c>
      <c r="AW89" s="15" t="s">
        <v>37</v>
      </c>
      <c r="AX89" s="15" t="s">
        <v>76</v>
      </c>
      <c r="AY89" s="229" t="s">
        <v>112</v>
      </c>
    </row>
    <row r="90" spans="2:51" s="15" customFormat="1" ht="12">
      <c r="B90" s="220"/>
      <c r="C90" s="221"/>
      <c r="D90" s="191" t="s">
        <v>120</v>
      </c>
      <c r="E90" s="222" t="s">
        <v>20</v>
      </c>
      <c r="F90" s="223" t="s">
        <v>167</v>
      </c>
      <c r="G90" s="221"/>
      <c r="H90" s="222" t="s">
        <v>20</v>
      </c>
      <c r="I90" s="224"/>
      <c r="J90" s="221"/>
      <c r="K90" s="221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120</v>
      </c>
      <c r="AU90" s="229" t="s">
        <v>85</v>
      </c>
      <c r="AV90" s="15" t="s">
        <v>81</v>
      </c>
      <c r="AW90" s="15" t="s">
        <v>37</v>
      </c>
      <c r="AX90" s="15" t="s">
        <v>76</v>
      </c>
      <c r="AY90" s="229" t="s">
        <v>112</v>
      </c>
    </row>
    <row r="91" spans="2:51" s="15" customFormat="1" ht="12">
      <c r="B91" s="220"/>
      <c r="C91" s="221"/>
      <c r="D91" s="191" t="s">
        <v>120</v>
      </c>
      <c r="E91" s="222" t="s">
        <v>20</v>
      </c>
      <c r="F91" s="223" t="s">
        <v>168</v>
      </c>
      <c r="G91" s="221"/>
      <c r="H91" s="222" t="s">
        <v>20</v>
      </c>
      <c r="I91" s="224"/>
      <c r="J91" s="221"/>
      <c r="K91" s="221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120</v>
      </c>
      <c r="AU91" s="229" t="s">
        <v>85</v>
      </c>
      <c r="AV91" s="15" t="s">
        <v>81</v>
      </c>
      <c r="AW91" s="15" t="s">
        <v>37</v>
      </c>
      <c r="AX91" s="15" t="s">
        <v>76</v>
      </c>
      <c r="AY91" s="229" t="s">
        <v>112</v>
      </c>
    </row>
    <row r="92" spans="2:51" s="15" customFormat="1" ht="22.5">
      <c r="B92" s="220"/>
      <c r="C92" s="221"/>
      <c r="D92" s="191" t="s">
        <v>120</v>
      </c>
      <c r="E92" s="222" t="s">
        <v>20</v>
      </c>
      <c r="F92" s="223" t="s">
        <v>169</v>
      </c>
      <c r="G92" s="221"/>
      <c r="H92" s="222" t="s">
        <v>20</v>
      </c>
      <c r="I92" s="224"/>
      <c r="J92" s="221"/>
      <c r="K92" s="221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120</v>
      </c>
      <c r="AU92" s="229" t="s">
        <v>85</v>
      </c>
      <c r="AV92" s="15" t="s">
        <v>81</v>
      </c>
      <c r="AW92" s="15" t="s">
        <v>37</v>
      </c>
      <c r="AX92" s="15" t="s">
        <v>76</v>
      </c>
      <c r="AY92" s="229" t="s">
        <v>112</v>
      </c>
    </row>
    <row r="93" spans="2:51" s="15" customFormat="1" ht="12">
      <c r="B93" s="220"/>
      <c r="C93" s="221"/>
      <c r="D93" s="191" t="s">
        <v>120</v>
      </c>
      <c r="E93" s="222" t="s">
        <v>20</v>
      </c>
      <c r="F93" s="223" t="s">
        <v>170</v>
      </c>
      <c r="G93" s="221"/>
      <c r="H93" s="222" t="s">
        <v>20</v>
      </c>
      <c r="I93" s="224"/>
      <c r="J93" s="221"/>
      <c r="K93" s="221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120</v>
      </c>
      <c r="AU93" s="229" t="s">
        <v>85</v>
      </c>
      <c r="AV93" s="15" t="s">
        <v>81</v>
      </c>
      <c r="AW93" s="15" t="s">
        <v>37</v>
      </c>
      <c r="AX93" s="15" t="s">
        <v>76</v>
      </c>
      <c r="AY93" s="229" t="s">
        <v>112</v>
      </c>
    </row>
    <row r="94" spans="2:51" s="15" customFormat="1" ht="22.5">
      <c r="B94" s="220"/>
      <c r="C94" s="221"/>
      <c r="D94" s="191" t="s">
        <v>120</v>
      </c>
      <c r="E94" s="222" t="s">
        <v>20</v>
      </c>
      <c r="F94" s="223" t="s">
        <v>171</v>
      </c>
      <c r="G94" s="221"/>
      <c r="H94" s="222" t="s">
        <v>20</v>
      </c>
      <c r="I94" s="224"/>
      <c r="J94" s="221"/>
      <c r="K94" s="221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120</v>
      </c>
      <c r="AU94" s="229" t="s">
        <v>85</v>
      </c>
      <c r="AV94" s="15" t="s">
        <v>81</v>
      </c>
      <c r="AW94" s="15" t="s">
        <v>37</v>
      </c>
      <c r="AX94" s="15" t="s">
        <v>76</v>
      </c>
      <c r="AY94" s="229" t="s">
        <v>112</v>
      </c>
    </row>
    <row r="95" spans="2:51" s="15" customFormat="1" ht="12">
      <c r="B95" s="220"/>
      <c r="C95" s="221"/>
      <c r="D95" s="191" t="s">
        <v>120</v>
      </c>
      <c r="E95" s="222" t="s">
        <v>20</v>
      </c>
      <c r="F95" s="223" t="s">
        <v>172</v>
      </c>
      <c r="G95" s="221"/>
      <c r="H95" s="222" t="s">
        <v>20</v>
      </c>
      <c r="I95" s="224"/>
      <c r="J95" s="221"/>
      <c r="K95" s="221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120</v>
      </c>
      <c r="AU95" s="229" t="s">
        <v>85</v>
      </c>
      <c r="AV95" s="15" t="s">
        <v>81</v>
      </c>
      <c r="AW95" s="15" t="s">
        <v>37</v>
      </c>
      <c r="AX95" s="15" t="s">
        <v>76</v>
      </c>
      <c r="AY95" s="229" t="s">
        <v>112</v>
      </c>
    </row>
    <row r="96" spans="2:51" s="15" customFormat="1" ht="12">
      <c r="B96" s="220"/>
      <c r="C96" s="221"/>
      <c r="D96" s="191" t="s">
        <v>120</v>
      </c>
      <c r="E96" s="222" t="s">
        <v>20</v>
      </c>
      <c r="F96" s="223" t="s">
        <v>173</v>
      </c>
      <c r="G96" s="221"/>
      <c r="H96" s="222" t="s">
        <v>20</v>
      </c>
      <c r="I96" s="224"/>
      <c r="J96" s="221"/>
      <c r="K96" s="221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120</v>
      </c>
      <c r="AU96" s="229" t="s">
        <v>85</v>
      </c>
      <c r="AV96" s="15" t="s">
        <v>81</v>
      </c>
      <c r="AW96" s="15" t="s">
        <v>37</v>
      </c>
      <c r="AX96" s="15" t="s">
        <v>76</v>
      </c>
      <c r="AY96" s="229" t="s">
        <v>112</v>
      </c>
    </row>
    <row r="97" spans="2:51" s="15" customFormat="1" ht="22.5">
      <c r="B97" s="220"/>
      <c r="C97" s="221"/>
      <c r="D97" s="191" t="s">
        <v>120</v>
      </c>
      <c r="E97" s="222" t="s">
        <v>20</v>
      </c>
      <c r="F97" s="223" t="s">
        <v>174</v>
      </c>
      <c r="G97" s="221"/>
      <c r="H97" s="222" t="s">
        <v>20</v>
      </c>
      <c r="I97" s="224"/>
      <c r="J97" s="221"/>
      <c r="K97" s="221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120</v>
      </c>
      <c r="AU97" s="229" t="s">
        <v>85</v>
      </c>
      <c r="AV97" s="15" t="s">
        <v>81</v>
      </c>
      <c r="AW97" s="15" t="s">
        <v>37</v>
      </c>
      <c r="AX97" s="15" t="s">
        <v>76</v>
      </c>
      <c r="AY97" s="229" t="s">
        <v>112</v>
      </c>
    </row>
    <row r="98" spans="2:51" s="13" customFormat="1" ht="12">
      <c r="B98" s="189"/>
      <c r="C98" s="190"/>
      <c r="D98" s="191" t="s">
        <v>120</v>
      </c>
      <c r="E98" s="192" t="s">
        <v>20</v>
      </c>
      <c r="F98" s="193" t="s">
        <v>81</v>
      </c>
      <c r="G98" s="190"/>
      <c r="H98" s="194">
        <v>1</v>
      </c>
      <c r="I98" s="195"/>
      <c r="J98" s="190"/>
      <c r="K98" s="190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120</v>
      </c>
      <c r="AU98" s="200" t="s">
        <v>85</v>
      </c>
      <c r="AV98" s="13" t="s">
        <v>85</v>
      </c>
      <c r="AW98" s="13" t="s">
        <v>37</v>
      </c>
      <c r="AX98" s="13" t="s">
        <v>81</v>
      </c>
      <c r="AY98" s="200" t="s">
        <v>112</v>
      </c>
    </row>
    <row r="99" spans="1:65" s="2" customFormat="1" ht="16.5" customHeight="1">
      <c r="A99" s="36"/>
      <c r="B99" s="37"/>
      <c r="C99" s="176" t="s">
        <v>85</v>
      </c>
      <c r="D99" s="176" t="s">
        <v>114</v>
      </c>
      <c r="E99" s="177" t="s">
        <v>175</v>
      </c>
      <c r="F99" s="178" t="s">
        <v>176</v>
      </c>
      <c r="G99" s="179" t="s">
        <v>117</v>
      </c>
      <c r="H99" s="180">
        <v>1</v>
      </c>
      <c r="I99" s="181"/>
      <c r="J99" s="182">
        <f>ROUND(I99*H99,2)</f>
        <v>0</v>
      </c>
      <c r="K99" s="178" t="s">
        <v>20</v>
      </c>
      <c r="L99" s="41"/>
      <c r="M99" s="183" t="s">
        <v>20</v>
      </c>
      <c r="N99" s="184" t="s">
        <v>49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162</v>
      </c>
      <c r="AT99" s="187" t="s">
        <v>114</v>
      </c>
      <c r="AU99" s="187" t="s">
        <v>85</v>
      </c>
      <c r="AY99" s="18" t="s">
        <v>112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118</v>
      </c>
      <c r="BK99" s="188">
        <f>ROUND(I99*H99,2)</f>
        <v>0</v>
      </c>
      <c r="BL99" s="18" t="s">
        <v>162</v>
      </c>
      <c r="BM99" s="187" t="s">
        <v>177</v>
      </c>
    </row>
    <row r="100" spans="2:51" s="15" customFormat="1" ht="12">
      <c r="B100" s="220"/>
      <c r="C100" s="221"/>
      <c r="D100" s="191" t="s">
        <v>120</v>
      </c>
      <c r="E100" s="222" t="s">
        <v>20</v>
      </c>
      <c r="F100" s="223" t="s">
        <v>178</v>
      </c>
      <c r="G100" s="221"/>
      <c r="H100" s="222" t="s">
        <v>20</v>
      </c>
      <c r="I100" s="224"/>
      <c r="J100" s="221"/>
      <c r="K100" s="221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120</v>
      </c>
      <c r="AU100" s="229" t="s">
        <v>85</v>
      </c>
      <c r="AV100" s="15" t="s">
        <v>81</v>
      </c>
      <c r="AW100" s="15" t="s">
        <v>37</v>
      </c>
      <c r="AX100" s="15" t="s">
        <v>76</v>
      </c>
      <c r="AY100" s="229" t="s">
        <v>112</v>
      </c>
    </row>
    <row r="101" spans="2:51" s="13" customFormat="1" ht="12">
      <c r="B101" s="189"/>
      <c r="C101" s="190"/>
      <c r="D101" s="191" t="s">
        <v>120</v>
      </c>
      <c r="E101" s="192" t="s">
        <v>20</v>
      </c>
      <c r="F101" s="193" t="s">
        <v>81</v>
      </c>
      <c r="G101" s="190"/>
      <c r="H101" s="194">
        <v>1</v>
      </c>
      <c r="I101" s="195"/>
      <c r="J101" s="190"/>
      <c r="K101" s="190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120</v>
      </c>
      <c r="AU101" s="200" t="s">
        <v>85</v>
      </c>
      <c r="AV101" s="13" t="s">
        <v>85</v>
      </c>
      <c r="AW101" s="13" t="s">
        <v>37</v>
      </c>
      <c r="AX101" s="13" t="s">
        <v>81</v>
      </c>
      <c r="AY101" s="200" t="s">
        <v>112</v>
      </c>
    </row>
    <row r="102" spans="1:65" s="2" customFormat="1" ht="16.5" customHeight="1">
      <c r="A102" s="36"/>
      <c r="B102" s="37"/>
      <c r="C102" s="176" t="s">
        <v>130</v>
      </c>
      <c r="D102" s="176" t="s">
        <v>114</v>
      </c>
      <c r="E102" s="177" t="s">
        <v>179</v>
      </c>
      <c r="F102" s="178" t="s">
        <v>180</v>
      </c>
      <c r="G102" s="179" t="s">
        <v>181</v>
      </c>
      <c r="H102" s="180">
        <v>1</v>
      </c>
      <c r="I102" s="181"/>
      <c r="J102" s="182">
        <f>ROUND(I102*H102,2)</f>
        <v>0</v>
      </c>
      <c r="K102" s="178" t="s">
        <v>20</v>
      </c>
      <c r="L102" s="41"/>
      <c r="M102" s="183" t="s">
        <v>20</v>
      </c>
      <c r="N102" s="184" t="s">
        <v>49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162</v>
      </c>
      <c r="AT102" s="187" t="s">
        <v>114</v>
      </c>
      <c r="AU102" s="187" t="s">
        <v>85</v>
      </c>
      <c r="AY102" s="18" t="s">
        <v>112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118</v>
      </c>
      <c r="BK102" s="188">
        <f>ROUND(I102*H102,2)</f>
        <v>0</v>
      </c>
      <c r="BL102" s="18" t="s">
        <v>162</v>
      </c>
      <c r="BM102" s="187" t="s">
        <v>182</v>
      </c>
    </row>
    <row r="103" spans="1:65" s="2" customFormat="1" ht="16.5" customHeight="1">
      <c r="A103" s="36"/>
      <c r="B103" s="37"/>
      <c r="C103" s="176" t="s">
        <v>118</v>
      </c>
      <c r="D103" s="176" t="s">
        <v>114</v>
      </c>
      <c r="E103" s="177" t="s">
        <v>183</v>
      </c>
      <c r="F103" s="178" t="s">
        <v>184</v>
      </c>
      <c r="G103" s="179" t="s">
        <v>181</v>
      </c>
      <c r="H103" s="180">
        <v>1</v>
      </c>
      <c r="I103" s="181"/>
      <c r="J103" s="182">
        <f>ROUND(I103*H103,2)</f>
        <v>0</v>
      </c>
      <c r="K103" s="178" t="s">
        <v>20</v>
      </c>
      <c r="L103" s="41"/>
      <c r="M103" s="183" t="s">
        <v>20</v>
      </c>
      <c r="N103" s="184" t="s">
        <v>49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162</v>
      </c>
      <c r="AT103" s="187" t="s">
        <v>114</v>
      </c>
      <c r="AU103" s="187" t="s">
        <v>85</v>
      </c>
      <c r="AY103" s="18" t="s">
        <v>112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118</v>
      </c>
      <c r="BK103" s="188">
        <f>ROUND(I103*H103,2)</f>
        <v>0</v>
      </c>
      <c r="BL103" s="18" t="s">
        <v>162</v>
      </c>
      <c r="BM103" s="187" t="s">
        <v>185</v>
      </c>
    </row>
    <row r="104" spans="2:51" s="13" customFormat="1" ht="12">
      <c r="B104" s="189"/>
      <c r="C104" s="190"/>
      <c r="D104" s="191" t="s">
        <v>120</v>
      </c>
      <c r="E104" s="192" t="s">
        <v>20</v>
      </c>
      <c r="F104" s="193" t="s">
        <v>186</v>
      </c>
      <c r="G104" s="190"/>
      <c r="H104" s="194">
        <v>1</v>
      </c>
      <c r="I104" s="195"/>
      <c r="J104" s="190"/>
      <c r="K104" s="190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120</v>
      </c>
      <c r="AU104" s="200" t="s">
        <v>85</v>
      </c>
      <c r="AV104" s="13" t="s">
        <v>85</v>
      </c>
      <c r="AW104" s="13" t="s">
        <v>37</v>
      </c>
      <c r="AX104" s="13" t="s">
        <v>81</v>
      </c>
      <c r="AY104" s="200" t="s">
        <v>112</v>
      </c>
    </row>
    <row r="105" spans="1:65" s="2" customFormat="1" ht="24.2" customHeight="1">
      <c r="A105" s="36"/>
      <c r="B105" s="37"/>
      <c r="C105" s="176" t="s">
        <v>140</v>
      </c>
      <c r="D105" s="176" t="s">
        <v>114</v>
      </c>
      <c r="E105" s="177" t="s">
        <v>187</v>
      </c>
      <c r="F105" s="178" t="s">
        <v>188</v>
      </c>
      <c r="G105" s="179" t="s">
        <v>189</v>
      </c>
      <c r="H105" s="180">
        <v>1</v>
      </c>
      <c r="I105" s="181"/>
      <c r="J105" s="182">
        <f>ROUND(I105*H105,2)</f>
        <v>0</v>
      </c>
      <c r="K105" s="178" t="s">
        <v>20</v>
      </c>
      <c r="L105" s="41"/>
      <c r="M105" s="183" t="s">
        <v>20</v>
      </c>
      <c r="N105" s="184" t="s">
        <v>49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162</v>
      </c>
      <c r="AT105" s="187" t="s">
        <v>114</v>
      </c>
      <c r="AU105" s="187" t="s">
        <v>85</v>
      </c>
      <c r="AY105" s="18" t="s">
        <v>112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118</v>
      </c>
      <c r="BK105" s="188">
        <f>ROUND(I105*H105,2)</f>
        <v>0</v>
      </c>
      <c r="BL105" s="18" t="s">
        <v>162</v>
      </c>
      <c r="BM105" s="187" t="s">
        <v>190</v>
      </c>
    </row>
    <row r="106" spans="2:51" s="13" customFormat="1" ht="12">
      <c r="B106" s="189"/>
      <c r="C106" s="190"/>
      <c r="D106" s="191" t="s">
        <v>120</v>
      </c>
      <c r="E106" s="192" t="s">
        <v>20</v>
      </c>
      <c r="F106" s="193" t="s">
        <v>191</v>
      </c>
      <c r="G106" s="190"/>
      <c r="H106" s="194">
        <v>1</v>
      </c>
      <c r="I106" s="195"/>
      <c r="J106" s="190"/>
      <c r="K106" s="190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120</v>
      </c>
      <c r="AU106" s="200" t="s">
        <v>85</v>
      </c>
      <c r="AV106" s="13" t="s">
        <v>85</v>
      </c>
      <c r="AW106" s="13" t="s">
        <v>37</v>
      </c>
      <c r="AX106" s="13" t="s">
        <v>81</v>
      </c>
      <c r="AY106" s="200" t="s">
        <v>112</v>
      </c>
    </row>
    <row r="107" spans="2:63" s="12" customFormat="1" ht="22.9" customHeight="1">
      <c r="B107" s="160"/>
      <c r="C107" s="161"/>
      <c r="D107" s="162" t="s">
        <v>75</v>
      </c>
      <c r="E107" s="174" t="s">
        <v>192</v>
      </c>
      <c r="F107" s="174" t="s">
        <v>193</v>
      </c>
      <c r="G107" s="161"/>
      <c r="H107" s="161"/>
      <c r="I107" s="164"/>
      <c r="J107" s="175">
        <f>BK107</f>
        <v>0</v>
      </c>
      <c r="K107" s="161"/>
      <c r="L107" s="166"/>
      <c r="M107" s="167"/>
      <c r="N107" s="168"/>
      <c r="O107" s="168"/>
      <c r="P107" s="169">
        <f>SUM(P108:P112)</f>
        <v>0</v>
      </c>
      <c r="Q107" s="168"/>
      <c r="R107" s="169">
        <f>SUM(R108:R112)</f>
        <v>0</v>
      </c>
      <c r="S107" s="168"/>
      <c r="T107" s="170">
        <f>SUM(T108:T112)</f>
        <v>0</v>
      </c>
      <c r="AR107" s="171" t="s">
        <v>118</v>
      </c>
      <c r="AT107" s="172" t="s">
        <v>75</v>
      </c>
      <c r="AU107" s="172" t="s">
        <v>81</v>
      </c>
      <c r="AY107" s="171" t="s">
        <v>112</v>
      </c>
      <c r="BK107" s="173">
        <f>SUM(BK108:BK112)</f>
        <v>0</v>
      </c>
    </row>
    <row r="108" spans="1:65" s="2" customFormat="1" ht="16.5" customHeight="1">
      <c r="A108" s="36"/>
      <c r="B108" s="37"/>
      <c r="C108" s="176" t="s">
        <v>146</v>
      </c>
      <c r="D108" s="176" t="s">
        <v>114</v>
      </c>
      <c r="E108" s="177" t="s">
        <v>194</v>
      </c>
      <c r="F108" s="178" t="s">
        <v>195</v>
      </c>
      <c r="G108" s="179" t="s">
        <v>117</v>
      </c>
      <c r="H108" s="180">
        <v>1</v>
      </c>
      <c r="I108" s="181"/>
      <c r="J108" s="182">
        <f>ROUND(I108*H108,2)</f>
        <v>0</v>
      </c>
      <c r="K108" s="178" t="s">
        <v>20</v>
      </c>
      <c r="L108" s="41"/>
      <c r="M108" s="183" t="s">
        <v>20</v>
      </c>
      <c r="N108" s="184" t="s">
        <v>49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162</v>
      </c>
      <c r="AT108" s="187" t="s">
        <v>114</v>
      </c>
      <c r="AU108" s="187" t="s">
        <v>85</v>
      </c>
      <c r="AY108" s="18" t="s">
        <v>112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118</v>
      </c>
      <c r="BK108" s="188">
        <f>ROUND(I108*H108,2)</f>
        <v>0</v>
      </c>
      <c r="BL108" s="18" t="s">
        <v>162</v>
      </c>
      <c r="BM108" s="187" t="s">
        <v>196</v>
      </c>
    </row>
    <row r="109" spans="1:65" s="2" customFormat="1" ht="16.5" customHeight="1">
      <c r="A109" s="36"/>
      <c r="B109" s="37"/>
      <c r="C109" s="176" t="s">
        <v>197</v>
      </c>
      <c r="D109" s="176" t="s">
        <v>114</v>
      </c>
      <c r="E109" s="177" t="s">
        <v>198</v>
      </c>
      <c r="F109" s="178" t="s">
        <v>199</v>
      </c>
      <c r="G109" s="179" t="s">
        <v>117</v>
      </c>
      <c r="H109" s="180">
        <v>1</v>
      </c>
      <c r="I109" s="181"/>
      <c r="J109" s="182">
        <f>ROUND(I109*H109,2)</f>
        <v>0</v>
      </c>
      <c r="K109" s="178" t="s">
        <v>20</v>
      </c>
      <c r="L109" s="41"/>
      <c r="M109" s="183" t="s">
        <v>20</v>
      </c>
      <c r="N109" s="184" t="s">
        <v>49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162</v>
      </c>
      <c r="AT109" s="187" t="s">
        <v>114</v>
      </c>
      <c r="AU109" s="187" t="s">
        <v>85</v>
      </c>
      <c r="AY109" s="18" t="s">
        <v>112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118</v>
      </c>
      <c r="BK109" s="188">
        <f>ROUND(I109*H109,2)</f>
        <v>0</v>
      </c>
      <c r="BL109" s="18" t="s">
        <v>162</v>
      </c>
      <c r="BM109" s="187" t="s">
        <v>200</v>
      </c>
    </row>
    <row r="110" spans="1:65" s="2" customFormat="1" ht="16.5" customHeight="1">
      <c r="A110" s="36"/>
      <c r="B110" s="37"/>
      <c r="C110" s="176" t="s">
        <v>201</v>
      </c>
      <c r="D110" s="176" t="s">
        <v>114</v>
      </c>
      <c r="E110" s="177" t="s">
        <v>202</v>
      </c>
      <c r="F110" s="178" t="s">
        <v>203</v>
      </c>
      <c r="G110" s="179" t="s">
        <v>204</v>
      </c>
      <c r="H110" s="180">
        <v>1</v>
      </c>
      <c r="I110" s="181"/>
      <c r="J110" s="182">
        <f>ROUND(I110*H110,2)</f>
        <v>0</v>
      </c>
      <c r="K110" s="178" t="s">
        <v>20</v>
      </c>
      <c r="L110" s="41"/>
      <c r="M110" s="183" t="s">
        <v>20</v>
      </c>
      <c r="N110" s="184" t="s">
        <v>49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162</v>
      </c>
      <c r="AT110" s="187" t="s">
        <v>114</v>
      </c>
      <c r="AU110" s="187" t="s">
        <v>85</v>
      </c>
      <c r="AY110" s="18" t="s">
        <v>112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118</v>
      </c>
      <c r="BK110" s="188">
        <f>ROUND(I110*H110,2)</f>
        <v>0</v>
      </c>
      <c r="BL110" s="18" t="s">
        <v>162</v>
      </c>
      <c r="BM110" s="187" t="s">
        <v>205</v>
      </c>
    </row>
    <row r="111" spans="1:65" s="2" customFormat="1" ht="16.5" customHeight="1">
      <c r="A111" s="36"/>
      <c r="B111" s="37"/>
      <c r="C111" s="176" t="s">
        <v>206</v>
      </c>
      <c r="D111" s="176" t="s">
        <v>114</v>
      </c>
      <c r="E111" s="177" t="s">
        <v>207</v>
      </c>
      <c r="F111" s="178" t="s">
        <v>208</v>
      </c>
      <c r="G111" s="179" t="s">
        <v>204</v>
      </c>
      <c r="H111" s="180">
        <v>1</v>
      </c>
      <c r="I111" s="181"/>
      <c r="J111" s="182">
        <f>ROUND(I111*H111,2)</f>
        <v>0</v>
      </c>
      <c r="K111" s="178" t="s">
        <v>20</v>
      </c>
      <c r="L111" s="41"/>
      <c r="M111" s="183" t="s">
        <v>20</v>
      </c>
      <c r="N111" s="184" t="s">
        <v>49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162</v>
      </c>
      <c r="AT111" s="187" t="s">
        <v>114</v>
      </c>
      <c r="AU111" s="187" t="s">
        <v>85</v>
      </c>
      <c r="AY111" s="18" t="s">
        <v>112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118</v>
      </c>
      <c r="BK111" s="188">
        <f>ROUND(I111*H111,2)</f>
        <v>0</v>
      </c>
      <c r="BL111" s="18" t="s">
        <v>162</v>
      </c>
      <c r="BM111" s="187" t="s">
        <v>209</v>
      </c>
    </row>
    <row r="112" spans="1:65" s="2" customFormat="1" ht="24.2" customHeight="1">
      <c r="A112" s="36"/>
      <c r="B112" s="37"/>
      <c r="C112" s="176" t="s">
        <v>210</v>
      </c>
      <c r="D112" s="176" t="s">
        <v>114</v>
      </c>
      <c r="E112" s="177" t="s">
        <v>211</v>
      </c>
      <c r="F112" s="178" t="s">
        <v>212</v>
      </c>
      <c r="G112" s="179" t="s">
        <v>204</v>
      </c>
      <c r="H112" s="180">
        <v>1</v>
      </c>
      <c r="I112" s="181"/>
      <c r="J112" s="182">
        <f>ROUND(I112*H112,2)</f>
        <v>0</v>
      </c>
      <c r="K112" s="178" t="s">
        <v>20</v>
      </c>
      <c r="L112" s="41"/>
      <c r="M112" s="183" t="s">
        <v>20</v>
      </c>
      <c r="N112" s="184" t="s">
        <v>49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162</v>
      </c>
      <c r="AT112" s="187" t="s">
        <v>114</v>
      </c>
      <c r="AU112" s="187" t="s">
        <v>85</v>
      </c>
      <c r="AY112" s="18" t="s">
        <v>112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118</v>
      </c>
      <c r="BK112" s="188">
        <f>ROUND(I112*H112,2)</f>
        <v>0</v>
      </c>
      <c r="BL112" s="18" t="s">
        <v>162</v>
      </c>
      <c r="BM112" s="187" t="s">
        <v>213</v>
      </c>
    </row>
    <row r="113" spans="2:63" s="12" customFormat="1" ht="22.9" customHeight="1">
      <c r="B113" s="160"/>
      <c r="C113" s="161"/>
      <c r="D113" s="162" t="s">
        <v>75</v>
      </c>
      <c r="E113" s="174" t="s">
        <v>214</v>
      </c>
      <c r="F113" s="174" t="s">
        <v>215</v>
      </c>
      <c r="G113" s="161"/>
      <c r="H113" s="161"/>
      <c r="I113" s="164"/>
      <c r="J113" s="175">
        <f>BK113</f>
        <v>0</v>
      </c>
      <c r="K113" s="161"/>
      <c r="L113" s="166"/>
      <c r="M113" s="167"/>
      <c r="N113" s="168"/>
      <c r="O113" s="168"/>
      <c r="P113" s="169">
        <f>SUM(P114:P123)</f>
        <v>0</v>
      </c>
      <c r="Q113" s="168"/>
      <c r="R113" s="169">
        <f>SUM(R114:R123)</f>
        <v>0</v>
      </c>
      <c r="S113" s="168"/>
      <c r="T113" s="170">
        <f>SUM(T114:T123)</f>
        <v>0</v>
      </c>
      <c r="AR113" s="171" t="s">
        <v>118</v>
      </c>
      <c r="AT113" s="172" t="s">
        <v>75</v>
      </c>
      <c r="AU113" s="172" t="s">
        <v>81</v>
      </c>
      <c r="AY113" s="171" t="s">
        <v>112</v>
      </c>
      <c r="BK113" s="173">
        <f>SUM(BK114:BK123)</f>
        <v>0</v>
      </c>
    </row>
    <row r="114" spans="1:65" s="2" customFormat="1" ht="24.2" customHeight="1">
      <c r="A114" s="36"/>
      <c r="B114" s="37"/>
      <c r="C114" s="176" t="s">
        <v>216</v>
      </c>
      <c r="D114" s="176" t="s">
        <v>114</v>
      </c>
      <c r="E114" s="177" t="s">
        <v>217</v>
      </c>
      <c r="F114" s="178" t="s">
        <v>218</v>
      </c>
      <c r="G114" s="179" t="s">
        <v>117</v>
      </c>
      <c r="H114" s="180">
        <v>1</v>
      </c>
      <c r="I114" s="181"/>
      <c r="J114" s="182">
        <f>ROUND(I114*H114,2)</f>
        <v>0</v>
      </c>
      <c r="K114" s="178" t="s">
        <v>20</v>
      </c>
      <c r="L114" s="41"/>
      <c r="M114" s="183" t="s">
        <v>20</v>
      </c>
      <c r="N114" s="184" t="s">
        <v>49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219</v>
      </c>
      <c r="AT114" s="187" t="s">
        <v>114</v>
      </c>
      <c r="AU114" s="187" t="s">
        <v>85</v>
      </c>
      <c r="AY114" s="18" t="s">
        <v>112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118</v>
      </c>
      <c r="BK114" s="188">
        <f>ROUND(I114*H114,2)</f>
        <v>0</v>
      </c>
      <c r="BL114" s="18" t="s">
        <v>219</v>
      </c>
      <c r="BM114" s="187" t="s">
        <v>220</v>
      </c>
    </row>
    <row r="115" spans="1:65" s="2" customFormat="1" ht="16.5" customHeight="1">
      <c r="A115" s="36"/>
      <c r="B115" s="37"/>
      <c r="C115" s="176" t="s">
        <v>221</v>
      </c>
      <c r="D115" s="176" t="s">
        <v>114</v>
      </c>
      <c r="E115" s="177" t="s">
        <v>222</v>
      </c>
      <c r="F115" s="178" t="s">
        <v>223</v>
      </c>
      <c r="G115" s="179" t="s">
        <v>117</v>
      </c>
      <c r="H115" s="180">
        <v>1</v>
      </c>
      <c r="I115" s="181"/>
      <c r="J115" s="182">
        <f>ROUND(I115*H115,2)</f>
        <v>0</v>
      </c>
      <c r="K115" s="178" t="s">
        <v>20</v>
      </c>
      <c r="L115" s="41"/>
      <c r="M115" s="183" t="s">
        <v>20</v>
      </c>
      <c r="N115" s="184" t="s">
        <v>49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219</v>
      </c>
      <c r="AT115" s="187" t="s">
        <v>114</v>
      </c>
      <c r="AU115" s="187" t="s">
        <v>85</v>
      </c>
      <c r="AY115" s="18" t="s">
        <v>112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118</v>
      </c>
      <c r="BK115" s="188">
        <f>ROUND(I115*H115,2)</f>
        <v>0</v>
      </c>
      <c r="BL115" s="18" t="s">
        <v>219</v>
      </c>
      <c r="BM115" s="187" t="s">
        <v>224</v>
      </c>
    </row>
    <row r="116" spans="1:65" s="2" customFormat="1" ht="16.5" customHeight="1">
      <c r="A116" s="36"/>
      <c r="B116" s="37"/>
      <c r="C116" s="176" t="s">
        <v>225</v>
      </c>
      <c r="D116" s="176" t="s">
        <v>114</v>
      </c>
      <c r="E116" s="177" t="s">
        <v>226</v>
      </c>
      <c r="F116" s="178" t="s">
        <v>227</v>
      </c>
      <c r="G116" s="179" t="s">
        <v>117</v>
      </c>
      <c r="H116" s="180">
        <v>1</v>
      </c>
      <c r="I116" s="181"/>
      <c r="J116" s="182">
        <f>ROUND(I116*H116,2)</f>
        <v>0</v>
      </c>
      <c r="K116" s="178" t="s">
        <v>20</v>
      </c>
      <c r="L116" s="41"/>
      <c r="M116" s="183" t="s">
        <v>20</v>
      </c>
      <c r="N116" s="184" t="s">
        <v>49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219</v>
      </c>
      <c r="AT116" s="187" t="s">
        <v>114</v>
      </c>
      <c r="AU116" s="187" t="s">
        <v>85</v>
      </c>
      <c r="AY116" s="18" t="s">
        <v>112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118</v>
      </c>
      <c r="BK116" s="188">
        <f>ROUND(I116*H116,2)</f>
        <v>0</v>
      </c>
      <c r="BL116" s="18" t="s">
        <v>219</v>
      </c>
      <c r="BM116" s="187" t="s">
        <v>228</v>
      </c>
    </row>
    <row r="117" spans="1:65" s="2" customFormat="1" ht="16.5" customHeight="1">
      <c r="A117" s="36"/>
      <c r="B117" s="37"/>
      <c r="C117" s="176" t="s">
        <v>229</v>
      </c>
      <c r="D117" s="176" t="s">
        <v>114</v>
      </c>
      <c r="E117" s="177" t="s">
        <v>230</v>
      </c>
      <c r="F117" s="178" t="s">
        <v>231</v>
      </c>
      <c r="G117" s="179" t="s">
        <v>117</v>
      </c>
      <c r="H117" s="180">
        <v>1</v>
      </c>
      <c r="I117" s="181"/>
      <c r="J117" s="182">
        <f>ROUND(I117*H117,2)</f>
        <v>0</v>
      </c>
      <c r="K117" s="178" t="s">
        <v>20</v>
      </c>
      <c r="L117" s="41"/>
      <c r="M117" s="183" t="s">
        <v>20</v>
      </c>
      <c r="N117" s="184" t="s">
        <v>49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219</v>
      </c>
      <c r="AT117" s="187" t="s">
        <v>114</v>
      </c>
      <c r="AU117" s="187" t="s">
        <v>85</v>
      </c>
      <c r="AY117" s="18" t="s">
        <v>112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118</v>
      </c>
      <c r="BK117" s="188">
        <f>ROUND(I117*H117,2)</f>
        <v>0</v>
      </c>
      <c r="BL117" s="18" t="s">
        <v>219</v>
      </c>
      <c r="BM117" s="187" t="s">
        <v>232</v>
      </c>
    </row>
    <row r="118" spans="1:65" s="2" customFormat="1" ht="16.5" customHeight="1">
      <c r="A118" s="36"/>
      <c r="B118" s="37"/>
      <c r="C118" s="176" t="s">
        <v>8</v>
      </c>
      <c r="D118" s="176" t="s">
        <v>114</v>
      </c>
      <c r="E118" s="177" t="s">
        <v>233</v>
      </c>
      <c r="F118" s="178" t="s">
        <v>234</v>
      </c>
      <c r="G118" s="179" t="s">
        <v>117</v>
      </c>
      <c r="H118" s="180">
        <v>1</v>
      </c>
      <c r="I118" s="181"/>
      <c r="J118" s="182">
        <f>ROUND(I118*H118,2)</f>
        <v>0</v>
      </c>
      <c r="K118" s="178" t="s">
        <v>20</v>
      </c>
      <c r="L118" s="41"/>
      <c r="M118" s="183" t="s">
        <v>20</v>
      </c>
      <c r="N118" s="184" t="s">
        <v>49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219</v>
      </c>
      <c r="AT118" s="187" t="s">
        <v>114</v>
      </c>
      <c r="AU118" s="187" t="s">
        <v>85</v>
      </c>
      <c r="AY118" s="18" t="s">
        <v>112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118</v>
      </c>
      <c r="BK118" s="188">
        <f>ROUND(I118*H118,2)</f>
        <v>0</v>
      </c>
      <c r="BL118" s="18" t="s">
        <v>219</v>
      </c>
      <c r="BM118" s="187" t="s">
        <v>235</v>
      </c>
    </row>
    <row r="119" spans="2:51" s="15" customFormat="1" ht="12">
      <c r="B119" s="220"/>
      <c r="C119" s="221"/>
      <c r="D119" s="191" t="s">
        <v>120</v>
      </c>
      <c r="E119" s="222" t="s">
        <v>20</v>
      </c>
      <c r="F119" s="223" t="s">
        <v>236</v>
      </c>
      <c r="G119" s="221"/>
      <c r="H119" s="222" t="s">
        <v>20</v>
      </c>
      <c r="I119" s="224"/>
      <c r="J119" s="221"/>
      <c r="K119" s="221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120</v>
      </c>
      <c r="AU119" s="229" t="s">
        <v>85</v>
      </c>
      <c r="AV119" s="15" t="s">
        <v>81</v>
      </c>
      <c r="AW119" s="15" t="s">
        <v>37</v>
      </c>
      <c r="AX119" s="15" t="s">
        <v>76</v>
      </c>
      <c r="AY119" s="229" t="s">
        <v>112</v>
      </c>
    </row>
    <row r="120" spans="2:51" s="15" customFormat="1" ht="12">
      <c r="B120" s="220"/>
      <c r="C120" s="221"/>
      <c r="D120" s="191" t="s">
        <v>120</v>
      </c>
      <c r="E120" s="222" t="s">
        <v>20</v>
      </c>
      <c r="F120" s="223" t="s">
        <v>237</v>
      </c>
      <c r="G120" s="221"/>
      <c r="H120" s="222" t="s">
        <v>20</v>
      </c>
      <c r="I120" s="224"/>
      <c r="J120" s="221"/>
      <c r="K120" s="221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120</v>
      </c>
      <c r="AU120" s="229" t="s">
        <v>85</v>
      </c>
      <c r="AV120" s="15" t="s">
        <v>81</v>
      </c>
      <c r="AW120" s="15" t="s">
        <v>37</v>
      </c>
      <c r="AX120" s="15" t="s">
        <v>76</v>
      </c>
      <c r="AY120" s="229" t="s">
        <v>112</v>
      </c>
    </row>
    <row r="121" spans="2:51" s="13" customFormat="1" ht="12">
      <c r="B121" s="189"/>
      <c r="C121" s="190"/>
      <c r="D121" s="191" t="s">
        <v>120</v>
      </c>
      <c r="E121" s="192" t="s">
        <v>20</v>
      </c>
      <c r="F121" s="193" t="s">
        <v>81</v>
      </c>
      <c r="G121" s="190"/>
      <c r="H121" s="194">
        <v>1</v>
      </c>
      <c r="I121" s="195"/>
      <c r="J121" s="190"/>
      <c r="K121" s="190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120</v>
      </c>
      <c r="AU121" s="200" t="s">
        <v>85</v>
      </c>
      <c r="AV121" s="13" t="s">
        <v>85</v>
      </c>
      <c r="AW121" s="13" t="s">
        <v>37</v>
      </c>
      <c r="AX121" s="13" t="s">
        <v>81</v>
      </c>
      <c r="AY121" s="200" t="s">
        <v>112</v>
      </c>
    </row>
    <row r="122" spans="1:65" s="2" customFormat="1" ht="16.5" customHeight="1">
      <c r="A122" s="36"/>
      <c r="B122" s="37"/>
      <c r="C122" s="176" t="s">
        <v>238</v>
      </c>
      <c r="D122" s="176" t="s">
        <v>114</v>
      </c>
      <c r="E122" s="177" t="s">
        <v>239</v>
      </c>
      <c r="F122" s="178" t="s">
        <v>240</v>
      </c>
      <c r="G122" s="179" t="s">
        <v>117</v>
      </c>
      <c r="H122" s="180">
        <v>1</v>
      </c>
      <c r="I122" s="181"/>
      <c r="J122" s="182">
        <f>ROUND(I122*H122,2)</f>
        <v>0</v>
      </c>
      <c r="K122" s="178" t="s">
        <v>20</v>
      </c>
      <c r="L122" s="41"/>
      <c r="M122" s="183" t="s">
        <v>20</v>
      </c>
      <c r="N122" s="184" t="s">
        <v>49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219</v>
      </c>
      <c r="AT122" s="187" t="s">
        <v>114</v>
      </c>
      <c r="AU122" s="187" t="s">
        <v>85</v>
      </c>
      <c r="AY122" s="18" t="s">
        <v>112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118</v>
      </c>
      <c r="BK122" s="188">
        <f>ROUND(I122*H122,2)</f>
        <v>0</v>
      </c>
      <c r="BL122" s="18" t="s">
        <v>219</v>
      </c>
      <c r="BM122" s="187" t="s">
        <v>241</v>
      </c>
    </row>
    <row r="123" spans="1:65" s="2" customFormat="1" ht="21.75" customHeight="1">
      <c r="A123" s="36"/>
      <c r="B123" s="37"/>
      <c r="C123" s="176" t="s">
        <v>242</v>
      </c>
      <c r="D123" s="176" t="s">
        <v>114</v>
      </c>
      <c r="E123" s="177" t="s">
        <v>243</v>
      </c>
      <c r="F123" s="178" t="s">
        <v>244</v>
      </c>
      <c r="G123" s="179" t="s">
        <v>117</v>
      </c>
      <c r="H123" s="180">
        <v>1</v>
      </c>
      <c r="I123" s="181"/>
      <c r="J123" s="182">
        <f>ROUND(I123*H123,2)</f>
        <v>0</v>
      </c>
      <c r="K123" s="178" t="s">
        <v>20</v>
      </c>
      <c r="L123" s="41"/>
      <c r="M123" s="230" t="s">
        <v>20</v>
      </c>
      <c r="N123" s="231" t="s">
        <v>49</v>
      </c>
      <c r="O123" s="232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219</v>
      </c>
      <c r="AT123" s="187" t="s">
        <v>114</v>
      </c>
      <c r="AU123" s="187" t="s">
        <v>85</v>
      </c>
      <c r="AY123" s="18" t="s">
        <v>112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118</v>
      </c>
      <c r="BK123" s="188">
        <f>ROUND(I123*H123,2)</f>
        <v>0</v>
      </c>
      <c r="BL123" s="18" t="s">
        <v>219</v>
      </c>
      <c r="BM123" s="187" t="s">
        <v>245</v>
      </c>
    </row>
    <row r="124" spans="1:31" s="2" customFormat="1" ht="6.95" customHeight="1">
      <c r="A124" s="36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MFcTAD+jNxQL08x3NmtWNFe8pofCkBH9aINQiZAUVXd5UalZOFNpi0WDu9QhMbDHsq7bSft7u6h9Zgha/9xKQg==" saltValue="u9c8n/PQ/Jl6I12j76/hTcPCWsGTRkTcbBa2xLg8pfVT65rfb9ZoxX935iRbQaZ+gUt0U9N5rJO6lklL9oy/EQ==" spinCount="100000" sheet="1" objects="1" scenarios="1" formatColumns="0" formatRows="0" autoFilter="0"/>
  <autoFilter ref="C82:K12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8" t="s">
        <v>246</v>
      </c>
      <c r="D3" s="368"/>
      <c r="E3" s="368"/>
      <c r="F3" s="368"/>
      <c r="G3" s="368"/>
      <c r="H3" s="368"/>
      <c r="I3" s="368"/>
      <c r="J3" s="368"/>
      <c r="K3" s="240"/>
    </row>
    <row r="4" spans="2:11" s="1" customFormat="1" ht="25.5" customHeight="1">
      <c r="B4" s="241"/>
      <c r="C4" s="369" t="s">
        <v>247</v>
      </c>
      <c r="D4" s="369"/>
      <c r="E4" s="369"/>
      <c r="F4" s="369"/>
      <c r="G4" s="369"/>
      <c r="H4" s="369"/>
      <c r="I4" s="369"/>
      <c r="J4" s="369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7" t="s">
        <v>248</v>
      </c>
      <c r="D6" s="367"/>
      <c r="E6" s="367"/>
      <c r="F6" s="367"/>
      <c r="G6" s="367"/>
      <c r="H6" s="367"/>
      <c r="I6" s="367"/>
      <c r="J6" s="367"/>
      <c r="K6" s="242"/>
    </row>
    <row r="7" spans="2:11" s="1" customFormat="1" ht="15" customHeight="1">
      <c r="B7" s="245"/>
      <c r="C7" s="367" t="s">
        <v>249</v>
      </c>
      <c r="D7" s="367"/>
      <c r="E7" s="367"/>
      <c r="F7" s="367"/>
      <c r="G7" s="367"/>
      <c r="H7" s="367"/>
      <c r="I7" s="367"/>
      <c r="J7" s="367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7" t="s">
        <v>250</v>
      </c>
      <c r="D9" s="367"/>
      <c r="E9" s="367"/>
      <c r="F9" s="367"/>
      <c r="G9" s="367"/>
      <c r="H9" s="367"/>
      <c r="I9" s="367"/>
      <c r="J9" s="367"/>
      <c r="K9" s="242"/>
    </row>
    <row r="10" spans="2:11" s="1" customFormat="1" ht="15" customHeight="1">
      <c r="B10" s="245"/>
      <c r="C10" s="244"/>
      <c r="D10" s="367" t="s">
        <v>251</v>
      </c>
      <c r="E10" s="367"/>
      <c r="F10" s="367"/>
      <c r="G10" s="367"/>
      <c r="H10" s="367"/>
      <c r="I10" s="367"/>
      <c r="J10" s="367"/>
      <c r="K10" s="242"/>
    </row>
    <row r="11" spans="2:11" s="1" customFormat="1" ht="15" customHeight="1">
      <c r="B11" s="245"/>
      <c r="C11" s="246"/>
      <c r="D11" s="367" t="s">
        <v>252</v>
      </c>
      <c r="E11" s="367"/>
      <c r="F11" s="367"/>
      <c r="G11" s="367"/>
      <c r="H11" s="367"/>
      <c r="I11" s="367"/>
      <c r="J11" s="367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253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7" t="s">
        <v>254</v>
      </c>
      <c r="E15" s="367"/>
      <c r="F15" s="367"/>
      <c r="G15" s="367"/>
      <c r="H15" s="367"/>
      <c r="I15" s="367"/>
      <c r="J15" s="367"/>
      <c r="K15" s="242"/>
    </row>
    <row r="16" spans="2:11" s="1" customFormat="1" ht="15" customHeight="1">
      <c r="B16" s="245"/>
      <c r="C16" s="246"/>
      <c r="D16" s="367" t="s">
        <v>255</v>
      </c>
      <c r="E16" s="367"/>
      <c r="F16" s="367"/>
      <c r="G16" s="367"/>
      <c r="H16" s="367"/>
      <c r="I16" s="367"/>
      <c r="J16" s="367"/>
      <c r="K16" s="242"/>
    </row>
    <row r="17" spans="2:11" s="1" customFormat="1" ht="15" customHeight="1">
      <c r="B17" s="245"/>
      <c r="C17" s="246"/>
      <c r="D17" s="367" t="s">
        <v>256</v>
      </c>
      <c r="E17" s="367"/>
      <c r="F17" s="367"/>
      <c r="G17" s="367"/>
      <c r="H17" s="367"/>
      <c r="I17" s="367"/>
      <c r="J17" s="367"/>
      <c r="K17" s="242"/>
    </row>
    <row r="18" spans="2:11" s="1" customFormat="1" ht="15" customHeight="1">
      <c r="B18" s="245"/>
      <c r="C18" s="246"/>
      <c r="D18" s="246"/>
      <c r="E18" s="248" t="s">
        <v>83</v>
      </c>
      <c r="F18" s="367" t="s">
        <v>257</v>
      </c>
      <c r="G18" s="367"/>
      <c r="H18" s="367"/>
      <c r="I18" s="367"/>
      <c r="J18" s="367"/>
      <c r="K18" s="242"/>
    </row>
    <row r="19" spans="2:11" s="1" customFormat="1" ht="15" customHeight="1">
      <c r="B19" s="245"/>
      <c r="C19" s="246"/>
      <c r="D19" s="246"/>
      <c r="E19" s="248" t="s">
        <v>258</v>
      </c>
      <c r="F19" s="367" t="s">
        <v>259</v>
      </c>
      <c r="G19" s="367"/>
      <c r="H19" s="367"/>
      <c r="I19" s="367"/>
      <c r="J19" s="367"/>
      <c r="K19" s="242"/>
    </row>
    <row r="20" spans="2:11" s="1" customFormat="1" ht="15" customHeight="1">
      <c r="B20" s="245"/>
      <c r="C20" s="246"/>
      <c r="D20" s="246"/>
      <c r="E20" s="248" t="s">
        <v>260</v>
      </c>
      <c r="F20" s="367" t="s">
        <v>261</v>
      </c>
      <c r="G20" s="367"/>
      <c r="H20" s="367"/>
      <c r="I20" s="367"/>
      <c r="J20" s="367"/>
      <c r="K20" s="242"/>
    </row>
    <row r="21" spans="2:11" s="1" customFormat="1" ht="15" customHeight="1">
      <c r="B21" s="245"/>
      <c r="C21" s="246"/>
      <c r="D21" s="246"/>
      <c r="E21" s="248" t="s">
        <v>262</v>
      </c>
      <c r="F21" s="367" t="s">
        <v>263</v>
      </c>
      <c r="G21" s="367"/>
      <c r="H21" s="367"/>
      <c r="I21" s="367"/>
      <c r="J21" s="367"/>
      <c r="K21" s="242"/>
    </row>
    <row r="22" spans="2:11" s="1" customFormat="1" ht="15" customHeight="1">
      <c r="B22" s="245"/>
      <c r="C22" s="246"/>
      <c r="D22" s="246"/>
      <c r="E22" s="248" t="s">
        <v>156</v>
      </c>
      <c r="F22" s="367" t="s">
        <v>264</v>
      </c>
      <c r="G22" s="367"/>
      <c r="H22" s="367"/>
      <c r="I22" s="367"/>
      <c r="J22" s="367"/>
      <c r="K22" s="242"/>
    </row>
    <row r="23" spans="2:11" s="1" customFormat="1" ht="15" customHeight="1">
      <c r="B23" s="245"/>
      <c r="C23" s="246"/>
      <c r="D23" s="246"/>
      <c r="E23" s="248" t="s">
        <v>265</v>
      </c>
      <c r="F23" s="367" t="s">
        <v>266</v>
      </c>
      <c r="G23" s="367"/>
      <c r="H23" s="367"/>
      <c r="I23" s="367"/>
      <c r="J23" s="367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7" t="s">
        <v>267</v>
      </c>
      <c r="D25" s="367"/>
      <c r="E25" s="367"/>
      <c r="F25" s="367"/>
      <c r="G25" s="367"/>
      <c r="H25" s="367"/>
      <c r="I25" s="367"/>
      <c r="J25" s="367"/>
      <c r="K25" s="242"/>
    </row>
    <row r="26" spans="2:11" s="1" customFormat="1" ht="15" customHeight="1">
      <c r="B26" s="245"/>
      <c r="C26" s="367" t="s">
        <v>268</v>
      </c>
      <c r="D26" s="367"/>
      <c r="E26" s="367"/>
      <c r="F26" s="367"/>
      <c r="G26" s="367"/>
      <c r="H26" s="367"/>
      <c r="I26" s="367"/>
      <c r="J26" s="367"/>
      <c r="K26" s="242"/>
    </row>
    <row r="27" spans="2:11" s="1" customFormat="1" ht="15" customHeight="1">
      <c r="B27" s="245"/>
      <c r="C27" s="244"/>
      <c r="D27" s="367" t="s">
        <v>269</v>
      </c>
      <c r="E27" s="367"/>
      <c r="F27" s="367"/>
      <c r="G27" s="367"/>
      <c r="H27" s="367"/>
      <c r="I27" s="367"/>
      <c r="J27" s="367"/>
      <c r="K27" s="242"/>
    </row>
    <row r="28" spans="2:11" s="1" customFormat="1" ht="15" customHeight="1">
      <c r="B28" s="245"/>
      <c r="C28" s="246"/>
      <c r="D28" s="367" t="s">
        <v>270</v>
      </c>
      <c r="E28" s="367"/>
      <c r="F28" s="367"/>
      <c r="G28" s="367"/>
      <c r="H28" s="367"/>
      <c r="I28" s="367"/>
      <c r="J28" s="367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7" t="s">
        <v>271</v>
      </c>
      <c r="E30" s="367"/>
      <c r="F30" s="367"/>
      <c r="G30" s="367"/>
      <c r="H30" s="367"/>
      <c r="I30" s="367"/>
      <c r="J30" s="367"/>
      <c r="K30" s="242"/>
    </row>
    <row r="31" spans="2:11" s="1" customFormat="1" ht="15" customHeight="1">
      <c r="B31" s="245"/>
      <c r="C31" s="246"/>
      <c r="D31" s="367" t="s">
        <v>272</v>
      </c>
      <c r="E31" s="367"/>
      <c r="F31" s="367"/>
      <c r="G31" s="367"/>
      <c r="H31" s="367"/>
      <c r="I31" s="367"/>
      <c r="J31" s="367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7" t="s">
        <v>273</v>
      </c>
      <c r="E33" s="367"/>
      <c r="F33" s="367"/>
      <c r="G33" s="367"/>
      <c r="H33" s="367"/>
      <c r="I33" s="367"/>
      <c r="J33" s="367"/>
      <c r="K33" s="242"/>
    </row>
    <row r="34" spans="2:11" s="1" customFormat="1" ht="15" customHeight="1">
      <c r="B34" s="245"/>
      <c r="C34" s="246"/>
      <c r="D34" s="367" t="s">
        <v>274</v>
      </c>
      <c r="E34" s="367"/>
      <c r="F34" s="367"/>
      <c r="G34" s="367"/>
      <c r="H34" s="367"/>
      <c r="I34" s="367"/>
      <c r="J34" s="367"/>
      <c r="K34" s="242"/>
    </row>
    <row r="35" spans="2:11" s="1" customFormat="1" ht="15" customHeight="1">
      <c r="B35" s="245"/>
      <c r="C35" s="246"/>
      <c r="D35" s="367" t="s">
        <v>275</v>
      </c>
      <c r="E35" s="367"/>
      <c r="F35" s="367"/>
      <c r="G35" s="367"/>
      <c r="H35" s="367"/>
      <c r="I35" s="367"/>
      <c r="J35" s="367"/>
      <c r="K35" s="242"/>
    </row>
    <row r="36" spans="2:11" s="1" customFormat="1" ht="15" customHeight="1">
      <c r="B36" s="245"/>
      <c r="C36" s="246"/>
      <c r="D36" s="244"/>
      <c r="E36" s="247" t="s">
        <v>98</v>
      </c>
      <c r="F36" s="244"/>
      <c r="G36" s="367" t="s">
        <v>276</v>
      </c>
      <c r="H36" s="367"/>
      <c r="I36" s="367"/>
      <c r="J36" s="367"/>
      <c r="K36" s="242"/>
    </row>
    <row r="37" spans="2:11" s="1" customFormat="1" ht="30.75" customHeight="1">
      <c r="B37" s="245"/>
      <c r="C37" s="246"/>
      <c r="D37" s="244"/>
      <c r="E37" s="247" t="s">
        <v>277</v>
      </c>
      <c r="F37" s="244"/>
      <c r="G37" s="367" t="s">
        <v>278</v>
      </c>
      <c r="H37" s="367"/>
      <c r="I37" s="367"/>
      <c r="J37" s="367"/>
      <c r="K37" s="242"/>
    </row>
    <row r="38" spans="2:11" s="1" customFormat="1" ht="15" customHeight="1">
      <c r="B38" s="245"/>
      <c r="C38" s="246"/>
      <c r="D38" s="244"/>
      <c r="E38" s="247" t="s">
        <v>57</v>
      </c>
      <c r="F38" s="244"/>
      <c r="G38" s="367" t="s">
        <v>279</v>
      </c>
      <c r="H38" s="367"/>
      <c r="I38" s="367"/>
      <c r="J38" s="367"/>
      <c r="K38" s="242"/>
    </row>
    <row r="39" spans="2:11" s="1" customFormat="1" ht="15" customHeight="1">
      <c r="B39" s="245"/>
      <c r="C39" s="246"/>
      <c r="D39" s="244"/>
      <c r="E39" s="247" t="s">
        <v>58</v>
      </c>
      <c r="F39" s="244"/>
      <c r="G39" s="367" t="s">
        <v>280</v>
      </c>
      <c r="H39" s="367"/>
      <c r="I39" s="367"/>
      <c r="J39" s="367"/>
      <c r="K39" s="242"/>
    </row>
    <row r="40" spans="2:11" s="1" customFormat="1" ht="15" customHeight="1">
      <c r="B40" s="245"/>
      <c r="C40" s="246"/>
      <c r="D40" s="244"/>
      <c r="E40" s="247" t="s">
        <v>99</v>
      </c>
      <c r="F40" s="244"/>
      <c r="G40" s="367" t="s">
        <v>281</v>
      </c>
      <c r="H40" s="367"/>
      <c r="I40" s="367"/>
      <c r="J40" s="367"/>
      <c r="K40" s="242"/>
    </row>
    <row r="41" spans="2:11" s="1" customFormat="1" ht="15" customHeight="1">
      <c r="B41" s="245"/>
      <c r="C41" s="246"/>
      <c r="D41" s="244"/>
      <c r="E41" s="247" t="s">
        <v>100</v>
      </c>
      <c r="F41" s="244"/>
      <c r="G41" s="367" t="s">
        <v>282</v>
      </c>
      <c r="H41" s="367"/>
      <c r="I41" s="367"/>
      <c r="J41" s="367"/>
      <c r="K41" s="242"/>
    </row>
    <row r="42" spans="2:11" s="1" customFormat="1" ht="15" customHeight="1">
      <c r="B42" s="245"/>
      <c r="C42" s="246"/>
      <c r="D42" s="244"/>
      <c r="E42" s="247" t="s">
        <v>283</v>
      </c>
      <c r="F42" s="244"/>
      <c r="G42" s="367" t="s">
        <v>284</v>
      </c>
      <c r="H42" s="367"/>
      <c r="I42" s="367"/>
      <c r="J42" s="367"/>
      <c r="K42" s="242"/>
    </row>
    <row r="43" spans="2:11" s="1" customFormat="1" ht="15" customHeight="1">
      <c r="B43" s="245"/>
      <c r="C43" s="246"/>
      <c r="D43" s="244"/>
      <c r="E43" s="247"/>
      <c r="F43" s="244"/>
      <c r="G43" s="367" t="s">
        <v>285</v>
      </c>
      <c r="H43" s="367"/>
      <c r="I43" s="367"/>
      <c r="J43" s="367"/>
      <c r="K43" s="242"/>
    </row>
    <row r="44" spans="2:11" s="1" customFormat="1" ht="15" customHeight="1">
      <c r="B44" s="245"/>
      <c r="C44" s="246"/>
      <c r="D44" s="244"/>
      <c r="E44" s="247" t="s">
        <v>286</v>
      </c>
      <c r="F44" s="244"/>
      <c r="G44" s="367" t="s">
        <v>287</v>
      </c>
      <c r="H44" s="367"/>
      <c r="I44" s="367"/>
      <c r="J44" s="367"/>
      <c r="K44" s="242"/>
    </row>
    <row r="45" spans="2:11" s="1" customFormat="1" ht="15" customHeight="1">
      <c r="B45" s="245"/>
      <c r="C45" s="246"/>
      <c r="D45" s="244"/>
      <c r="E45" s="247" t="s">
        <v>102</v>
      </c>
      <c r="F45" s="244"/>
      <c r="G45" s="367" t="s">
        <v>288</v>
      </c>
      <c r="H45" s="367"/>
      <c r="I45" s="367"/>
      <c r="J45" s="367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7" t="s">
        <v>289</v>
      </c>
      <c r="E47" s="367"/>
      <c r="F47" s="367"/>
      <c r="G47" s="367"/>
      <c r="H47" s="367"/>
      <c r="I47" s="367"/>
      <c r="J47" s="367"/>
      <c r="K47" s="242"/>
    </row>
    <row r="48" spans="2:11" s="1" customFormat="1" ht="15" customHeight="1">
      <c r="B48" s="245"/>
      <c r="C48" s="246"/>
      <c r="D48" s="246"/>
      <c r="E48" s="367" t="s">
        <v>290</v>
      </c>
      <c r="F48" s="367"/>
      <c r="G48" s="367"/>
      <c r="H48" s="367"/>
      <c r="I48" s="367"/>
      <c r="J48" s="367"/>
      <c r="K48" s="242"/>
    </row>
    <row r="49" spans="2:11" s="1" customFormat="1" ht="15" customHeight="1">
      <c r="B49" s="245"/>
      <c r="C49" s="246"/>
      <c r="D49" s="246"/>
      <c r="E49" s="367" t="s">
        <v>291</v>
      </c>
      <c r="F49" s="367"/>
      <c r="G49" s="367"/>
      <c r="H49" s="367"/>
      <c r="I49" s="367"/>
      <c r="J49" s="367"/>
      <c r="K49" s="242"/>
    </row>
    <row r="50" spans="2:11" s="1" customFormat="1" ht="15" customHeight="1">
      <c r="B50" s="245"/>
      <c r="C50" s="246"/>
      <c r="D50" s="246"/>
      <c r="E50" s="367" t="s">
        <v>292</v>
      </c>
      <c r="F50" s="367"/>
      <c r="G50" s="367"/>
      <c r="H50" s="367"/>
      <c r="I50" s="367"/>
      <c r="J50" s="367"/>
      <c r="K50" s="242"/>
    </row>
    <row r="51" spans="2:11" s="1" customFormat="1" ht="15" customHeight="1">
      <c r="B51" s="245"/>
      <c r="C51" s="246"/>
      <c r="D51" s="367" t="s">
        <v>293</v>
      </c>
      <c r="E51" s="367"/>
      <c r="F51" s="367"/>
      <c r="G51" s="367"/>
      <c r="H51" s="367"/>
      <c r="I51" s="367"/>
      <c r="J51" s="367"/>
      <c r="K51" s="242"/>
    </row>
    <row r="52" spans="2:11" s="1" customFormat="1" ht="25.5" customHeight="1">
      <c r="B52" s="241"/>
      <c r="C52" s="369" t="s">
        <v>294</v>
      </c>
      <c r="D52" s="369"/>
      <c r="E52" s="369"/>
      <c r="F52" s="369"/>
      <c r="G52" s="369"/>
      <c r="H52" s="369"/>
      <c r="I52" s="369"/>
      <c r="J52" s="369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7" t="s">
        <v>295</v>
      </c>
      <c r="D54" s="367"/>
      <c r="E54" s="367"/>
      <c r="F54" s="367"/>
      <c r="G54" s="367"/>
      <c r="H54" s="367"/>
      <c r="I54" s="367"/>
      <c r="J54" s="367"/>
      <c r="K54" s="242"/>
    </row>
    <row r="55" spans="2:11" s="1" customFormat="1" ht="15" customHeight="1">
      <c r="B55" s="241"/>
      <c r="C55" s="367" t="s">
        <v>296</v>
      </c>
      <c r="D55" s="367"/>
      <c r="E55" s="367"/>
      <c r="F55" s="367"/>
      <c r="G55" s="367"/>
      <c r="H55" s="367"/>
      <c r="I55" s="367"/>
      <c r="J55" s="367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7" t="s">
        <v>297</v>
      </c>
      <c r="D57" s="367"/>
      <c r="E57" s="367"/>
      <c r="F57" s="367"/>
      <c r="G57" s="367"/>
      <c r="H57" s="367"/>
      <c r="I57" s="367"/>
      <c r="J57" s="367"/>
      <c r="K57" s="242"/>
    </row>
    <row r="58" spans="2:11" s="1" customFormat="1" ht="15" customHeight="1">
      <c r="B58" s="241"/>
      <c r="C58" s="246"/>
      <c r="D58" s="367" t="s">
        <v>298</v>
      </c>
      <c r="E58" s="367"/>
      <c r="F58" s="367"/>
      <c r="G58" s="367"/>
      <c r="H58" s="367"/>
      <c r="I58" s="367"/>
      <c r="J58" s="367"/>
      <c r="K58" s="242"/>
    </row>
    <row r="59" spans="2:11" s="1" customFormat="1" ht="15" customHeight="1">
      <c r="B59" s="241"/>
      <c r="C59" s="246"/>
      <c r="D59" s="367" t="s">
        <v>299</v>
      </c>
      <c r="E59" s="367"/>
      <c r="F59" s="367"/>
      <c r="G59" s="367"/>
      <c r="H59" s="367"/>
      <c r="I59" s="367"/>
      <c r="J59" s="367"/>
      <c r="K59" s="242"/>
    </row>
    <row r="60" spans="2:11" s="1" customFormat="1" ht="15" customHeight="1">
      <c r="B60" s="241"/>
      <c r="C60" s="246"/>
      <c r="D60" s="367" t="s">
        <v>300</v>
      </c>
      <c r="E60" s="367"/>
      <c r="F60" s="367"/>
      <c r="G60" s="367"/>
      <c r="H60" s="367"/>
      <c r="I60" s="367"/>
      <c r="J60" s="367"/>
      <c r="K60" s="242"/>
    </row>
    <row r="61" spans="2:11" s="1" customFormat="1" ht="15" customHeight="1">
      <c r="B61" s="241"/>
      <c r="C61" s="246"/>
      <c r="D61" s="367" t="s">
        <v>301</v>
      </c>
      <c r="E61" s="367"/>
      <c r="F61" s="367"/>
      <c r="G61" s="367"/>
      <c r="H61" s="367"/>
      <c r="I61" s="367"/>
      <c r="J61" s="367"/>
      <c r="K61" s="242"/>
    </row>
    <row r="62" spans="2:11" s="1" customFormat="1" ht="15" customHeight="1">
      <c r="B62" s="241"/>
      <c r="C62" s="246"/>
      <c r="D62" s="371" t="s">
        <v>302</v>
      </c>
      <c r="E62" s="371"/>
      <c r="F62" s="371"/>
      <c r="G62" s="371"/>
      <c r="H62" s="371"/>
      <c r="I62" s="371"/>
      <c r="J62" s="371"/>
      <c r="K62" s="242"/>
    </row>
    <row r="63" spans="2:11" s="1" customFormat="1" ht="15" customHeight="1">
      <c r="B63" s="241"/>
      <c r="C63" s="246"/>
      <c r="D63" s="367" t="s">
        <v>303</v>
      </c>
      <c r="E63" s="367"/>
      <c r="F63" s="367"/>
      <c r="G63" s="367"/>
      <c r="H63" s="367"/>
      <c r="I63" s="367"/>
      <c r="J63" s="367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7" t="s">
        <v>304</v>
      </c>
      <c r="E65" s="367"/>
      <c r="F65" s="367"/>
      <c r="G65" s="367"/>
      <c r="H65" s="367"/>
      <c r="I65" s="367"/>
      <c r="J65" s="367"/>
      <c r="K65" s="242"/>
    </row>
    <row r="66" spans="2:11" s="1" customFormat="1" ht="15" customHeight="1">
      <c r="B66" s="241"/>
      <c r="C66" s="246"/>
      <c r="D66" s="371" t="s">
        <v>305</v>
      </c>
      <c r="E66" s="371"/>
      <c r="F66" s="371"/>
      <c r="G66" s="371"/>
      <c r="H66" s="371"/>
      <c r="I66" s="371"/>
      <c r="J66" s="371"/>
      <c r="K66" s="242"/>
    </row>
    <row r="67" spans="2:11" s="1" customFormat="1" ht="15" customHeight="1">
      <c r="B67" s="241"/>
      <c r="C67" s="246"/>
      <c r="D67" s="367" t="s">
        <v>306</v>
      </c>
      <c r="E67" s="367"/>
      <c r="F67" s="367"/>
      <c r="G67" s="367"/>
      <c r="H67" s="367"/>
      <c r="I67" s="367"/>
      <c r="J67" s="367"/>
      <c r="K67" s="242"/>
    </row>
    <row r="68" spans="2:11" s="1" customFormat="1" ht="15" customHeight="1">
      <c r="B68" s="241"/>
      <c r="C68" s="246"/>
      <c r="D68" s="367" t="s">
        <v>307</v>
      </c>
      <c r="E68" s="367"/>
      <c r="F68" s="367"/>
      <c r="G68" s="367"/>
      <c r="H68" s="367"/>
      <c r="I68" s="367"/>
      <c r="J68" s="367"/>
      <c r="K68" s="242"/>
    </row>
    <row r="69" spans="2:11" s="1" customFormat="1" ht="15" customHeight="1">
      <c r="B69" s="241"/>
      <c r="C69" s="246"/>
      <c r="D69" s="367" t="s">
        <v>308</v>
      </c>
      <c r="E69" s="367"/>
      <c r="F69" s="367"/>
      <c r="G69" s="367"/>
      <c r="H69" s="367"/>
      <c r="I69" s="367"/>
      <c r="J69" s="367"/>
      <c r="K69" s="242"/>
    </row>
    <row r="70" spans="2:11" s="1" customFormat="1" ht="15" customHeight="1">
      <c r="B70" s="241"/>
      <c r="C70" s="246"/>
      <c r="D70" s="367" t="s">
        <v>309</v>
      </c>
      <c r="E70" s="367"/>
      <c r="F70" s="367"/>
      <c r="G70" s="367"/>
      <c r="H70" s="367"/>
      <c r="I70" s="367"/>
      <c r="J70" s="367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70" t="s">
        <v>310</v>
      </c>
      <c r="D75" s="370"/>
      <c r="E75" s="370"/>
      <c r="F75" s="370"/>
      <c r="G75" s="370"/>
      <c r="H75" s="370"/>
      <c r="I75" s="370"/>
      <c r="J75" s="370"/>
      <c r="K75" s="259"/>
    </row>
    <row r="76" spans="2:11" s="1" customFormat="1" ht="17.25" customHeight="1">
      <c r="B76" s="258"/>
      <c r="C76" s="260" t="s">
        <v>311</v>
      </c>
      <c r="D76" s="260"/>
      <c r="E76" s="260"/>
      <c r="F76" s="260" t="s">
        <v>312</v>
      </c>
      <c r="G76" s="261"/>
      <c r="H76" s="260" t="s">
        <v>58</v>
      </c>
      <c r="I76" s="260" t="s">
        <v>61</v>
      </c>
      <c r="J76" s="260" t="s">
        <v>313</v>
      </c>
      <c r="K76" s="259"/>
    </row>
    <row r="77" spans="2:11" s="1" customFormat="1" ht="17.25" customHeight="1">
      <c r="B77" s="258"/>
      <c r="C77" s="262" t="s">
        <v>314</v>
      </c>
      <c r="D77" s="262"/>
      <c r="E77" s="262"/>
      <c r="F77" s="263" t="s">
        <v>315</v>
      </c>
      <c r="G77" s="264"/>
      <c r="H77" s="262"/>
      <c r="I77" s="262"/>
      <c r="J77" s="262" t="s">
        <v>316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57</v>
      </c>
      <c r="D79" s="267"/>
      <c r="E79" s="267"/>
      <c r="F79" s="268" t="s">
        <v>317</v>
      </c>
      <c r="G79" s="269"/>
      <c r="H79" s="247" t="s">
        <v>318</v>
      </c>
      <c r="I79" s="247" t="s">
        <v>319</v>
      </c>
      <c r="J79" s="247">
        <v>20</v>
      </c>
      <c r="K79" s="259"/>
    </row>
    <row r="80" spans="2:11" s="1" customFormat="1" ht="15" customHeight="1">
      <c r="B80" s="258"/>
      <c r="C80" s="247" t="s">
        <v>320</v>
      </c>
      <c r="D80" s="247"/>
      <c r="E80" s="247"/>
      <c r="F80" s="268" t="s">
        <v>317</v>
      </c>
      <c r="G80" s="269"/>
      <c r="H80" s="247" t="s">
        <v>321</v>
      </c>
      <c r="I80" s="247" t="s">
        <v>319</v>
      </c>
      <c r="J80" s="247">
        <v>120</v>
      </c>
      <c r="K80" s="259"/>
    </row>
    <row r="81" spans="2:11" s="1" customFormat="1" ht="15" customHeight="1">
      <c r="B81" s="270"/>
      <c r="C81" s="247" t="s">
        <v>322</v>
      </c>
      <c r="D81" s="247"/>
      <c r="E81" s="247"/>
      <c r="F81" s="268" t="s">
        <v>323</v>
      </c>
      <c r="G81" s="269"/>
      <c r="H81" s="247" t="s">
        <v>324</v>
      </c>
      <c r="I81" s="247" t="s">
        <v>319</v>
      </c>
      <c r="J81" s="247">
        <v>50</v>
      </c>
      <c r="K81" s="259"/>
    </row>
    <row r="82" spans="2:11" s="1" customFormat="1" ht="15" customHeight="1">
      <c r="B82" s="270"/>
      <c r="C82" s="247" t="s">
        <v>325</v>
      </c>
      <c r="D82" s="247"/>
      <c r="E82" s="247"/>
      <c r="F82" s="268" t="s">
        <v>317</v>
      </c>
      <c r="G82" s="269"/>
      <c r="H82" s="247" t="s">
        <v>326</v>
      </c>
      <c r="I82" s="247" t="s">
        <v>327</v>
      </c>
      <c r="J82" s="247"/>
      <c r="K82" s="259"/>
    </row>
    <row r="83" spans="2:11" s="1" customFormat="1" ht="15" customHeight="1">
      <c r="B83" s="270"/>
      <c r="C83" s="271" t="s">
        <v>328</v>
      </c>
      <c r="D83" s="271"/>
      <c r="E83" s="271"/>
      <c r="F83" s="272" t="s">
        <v>323</v>
      </c>
      <c r="G83" s="271"/>
      <c r="H83" s="271" t="s">
        <v>329</v>
      </c>
      <c r="I83" s="271" t="s">
        <v>319</v>
      </c>
      <c r="J83" s="271">
        <v>15</v>
      </c>
      <c r="K83" s="259"/>
    </row>
    <row r="84" spans="2:11" s="1" customFormat="1" ht="15" customHeight="1">
      <c r="B84" s="270"/>
      <c r="C84" s="271" t="s">
        <v>330</v>
      </c>
      <c r="D84" s="271"/>
      <c r="E84" s="271"/>
      <c r="F84" s="272" t="s">
        <v>323</v>
      </c>
      <c r="G84" s="271"/>
      <c r="H84" s="271" t="s">
        <v>331</v>
      </c>
      <c r="I84" s="271" t="s">
        <v>319</v>
      </c>
      <c r="J84" s="271">
        <v>15</v>
      </c>
      <c r="K84" s="259"/>
    </row>
    <row r="85" spans="2:11" s="1" customFormat="1" ht="15" customHeight="1">
      <c r="B85" s="270"/>
      <c r="C85" s="271" t="s">
        <v>332</v>
      </c>
      <c r="D85" s="271"/>
      <c r="E85" s="271"/>
      <c r="F85" s="272" t="s">
        <v>323</v>
      </c>
      <c r="G85" s="271"/>
      <c r="H85" s="271" t="s">
        <v>333</v>
      </c>
      <c r="I85" s="271" t="s">
        <v>319</v>
      </c>
      <c r="J85" s="271">
        <v>20</v>
      </c>
      <c r="K85" s="259"/>
    </row>
    <row r="86" spans="2:11" s="1" customFormat="1" ht="15" customHeight="1">
      <c r="B86" s="270"/>
      <c r="C86" s="271" t="s">
        <v>334</v>
      </c>
      <c r="D86" s="271"/>
      <c r="E86" s="271"/>
      <c r="F86" s="272" t="s">
        <v>323</v>
      </c>
      <c r="G86" s="271"/>
      <c r="H86" s="271" t="s">
        <v>335</v>
      </c>
      <c r="I86" s="271" t="s">
        <v>319</v>
      </c>
      <c r="J86" s="271">
        <v>20</v>
      </c>
      <c r="K86" s="259"/>
    </row>
    <row r="87" spans="2:11" s="1" customFormat="1" ht="15" customHeight="1">
      <c r="B87" s="270"/>
      <c r="C87" s="247" t="s">
        <v>336</v>
      </c>
      <c r="D87" s="247"/>
      <c r="E87" s="247"/>
      <c r="F87" s="268" t="s">
        <v>323</v>
      </c>
      <c r="G87" s="269"/>
      <c r="H87" s="247" t="s">
        <v>337</v>
      </c>
      <c r="I87" s="247" t="s">
        <v>319</v>
      </c>
      <c r="J87" s="247">
        <v>50</v>
      </c>
      <c r="K87" s="259"/>
    </row>
    <row r="88" spans="2:11" s="1" customFormat="1" ht="15" customHeight="1">
      <c r="B88" s="270"/>
      <c r="C88" s="247" t="s">
        <v>338</v>
      </c>
      <c r="D88" s="247"/>
      <c r="E88" s="247"/>
      <c r="F88" s="268" t="s">
        <v>323</v>
      </c>
      <c r="G88" s="269"/>
      <c r="H88" s="247" t="s">
        <v>339</v>
      </c>
      <c r="I88" s="247" t="s">
        <v>319</v>
      </c>
      <c r="J88" s="247">
        <v>20</v>
      </c>
      <c r="K88" s="259"/>
    </row>
    <row r="89" spans="2:11" s="1" customFormat="1" ht="15" customHeight="1">
      <c r="B89" s="270"/>
      <c r="C89" s="247" t="s">
        <v>340</v>
      </c>
      <c r="D89" s="247"/>
      <c r="E89" s="247"/>
      <c r="F89" s="268" t="s">
        <v>323</v>
      </c>
      <c r="G89" s="269"/>
      <c r="H89" s="247" t="s">
        <v>341</v>
      </c>
      <c r="I89" s="247" t="s">
        <v>319</v>
      </c>
      <c r="J89" s="247">
        <v>20</v>
      </c>
      <c r="K89" s="259"/>
    </row>
    <row r="90" spans="2:11" s="1" customFormat="1" ht="15" customHeight="1">
      <c r="B90" s="270"/>
      <c r="C90" s="247" t="s">
        <v>342</v>
      </c>
      <c r="D90" s="247"/>
      <c r="E90" s="247"/>
      <c r="F90" s="268" t="s">
        <v>323</v>
      </c>
      <c r="G90" s="269"/>
      <c r="H90" s="247" t="s">
        <v>343</v>
      </c>
      <c r="I90" s="247" t="s">
        <v>319</v>
      </c>
      <c r="J90" s="247">
        <v>50</v>
      </c>
      <c r="K90" s="259"/>
    </row>
    <row r="91" spans="2:11" s="1" customFormat="1" ht="15" customHeight="1">
      <c r="B91" s="270"/>
      <c r="C91" s="247" t="s">
        <v>344</v>
      </c>
      <c r="D91" s="247"/>
      <c r="E91" s="247"/>
      <c r="F91" s="268" t="s">
        <v>323</v>
      </c>
      <c r="G91" s="269"/>
      <c r="H91" s="247" t="s">
        <v>344</v>
      </c>
      <c r="I91" s="247" t="s">
        <v>319</v>
      </c>
      <c r="J91" s="247">
        <v>50</v>
      </c>
      <c r="K91" s="259"/>
    </row>
    <row r="92" spans="2:11" s="1" customFormat="1" ht="15" customHeight="1">
      <c r="B92" s="270"/>
      <c r="C92" s="247" t="s">
        <v>345</v>
      </c>
      <c r="D92" s="247"/>
      <c r="E92" s="247"/>
      <c r="F92" s="268" t="s">
        <v>323</v>
      </c>
      <c r="G92" s="269"/>
      <c r="H92" s="247" t="s">
        <v>346</v>
      </c>
      <c r="I92" s="247" t="s">
        <v>319</v>
      </c>
      <c r="J92" s="247">
        <v>255</v>
      </c>
      <c r="K92" s="259"/>
    </row>
    <row r="93" spans="2:11" s="1" customFormat="1" ht="15" customHeight="1">
      <c r="B93" s="270"/>
      <c r="C93" s="247" t="s">
        <v>347</v>
      </c>
      <c r="D93" s="247"/>
      <c r="E93" s="247"/>
      <c r="F93" s="268" t="s">
        <v>317</v>
      </c>
      <c r="G93" s="269"/>
      <c r="H93" s="247" t="s">
        <v>348</v>
      </c>
      <c r="I93" s="247" t="s">
        <v>349</v>
      </c>
      <c r="J93" s="247"/>
      <c r="K93" s="259"/>
    </row>
    <row r="94" spans="2:11" s="1" customFormat="1" ht="15" customHeight="1">
      <c r="B94" s="270"/>
      <c r="C94" s="247" t="s">
        <v>350</v>
      </c>
      <c r="D94" s="247"/>
      <c r="E94" s="247"/>
      <c r="F94" s="268" t="s">
        <v>317</v>
      </c>
      <c r="G94" s="269"/>
      <c r="H94" s="247" t="s">
        <v>351</v>
      </c>
      <c r="I94" s="247" t="s">
        <v>352</v>
      </c>
      <c r="J94" s="247"/>
      <c r="K94" s="259"/>
    </row>
    <row r="95" spans="2:11" s="1" customFormat="1" ht="15" customHeight="1">
      <c r="B95" s="270"/>
      <c r="C95" s="247" t="s">
        <v>353</v>
      </c>
      <c r="D95" s="247"/>
      <c r="E95" s="247"/>
      <c r="F95" s="268" t="s">
        <v>317</v>
      </c>
      <c r="G95" s="269"/>
      <c r="H95" s="247" t="s">
        <v>353</v>
      </c>
      <c r="I95" s="247" t="s">
        <v>352</v>
      </c>
      <c r="J95" s="247"/>
      <c r="K95" s="259"/>
    </row>
    <row r="96" spans="2:11" s="1" customFormat="1" ht="15" customHeight="1">
      <c r="B96" s="270"/>
      <c r="C96" s="247" t="s">
        <v>42</v>
      </c>
      <c r="D96" s="247"/>
      <c r="E96" s="247"/>
      <c r="F96" s="268" t="s">
        <v>317</v>
      </c>
      <c r="G96" s="269"/>
      <c r="H96" s="247" t="s">
        <v>354</v>
      </c>
      <c r="I96" s="247" t="s">
        <v>352</v>
      </c>
      <c r="J96" s="247"/>
      <c r="K96" s="259"/>
    </row>
    <row r="97" spans="2:11" s="1" customFormat="1" ht="15" customHeight="1">
      <c r="B97" s="270"/>
      <c r="C97" s="247" t="s">
        <v>52</v>
      </c>
      <c r="D97" s="247"/>
      <c r="E97" s="247"/>
      <c r="F97" s="268" t="s">
        <v>317</v>
      </c>
      <c r="G97" s="269"/>
      <c r="H97" s="247" t="s">
        <v>355</v>
      </c>
      <c r="I97" s="247" t="s">
        <v>352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70" t="s">
        <v>356</v>
      </c>
      <c r="D102" s="370"/>
      <c r="E102" s="370"/>
      <c r="F102" s="370"/>
      <c r="G102" s="370"/>
      <c r="H102" s="370"/>
      <c r="I102" s="370"/>
      <c r="J102" s="370"/>
      <c r="K102" s="259"/>
    </row>
    <row r="103" spans="2:11" s="1" customFormat="1" ht="17.25" customHeight="1">
      <c r="B103" s="258"/>
      <c r="C103" s="260" t="s">
        <v>311</v>
      </c>
      <c r="D103" s="260"/>
      <c r="E103" s="260"/>
      <c r="F103" s="260" t="s">
        <v>312</v>
      </c>
      <c r="G103" s="261"/>
      <c r="H103" s="260" t="s">
        <v>58</v>
      </c>
      <c r="I103" s="260" t="s">
        <v>61</v>
      </c>
      <c r="J103" s="260" t="s">
        <v>313</v>
      </c>
      <c r="K103" s="259"/>
    </row>
    <row r="104" spans="2:11" s="1" customFormat="1" ht="17.25" customHeight="1">
      <c r="B104" s="258"/>
      <c r="C104" s="262" t="s">
        <v>314</v>
      </c>
      <c r="D104" s="262"/>
      <c r="E104" s="262"/>
      <c r="F104" s="263" t="s">
        <v>315</v>
      </c>
      <c r="G104" s="264"/>
      <c r="H104" s="262"/>
      <c r="I104" s="262"/>
      <c r="J104" s="262" t="s">
        <v>316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57</v>
      </c>
      <c r="D106" s="267"/>
      <c r="E106" s="267"/>
      <c r="F106" s="268" t="s">
        <v>317</v>
      </c>
      <c r="G106" s="247"/>
      <c r="H106" s="247" t="s">
        <v>357</v>
      </c>
      <c r="I106" s="247" t="s">
        <v>319</v>
      </c>
      <c r="J106" s="247">
        <v>20</v>
      </c>
      <c r="K106" s="259"/>
    </row>
    <row r="107" spans="2:11" s="1" customFormat="1" ht="15" customHeight="1">
      <c r="B107" s="258"/>
      <c r="C107" s="247" t="s">
        <v>320</v>
      </c>
      <c r="D107" s="247"/>
      <c r="E107" s="247"/>
      <c r="F107" s="268" t="s">
        <v>317</v>
      </c>
      <c r="G107" s="247"/>
      <c r="H107" s="247" t="s">
        <v>357</v>
      </c>
      <c r="I107" s="247" t="s">
        <v>319</v>
      </c>
      <c r="J107" s="247">
        <v>120</v>
      </c>
      <c r="K107" s="259"/>
    </row>
    <row r="108" spans="2:11" s="1" customFormat="1" ht="15" customHeight="1">
      <c r="B108" s="270"/>
      <c r="C108" s="247" t="s">
        <v>322</v>
      </c>
      <c r="D108" s="247"/>
      <c r="E108" s="247"/>
      <c r="F108" s="268" t="s">
        <v>323</v>
      </c>
      <c r="G108" s="247"/>
      <c r="H108" s="247" t="s">
        <v>357</v>
      </c>
      <c r="I108" s="247" t="s">
        <v>319</v>
      </c>
      <c r="J108" s="247">
        <v>50</v>
      </c>
      <c r="K108" s="259"/>
    </row>
    <row r="109" spans="2:11" s="1" customFormat="1" ht="15" customHeight="1">
      <c r="B109" s="270"/>
      <c r="C109" s="247" t="s">
        <v>325</v>
      </c>
      <c r="D109" s="247"/>
      <c r="E109" s="247"/>
      <c r="F109" s="268" t="s">
        <v>317</v>
      </c>
      <c r="G109" s="247"/>
      <c r="H109" s="247" t="s">
        <v>357</v>
      </c>
      <c r="I109" s="247" t="s">
        <v>327</v>
      </c>
      <c r="J109" s="247"/>
      <c r="K109" s="259"/>
    </row>
    <row r="110" spans="2:11" s="1" customFormat="1" ht="15" customHeight="1">
      <c r="B110" s="270"/>
      <c r="C110" s="247" t="s">
        <v>336</v>
      </c>
      <c r="D110" s="247"/>
      <c r="E110" s="247"/>
      <c r="F110" s="268" t="s">
        <v>323</v>
      </c>
      <c r="G110" s="247"/>
      <c r="H110" s="247" t="s">
        <v>357</v>
      </c>
      <c r="I110" s="247" t="s">
        <v>319</v>
      </c>
      <c r="J110" s="247">
        <v>50</v>
      </c>
      <c r="K110" s="259"/>
    </row>
    <row r="111" spans="2:11" s="1" customFormat="1" ht="15" customHeight="1">
      <c r="B111" s="270"/>
      <c r="C111" s="247" t="s">
        <v>344</v>
      </c>
      <c r="D111" s="247"/>
      <c r="E111" s="247"/>
      <c r="F111" s="268" t="s">
        <v>323</v>
      </c>
      <c r="G111" s="247"/>
      <c r="H111" s="247" t="s">
        <v>357</v>
      </c>
      <c r="I111" s="247" t="s">
        <v>319</v>
      </c>
      <c r="J111" s="247">
        <v>50</v>
      </c>
      <c r="K111" s="259"/>
    </row>
    <row r="112" spans="2:11" s="1" customFormat="1" ht="15" customHeight="1">
      <c r="B112" s="270"/>
      <c r="C112" s="247" t="s">
        <v>342</v>
      </c>
      <c r="D112" s="247"/>
      <c r="E112" s="247"/>
      <c r="F112" s="268" t="s">
        <v>323</v>
      </c>
      <c r="G112" s="247"/>
      <c r="H112" s="247" t="s">
        <v>357</v>
      </c>
      <c r="I112" s="247" t="s">
        <v>319</v>
      </c>
      <c r="J112" s="247">
        <v>50</v>
      </c>
      <c r="K112" s="259"/>
    </row>
    <row r="113" spans="2:11" s="1" customFormat="1" ht="15" customHeight="1">
      <c r="B113" s="270"/>
      <c r="C113" s="247" t="s">
        <v>57</v>
      </c>
      <c r="D113" s="247"/>
      <c r="E113" s="247"/>
      <c r="F113" s="268" t="s">
        <v>317</v>
      </c>
      <c r="G113" s="247"/>
      <c r="H113" s="247" t="s">
        <v>358</v>
      </c>
      <c r="I113" s="247" t="s">
        <v>319</v>
      </c>
      <c r="J113" s="247">
        <v>20</v>
      </c>
      <c r="K113" s="259"/>
    </row>
    <row r="114" spans="2:11" s="1" customFormat="1" ht="15" customHeight="1">
      <c r="B114" s="270"/>
      <c r="C114" s="247" t="s">
        <v>359</v>
      </c>
      <c r="D114" s="247"/>
      <c r="E114" s="247"/>
      <c r="F114" s="268" t="s">
        <v>317</v>
      </c>
      <c r="G114" s="247"/>
      <c r="H114" s="247" t="s">
        <v>360</v>
      </c>
      <c r="I114" s="247" t="s">
        <v>319</v>
      </c>
      <c r="J114" s="247">
        <v>120</v>
      </c>
      <c r="K114" s="259"/>
    </row>
    <row r="115" spans="2:11" s="1" customFormat="1" ht="15" customHeight="1">
      <c r="B115" s="270"/>
      <c r="C115" s="247" t="s">
        <v>42</v>
      </c>
      <c r="D115" s="247"/>
      <c r="E115" s="247"/>
      <c r="F115" s="268" t="s">
        <v>317</v>
      </c>
      <c r="G115" s="247"/>
      <c r="H115" s="247" t="s">
        <v>361</v>
      </c>
      <c r="I115" s="247" t="s">
        <v>352</v>
      </c>
      <c r="J115" s="247"/>
      <c r="K115" s="259"/>
    </row>
    <row r="116" spans="2:11" s="1" customFormat="1" ht="15" customHeight="1">
      <c r="B116" s="270"/>
      <c r="C116" s="247" t="s">
        <v>52</v>
      </c>
      <c r="D116" s="247"/>
      <c r="E116" s="247"/>
      <c r="F116" s="268" t="s">
        <v>317</v>
      </c>
      <c r="G116" s="247"/>
      <c r="H116" s="247" t="s">
        <v>362</v>
      </c>
      <c r="I116" s="247" t="s">
        <v>352</v>
      </c>
      <c r="J116" s="247"/>
      <c r="K116" s="259"/>
    </row>
    <row r="117" spans="2:11" s="1" customFormat="1" ht="15" customHeight="1">
      <c r="B117" s="270"/>
      <c r="C117" s="247" t="s">
        <v>61</v>
      </c>
      <c r="D117" s="247"/>
      <c r="E117" s="247"/>
      <c r="F117" s="268" t="s">
        <v>317</v>
      </c>
      <c r="G117" s="247"/>
      <c r="H117" s="247" t="s">
        <v>363</v>
      </c>
      <c r="I117" s="247" t="s">
        <v>364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8" t="s">
        <v>365</v>
      </c>
      <c r="D122" s="368"/>
      <c r="E122" s="368"/>
      <c r="F122" s="368"/>
      <c r="G122" s="368"/>
      <c r="H122" s="368"/>
      <c r="I122" s="368"/>
      <c r="J122" s="368"/>
      <c r="K122" s="287"/>
    </row>
    <row r="123" spans="2:11" s="1" customFormat="1" ht="17.25" customHeight="1">
      <c r="B123" s="288"/>
      <c r="C123" s="260" t="s">
        <v>311</v>
      </c>
      <c r="D123" s="260"/>
      <c r="E123" s="260"/>
      <c r="F123" s="260" t="s">
        <v>312</v>
      </c>
      <c r="G123" s="261"/>
      <c r="H123" s="260" t="s">
        <v>58</v>
      </c>
      <c r="I123" s="260" t="s">
        <v>61</v>
      </c>
      <c r="J123" s="260" t="s">
        <v>313</v>
      </c>
      <c r="K123" s="289"/>
    </row>
    <row r="124" spans="2:11" s="1" customFormat="1" ht="17.25" customHeight="1">
      <c r="B124" s="288"/>
      <c r="C124" s="262" t="s">
        <v>314</v>
      </c>
      <c r="D124" s="262"/>
      <c r="E124" s="262"/>
      <c r="F124" s="263" t="s">
        <v>315</v>
      </c>
      <c r="G124" s="264"/>
      <c r="H124" s="262"/>
      <c r="I124" s="262"/>
      <c r="J124" s="262" t="s">
        <v>316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320</v>
      </c>
      <c r="D126" s="267"/>
      <c r="E126" s="267"/>
      <c r="F126" s="268" t="s">
        <v>317</v>
      </c>
      <c r="G126" s="247"/>
      <c r="H126" s="247" t="s">
        <v>357</v>
      </c>
      <c r="I126" s="247" t="s">
        <v>319</v>
      </c>
      <c r="J126" s="247">
        <v>120</v>
      </c>
      <c r="K126" s="293"/>
    </row>
    <row r="127" spans="2:11" s="1" customFormat="1" ht="15" customHeight="1">
      <c r="B127" s="290"/>
      <c r="C127" s="247" t="s">
        <v>366</v>
      </c>
      <c r="D127" s="247"/>
      <c r="E127" s="247"/>
      <c r="F127" s="268" t="s">
        <v>317</v>
      </c>
      <c r="G127" s="247"/>
      <c r="H127" s="247" t="s">
        <v>367</v>
      </c>
      <c r="I127" s="247" t="s">
        <v>319</v>
      </c>
      <c r="J127" s="247" t="s">
        <v>368</v>
      </c>
      <c r="K127" s="293"/>
    </row>
    <row r="128" spans="2:11" s="1" customFormat="1" ht="15" customHeight="1">
      <c r="B128" s="290"/>
      <c r="C128" s="247" t="s">
        <v>265</v>
      </c>
      <c r="D128" s="247"/>
      <c r="E128" s="247"/>
      <c r="F128" s="268" t="s">
        <v>317</v>
      </c>
      <c r="G128" s="247"/>
      <c r="H128" s="247" t="s">
        <v>369</v>
      </c>
      <c r="I128" s="247" t="s">
        <v>319</v>
      </c>
      <c r="J128" s="247" t="s">
        <v>368</v>
      </c>
      <c r="K128" s="293"/>
    </row>
    <row r="129" spans="2:11" s="1" customFormat="1" ht="15" customHeight="1">
      <c r="B129" s="290"/>
      <c r="C129" s="247" t="s">
        <v>328</v>
      </c>
      <c r="D129" s="247"/>
      <c r="E129" s="247"/>
      <c r="F129" s="268" t="s">
        <v>323</v>
      </c>
      <c r="G129" s="247"/>
      <c r="H129" s="247" t="s">
        <v>329</v>
      </c>
      <c r="I129" s="247" t="s">
        <v>319</v>
      </c>
      <c r="J129" s="247">
        <v>15</v>
      </c>
      <c r="K129" s="293"/>
    </row>
    <row r="130" spans="2:11" s="1" customFormat="1" ht="15" customHeight="1">
      <c r="B130" s="290"/>
      <c r="C130" s="271" t="s">
        <v>330</v>
      </c>
      <c r="D130" s="271"/>
      <c r="E130" s="271"/>
      <c r="F130" s="272" t="s">
        <v>323</v>
      </c>
      <c r="G130" s="271"/>
      <c r="H130" s="271" t="s">
        <v>331</v>
      </c>
      <c r="I130" s="271" t="s">
        <v>319</v>
      </c>
      <c r="J130" s="271">
        <v>15</v>
      </c>
      <c r="K130" s="293"/>
    </row>
    <row r="131" spans="2:11" s="1" customFormat="1" ht="15" customHeight="1">
      <c r="B131" s="290"/>
      <c r="C131" s="271" t="s">
        <v>332</v>
      </c>
      <c r="D131" s="271"/>
      <c r="E131" s="271"/>
      <c r="F131" s="272" t="s">
        <v>323</v>
      </c>
      <c r="G131" s="271"/>
      <c r="H131" s="271" t="s">
        <v>333</v>
      </c>
      <c r="I131" s="271" t="s">
        <v>319</v>
      </c>
      <c r="J131" s="271">
        <v>20</v>
      </c>
      <c r="K131" s="293"/>
    </row>
    <row r="132" spans="2:11" s="1" customFormat="1" ht="15" customHeight="1">
      <c r="B132" s="290"/>
      <c r="C132" s="271" t="s">
        <v>334</v>
      </c>
      <c r="D132" s="271"/>
      <c r="E132" s="271"/>
      <c r="F132" s="272" t="s">
        <v>323</v>
      </c>
      <c r="G132" s="271"/>
      <c r="H132" s="271" t="s">
        <v>335</v>
      </c>
      <c r="I132" s="271" t="s">
        <v>319</v>
      </c>
      <c r="J132" s="271">
        <v>20</v>
      </c>
      <c r="K132" s="293"/>
    </row>
    <row r="133" spans="2:11" s="1" customFormat="1" ht="15" customHeight="1">
      <c r="B133" s="290"/>
      <c r="C133" s="247" t="s">
        <v>322</v>
      </c>
      <c r="D133" s="247"/>
      <c r="E133" s="247"/>
      <c r="F133" s="268" t="s">
        <v>323</v>
      </c>
      <c r="G133" s="247"/>
      <c r="H133" s="247" t="s">
        <v>357</v>
      </c>
      <c r="I133" s="247" t="s">
        <v>319</v>
      </c>
      <c r="J133" s="247">
        <v>50</v>
      </c>
      <c r="K133" s="293"/>
    </row>
    <row r="134" spans="2:11" s="1" customFormat="1" ht="15" customHeight="1">
      <c r="B134" s="290"/>
      <c r="C134" s="247" t="s">
        <v>336</v>
      </c>
      <c r="D134" s="247"/>
      <c r="E134" s="247"/>
      <c r="F134" s="268" t="s">
        <v>323</v>
      </c>
      <c r="G134" s="247"/>
      <c r="H134" s="247" t="s">
        <v>357</v>
      </c>
      <c r="I134" s="247" t="s">
        <v>319</v>
      </c>
      <c r="J134" s="247">
        <v>50</v>
      </c>
      <c r="K134" s="293"/>
    </row>
    <row r="135" spans="2:11" s="1" customFormat="1" ht="15" customHeight="1">
      <c r="B135" s="290"/>
      <c r="C135" s="247" t="s">
        <v>342</v>
      </c>
      <c r="D135" s="247"/>
      <c r="E135" s="247"/>
      <c r="F135" s="268" t="s">
        <v>323</v>
      </c>
      <c r="G135" s="247"/>
      <c r="H135" s="247" t="s">
        <v>357</v>
      </c>
      <c r="I135" s="247" t="s">
        <v>319</v>
      </c>
      <c r="J135" s="247">
        <v>50</v>
      </c>
      <c r="K135" s="293"/>
    </row>
    <row r="136" spans="2:11" s="1" customFormat="1" ht="15" customHeight="1">
      <c r="B136" s="290"/>
      <c r="C136" s="247" t="s">
        <v>344</v>
      </c>
      <c r="D136" s="247"/>
      <c r="E136" s="247"/>
      <c r="F136" s="268" t="s">
        <v>323</v>
      </c>
      <c r="G136" s="247"/>
      <c r="H136" s="247" t="s">
        <v>357</v>
      </c>
      <c r="I136" s="247" t="s">
        <v>319</v>
      </c>
      <c r="J136" s="247">
        <v>50</v>
      </c>
      <c r="K136" s="293"/>
    </row>
    <row r="137" spans="2:11" s="1" customFormat="1" ht="15" customHeight="1">
      <c r="B137" s="290"/>
      <c r="C137" s="247" t="s">
        <v>345</v>
      </c>
      <c r="D137" s="247"/>
      <c r="E137" s="247"/>
      <c r="F137" s="268" t="s">
        <v>323</v>
      </c>
      <c r="G137" s="247"/>
      <c r="H137" s="247" t="s">
        <v>370</v>
      </c>
      <c r="I137" s="247" t="s">
        <v>319</v>
      </c>
      <c r="J137" s="247">
        <v>255</v>
      </c>
      <c r="K137" s="293"/>
    </row>
    <row r="138" spans="2:11" s="1" customFormat="1" ht="15" customHeight="1">
      <c r="B138" s="290"/>
      <c r="C138" s="247" t="s">
        <v>347</v>
      </c>
      <c r="D138" s="247"/>
      <c r="E138" s="247"/>
      <c r="F138" s="268" t="s">
        <v>317</v>
      </c>
      <c r="G138" s="247"/>
      <c r="H138" s="247" t="s">
        <v>371</v>
      </c>
      <c r="I138" s="247" t="s">
        <v>349</v>
      </c>
      <c r="J138" s="247"/>
      <c r="K138" s="293"/>
    </row>
    <row r="139" spans="2:11" s="1" customFormat="1" ht="15" customHeight="1">
      <c r="B139" s="290"/>
      <c r="C139" s="247" t="s">
        <v>350</v>
      </c>
      <c r="D139" s="247"/>
      <c r="E139" s="247"/>
      <c r="F139" s="268" t="s">
        <v>317</v>
      </c>
      <c r="G139" s="247"/>
      <c r="H139" s="247" t="s">
        <v>372</v>
      </c>
      <c r="I139" s="247" t="s">
        <v>352</v>
      </c>
      <c r="J139" s="247"/>
      <c r="K139" s="293"/>
    </row>
    <row r="140" spans="2:11" s="1" customFormat="1" ht="15" customHeight="1">
      <c r="B140" s="290"/>
      <c r="C140" s="247" t="s">
        <v>353</v>
      </c>
      <c r="D140" s="247"/>
      <c r="E140" s="247"/>
      <c r="F140" s="268" t="s">
        <v>317</v>
      </c>
      <c r="G140" s="247"/>
      <c r="H140" s="247" t="s">
        <v>353</v>
      </c>
      <c r="I140" s="247" t="s">
        <v>352</v>
      </c>
      <c r="J140" s="247"/>
      <c r="K140" s="293"/>
    </row>
    <row r="141" spans="2:11" s="1" customFormat="1" ht="15" customHeight="1">
      <c r="B141" s="290"/>
      <c r="C141" s="247" t="s">
        <v>42</v>
      </c>
      <c r="D141" s="247"/>
      <c r="E141" s="247"/>
      <c r="F141" s="268" t="s">
        <v>317</v>
      </c>
      <c r="G141" s="247"/>
      <c r="H141" s="247" t="s">
        <v>373</v>
      </c>
      <c r="I141" s="247" t="s">
        <v>352</v>
      </c>
      <c r="J141" s="247"/>
      <c r="K141" s="293"/>
    </row>
    <row r="142" spans="2:11" s="1" customFormat="1" ht="15" customHeight="1">
      <c r="B142" s="290"/>
      <c r="C142" s="247" t="s">
        <v>374</v>
      </c>
      <c r="D142" s="247"/>
      <c r="E142" s="247"/>
      <c r="F142" s="268" t="s">
        <v>317</v>
      </c>
      <c r="G142" s="247"/>
      <c r="H142" s="247" t="s">
        <v>375</v>
      </c>
      <c r="I142" s="247" t="s">
        <v>352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70" t="s">
        <v>376</v>
      </c>
      <c r="D147" s="370"/>
      <c r="E147" s="370"/>
      <c r="F147" s="370"/>
      <c r="G147" s="370"/>
      <c r="H147" s="370"/>
      <c r="I147" s="370"/>
      <c r="J147" s="370"/>
      <c r="K147" s="259"/>
    </row>
    <row r="148" spans="2:11" s="1" customFormat="1" ht="17.25" customHeight="1">
      <c r="B148" s="258"/>
      <c r="C148" s="260" t="s">
        <v>311</v>
      </c>
      <c r="D148" s="260"/>
      <c r="E148" s="260"/>
      <c r="F148" s="260" t="s">
        <v>312</v>
      </c>
      <c r="G148" s="261"/>
      <c r="H148" s="260" t="s">
        <v>58</v>
      </c>
      <c r="I148" s="260" t="s">
        <v>61</v>
      </c>
      <c r="J148" s="260" t="s">
        <v>313</v>
      </c>
      <c r="K148" s="259"/>
    </row>
    <row r="149" spans="2:11" s="1" customFormat="1" ht="17.25" customHeight="1">
      <c r="B149" s="258"/>
      <c r="C149" s="262" t="s">
        <v>314</v>
      </c>
      <c r="D149" s="262"/>
      <c r="E149" s="262"/>
      <c r="F149" s="263" t="s">
        <v>315</v>
      </c>
      <c r="G149" s="264"/>
      <c r="H149" s="262"/>
      <c r="I149" s="262"/>
      <c r="J149" s="262" t="s">
        <v>316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320</v>
      </c>
      <c r="D151" s="247"/>
      <c r="E151" s="247"/>
      <c r="F151" s="298" t="s">
        <v>317</v>
      </c>
      <c r="G151" s="247"/>
      <c r="H151" s="297" t="s">
        <v>357</v>
      </c>
      <c r="I151" s="297" t="s">
        <v>319</v>
      </c>
      <c r="J151" s="297">
        <v>120</v>
      </c>
      <c r="K151" s="293"/>
    </row>
    <row r="152" spans="2:11" s="1" customFormat="1" ht="15" customHeight="1">
      <c r="B152" s="270"/>
      <c r="C152" s="297" t="s">
        <v>366</v>
      </c>
      <c r="D152" s="247"/>
      <c r="E152" s="247"/>
      <c r="F152" s="298" t="s">
        <v>317</v>
      </c>
      <c r="G152" s="247"/>
      <c r="H152" s="297" t="s">
        <v>377</v>
      </c>
      <c r="I152" s="297" t="s">
        <v>319</v>
      </c>
      <c r="J152" s="297" t="s">
        <v>368</v>
      </c>
      <c r="K152" s="293"/>
    </row>
    <row r="153" spans="2:11" s="1" customFormat="1" ht="15" customHeight="1">
      <c r="B153" s="270"/>
      <c r="C153" s="297" t="s">
        <v>265</v>
      </c>
      <c r="D153" s="247"/>
      <c r="E153" s="247"/>
      <c r="F153" s="298" t="s">
        <v>317</v>
      </c>
      <c r="G153" s="247"/>
      <c r="H153" s="297" t="s">
        <v>378</v>
      </c>
      <c r="I153" s="297" t="s">
        <v>319</v>
      </c>
      <c r="J153" s="297" t="s">
        <v>368</v>
      </c>
      <c r="K153" s="293"/>
    </row>
    <row r="154" spans="2:11" s="1" customFormat="1" ht="15" customHeight="1">
      <c r="B154" s="270"/>
      <c r="C154" s="297" t="s">
        <v>322</v>
      </c>
      <c r="D154" s="247"/>
      <c r="E154" s="247"/>
      <c r="F154" s="298" t="s">
        <v>323</v>
      </c>
      <c r="G154" s="247"/>
      <c r="H154" s="297" t="s">
        <v>357</v>
      </c>
      <c r="I154" s="297" t="s">
        <v>319</v>
      </c>
      <c r="J154" s="297">
        <v>50</v>
      </c>
      <c r="K154" s="293"/>
    </row>
    <row r="155" spans="2:11" s="1" customFormat="1" ht="15" customHeight="1">
      <c r="B155" s="270"/>
      <c r="C155" s="297" t="s">
        <v>325</v>
      </c>
      <c r="D155" s="247"/>
      <c r="E155" s="247"/>
      <c r="F155" s="298" t="s">
        <v>317</v>
      </c>
      <c r="G155" s="247"/>
      <c r="H155" s="297" t="s">
        <v>357</v>
      </c>
      <c r="I155" s="297" t="s">
        <v>327</v>
      </c>
      <c r="J155" s="297"/>
      <c r="K155" s="293"/>
    </row>
    <row r="156" spans="2:11" s="1" customFormat="1" ht="15" customHeight="1">
      <c r="B156" s="270"/>
      <c r="C156" s="297" t="s">
        <v>336</v>
      </c>
      <c r="D156" s="247"/>
      <c r="E156" s="247"/>
      <c r="F156" s="298" t="s">
        <v>323</v>
      </c>
      <c r="G156" s="247"/>
      <c r="H156" s="297" t="s">
        <v>357</v>
      </c>
      <c r="I156" s="297" t="s">
        <v>319</v>
      </c>
      <c r="J156" s="297">
        <v>50</v>
      </c>
      <c r="K156" s="293"/>
    </row>
    <row r="157" spans="2:11" s="1" customFormat="1" ht="15" customHeight="1">
      <c r="B157" s="270"/>
      <c r="C157" s="297" t="s">
        <v>344</v>
      </c>
      <c r="D157" s="247"/>
      <c r="E157" s="247"/>
      <c r="F157" s="298" t="s">
        <v>323</v>
      </c>
      <c r="G157" s="247"/>
      <c r="H157" s="297" t="s">
        <v>357</v>
      </c>
      <c r="I157" s="297" t="s">
        <v>319</v>
      </c>
      <c r="J157" s="297">
        <v>50</v>
      </c>
      <c r="K157" s="293"/>
    </row>
    <row r="158" spans="2:11" s="1" customFormat="1" ht="15" customHeight="1">
      <c r="B158" s="270"/>
      <c r="C158" s="297" t="s">
        <v>342</v>
      </c>
      <c r="D158" s="247"/>
      <c r="E158" s="247"/>
      <c r="F158" s="298" t="s">
        <v>323</v>
      </c>
      <c r="G158" s="247"/>
      <c r="H158" s="297" t="s">
        <v>357</v>
      </c>
      <c r="I158" s="297" t="s">
        <v>319</v>
      </c>
      <c r="J158" s="297">
        <v>50</v>
      </c>
      <c r="K158" s="293"/>
    </row>
    <row r="159" spans="2:11" s="1" customFormat="1" ht="15" customHeight="1">
      <c r="B159" s="270"/>
      <c r="C159" s="297" t="s">
        <v>92</v>
      </c>
      <c r="D159" s="247"/>
      <c r="E159" s="247"/>
      <c r="F159" s="298" t="s">
        <v>317</v>
      </c>
      <c r="G159" s="247"/>
      <c r="H159" s="297" t="s">
        <v>379</v>
      </c>
      <c r="I159" s="297" t="s">
        <v>319</v>
      </c>
      <c r="J159" s="297" t="s">
        <v>380</v>
      </c>
      <c r="K159" s="293"/>
    </row>
    <row r="160" spans="2:11" s="1" customFormat="1" ht="15" customHeight="1">
      <c r="B160" s="270"/>
      <c r="C160" s="297" t="s">
        <v>381</v>
      </c>
      <c r="D160" s="247"/>
      <c r="E160" s="247"/>
      <c r="F160" s="298" t="s">
        <v>317</v>
      </c>
      <c r="G160" s="247"/>
      <c r="H160" s="297" t="s">
        <v>382</v>
      </c>
      <c r="I160" s="297" t="s">
        <v>352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8" t="s">
        <v>383</v>
      </c>
      <c r="D165" s="368"/>
      <c r="E165" s="368"/>
      <c r="F165" s="368"/>
      <c r="G165" s="368"/>
      <c r="H165" s="368"/>
      <c r="I165" s="368"/>
      <c r="J165" s="368"/>
      <c r="K165" s="240"/>
    </row>
    <row r="166" spans="2:11" s="1" customFormat="1" ht="17.25" customHeight="1">
      <c r="B166" s="239"/>
      <c r="C166" s="260" t="s">
        <v>311</v>
      </c>
      <c r="D166" s="260"/>
      <c r="E166" s="260"/>
      <c r="F166" s="260" t="s">
        <v>312</v>
      </c>
      <c r="G166" s="302"/>
      <c r="H166" s="303" t="s">
        <v>58</v>
      </c>
      <c r="I166" s="303" t="s">
        <v>61</v>
      </c>
      <c r="J166" s="260" t="s">
        <v>313</v>
      </c>
      <c r="K166" s="240"/>
    </row>
    <row r="167" spans="2:11" s="1" customFormat="1" ht="17.25" customHeight="1">
      <c r="B167" s="241"/>
      <c r="C167" s="262" t="s">
        <v>314</v>
      </c>
      <c r="D167" s="262"/>
      <c r="E167" s="262"/>
      <c r="F167" s="263" t="s">
        <v>315</v>
      </c>
      <c r="G167" s="304"/>
      <c r="H167" s="305"/>
      <c r="I167" s="305"/>
      <c r="J167" s="262" t="s">
        <v>316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320</v>
      </c>
      <c r="D169" s="247"/>
      <c r="E169" s="247"/>
      <c r="F169" s="268" t="s">
        <v>317</v>
      </c>
      <c r="G169" s="247"/>
      <c r="H169" s="247" t="s">
        <v>357</v>
      </c>
      <c r="I169" s="247" t="s">
        <v>319</v>
      </c>
      <c r="J169" s="247">
        <v>120</v>
      </c>
      <c r="K169" s="293"/>
    </row>
    <row r="170" spans="2:11" s="1" customFormat="1" ht="15" customHeight="1">
      <c r="B170" s="270"/>
      <c r="C170" s="247" t="s">
        <v>366</v>
      </c>
      <c r="D170" s="247"/>
      <c r="E170" s="247"/>
      <c r="F170" s="268" t="s">
        <v>317</v>
      </c>
      <c r="G170" s="247"/>
      <c r="H170" s="247" t="s">
        <v>367</v>
      </c>
      <c r="I170" s="247" t="s">
        <v>319</v>
      </c>
      <c r="J170" s="247" t="s">
        <v>368</v>
      </c>
      <c r="K170" s="293"/>
    </row>
    <row r="171" spans="2:11" s="1" customFormat="1" ht="15" customHeight="1">
      <c r="B171" s="270"/>
      <c r="C171" s="247" t="s">
        <v>265</v>
      </c>
      <c r="D171" s="247"/>
      <c r="E171" s="247"/>
      <c r="F171" s="268" t="s">
        <v>317</v>
      </c>
      <c r="G171" s="247"/>
      <c r="H171" s="247" t="s">
        <v>384</v>
      </c>
      <c r="I171" s="247" t="s">
        <v>319</v>
      </c>
      <c r="J171" s="247" t="s">
        <v>368</v>
      </c>
      <c r="K171" s="293"/>
    </row>
    <row r="172" spans="2:11" s="1" customFormat="1" ht="15" customHeight="1">
      <c r="B172" s="270"/>
      <c r="C172" s="247" t="s">
        <v>322</v>
      </c>
      <c r="D172" s="247"/>
      <c r="E172" s="247"/>
      <c r="F172" s="268" t="s">
        <v>323</v>
      </c>
      <c r="G172" s="247"/>
      <c r="H172" s="247" t="s">
        <v>384</v>
      </c>
      <c r="I172" s="247" t="s">
        <v>319</v>
      </c>
      <c r="J172" s="247">
        <v>50</v>
      </c>
      <c r="K172" s="293"/>
    </row>
    <row r="173" spans="2:11" s="1" customFormat="1" ht="15" customHeight="1">
      <c r="B173" s="270"/>
      <c r="C173" s="247" t="s">
        <v>325</v>
      </c>
      <c r="D173" s="247"/>
      <c r="E173" s="247"/>
      <c r="F173" s="268" t="s">
        <v>317</v>
      </c>
      <c r="G173" s="247"/>
      <c r="H173" s="247" t="s">
        <v>384</v>
      </c>
      <c r="I173" s="247" t="s">
        <v>327</v>
      </c>
      <c r="J173" s="247"/>
      <c r="K173" s="293"/>
    </row>
    <row r="174" spans="2:11" s="1" customFormat="1" ht="15" customHeight="1">
      <c r="B174" s="270"/>
      <c r="C174" s="247" t="s">
        <v>336</v>
      </c>
      <c r="D174" s="247"/>
      <c r="E174" s="247"/>
      <c r="F174" s="268" t="s">
        <v>323</v>
      </c>
      <c r="G174" s="247"/>
      <c r="H174" s="247" t="s">
        <v>384</v>
      </c>
      <c r="I174" s="247" t="s">
        <v>319</v>
      </c>
      <c r="J174" s="247">
        <v>50</v>
      </c>
      <c r="K174" s="293"/>
    </row>
    <row r="175" spans="2:11" s="1" customFormat="1" ht="15" customHeight="1">
      <c r="B175" s="270"/>
      <c r="C175" s="247" t="s">
        <v>344</v>
      </c>
      <c r="D175" s="247"/>
      <c r="E175" s="247"/>
      <c r="F175" s="268" t="s">
        <v>323</v>
      </c>
      <c r="G175" s="247"/>
      <c r="H175" s="247" t="s">
        <v>384</v>
      </c>
      <c r="I175" s="247" t="s">
        <v>319</v>
      </c>
      <c r="J175" s="247">
        <v>50</v>
      </c>
      <c r="K175" s="293"/>
    </row>
    <row r="176" spans="2:11" s="1" customFormat="1" ht="15" customHeight="1">
      <c r="B176" s="270"/>
      <c r="C176" s="247" t="s">
        <v>342</v>
      </c>
      <c r="D176" s="247"/>
      <c r="E176" s="247"/>
      <c r="F176" s="268" t="s">
        <v>323</v>
      </c>
      <c r="G176" s="247"/>
      <c r="H176" s="247" t="s">
        <v>384</v>
      </c>
      <c r="I176" s="247" t="s">
        <v>319</v>
      </c>
      <c r="J176" s="247">
        <v>50</v>
      </c>
      <c r="K176" s="293"/>
    </row>
    <row r="177" spans="2:11" s="1" customFormat="1" ht="15" customHeight="1">
      <c r="B177" s="270"/>
      <c r="C177" s="247" t="s">
        <v>98</v>
      </c>
      <c r="D177" s="247"/>
      <c r="E177" s="247"/>
      <c r="F177" s="268" t="s">
        <v>317</v>
      </c>
      <c r="G177" s="247"/>
      <c r="H177" s="247" t="s">
        <v>385</v>
      </c>
      <c r="I177" s="247" t="s">
        <v>386</v>
      </c>
      <c r="J177" s="247"/>
      <c r="K177" s="293"/>
    </row>
    <row r="178" spans="2:11" s="1" customFormat="1" ht="15" customHeight="1">
      <c r="B178" s="270"/>
      <c r="C178" s="247" t="s">
        <v>61</v>
      </c>
      <c r="D178" s="247"/>
      <c r="E178" s="247"/>
      <c r="F178" s="268" t="s">
        <v>317</v>
      </c>
      <c r="G178" s="247"/>
      <c r="H178" s="247" t="s">
        <v>387</v>
      </c>
      <c r="I178" s="247" t="s">
        <v>388</v>
      </c>
      <c r="J178" s="247">
        <v>1</v>
      </c>
      <c r="K178" s="293"/>
    </row>
    <row r="179" spans="2:11" s="1" customFormat="1" ht="15" customHeight="1">
      <c r="B179" s="270"/>
      <c r="C179" s="247" t="s">
        <v>57</v>
      </c>
      <c r="D179" s="247"/>
      <c r="E179" s="247"/>
      <c r="F179" s="268" t="s">
        <v>317</v>
      </c>
      <c r="G179" s="247"/>
      <c r="H179" s="247" t="s">
        <v>389</v>
      </c>
      <c r="I179" s="247" t="s">
        <v>319</v>
      </c>
      <c r="J179" s="247">
        <v>20</v>
      </c>
      <c r="K179" s="293"/>
    </row>
    <row r="180" spans="2:11" s="1" customFormat="1" ht="15" customHeight="1">
      <c r="B180" s="270"/>
      <c r="C180" s="247" t="s">
        <v>58</v>
      </c>
      <c r="D180" s="247"/>
      <c r="E180" s="247"/>
      <c r="F180" s="268" t="s">
        <v>317</v>
      </c>
      <c r="G180" s="247"/>
      <c r="H180" s="247" t="s">
        <v>390</v>
      </c>
      <c r="I180" s="247" t="s">
        <v>319</v>
      </c>
      <c r="J180" s="247">
        <v>255</v>
      </c>
      <c r="K180" s="293"/>
    </row>
    <row r="181" spans="2:11" s="1" customFormat="1" ht="15" customHeight="1">
      <c r="B181" s="270"/>
      <c r="C181" s="247" t="s">
        <v>99</v>
      </c>
      <c r="D181" s="247"/>
      <c r="E181" s="247"/>
      <c r="F181" s="268" t="s">
        <v>317</v>
      </c>
      <c r="G181" s="247"/>
      <c r="H181" s="247" t="s">
        <v>281</v>
      </c>
      <c r="I181" s="247" t="s">
        <v>319</v>
      </c>
      <c r="J181" s="247">
        <v>10</v>
      </c>
      <c r="K181" s="293"/>
    </row>
    <row r="182" spans="2:11" s="1" customFormat="1" ht="15" customHeight="1">
      <c r="B182" s="270"/>
      <c r="C182" s="247" t="s">
        <v>100</v>
      </c>
      <c r="D182" s="247"/>
      <c r="E182" s="247"/>
      <c r="F182" s="268" t="s">
        <v>317</v>
      </c>
      <c r="G182" s="247"/>
      <c r="H182" s="247" t="s">
        <v>391</v>
      </c>
      <c r="I182" s="247" t="s">
        <v>352</v>
      </c>
      <c r="J182" s="247"/>
      <c r="K182" s="293"/>
    </row>
    <row r="183" spans="2:11" s="1" customFormat="1" ht="15" customHeight="1">
      <c r="B183" s="270"/>
      <c r="C183" s="247" t="s">
        <v>392</v>
      </c>
      <c r="D183" s="247"/>
      <c r="E183" s="247"/>
      <c r="F183" s="268" t="s">
        <v>317</v>
      </c>
      <c r="G183" s="247"/>
      <c r="H183" s="247" t="s">
        <v>393</v>
      </c>
      <c r="I183" s="247" t="s">
        <v>352</v>
      </c>
      <c r="J183" s="247"/>
      <c r="K183" s="293"/>
    </row>
    <row r="184" spans="2:11" s="1" customFormat="1" ht="15" customHeight="1">
      <c r="B184" s="270"/>
      <c r="C184" s="247" t="s">
        <v>381</v>
      </c>
      <c r="D184" s="247"/>
      <c r="E184" s="247"/>
      <c r="F184" s="268" t="s">
        <v>317</v>
      </c>
      <c r="G184" s="247"/>
      <c r="H184" s="247" t="s">
        <v>394</v>
      </c>
      <c r="I184" s="247" t="s">
        <v>352</v>
      </c>
      <c r="J184" s="247"/>
      <c r="K184" s="293"/>
    </row>
    <row r="185" spans="2:11" s="1" customFormat="1" ht="15" customHeight="1">
      <c r="B185" s="270"/>
      <c r="C185" s="247" t="s">
        <v>102</v>
      </c>
      <c r="D185" s="247"/>
      <c r="E185" s="247"/>
      <c r="F185" s="268" t="s">
        <v>323</v>
      </c>
      <c r="G185" s="247"/>
      <c r="H185" s="247" t="s">
        <v>395</v>
      </c>
      <c r="I185" s="247" t="s">
        <v>319</v>
      </c>
      <c r="J185" s="247">
        <v>50</v>
      </c>
      <c r="K185" s="293"/>
    </row>
    <row r="186" spans="2:11" s="1" customFormat="1" ht="15" customHeight="1">
      <c r="B186" s="270"/>
      <c r="C186" s="247" t="s">
        <v>396</v>
      </c>
      <c r="D186" s="247"/>
      <c r="E186" s="247"/>
      <c r="F186" s="268" t="s">
        <v>323</v>
      </c>
      <c r="G186" s="247"/>
      <c r="H186" s="247" t="s">
        <v>397</v>
      </c>
      <c r="I186" s="247" t="s">
        <v>398</v>
      </c>
      <c r="J186" s="247"/>
      <c r="K186" s="293"/>
    </row>
    <row r="187" spans="2:11" s="1" customFormat="1" ht="15" customHeight="1">
      <c r="B187" s="270"/>
      <c r="C187" s="247" t="s">
        <v>399</v>
      </c>
      <c r="D187" s="247"/>
      <c r="E187" s="247"/>
      <c r="F187" s="268" t="s">
        <v>323</v>
      </c>
      <c r="G187" s="247"/>
      <c r="H187" s="247" t="s">
        <v>400</v>
      </c>
      <c r="I187" s="247" t="s">
        <v>398</v>
      </c>
      <c r="J187" s="247"/>
      <c r="K187" s="293"/>
    </row>
    <row r="188" spans="2:11" s="1" customFormat="1" ht="15" customHeight="1">
      <c r="B188" s="270"/>
      <c r="C188" s="247" t="s">
        <v>401</v>
      </c>
      <c r="D188" s="247"/>
      <c r="E188" s="247"/>
      <c r="F188" s="268" t="s">
        <v>323</v>
      </c>
      <c r="G188" s="247"/>
      <c r="H188" s="247" t="s">
        <v>402</v>
      </c>
      <c r="I188" s="247" t="s">
        <v>398</v>
      </c>
      <c r="J188" s="247"/>
      <c r="K188" s="293"/>
    </row>
    <row r="189" spans="2:11" s="1" customFormat="1" ht="15" customHeight="1">
      <c r="B189" s="270"/>
      <c r="C189" s="306" t="s">
        <v>403</v>
      </c>
      <c r="D189" s="247"/>
      <c r="E189" s="247"/>
      <c r="F189" s="268" t="s">
        <v>323</v>
      </c>
      <c r="G189" s="247"/>
      <c r="H189" s="247" t="s">
        <v>404</v>
      </c>
      <c r="I189" s="247" t="s">
        <v>405</v>
      </c>
      <c r="J189" s="307" t="s">
        <v>406</v>
      </c>
      <c r="K189" s="293"/>
    </row>
    <row r="190" spans="2:11" s="1" customFormat="1" ht="15" customHeight="1">
      <c r="B190" s="270"/>
      <c r="C190" s="306" t="s">
        <v>46</v>
      </c>
      <c r="D190" s="247"/>
      <c r="E190" s="247"/>
      <c r="F190" s="268" t="s">
        <v>317</v>
      </c>
      <c r="G190" s="247"/>
      <c r="H190" s="244" t="s">
        <v>407</v>
      </c>
      <c r="I190" s="247" t="s">
        <v>408</v>
      </c>
      <c r="J190" s="247"/>
      <c r="K190" s="293"/>
    </row>
    <row r="191" spans="2:11" s="1" customFormat="1" ht="15" customHeight="1">
      <c r="B191" s="270"/>
      <c r="C191" s="306" t="s">
        <v>409</v>
      </c>
      <c r="D191" s="247"/>
      <c r="E191" s="247"/>
      <c r="F191" s="268" t="s">
        <v>317</v>
      </c>
      <c r="G191" s="247"/>
      <c r="H191" s="247" t="s">
        <v>410</v>
      </c>
      <c r="I191" s="247" t="s">
        <v>352</v>
      </c>
      <c r="J191" s="247"/>
      <c r="K191" s="293"/>
    </row>
    <row r="192" spans="2:11" s="1" customFormat="1" ht="15" customHeight="1">
      <c r="B192" s="270"/>
      <c r="C192" s="306" t="s">
        <v>411</v>
      </c>
      <c r="D192" s="247"/>
      <c r="E192" s="247"/>
      <c r="F192" s="268" t="s">
        <v>317</v>
      </c>
      <c r="G192" s="247"/>
      <c r="H192" s="247" t="s">
        <v>412</v>
      </c>
      <c r="I192" s="247" t="s">
        <v>352</v>
      </c>
      <c r="J192" s="247"/>
      <c r="K192" s="293"/>
    </row>
    <row r="193" spans="2:11" s="1" customFormat="1" ht="15" customHeight="1">
      <c r="B193" s="270"/>
      <c r="C193" s="306" t="s">
        <v>413</v>
      </c>
      <c r="D193" s="247"/>
      <c r="E193" s="247"/>
      <c r="F193" s="268" t="s">
        <v>323</v>
      </c>
      <c r="G193" s="247"/>
      <c r="H193" s="247" t="s">
        <v>414</v>
      </c>
      <c r="I193" s="247" t="s">
        <v>352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8" t="s">
        <v>415</v>
      </c>
      <c r="D199" s="368"/>
      <c r="E199" s="368"/>
      <c r="F199" s="368"/>
      <c r="G199" s="368"/>
      <c r="H199" s="368"/>
      <c r="I199" s="368"/>
      <c r="J199" s="368"/>
      <c r="K199" s="240"/>
    </row>
    <row r="200" spans="2:11" s="1" customFormat="1" ht="25.5" customHeight="1">
      <c r="B200" s="239"/>
      <c r="C200" s="309" t="s">
        <v>416</v>
      </c>
      <c r="D200" s="309"/>
      <c r="E200" s="309"/>
      <c r="F200" s="309" t="s">
        <v>417</v>
      </c>
      <c r="G200" s="310"/>
      <c r="H200" s="374" t="s">
        <v>418</v>
      </c>
      <c r="I200" s="374"/>
      <c r="J200" s="374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408</v>
      </c>
      <c r="D202" s="247"/>
      <c r="E202" s="247"/>
      <c r="F202" s="268" t="s">
        <v>47</v>
      </c>
      <c r="G202" s="247"/>
      <c r="H202" s="373" t="s">
        <v>419</v>
      </c>
      <c r="I202" s="373"/>
      <c r="J202" s="373"/>
      <c r="K202" s="293"/>
    </row>
    <row r="203" spans="2:11" s="1" customFormat="1" ht="15" customHeight="1">
      <c r="B203" s="270"/>
      <c r="C203" s="247"/>
      <c r="D203" s="247"/>
      <c r="E203" s="247"/>
      <c r="F203" s="268" t="s">
        <v>48</v>
      </c>
      <c r="G203" s="247"/>
      <c r="H203" s="373" t="s">
        <v>420</v>
      </c>
      <c r="I203" s="373"/>
      <c r="J203" s="373"/>
      <c r="K203" s="293"/>
    </row>
    <row r="204" spans="2:11" s="1" customFormat="1" ht="15" customHeight="1">
      <c r="B204" s="270"/>
      <c r="C204" s="247"/>
      <c r="D204" s="247"/>
      <c r="E204" s="247"/>
      <c r="F204" s="268" t="s">
        <v>51</v>
      </c>
      <c r="G204" s="247"/>
      <c r="H204" s="373" t="s">
        <v>421</v>
      </c>
      <c r="I204" s="373"/>
      <c r="J204" s="373"/>
      <c r="K204" s="293"/>
    </row>
    <row r="205" spans="2:11" s="1" customFormat="1" ht="15" customHeight="1">
      <c r="B205" s="270"/>
      <c r="C205" s="247"/>
      <c r="D205" s="247"/>
      <c r="E205" s="247"/>
      <c r="F205" s="268" t="s">
        <v>49</v>
      </c>
      <c r="G205" s="247"/>
      <c r="H205" s="373" t="s">
        <v>422</v>
      </c>
      <c r="I205" s="373"/>
      <c r="J205" s="373"/>
      <c r="K205" s="293"/>
    </row>
    <row r="206" spans="2:11" s="1" customFormat="1" ht="15" customHeight="1">
      <c r="B206" s="270"/>
      <c r="C206" s="247"/>
      <c r="D206" s="247"/>
      <c r="E206" s="247"/>
      <c r="F206" s="268" t="s">
        <v>50</v>
      </c>
      <c r="G206" s="247"/>
      <c r="H206" s="373" t="s">
        <v>423</v>
      </c>
      <c r="I206" s="373"/>
      <c r="J206" s="373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364</v>
      </c>
      <c r="D208" s="247"/>
      <c r="E208" s="247"/>
      <c r="F208" s="268" t="s">
        <v>83</v>
      </c>
      <c r="G208" s="247"/>
      <c r="H208" s="373" t="s">
        <v>424</v>
      </c>
      <c r="I208" s="373"/>
      <c r="J208" s="373"/>
      <c r="K208" s="293"/>
    </row>
    <row r="209" spans="2:11" s="1" customFormat="1" ht="15" customHeight="1">
      <c r="B209" s="270"/>
      <c r="C209" s="247"/>
      <c r="D209" s="247"/>
      <c r="E209" s="247"/>
      <c r="F209" s="268" t="s">
        <v>260</v>
      </c>
      <c r="G209" s="247"/>
      <c r="H209" s="373" t="s">
        <v>261</v>
      </c>
      <c r="I209" s="373"/>
      <c r="J209" s="373"/>
      <c r="K209" s="293"/>
    </row>
    <row r="210" spans="2:11" s="1" customFormat="1" ht="15" customHeight="1">
      <c r="B210" s="270"/>
      <c r="C210" s="247"/>
      <c r="D210" s="247"/>
      <c r="E210" s="247"/>
      <c r="F210" s="268" t="s">
        <v>258</v>
      </c>
      <c r="G210" s="247"/>
      <c r="H210" s="373" t="s">
        <v>425</v>
      </c>
      <c r="I210" s="373"/>
      <c r="J210" s="373"/>
      <c r="K210" s="293"/>
    </row>
    <row r="211" spans="2:11" s="1" customFormat="1" ht="15" customHeight="1">
      <c r="B211" s="311"/>
      <c r="C211" s="247"/>
      <c r="D211" s="247"/>
      <c r="E211" s="247"/>
      <c r="F211" s="268" t="s">
        <v>262</v>
      </c>
      <c r="G211" s="306"/>
      <c r="H211" s="372" t="s">
        <v>263</v>
      </c>
      <c r="I211" s="372"/>
      <c r="J211" s="372"/>
      <c r="K211" s="312"/>
    </row>
    <row r="212" spans="2:11" s="1" customFormat="1" ht="15" customHeight="1">
      <c r="B212" s="311"/>
      <c r="C212" s="247"/>
      <c r="D212" s="247"/>
      <c r="E212" s="247"/>
      <c r="F212" s="268" t="s">
        <v>156</v>
      </c>
      <c r="G212" s="306"/>
      <c r="H212" s="372" t="s">
        <v>215</v>
      </c>
      <c r="I212" s="372"/>
      <c r="J212" s="372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388</v>
      </c>
      <c r="D214" s="247"/>
      <c r="E214" s="247"/>
      <c r="F214" s="268">
        <v>1</v>
      </c>
      <c r="G214" s="306"/>
      <c r="H214" s="372" t="s">
        <v>426</v>
      </c>
      <c r="I214" s="372"/>
      <c r="J214" s="372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72" t="s">
        <v>427</v>
      </c>
      <c r="I215" s="372"/>
      <c r="J215" s="372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72" t="s">
        <v>428</v>
      </c>
      <c r="I216" s="372"/>
      <c r="J216" s="372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72" t="s">
        <v>429</v>
      </c>
      <c r="I217" s="372"/>
      <c r="J217" s="372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2022-10-24T11:35:32Z</dcterms:created>
  <dcterms:modified xsi:type="dcterms:W3CDTF">2022-11-07T13:12:17Z</dcterms:modified>
  <cp:category/>
  <cp:version/>
  <cp:contentType/>
  <cp:contentStatus/>
</cp:coreProperties>
</file>