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Sklad\Projekty\VD_Skalička\02_Administrativa\00_ZD\220200_technická studie\podklady\221025_ZD U505\"/>
    </mc:Choice>
  </mc:AlternateContent>
  <bookViews>
    <workbookView xWindow="-120" yWindow="-120" windowWidth="29040" windowHeight="15840" tabRatio="759"/>
  </bookViews>
  <sheets>
    <sheet name="VDS rozpocet" sheetId="1" r:id="rId1"/>
  </sheets>
  <definedNames>
    <definedName name="_xlnm.Print_Area" localSheetId="0">'VDS rozpocet'!$A$1:$J$86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3" i="1" l="1"/>
  <c r="J22" i="1"/>
  <c r="G21" i="1"/>
  <c r="J21" i="1" s="1"/>
  <c r="J35" i="1"/>
  <c r="G34" i="1"/>
  <c r="J34" i="1" s="1"/>
  <c r="J32" i="1"/>
  <c r="J31" i="1"/>
  <c r="J30" i="1"/>
  <c r="G29" i="1"/>
  <c r="J29" i="1" s="1"/>
  <c r="J28" i="1"/>
  <c r="J27" i="1"/>
  <c r="J36" i="1" l="1"/>
  <c r="H80" i="1" s="1"/>
  <c r="I80" i="1" s="1"/>
  <c r="C84" i="1"/>
  <c r="J55" i="1"/>
  <c r="J54" i="1"/>
  <c r="J71" i="1"/>
  <c r="J44" i="1"/>
  <c r="G59" i="1"/>
  <c r="J80" i="1" l="1"/>
  <c r="J56" i="1"/>
  <c r="H84" i="1" s="1"/>
  <c r="J11" i="1"/>
  <c r="I84" i="1" l="1"/>
  <c r="J84" i="1" s="1"/>
  <c r="J59" i="1"/>
  <c r="J15" i="1"/>
  <c r="G17" i="1"/>
  <c r="G18" i="1" s="1"/>
  <c r="G10" i="1"/>
  <c r="J10" i="1" s="1"/>
  <c r="J13" i="1"/>
  <c r="J19" i="1" l="1"/>
  <c r="J49" i="1"/>
  <c r="J63" i="1" l="1"/>
  <c r="C85" i="1"/>
  <c r="C83" i="1"/>
  <c r="C82" i="1"/>
  <c r="C81" i="1"/>
  <c r="C79" i="1"/>
  <c r="J72" i="1"/>
  <c r="J70" i="1"/>
  <c r="J69" i="1"/>
  <c r="J68" i="1"/>
  <c r="J67" i="1"/>
  <c r="J66" i="1"/>
  <c r="J65" i="1"/>
  <c r="J64" i="1"/>
  <c r="J62" i="1"/>
  <c r="J61" i="1"/>
  <c r="J60" i="1"/>
  <c r="J58" i="1"/>
  <c r="J51" i="1"/>
  <c r="J50" i="1"/>
  <c r="J48" i="1"/>
  <c r="J45" i="1"/>
  <c r="J43" i="1"/>
  <c r="J42" i="1"/>
  <c r="J39" i="1"/>
  <c r="J38" i="1"/>
  <c r="J24" i="1"/>
  <c r="J20" i="1"/>
  <c r="J18" i="1"/>
  <c r="J17" i="1"/>
  <c r="J16" i="1"/>
  <c r="J9" i="1"/>
  <c r="J25" i="1" l="1"/>
  <c r="H79" i="1" s="1"/>
  <c r="I79" i="1" s="1"/>
  <c r="J46" i="1"/>
  <c r="J73" i="1"/>
  <c r="J40" i="1"/>
  <c r="H81" i="1" s="1"/>
  <c r="I81" i="1" s="1"/>
  <c r="J81" i="1" s="1"/>
  <c r="J52" i="1"/>
  <c r="H83" i="1" l="1"/>
  <c r="I83" i="1" s="1"/>
  <c r="J83" i="1" s="1"/>
  <c r="J75" i="1"/>
  <c r="J79" i="1"/>
  <c r="H85" i="1"/>
  <c r="I85" i="1" s="1"/>
  <c r="J85" i="1" s="1"/>
  <c r="H82" i="1" l="1"/>
  <c r="H86" i="1" s="1"/>
  <c r="I82" i="1" l="1"/>
  <c r="I86" i="1" s="1"/>
  <c r="J82" i="1" l="1"/>
  <c r="J86" i="1" s="1"/>
</calcChain>
</file>

<file path=xl/sharedStrings.xml><?xml version="1.0" encoding="utf-8"?>
<sst xmlns="http://schemas.openxmlformats.org/spreadsheetml/2006/main" count="157" uniqueCount="98">
  <si>
    <t>Modře doplní uchazeč</t>
  </si>
  <si>
    <t>Položka</t>
  </si>
  <si>
    <t>Výkon / dodávka prací</t>
  </si>
  <si>
    <t>počet</t>
  </si>
  <si>
    <t>jedn.</t>
  </si>
  <si>
    <t>cena</t>
  </si>
  <si>
    <t>m.j.</t>
  </si>
  <si>
    <t>Kč</t>
  </si>
  <si>
    <t>1.</t>
  </si>
  <si>
    <t xml:space="preserve">VRTÁNÍ  A  ODKRYVNÉ  PRÁCE </t>
  </si>
  <si>
    <t>bm</t>
  </si>
  <si>
    <t>kp</t>
  </si>
  <si>
    <t>m</t>
  </si>
  <si>
    <t>Skartace vrtného jádra</t>
  </si>
  <si>
    <t>Doprava vrtné a doprovodné techniky</t>
  </si>
  <si>
    <r>
      <t>C-</t>
    </r>
    <r>
      <rPr>
        <sz val="9"/>
        <rFont val="Arial CE"/>
        <family val="2"/>
        <charset val="238"/>
      </rPr>
      <t xml:space="preserve"> ODBĚR VZORKŮ</t>
    </r>
  </si>
  <si>
    <t>ks</t>
  </si>
  <si>
    <t>dílčí mezisoučet - pol. 1.</t>
  </si>
  <si>
    <t>bez DPH</t>
  </si>
  <si>
    <t>2.</t>
  </si>
  <si>
    <t>LABORATORNÍ PRÁCE</t>
  </si>
  <si>
    <t>zk.</t>
  </si>
  <si>
    <t>Zpracování souhrnné zprávy o laboratorních zkouškách</t>
  </si>
  <si>
    <t>hod.</t>
  </si>
  <si>
    <t>dílčí mezisoučet - pol. 2.</t>
  </si>
  <si>
    <t>3.</t>
  </si>
  <si>
    <t>GEODETICKÉ PRÁCE</t>
  </si>
  <si>
    <t>Vytýčení sond a uzlových bodů GF profilů</t>
  </si>
  <si>
    <t>Polohopisné a výškopisné zaměření sond a uzlových bodů  JTSK, Bpv</t>
  </si>
  <si>
    <t>Doprava měřící aparatury a měřičské skupiny</t>
  </si>
  <si>
    <t>dílčí mezisoučet - pol. 3.</t>
  </si>
  <si>
    <t>4.</t>
  </si>
  <si>
    <t>GEOFYZIKÁLNÍ PRŮZKUM</t>
  </si>
  <si>
    <t>Zpracování a vyhodnocení naměřených dat, vypracování závěrečné zprávy</t>
  </si>
  <si>
    <t xml:space="preserve">Doprava </t>
  </si>
  <si>
    <t>dílčí mezisoučet - pol. 4.</t>
  </si>
  <si>
    <t>5.</t>
  </si>
  <si>
    <t>VÝKONY GEOLOGICKÉ SLUŽBY</t>
  </si>
  <si>
    <t>Přípravné práce - rešerše podkladů</t>
  </si>
  <si>
    <t>hod</t>
  </si>
  <si>
    <t>Vypracování realizační dokumentace průzkumu</t>
  </si>
  <si>
    <t>Rekognoskace terénu</t>
  </si>
  <si>
    <t>Vytyčení a ověření podzemních inž. sítí</t>
  </si>
  <si>
    <t>Zajištění vstupů na pozemky</t>
  </si>
  <si>
    <t>Ohlášení a registrace u orgánů státní správy, geol. služby, OBU apod.</t>
  </si>
  <si>
    <t>kpt</t>
  </si>
  <si>
    <t>Sled, řízení, koordinace sondážních prací, GT dozor</t>
  </si>
  <si>
    <t>Geologická dokumentace průzkumných sond vč. fotodokumentace</t>
  </si>
  <si>
    <t>Inženýrskogeologické a hydrogeologické zhodnocení zájmového území</t>
  </si>
  <si>
    <t>Vyhodnocení geotechnických vlastností zemin a hornin</t>
  </si>
  <si>
    <t>Účast na jednáních, KD apod.</t>
  </si>
  <si>
    <t>Dopravní náklady</t>
  </si>
  <si>
    <t>dílčí mezisoučet - pol. 5.</t>
  </si>
  <si>
    <t>cena celkem bez DPH</t>
  </si>
  <si>
    <t xml:space="preserve">R E K A P I T U L A C E </t>
  </si>
  <si>
    <t>Celkem bez DPH</t>
  </si>
  <si>
    <t>DPH</t>
  </si>
  <si>
    <t>Včetně DPH</t>
  </si>
  <si>
    <t>Celkem:</t>
  </si>
  <si>
    <t>Náhrady za škody na plodinách, úpravy do původního stavu *)</t>
  </si>
  <si>
    <t>Úprava přístupů, zřízení pracoviště *)</t>
  </si>
  <si>
    <t>*) uchazeč tyto položky neoceňuje, jejich výše bude upřesněna podle skutečnosti (výše položky je pro všechny uchazeče stejná)</t>
  </si>
  <si>
    <t xml:space="preserve">Základní klasifikační rozbory vzorku 3B </t>
  </si>
  <si>
    <t>Likvidace vrtů těsněním (zálivka jílocementem)</t>
  </si>
  <si>
    <t>Zpracování dílčí zprávy (v počtu 4 výtisků s kompletní sestavou příloh)</t>
  </si>
  <si>
    <t>Gravimetrie</t>
  </si>
  <si>
    <t>bodů</t>
  </si>
  <si>
    <t>kpl</t>
  </si>
  <si>
    <t>Jádrové vrty svislé, pažené, prům. 76-93 mm</t>
  </si>
  <si>
    <t>Jádrové vrty svislé, pažené, prům. do 156 mm včetně vystrojení inklinometrickou pažnicí</t>
  </si>
  <si>
    <t>Piezometrické vrty, pažené, včetně vystrojení pažnicí DN 2''</t>
  </si>
  <si>
    <t>Kopané sondy</t>
  </si>
  <si>
    <t>Kamerové zkoušky - 50% vrtů</t>
  </si>
  <si>
    <t>Zhlaví vrtu viz. příloha č. 4</t>
  </si>
  <si>
    <t>15 ks piezometr, 2 ks inklinometr</t>
  </si>
  <si>
    <t>2 ks inklinometrické vrty, včetně pažnic a zálivky</t>
  </si>
  <si>
    <t>Instalace, provoz automatického měření hladiny a teploty</t>
  </si>
  <si>
    <t>Projekt monitoringu</t>
  </si>
  <si>
    <t>Ruční měření HPV</t>
  </si>
  <si>
    <t>Měření vybraných fyzikálně-chemických parametrů</t>
  </si>
  <si>
    <t>Inklinometrická měření</t>
  </si>
  <si>
    <t>Odběr vzorků vody na chem. rozbor a úplný chem rozbor</t>
  </si>
  <si>
    <t>Zpracování dílčí zprávy</t>
  </si>
  <si>
    <t>Zpracování závěrečné zprávy</t>
  </si>
  <si>
    <t>Vytýčení zemníků</t>
  </si>
  <si>
    <t>Geofyzikální měření ve 12 profilech (ERT, MRS)</t>
  </si>
  <si>
    <t>Zpracování závěrečné zprávy (v počtu 4 výtisků s kompletní sestavou příloh)</t>
  </si>
  <si>
    <t>6.</t>
  </si>
  <si>
    <t>dílčí mezisoučet - pol. 6.</t>
  </si>
  <si>
    <t>MODELOVÉ PRÁCE</t>
  </si>
  <si>
    <t>Zpracování podkladů</t>
  </si>
  <si>
    <t>Aktualizace modelu z HGS II etapy</t>
  </si>
  <si>
    <t>MONITORING</t>
  </si>
  <si>
    <t>7.</t>
  </si>
  <si>
    <t>Bečva, Vodní dílo Skalička – předprojektová příprava, technické řešení</t>
  </si>
  <si>
    <t>H. Inženýrsko-geologický a hydrogeologický průzkum</t>
  </si>
  <si>
    <t>Odběr vzorků  zemin / hornin - porušené - třída 3B včetně dopravy</t>
  </si>
  <si>
    <t>Příloha č. 3 – Položkový rozpočet IGP (část H.)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</si>
</sst>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Kč&quot;_-;\-* #,##0.00\ &quot;Kč&quot;_-;_-* &quot;-&quot;??\ &quot;Kč&quot;_-;_-@_-"/>
    <numFmt numFmtId="164" formatCode="#,##0.0"/>
    <numFmt numFmtId="165" formatCode="#,##0\ &quot;Kč&quot;"/>
    <numFmt numFmtId="166" formatCode="0.0000"/>
    <numFmt numFmtId="168" formatCode="_-* #,##0\ &quot;Kč&quot;_-;\-* #,##0\ &quot;Kč&quot;_-;_-* &quot;-&quot;??\ &quot;Kč&quot;_-;_-@_-"/>
  </numFmts>
  <fonts count="28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2"/>
      <name val="Arial"/>
      <family val="2"/>
      <charset val="238"/>
    </font>
    <font>
      <b/>
      <sz val="10"/>
      <name val="Times New Roman CE"/>
      <charset val="238"/>
    </font>
    <font>
      <sz val="10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color indexed="8"/>
      <name val="Arial CE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 CE"/>
      <charset val="238"/>
    </font>
    <font>
      <sz val="9"/>
      <color indexed="10"/>
      <name val="Arial CE"/>
      <family val="2"/>
      <charset val="238"/>
    </font>
    <font>
      <sz val="9"/>
      <color indexed="10"/>
      <name val="Arial"/>
      <family val="2"/>
      <charset val="238"/>
    </font>
    <font>
      <b/>
      <u/>
      <sz val="9"/>
      <color rgb="FFFF0000"/>
      <name val="Arial CE"/>
      <charset val="238"/>
    </font>
    <font>
      <sz val="8"/>
      <name val="Arial CE"/>
      <family val="2"/>
      <charset val="238"/>
    </font>
    <font>
      <b/>
      <sz val="9"/>
      <name val="Arial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Times New Roman CE"/>
      <charset val="238"/>
    </font>
    <font>
      <i/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24" fillId="0" borderId="0"/>
    <xf numFmtId="0" fontId="24" fillId="0" borderId="0"/>
    <xf numFmtId="44" fontId="26" fillId="0" borderId="0" applyFont="0" applyFill="0" applyBorder="0" applyAlignment="0" applyProtection="0"/>
  </cellStyleXfs>
  <cellXfs count="188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3" fontId="3" fillId="0" borderId="0" xfId="1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1" applyFont="1" applyAlignment="1">
      <alignment horizontal="center" vertical="center"/>
    </xf>
    <xf numFmtId="0" fontId="2" fillId="0" borderId="4" xfId="1" quotePrefix="1" applyFont="1" applyBorder="1" applyAlignment="1">
      <alignment horizontal="left" vertical="center"/>
    </xf>
    <xf numFmtId="0" fontId="2" fillId="0" borderId="5" xfId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2" fillId="0" borderId="7" xfId="1" applyFont="1" applyBorder="1" applyAlignment="1">
      <alignment horizontal="right" vertical="center"/>
    </xf>
    <xf numFmtId="0" fontId="2" fillId="0" borderId="1" xfId="1" applyFont="1" applyBorder="1" applyAlignment="1">
      <alignment vertical="center"/>
    </xf>
    <xf numFmtId="0" fontId="2" fillId="0" borderId="1" xfId="1" quotePrefix="1" applyFont="1" applyBorder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11" fillId="0" borderId="2" xfId="1" applyFont="1" applyBorder="1" applyAlignment="1">
      <alignment vertical="center"/>
    </xf>
    <xf numFmtId="3" fontId="3" fillId="0" borderId="0" xfId="1" applyNumberFormat="1" applyFont="1" applyAlignment="1">
      <alignment horizontal="right" vertical="center"/>
    </xf>
    <xf numFmtId="3" fontId="4" fillId="0" borderId="0" xfId="1" applyNumberFormat="1" applyFont="1" applyAlignment="1">
      <alignment horizontal="right" vertical="center"/>
    </xf>
    <xf numFmtId="0" fontId="4" fillId="0" borderId="0" xfId="1" applyFont="1" applyAlignment="1">
      <alignment horizontal="right" vertical="center"/>
    </xf>
    <xf numFmtId="3" fontId="4" fillId="0" borderId="0" xfId="1" applyNumberFormat="1" applyFont="1" applyAlignment="1">
      <alignment horizontal="center" vertical="center"/>
    </xf>
    <xf numFmtId="164" fontId="4" fillId="0" borderId="0" xfId="1" applyNumberFormat="1" applyFont="1" applyAlignment="1">
      <alignment horizontal="right" vertical="center"/>
    </xf>
    <xf numFmtId="0" fontId="13" fillId="0" borderId="2" xfId="1" applyFont="1" applyBorder="1" applyAlignment="1">
      <alignment vertical="center"/>
    </xf>
    <xf numFmtId="2" fontId="13" fillId="0" borderId="2" xfId="1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1" fontId="8" fillId="0" borderId="2" xfId="1" applyNumberFormat="1" applyFont="1" applyFill="1" applyBorder="1" applyAlignment="1">
      <alignment horizontal="right" vertical="center"/>
    </xf>
    <xf numFmtId="0" fontId="8" fillId="0" borderId="2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vertical="center"/>
    </xf>
    <xf numFmtId="0" fontId="8" fillId="0" borderId="2" xfId="1" applyFont="1" applyFill="1" applyBorder="1" applyAlignment="1">
      <alignment vertical="center"/>
    </xf>
    <xf numFmtId="0" fontId="8" fillId="0" borderId="1" xfId="1" applyFont="1" applyFill="1" applyBorder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9" fillId="0" borderId="1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quotePrefix="1" applyFont="1" applyFill="1" applyAlignment="1">
      <alignment horizontal="right" vertical="center"/>
    </xf>
    <xf numFmtId="0" fontId="3" fillId="0" borderId="0" xfId="1" applyFont="1" applyFill="1" applyAlignment="1">
      <alignment horizontal="right" vertical="center"/>
    </xf>
    <xf numFmtId="0" fontId="22" fillId="0" borderId="0" xfId="1" applyFont="1" applyFill="1" applyAlignment="1">
      <alignment horizontal="center" vertical="center"/>
    </xf>
    <xf numFmtId="0" fontId="11" fillId="0" borderId="1" xfId="1" applyFont="1" applyFill="1" applyBorder="1" applyAlignment="1">
      <alignment vertical="center"/>
    </xf>
    <xf numFmtId="0" fontId="11" fillId="0" borderId="2" xfId="1" applyFont="1" applyFill="1" applyBorder="1" applyAlignment="1">
      <alignment vertical="center"/>
    </xf>
    <xf numFmtId="0" fontId="3" fillId="0" borderId="0" xfId="1" quotePrefix="1" applyFont="1" applyFill="1" applyAlignment="1">
      <alignment horizontal="left" vertical="center"/>
    </xf>
    <xf numFmtId="3" fontId="3" fillId="0" borderId="0" xfId="1" applyNumberFormat="1" applyFont="1" applyFill="1" applyAlignment="1">
      <alignment horizontal="right" vertical="center"/>
    </xf>
    <xf numFmtId="0" fontId="3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left" vertical="center"/>
    </xf>
    <xf numFmtId="0" fontId="3" fillId="2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" fillId="0" borderId="6" xfId="1" quotePrefix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3" fontId="4" fillId="0" borderId="8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/>
    </xf>
    <xf numFmtId="164" fontId="4" fillId="0" borderId="8" xfId="1" applyNumberFormat="1" applyFont="1" applyBorder="1" applyAlignment="1">
      <alignment horizontal="center" vertical="center"/>
    </xf>
    <xf numFmtId="164" fontId="2" fillId="0" borderId="8" xfId="1" applyNumberFormat="1" applyFont="1" applyBorder="1" applyAlignment="1">
      <alignment horizontal="center" vertical="center"/>
    </xf>
    <xf numFmtId="0" fontId="2" fillId="0" borderId="11" xfId="1" applyFont="1" applyBorder="1" applyAlignment="1">
      <alignment horizontal="right" vertical="center"/>
    </xf>
    <xf numFmtId="0" fontId="6" fillId="0" borderId="12" xfId="1" applyFont="1" applyBorder="1" applyAlignment="1">
      <alignment horizontal="center" vertical="center"/>
    </xf>
    <xf numFmtId="3" fontId="3" fillId="0" borderId="2" xfId="1" applyNumberFormat="1" applyFont="1" applyBorder="1" applyAlignment="1">
      <alignment horizontal="center" vertical="center"/>
    </xf>
    <xf numFmtId="3" fontId="8" fillId="0" borderId="12" xfId="1" applyNumberFormat="1" applyFont="1" applyBorder="1" applyAlignment="1">
      <alignment horizontal="right" vertical="center"/>
    </xf>
    <xf numFmtId="0" fontId="11" fillId="0" borderId="9" xfId="1" applyFont="1" applyBorder="1" applyAlignment="1">
      <alignment horizontal="right" vertical="center"/>
    </xf>
    <xf numFmtId="0" fontId="11" fillId="0" borderId="13" xfId="1" applyFont="1" applyBorder="1" applyAlignment="1">
      <alignment horizontal="right" vertical="center"/>
    </xf>
    <xf numFmtId="0" fontId="8" fillId="0" borderId="13" xfId="1" applyFont="1" applyBorder="1" applyAlignment="1">
      <alignment horizontal="right" vertical="center"/>
    </xf>
    <xf numFmtId="0" fontId="8" fillId="0" borderId="8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1" fillId="0" borderId="9" xfId="1" applyFill="1" applyBorder="1" applyAlignment="1">
      <alignment horizontal="center" vertical="center"/>
    </xf>
    <xf numFmtId="0" fontId="8" fillId="0" borderId="10" xfId="1" applyFont="1" applyBorder="1" applyAlignment="1">
      <alignment horizontal="right" vertical="center"/>
    </xf>
    <xf numFmtId="0" fontId="8" fillId="0" borderId="11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12" xfId="1" applyFont="1" applyBorder="1" applyAlignment="1">
      <alignment vertical="center"/>
    </xf>
    <xf numFmtId="0" fontId="11" fillId="0" borderId="11" xfId="1" applyFont="1" applyBorder="1" applyAlignment="1">
      <alignment horizontal="left" vertical="center"/>
    </xf>
    <xf numFmtId="0" fontId="11" fillId="0" borderId="12" xfId="1" applyFont="1" applyBorder="1" applyAlignment="1">
      <alignment vertical="center"/>
    </xf>
    <xf numFmtId="0" fontId="25" fillId="0" borderId="11" xfId="1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/>
    </xf>
    <xf numFmtId="0" fontId="13" fillId="0" borderId="12" xfId="1" applyFont="1" applyBorder="1" applyAlignment="1">
      <alignment vertical="center"/>
    </xf>
    <xf numFmtId="0" fontId="14" fillId="0" borderId="11" xfId="1" applyFont="1" applyFill="1" applyBorder="1" applyAlignment="1">
      <alignment horizontal="left" vertical="center"/>
    </xf>
    <xf numFmtId="0" fontId="14" fillId="0" borderId="12" xfId="1" applyFont="1" applyFill="1" applyBorder="1" applyAlignment="1">
      <alignment vertical="center"/>
    </xf>
    <xf numFmtId="0" fontId="8" fillId="0" borderId="11" xfId="1" applyFont="1" applyFill="1" applyBorder="1" applyAlignment="1">
      <alignment horizontal="left" vertical="center"/>
    </xf>
    <xf numFmtId="0" fontId="8" fillId="0" borderId="12" xfId="1" applyFont="1" applyFill="1" applyBorder="1" applyAlignment="1">
      <alignment vertical="center"/>
    </xf>
    <xf numFmtId="0" fontId="8" fillId="0" borderId="7" xfId="1" applyFont="1" applyFill="1" applyBorder="1" applyAlignment="1">
      <alignment horizontal="left" vertical="center"/>
    </xf>
    <xf numFmtId="0" fontId="8" fillId="0" borderId="3" xfId="1" applyFont="1" applyFill="1" applyBorder="1" applyAlignment="1">
      <alignment vertical="center"/>
    </xf>
    <xf numFmtId="0" fontId="9" fillId="0" borderId="14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8" fillId="0" borderId="7" xfId="1" quotePrefix="1" applyFont="1" applyFill="1" applyBorder="1" applyAlignment="1">
      <alignment horizontal="left" vertical="center"/>
    </xf>
    <xf numFmtId="0" fontId="17" fillId="0" borderId="3" xfId="1" applyFont="1" applyFill="1" applyBorder="1" applyAlignment="1">
      <alignment vertical="center"/>
    </xf>
    <xf numFmtId="49" fontId="21" fillId="0" borderId="11" xfId="1" applyNumberFormat="1" applyFont="1" applyFill="1" applyBorder="1" applyAlignment="1">
      <alignment horizontal="right" vertical="center"/>
    </xf>
    <xf numFmtId="0" fontId="1" fillId="0" borderId="12" xfId="1" applyFill="1" applyBorder="1" applyAlignment="1">
      <alignment horizontal="center" vertical="center"/>
    </xf>
    <xf numFmtId="0" fontId="2" fillId="0" borderId="0" xfId="1" quotePrefix="1" applyFont="1" applyBorder="1" applyAlignment="1">
      <alignment horizontal="left" vertical="center"/>
    </xf>
    <xf numFmtId="0" fontId="2" fillId="0" borderId="0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1" fontId="3" fillId="0" borderId="0" xfId="1" applyNumberFormat="1" applyFont="1" applyBorder="1" applyAlignment="1">
      <alignment horizontal="right" vertical="center"/>
    </xf>
    <xf numFmtId="0" fontId="7" fillId="0" borderId="0" xfId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8" fillId="0" borderId="15" xfId="1" applyNumberFormat="1" applyFont="1" applyBorder="1" applyAlignment="1">
      <alignment horizontal="right" vertical="center"/>
    </xf>
    <xf numFmtId="3" fontId="11" fillId="0" borderId="3" xfId="1" applyNumberFormat="1" applyFont="1" applyBorder="1" applyAlignment="1">
      <alignment horizontal="right" vertical="center"/>
    </xf>
    <xf numFmtId="3" fontId="11" fillId="0" borderId="12" xfId="1" applyNumberFormat="1" applyFont="1" applyBorder="1" applyAlignment="1">
      <alignment horizontal="right" vertical="center"/>
    </xf>
    <xf numFmtId="3" fontId="7" fillId="0" borderId="0" xfId="1" applyNumberFormat="1" applyFont="1" applyBorder="1" applyAlignment="1">
      <alignment horizontal="right" vertical="center"/>
    </xf>
    <xf numFmtId="0" fontId="20" fillId="0" borderId="0" xfId="1" applyFont="1" applyFill="1" applyBorder="1" applyAlignment="1">
      <alignment vertical="center"/>
    </xf>
    <xf numFmtId="3" fontId="20" fillId="0" borderId="0" xfId="1" applyNumberFormat="1" applyFont="1" applyFill="1" applyBorder="1" applyAlignment="1">
      <alignment vertical="center"/>
    </xf>
    <xf numFmtId="0" fontId="20" fillId="0" borderId="0" xfId="1" applyFont="1" applyFill="1" applyBorder="1" applyAlignment="1">
      <alignment horizontal="center" vertical="center"/>
    </xf>
    <xf numFmtId="0" fontId="1" fillId="0" borderId="0" xfId="1" applyFill="1" applyBorder="1" applyAlignment="1">
      <alignment vertical="center"/>
    </xf>
    <xf numFmtId="0" fontId="3" fillId="0" borderId="14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left" vertical="center"/>
    </xf>
    <xf numFmtId="0" fontId="23" fillId="0" borderId="0" xfId="1" applyFont="1" applyFill="1" applyBorder="1" applyAlignment="1">
      <alignment horizontal="left" vertical="center"/>
    </xf>
    <xf numFmtId="2" fontId="3" fillId="0" borderId="0" xfId="1" applyNumberFormat="1" applyFont="1" applyFill="1" applyBorder="1" applyAlignment="1">
      <alignment horizontal="right" vertical="center"/>
    </xf>
    <xf numFmtId="164" fontId="8" fillId="0" borderId="15" xfId="1" applyNumberFormat="1" applyFont="1" applyBorder="1" applyAlignment="1">
      <alignment horizontal="right" vertical="center"/>
    </xf>
    <xf numFmtId="1" fontId="8" fillId="0" borderId="8" xfId="1" applyNumberFormat="1" applyFont="1" applyBorder="1" applyAlignment="1">
      <alignment horizontal="right" vertical="center"/>
    </xf>
    <xf numFmtId="1" fontId="11" fillId="0" borderId="8" xfId="1" applyNumberFormat="1" applyFont="1" applyBorder="1" applyAlignment="1">
      <alignment horizontal="right" vertical="center"/>
    </xf>
    <xf numFmtId="1" fontId="14" fillId="0" borderId="8" xfId="1" applyNumberFormat="1" applyFont="1" applyFill="1" applyBorder="1" applyAlignment="1">
      <alignment horizontal="right" vertical="center"/>
    </xf>
    <xf numFmtId="1" fontId="8" fillId="0" borderId="8" xfId="1" applyNumberFormat="1" applyFont="1" applyFill="1" applyBorder="1" applyAlignment="1">
      <alignment horizontal="right" vertical="center"/>
    </xf>
    <xf numFmtId="3" fontId="10" fillId="0" borderId="8" xfId="1" applyNumberFormat="1" applyFont="1" applyFill="1" applyBorder="1" applyAlignment="1">
      <alignment horizontal="right" vertical="center"/>
    </xf>
    <xf numFmtId="1" fontId="8" fillId="0" borderId="10" xfId="1" applyNumberFormat="1" applyFont="1" applyFill="1" applyBorder="1" applyAlignment="1">
      <alignment horizontal="right" vertical="center"/>
    </xf>
    <xf numFmtId="1" fontId="2" fillId="0" borderId="13" xfId="1" applyNumberFormat="1" applyFont="1" applyFill="1" applyBorder="1" applyAlignment="1">
      <alignment horizontal="right" vertical="center"/>
    </xf>
    <xf numFmtId="0" fontId="10" fillId="0" borderId="8" xfId="1" applyFont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10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/>
    </xf>
    <xf numFmtId="3" fontId="8" fillId="2" borderId="8" xfId="1" applyNumberFormat="1" applyFont="1" applyFill="1" applyBorder="1" applyAlignment="1">
      <alignment horizontal="right" vertical="center"/>
    </xf>
    <xf numFmtId="3" fontId="11" fillId="2" borderId="8" xfId="1" applyNumberFormat="1" applyFont="1" applyFill="1" applyBorder="1" applyAlignment="1">
      <alignment horizontal="right" vertical="center"/>
    </xf>
    <xf numFmtId="3" fontId="14" fillId="0" borderId="8" xfId="1" applyNumberFormat="1" applyFont="1" applyBorder="1" applyAlignment="1">
      <alignment horizontal="right" vertical="center"/>
    </xf>
    <xf numFmtId="3" fontId="7" fillId="0" borderId="13" xfId="1" applyNumberFormat="1" applyFont="1" applyBorder="1" applyAlignment="1">
      <alignment horizontal="right" vertical="center"/>
    </xf>
    <xf numFmtId="3" fontId="8" fillId="2" borderId="10" xfId="1" applyNumberFormat="1" applyFont="1" applyFill="1" applyBorder="1" applyAlignment="1">
      <alignment horizontal="right" vertical="center"/>
    </xf>
    <xf numFmtId="3" fontId="11" fillId="0" borderId="8" xfId="1" applyNumberFormat="1" applyFont="1" applyBorder="1" applyAlignment="1">
      <alignment horizontal="right" vertical="center"/>
    </xf>
    <xf numFmtId="3" fontId="15" fillId="0" borderId="8" xfId="1" applyNumberFormat="1" applyFont="1" applyBorder="1" applyAlignment="1">
      <alignment horizontal="right" vertical="center"/>
    </xf>
    <xf numFmtId="3" fontId="11" fillId="0" borderId="10" xfId="1" applyNumberFormat="1" applyFont="1" applyFill="1" applyBorder="1" applyAlignment="1">
      <alignment horizontal="right" vertical="center"/>
    </xf>
    <xf numFmtId="3" fontId="11" fillId="0" borderId="13" xfId="1" applyNumberFormat="1" applyFont="1" applyBorder="1" applyAlignment="1">
      <alignment horizontal="right" vertical="center"/>
    </xf>
    <xf numFmtId="3" fontId="11" fillId="0" borderId="10" xfId="1" applyNumberFormat="1" applyFont="1" applyBorder="1" applyAlignment="1">
      <alignment horizontal="right" vertical="center"/>
    </xf>
    <xf numFmtId="49" fontId="21" fillId="0" borderId="7" xfId="1" applyNumberFormat="1" applyFont="1" applyFill="1" applyBorder="1" applyAlignment="1">
      <alignment horizontal="right" vertical="center"/>
    </xf>
    <xf numFmtId="0" fontId="1" fillId="0" borderId="3" xfId="1" applyFill="1" applyBorder="1" applyAlignment="1">
      <alignment horizontal="center" vertical="center"/>
    </xf>
    <xf numFmtId="0" fontId="3" fillId="0" borderId="11" xfId="1" quotePrefix="1" applyFont="1" applyBorder="1" applyAlignment="1">
      <alignment horizontal="right" vertical="center"/>
    </xf>
    <xf numFmtId="0" fontId="3" fillId="0" borderId="2" xfId="1" applyFont="1" applyFill="1" applyBorder="1" applyAlignment="1">
      <alignment horizontal="center" vertical="center"/>
    </xf>
    <xf numFmtId="0" fontId="19" fillId="0" borderId="2" xfId="1" quotePrefix="1" applyFont="1" applyFill="1" applyBorder="1" applyAlignment="1">
      <alignment horizontal="right" vertical="center"/>
    </xf>
    <xf numFmtId="0" fontId="20" fillId="0" borderId="2" xfId="1" applyFont="1" applyFill="1" applyBorder="1" applyAlignment="1">
      <alignment vertical="center"/>
    </xf>
    <xf numFmtId="3" fontId="20" fillId="0" borderId="2" xfId="1" applyNumberFormat="1" applyFont="1" applyFill="1" applyBorder="1" applyAlignment="1">
      <alignment vertical="center"/>
    </xf>
    <xf numFmtId="0" fontId="20" fillId="0" borderId="2" xfId="1" applyFont="1" applyFill="1" applyBorder="1" applyAlignment="1">
      <alignment horizontal="center" vertical="center"/>
    </xf>
    <xf numFmtId="1" fontId="3" fillId="0" borderId="2" xfId="1" quotePrefix="1" applyNumberFormat="1" applyFont="1" applyFill="1" applyBorder="1" applyAlignment="1">
      <alignment horizontal="right" vertical="center"/>
    </xf>
    <xf numFmtId="0" fontId="1" fillId="0" borderId="2" xfId="1" applyFill="1" applyBorder="1" applyAlignment="1">
      <alignment vertical="center"/>
    </xf>
    <xf numFmtId="3" fontId="1" fillId="0" borderId="2" xfId="1" applyNumberFormat="1" applyBorder="1" applyAlignment="1">
      <alignment vertical="center"/>
    </xf>
    <xf numFmtId="0" fontId="2" fillId="0" borderId="11" xfId="1" quotePrefix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vertical="center"/>
    </xf>
    <xf numFmtId="0" fontId="3" fillId="0" borderId="2" xfId="1" applyFont="1" applyFill="1" applyBorder="1" applyAlignment="1">
      <alignment vertical="center"/>
    </xf>
    <xf numFmtId="1" fontId="3" fillId="0" borderId="2" xfId="1" applyNumberFormat="1" applyFont="1" applyFill="1" applyBorder="1" applyAlignment="1">
      <alignment horizontal="right" vertical="center"/>
    </xf>
    <xf numFmtId="0" fontId="7" fillId="0" borderId="2" xfId="1" applyFont="1" applyFill="1" applyBorder="1" applyAlignment="1">
      <alignment horizontal="center" vertical="center"/>
    </xf>
    <xf numFmtId="0" fontId="3" fillId="0" borderId="9" xfId="1" quotePrefix="1" applyFont="1" applyFill="1" applyBorder="1" applyAlignment="1">
      <alignment horizontal="right" vertical="center"/>
    </xf>
    <xf numFmtId="0" fontId="3" fillId="0" borderId="13" xfId="1" quotePrefix="1" applyFont="1" applyFill="1" applyBorder="1" applyAlignment="1">
      <alignment horizontal="right" vertical="center"/>
    </xf>
    <xf numFmtId="0" fontId="3" fillId="0" borderId="10" xfId="1" quotePrefix="1" applyFont="1" applyFill="1" applyBorder="1" applyAlignment="1">
      <alignment horizontal="right" vertical="center"/>
    </xf>
    <xf numFmtId="0" fontId="3" fillId="0" borderId="11" xfId="1" quotePrefix="1" applyFont="1" applyFill="1" applyBorder="1" applyAlignment="1">
      <alignment horizontal="right" vertical="center"/>
    </xf>
    <xf numFmtId="49" fontId="13" fillId="0" borderId="9" xfId="1" applyNumberFormat="1" applyFont="1" applyFill="1" applyBorder="1" applyAlignment="1">
      <alignment horizontal="right" vertical="center"/>
    </xf>
    <xf numFmtId="49" fontId="13" fillId="0" borderId="10" xfId="1" applyNumberFormat="1" applyFont="1" applyFill="1" applyBorder="1" applyAlignment="1">
      <alignment horizontal="right" vertical="center"/>
    </xf>
    <xf numFmtId="1" fontId="2" fillId="0" borderId="2" xfId="1" applyNumberFormat="1" applyFont="1" applyFill="1" applyBorder="1" applyAlignment="1">
      <alignment horizontal="right" vertical="center"/>
    </xf>
    <xf numFmtId="3" fontId="7" fillId="0" borderId="2" xfId="1" applyNumberFormat="1" applyFont="1" applyBorder="1" applyAlignment="1">
      <alignment horizontal="right" vertical="center"/>
    </xf>
    <xf numFmtId="3" fontId="8" fillId="0" borderId="8" xfId="1" applyNumberFormat="1" applyFont="1" applyFill="1" applyBorder="1" applyAlignment="1">
      <alignment horizontal="right" vertical="center"/>
    </xf>
    <xf numFmtId="0" fontId="11" fillId="0" borderId="8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right" vertical="center"/>
    </xf>
    <xf numFmtId="0" fontId="22" fillId="0" borderId="12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left" vertical="center"/>
    </xf>
    <xf numFmtId="0" fontId="8" fillId="0" borderId="9" xfId="1" quotePrefix="1" applyFont="1" applyFill="1" applyBorder="1" applyAlignment="1">
      <alignment horizontal="right" vertical="center"/>
    </xf>
    <xf numFmtId="0" fontId="8" fillId="0" borderId="13" xfId="1" quotePrefix="1" applyFont="1" applyFill="1" applyBorder="1" applyAlignment="1">
      <alignment horizontal="right" vertical="center"/>
    </xf>
    <xf numFmtId="0" fontId="8" fillId="0" borderId="10" xfId="1" quotePrefix="1" applyFont="1" applyFill="1" applyBorder="1" applyAlignment="1">
      <alignment horizontal="right" vertical="center"/>
    </xf>
    <xf numFmtId="0" fontId="11" fillId="0" borderId="11" xfId="1" applyFont="1" applyFill="1" applyBorder="1" applyAlignment="1">
      <alignment horizontal="left" vertical="center"/>
    </xf>
    <xf numFmtId="0" fontId="11" fillId="0" borderId="12" xfId="1" applyFont="1" applyFill="1" applyBorder="1" applyAlignment="1">
      <alignment vertical="center"/>
    </xf>
    <xf numFmtId="0" fontId="11" fillId="0" borderId="11" xfId="1" quotePrefix="1" applyFont="1" applyFill="1" applyBorder="1" applyAlignment="1">
      <alignment horizontal="left" vertical="center"/>
    </xf>
    <xf numFmtId="1" fontId="11" fillId="0" borderId="8" xfId="1" applyNumberFormat="1" applyFont="1" applyFill="1" applyBorder="1" applyAlignment="1">
      <alignment horizontal="right" vertical="center"/>
    </xf>
    <xf numFmtId="0" fontId="11" fillId="0" borderId="10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left" vertical="center"/>
    </xf>
    <xf numFmtId="0" fontId="11" fillId="0" borderId="3" xfId="1" applyFont="1" applyFill="1" applyBorder="1" applyAlignment="1">
      <alignment vertical="center"/>
    </xf>
    <xf numFmtId="1" fontId="11" fillId="0" borderId="10" xfId="1" applyNumberFormat="1" applyFont="1" applyFill="1" applyBorder="1" applyAlignment="1">
      <alignment horizontal="right" vertical="center"/>
    </xf>
    <xf numFmtId="3" fontId="11" fillId="2" borderId="10" xfId="1" applyNumberFormat="1" applyFont="1" applyFill="1" applyBorder="1" applyAlignment="1">
      <alignment horizontal="right" vertical="center"/>
    </xf>
    <xf numFmtId="165" fontId="18" fillId="0" borderId="8" xfId="1" applyNumberFormat="1" applyFont="1" applyBorder="1" applyAlignment="1">
      <alignment horizontal="right" vertical="center"/>
    </xf>
    <xf numFmtId="3" fontId="1" fillId="0" borderId="12" xfId="1" applyNumberFormat="1" applyBorder="1" applyAlignment="1">
      <alignment vertical="center"/>
    </xf>
    <xf numFmtId="164" fontId="3" fillId="0" borderId="12" xfId="1" applyNumberFormat="1" applyFont="1" applyBorder="1" applyAlignment="1">
      <alignment horizontal="right" vertical="center"/>
    </xf>
    <xf numFmtId="0" fontId="8" fillId="0" borderId="11" xfId="1" quotePrefix="1" applyFont="1" applyFill="1" applyBorder="1" applyAlignment="1">
      <alignment horizontal="left" vertical="center"/>
    </xf>
    <xf numFmtId="0" fontId="11" fillId="0" borderId="14" xfId="1" applyFont="1" applyFill="1" applyBorder="1" applyAlignment="1">
      <alignment horizontal="left" vertical="center"/>
    </xf>
    <xf numFmtId="0" fontId="3" fillId="0" borderId="2" xfId="1" applyFont="1" applyFill="1" applyBorder="1" applyAlignment="1">
      <alignment horizontal="right" vertical="center"/>
    </xf>
    <xf numFmtId="3" fontId="7" fillId="0" borderId="12" xfId="1" applyNumberFormat="1" applyFont="1" applyBorder="1" applyAlignment="1">
      <alignment horizontal="right" vertical="center"/>
    </xf>
    <xf numFmtId="0" fontId="2" fillId="0" borderId="11" xfId="1" applyFont="1" applyFill="1" applyBorder="1" applyAlignment="1">
      <alignment horizontal="right" vertical="center"/>
    </xf>
    <xf numFmtId="0" fontId="2" fillId="0" borderId="2" xfId="1" applyFont="1" applyFill="1" applyBorder="1" applyAlignment="1">
      <alignment horizontal="center" vertical="center"/>
    </xf>
    <xf numFmtId="166" fontId="2" fillId="0" borderId="2" xfId="1" applyNumberFormat="1" applyFont="1" applyFill="1" applyBorder="1" applyAlignment="1">
      <alignment horizontal="center" vertical="center"/>
    </xf>
    <xf numFmtId="3" fontId="2" fillId="0" borderId="12" xfId="1" applyNumberFormat="1" applyFont="1" applyBorder="1" applyAlignment="1">
      <alignment horizontal="center" vertical="center"/>
    </xf>
    <xf numFmtId="165" fontId="2" fillId="0" borderId="8" xfId="1" applyNumberFormat="1" applyFont="1" applyBorder="1" applyAlignment="1">
      <alignment horizontal="right" vertical="center"/>
    </xf>
    <xf numFmtId="168" fontId="3" fillId="0" borderId="0" xfId="4" applyNumberFormat="1" applyFont="1" applyFill="1" applyAlignment="1">
      <alignment horizontal="right" vertical="center"/>
    </xf>
    <xf numFmtId="168" fontId="3" fillId="0" borderId="0" xfId="4" applyNumberFormat="1" applyFont="1" applyAlignment="1">
      <alignment horizontal="right" vertical="center"/>
    </xf>
    <xf numFmtId="168" fontId="4" fillId="0" borderId="0" xfId="4" applyNumberFormat="1" applyFont="1" applyFill="1" applyAlignment="1">
      <alignment horizontal="right" vertical="center"/>
    </xf>
    <xf numFmtId="168" fontId="4" fillId="0" borderId="0" xfId="4" applyNumberFormat="1" applyFont="1" applyAlignment="1">
      <alignment horizontal="right" vertical="center"/>
    </xf>
    <xf numFmtId="0" fontId="11" fillId="0" borderId="0" xfId="0" applyFont="1" applyAlignment="1">
      <alignment horizontal="left" vertical="center" wrapText="1"/>
    </xf>
  </cellXfs>
  <cellStyles count="5">
    <cellStyle name="Měna" xfId="4" builtinId="4"/>
    <cellStyle name="Normální" xfId="0" builtinId="0"/>
    <cellStyle name="Normální 2" xfId="1"/>
    <cellStyle name="Normální 3" xfId="2"/>
    <cellStyle name="Styl 1" xfId="3"/>
  </cellStyles>
  <dxfs count="0"/>
  <tableStyles count="0" defaultTableStyle="TableStyleMedium2" defaultPivotStyle="PivotStyleLight16"/>
  <colors>
    <mruColors>
      <color rgb="FF99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tabSelected="1" zoomScaleNormal="100" workbookViewId="0">
      <selection sqref="A1:J86"/>
    </sheetView>
  </sheetViews>
  <sheetFormatPr defaultColWidth="8.88671875" defaultRowHeight="14.4" x14ac:dyDescent="0.3"/>
  <cols>
    <col min="1" max="1" width="5.5546875" style="4" customWidth="1"/>
    <col min="2" max="2" width="5.33203125" style="4" customWidth="1"/>
    <col min="3" max="3" width="46.44140625" style="4" customWidth="1"/>
    <col min="4" max="5" width="8.88671875" style="4"/>
    <col min="6" max="6" width="8.5546875" style="4" customWidth="1"/>
    <col min="7" max="7" width="8" style="4" customWidth="1"/>
    <col min="8" max="8" width="17" style="4" customWidth="1"/>
    <col min="9" max="9" width="16.44140625" style="4" customWidth="1"/>
    <col min="10" max="10" width="15.21875" style="4" customWidth="1"/>
    <col min="11" max="16384" width="8.88671875" style="4"/>
  </cols>
  <sheetData>
    <row r="1" spans="1:10" x14ac:dyDescent="0.3">
      <c r="A1" s="187" t="s">
        <v>97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x14ac:dyDescent="0.3">
      <c r="A2" s="41"/>
      <c r="B2" s="41"/>
      <c r="C2" s="41"/>
      <c r="D2" s="41"/>
      <c r="E2" s="41"/>
      <c r="F2" s="41"/>
      <c r="G2" s="41"/>
      <c r="H2" s="41"/>
      <c r="I2" s="41"/>
      <c r="J2" s="41"/>
    </row>
    <row r="3" spans="1:10" ht="15.6" customHeight="1" x14ac:dyDescent="0.3">
      <c r="A3" s="42" t="s">
        <v>94</v>
      </c>
      <c r="B3" s="42"/>
      <c r="C3" s="42"/>
      <c r="D3" s="42"/>
      <c r="E3" s="42"/>
      <c r="F3" s="42"/>
      <c r="G3" s="42"/>
      <c r="H3" s="42"/>
      <c r="I3" s="42"/>
      <c r="J3" s="42"/>
    </row>
    <row r="4" spans="1:10" ht="15" customHeight="1" x14ac:dyDescent="0.3">
      <c r="A4" s="43" t="s">
        <v>95</v>
      </c>
      <c r="B4" s="43"/>
      <c r="C4" s="43"/>
      <c r="D4" s="43"/>
      <c r="E4" s="43"/>
      <c r="F4" s="43"/>
      <c r="G4" s="43"/>
      <c r="H4" s="43"/>
      <c r="I4" s="43"/>
      <c r="J4" s="43"/>
    </row>
    <row r="5" spans="1:10" ht="15.6" x14ac:dyDescent="0.3">
      <c r="A5" s="42"/>
      <c r="B5" s="42"/>
      <c r="C5" s="42"/>
      <c r="D5" s="42"/>
      <c r="E5" s="42"/>
      <c r="F5" s="42"/>
      <c r="G5" s="1"/>
      <c r="H5" s="1"/>
      <c r="I5" s="40" t="s">
        <v>0</v>
      </c>
      <c r="J5" s="40"/>
    </row>
    <row r="6" spans="1:10" x14ac:dyDescent="0.3">
      <c r="A6" s="6" t="s">
        <v>1</v>
      </c>
      <c r="B6" s="44"/>
      <c r="C6" s="6" t="s">
        <v>2</v>
      </c>
      <c r="D6" s="7"/>
      <c r="E6" s="7"/>
      <c r="F6" s="46"/>
      <c r="G6" s="49" t="s">
        <v>3</v>
      </c>
      <c r="H6" s="8"/>
      <c r="I6" s="50" t="s">
        <v>4</v>
      </c>
      <c r="J6" s="52" t="s">
        <v>5</v>
      </c>
    </row>
    <row r="7" spans="1:10" x14ac:dyDescent="0.3">
      <c r="A7" s="9"/>
      <c r="B7" s="45"/>
      <c r="C7" s="47"/>
      <c r="D7" s="10"/>
      <c r="E7" s="10"/>
      <c r="F7" s="48"/>
      <c r="G7" s="49" t="s">
        <v>6</v>
      </c>
      <c r="H7" s="11" t="s">
        <v>4</v>
      </c>
      <c r="I7" s="51" t="s">
        <v>5</v>
      </c>
      <c r="J7" s="53" t="s">
        <v>7</v>
      </c>
    </row>
    <row r="8" spans="1:10" x14ac:dyDescent="0.3">
      <c r="A8" s="54" t="s">
        <v>8</v>
      </c>
      <c r="B8" s="55"/>
      <c r="C8" s="88" t="s">
        <v>9</v>
      </c>
      <c r="D8" s="89"/>
      <c r="E8" s="90"/>
      <c r="F8" s="90"/>
      <c r="G8" s="91"/>
      <c r="H8" s="92"/>
      <c r="I8" s="93"/>
      <c r="J8" s="94"/>
    </row>
    <row r="9" spans="1:10" x14ac:dyDescent="0.3">
      <c r="A9" s="58"/>
      <c r="B9" s="61">
        <v>1</v>
      </c>
      <c r="C9" s="67" t="s">
        <v>68</v>
      </c>
      <c r="D9" s="68"/>
      <c r="E9" s="68"/>
      <c r="F9" s="69"/>
      <c r="G9" s="107">
        <v>2445</v>
      </c>
      <c r="H9" s="114" t="s">
        <v>10</v>
      </c>
      <c r="I9" s="120"/>
      <c r="J9" s="125">
        <f t="shared" ref="J9:J15" si="0">G9*(I9)</f>
        <v>0</v>
      </c>
    </row>
    <row r="10" spans="1:10" x14ac:dyDescent="0.3">
      <c r="A10" s="59"/>
      <c r="B10" s="62">
        <v>2</v>
      </c>
      <c r="C10" s="70" t="s">
        <v>70</v>
      </c>
      <c r="D10" s="13"/>
      <c r="E10" s="13"/>
      <c r="F10" s="71"/>
      <c r="G10" s="108">
        <f>15*50</f>
        <v>750</v>
      </c>
      <c r="H10" s="115" t="s">
        <v>10</v>
      </c>
      <c r="I10" s="121"/>
      <c r="J10" s="125">
        <f t="shared" si="0"/>
        <v>0</v>
      </c>
    </row>
    <row r="11" spans="1:10" x14ac:dyDescent="0.3">
      <c r="A11" s="59"/>
      <c r="B11" s="62">
        <v>3</v>
      </c>
      <c r="C11" s="70" t="s">
        <v>73</v>
      </c>
      <c r="D11" s="13"/>
      <c r="E11" s="13"/>
      <c r="F11" s="71"/>
      <c r="G11" s="108">
        <v>17</v>
      </c>
      <c r="H11" s="115" t="s">
        <v>16</v>
      </c>
      <c r="I11" s="121"/>
      <c r="J11" s="125">
        <f t="shared" si="0"/>
        <v>0</v>
      </c>
    </row>
    <row r="12" spans="1:10" x14ac:dyDescent="0.3">
      <c r="A12" s="59"/>
      <c r="B12" s="62"/>
      <c r="C12" s="72" t="s">
        <v>74</v>
      </c>
      <c r="D12" s="13"/>
      <c r="E12" s="13"/>
      <c r="F12" s="71"/>
      <c r="G12" s="108"/>
      <c r="H12" s="115"/>
      <c r="I12" s="121"/>
      <c r="J12" s="125"/>
    </row>
    <row r="13" spans="1:10" x14ac:dyDescent="0.3">
      <c r="A13" s="59"/>
      <c r="B13" s="62">
        <v>4</v>
      </c>
      <c r="C13" s="70" t="s">
        <v>69</v>
      </c>
      <c r="D13" s="13"/>
      <c r="E13" s="13"/>
      <c r="F13" s="71"/>
      <c r="G13" s="108">
        <v>80</v>
      </c>
      <c r="H13" s="115" t="s">
        <v>10</v>
      </c>
      <c r="I13" s="121"/>
      <c r="J13" s="125">
        <f t="shared" si="0"/>
        <v>0</v>
      </c>
    </row>
    <row r="14" spans="1:10" x14ac:dyDescent="0.3">
      <c r="A14" s="59"/>
      <c r="B14" s="62"/>
      <c r="C14" s="72" t="s">
        <v>75</v>
      </c>
      <c r="D14" s="13"/>
      <c r="E14" s="13"/>
      <c r="F14" s="71"/>
      <c r="G14" s="108"/>
      <c r="H14" s="115"/>
      <c r="I14" s="121"/>
      <c r="J14" s="125"/>
    </row>
    <row r="15" spans="1:10" x14ac:dyDescent="0.3">
      <c r="A15" s="60"/>
      <c r="B15" s="62">
        <v>5</v>
      </c>
      <c r="C15" s="73" t="s">
        <v>71</v>
      </c>
      <c r="D15" s="19"/>
      <c r="E15" s="20"/>
      <c r="F15" s="74"/>
      <c r="G15" s="107">
        <v>60</v>
      </c>
      <c r="H15" s="61" t="s">
        <v>16</v>
      </c>
      <c r="I15" s="121"/>
      <c r="J15" s="125">
        <f t="shared" si="0"/>
        <v>0</v>
      </c>
    </row>
    <row r="16" spans="1:10" x14ac:dyDescent="0.3">
      <c r="A16" s="60"/>
      <c r="B16" s="63">
        <v>6</v>
      </c>
      <c r="C16" s="75" t="s">
        <v>60</v>
      </c>
      <c r="D16" s="24"/>
      <c r="E16" s="24"/>
      <c r="F16" s="76"/>
      <c r="G16" s="109">
        <v>1</v>
      </c>
      <c r="H16" s="116" t="s">
        <v>11</v>
      </c>
      <c r="I16" s="122">
        <v>85000</v>
      </c>
      <c r="J16" s="126">
        <f>G16*(I16)</f>
        <v>85000</v>
      </c>
    </row>
    <row r="17" spans="1:10" x14ac:dyDescent="0.3">
      <c r="A17" s="60"/>
      <c r="B17" s="63">
        <v>7</v>
      </c>
      <c r="C17" s="77" t="s">
        <v>63</v>
      </c>
      <c r="D17" s="25"/>
      <c r="E17" s="25"/>
      <c r="F17" s="78"/>
      <c r="G17" s="110">
        <f>G9</f>
        <v>2445</v>
      </c>
      <c r="H17" s="117" t="s">
        <v>12</v>
      </c>
      <c r="I17" s="120"/>
      <c r="J17" s="125">
        <f t="shared" ref="J17:J19" si="1">G17*(I17)</f>
        <v>0</v>
      </c>
    </row>
    <row r="18" spans="1:10" x14ac:dyDescent="0.3">
      <c r="A18" s="60"/>
      <c r="B18" s="63">
        <v>8</v>
      </c>
      <c r="C18" s="77" t="s">
        <v>13</v>
      </c>
      <c r="D18" s="25"/>
      <c r="E18" s="25"/>
      <c r="F18" s="78"/>
      <c r="G18" s="110">
        <f>G17</f>
        <v>2445</v>
      </c>
      <c r="H18" s="117" t="s">
        <v>12</v>
      </c>
      <c r="I18" s="120"/>
      <c r="J18" s="125">
        <f t="shared" si="1"/>
        <v>0</v>
      </c>
    </row>
    <row r="19" spans="1:10" x14ac:dyDescent="0.3">
      <c r="A19" s="60"/>
      <c r="B19" s="63">
        <v>9</v>
      </c>
      <c r="C19" s="77" t="s">
        <v>14</v>
      </c>
      <c r="D19" s="25"/>
      <c r="E19" s="25"/>
      <c r="F19" s="78"/>
      <c r="G19" s="111">
        <v>1</v>
      </c>
      <c r="H19" s="63" t="s">
        <v>67</v>
      </c>
      <c r="I19" s="121"/>
      <c r="J19" s="125">
        <f t="shared" si="1"/>
        <v>0</v>
      </c>
    </row>
    <row r="20" spans="1:10" x14ac:dyDescent="0.3">
      <c r="A20" s="60"/>
      <c r="B20" s="63">
        <v>10</v>
      </c>
      <c r="C20" s="75" t="s">
        <v>59</v>
      </c>
      <c r="D20" s="24"/>
      <c r="E20" s="24"/>
      <c r="F20" s="76"/>
      <c r="G20" s="109">
        <v>1</v>
      </c>
      <c r="H20" s="116" t="s">
        <v>11</v>
      </c>
      <c r="I20" s="122">
        <v>500000</v>
      </c>
      <c r="J20" s="126">
        <f>G20*(I20)</f>
        <v>500000</v>
      </c>
    </row>
    <row r="21" spans="1:10" x14ac:dyDescent="0.3">
      <c r="A21" s="60"/>
      <c r="B21" s="64">
        <v>11</v>
      </c>
      <c r="C21" s="79" t="s">
        <v>82</v>
      </c>
      <c r="D21" s="26"/>
      <c r="E21" s="26"/>
      <c r="F21" s="80"/>
      <c r="G21" s="112">
        <f>2.5*4</f>
        <v>10</v>
      </c>
      <c r="H21" s="118" t="s">
        <v>16</v>
      </c>
      <c r="I21" s="121"/>
      <c r="J21" s="127">
        <f t="shared" ref="J21:J22" si="2">G21*(I21)</f>
        <v>0</v>
      </c>
    </row>
    <row r="22" spans="1:10" x14ac:dyDescent="0.3">
      <c r="A22" s="60"/>
      <c r="B22" s="64">
        <v>12</v>
      </c>
      <c r="C22" s="79" t="s">
        <v>83</v>
      </c>
      <c r="D22" s="26"/>
      <c r="E22" s="26"/>
      <c r="F22" s="80"/>
      <c r="G22" s="112">
        <v>1</v>
      </c>
      <c r="H22" s="118" t="s">
        <v>16</v>
      </c>
      <c r="I22" s="121"/>
      <c r="J22" s="127">
        <f t="shared" si="2"/>
        <v>0</v>
      </c>
    </row>
    <row r="23" spans="1:10" x14ac:dyDescent="0.3">
      <c r="A23" s="60"/>
      <c r="B23" s="65"/>
      <c r="C23" s="81" t="s">
        <v>15</v>
      </c>
      <c r="D23" s="82"/>
      <c r="E23" s="82"/>
      <c r="F23" s="83"/>
      <c r="G23" s="113"/>
      <c r="H23" s="119"/>
      <c r="I23" s="123"/>
      <c r="J23" s="128"/>
    </row>
    <row r="24" spans="1:10" x14ac:dyDescent="0.3">
      <c r="A24" s="66"/>
      <c r="B24" s="64">
        <v>13</v>
      </c>
      <c r="C24" s="84" t="s">
        <v>96</v>
      </c>
      <c r="D24" s="28"/>
      <c r="E24" s="28"/>
      <c r="F24" s="85"/>
      <c r="G24" s="112">
        <v>354</v>
      </c>
      <c r="H24" s="64" t="s">
        <v>16</v>
      </c>
      <c r="I24" s="124"/>
      <c r="J24" s="129">
        <f t="shared" ref="J24" si="3">G24*(I24)</f>
        <v>0</v>
      </c>
    </row>
    <row r="25" spans="1:10" x14ac:dyDescent="0.3">
      <c r="A25" s="132"/>
      <c r="B25" s="133"/>
      <c r="C25" s="134" t="s">
        <v>17</v>
      </c>
      <c r="D25" s="135" t="s">
        <v>18</v>
      </c>
      <c r="E25" s="136"/>
      <c r="F25" s="137"/>
      <c r="G25" s="138"/>
      <c r="H25" s="139"/>
      <c r="I25" s="140"/>
      <c r="J25" s="171">
        <f>SUM(J9:J24)</f>
        <v>585000</v>
      </c>
    </row>
    <row r="26" spans="1:10" x14ac:dyDescent="0.3">
      <c r="A26" s="130" t="s">
        <v>19</v>
      </c>
      <c r="B26" s="131"/>
      <c r="C26" s="141" t="s">
        <v>92</v>
      </c>
      <c r="D26" s="142"/>
      <c r="E26" s="143"/>
      <c r="F26" s="143"/>
      <c r="G26" s="144"/>
      <c r="H26" s="145"/>
      <c r="I26" s="56"/>
      <c r="J26" s="57"/>
    </row>
    <row r="27" spans="1:10" x14ac:dyDescent="0.3">
      <c r="A27" s="146"/>
      <c r="B27" s="63">
        <v>14</v>
      </c>
      <c r="C27" s="77" t="s">
        <v>77</v>
      </c>
      <c r="D27" s="25"/>
      <c r="E27" s="25"/>
      <c r="F27" s="78"/>
      <c r="G27" s="110">
        <v>1</v>
      </c>
      <c r="H27" s="117" t="s">
        <v>67</v>
      </c>
      <c r="I27" s="120"/>
      <c r="J27" s="95">
        <f t="shared" ref="J27:J35" si="4">G27*(I27)</f>
        <v>0</v>
      </c>
    </row>
    <row r="28" spans="1:10" x14ac:dyDescent="0.3">
      <c r="A28" s="147"/>
      <c r="B28" s="64">
        <v>15</v>
      </c>
      <c r="C28" s="79" t="s">
        <v>76</v>
      </c>
      <c r="D28" s="26"/>
      <c r="E28" s="26"/>
      <c r="F28" s="80"/>
      <c r="G28" s="112">
        <v>30</v>
      </c>
      <c r="H28" s="118" t="s">
        <v>16</v>
      </c>
      <c r="I28" s="124"/>
      <c r="J28" s="95">
        <f t="shared" si="4"/>
        <v>0</v>
      </c>
    </row>
    <row r="29" spans="1:10" x14ac:dyDescent="0.3">
      <c r="A29" s="147"/>
      <c r="B29" s="64">
        <v>16</v>
      </c>
      <c r="C29" s="79" t="s">
        <v>78</v>
      </c>
      <c r="D29" s="26"/>
      <c r="E29" s="26"/>
      <c r="F29" s="80"/>
      <c r="G29" s="112">
        <f>30*5</f>
        <v>150</v>
      </c>
      <c r="H29" s="118" t="s">
        <v>16</v>
      </c>
      <c r="I29" s="124"/>
      <c r="J29" s="95">
        <f t="shared" si="4"/>
        <v>0</v>
      </c>
    </row>
    <row r="30" spans="1:10" x14ac:dyDescent="0.3">
      <c r="A30" s="147"/>
      <c r="B30" s="64">
        <v>17</v>
      </c>
      <c r="C30" s="79" t="s">
        <v>79</v>
      </c>
      <c r="D30" s="26"/>
      <c r="E30" s="26"/>
      <c r="F30" s="80"/>
      <c r="G30" s="112">
        <v>150</v>
      </c>
      <c r="H30" s="118" t="s">
        <v>16</v>
      </c>
      <c r="I30" s="124"/>
      <c r="J30" s="95">
        <f t="shared" si="4"/>
        <v>0</v>
      </c>
    </row>
    <row r="31" spans="1:10" x14ac:dyDescent="0.3">
      <c r="A31" s="147"/>
      <c r="B31" s="64">
        <v>18</v>
      </c>
      <c r="C31" s="79" t="s">
        <v>80</v>
      </c>
      <c r="D31" s="26"/>
      <c r="E31" s="26"/>
      <c r="F31" s="80"/>
      <c r="G31" s="112">
        <v>10</v>
      </c>
      <c r="H31" s="118" t="s">
        <v>16</v>
      </c>
      <c r="I31" s="124"/>
      <c r="J31" s="95">
        <f t="shared" si="4"/>
        <v>0</v>
      </c>
    </row>
    <row r="32" spans="1:10" x14ac:dyDescent="0.3">
      <c r="A32" s="147"/>
      <c r="B32" s="64">
        <v>19</v>
      </c>
      <c r="C32" s="79" t="s">
        <v>81</v>
      </c>
      <c r="D32" s="26"/>
      <c r="E32" s="26"/>
      <c r="F32" s="80"/>
      <c r="G32" s="112">
        <v>150</v>
      </c>
      <c r="H32" s="118" t="s">
        <v>16</v>
      </c>
      <c r="I32" s="124"/>
      <c r="J32" s="95">
        <f t="shared" si="4"/>
        <v>0</v>
      </c>
    </row>
    <row r="33" spans="1:11" x14ac:dyDescent="0.3">
      <c r="A33" s="147"/>
      <c r="B33" s="64">
        <v>20</v>
      </c>
      <c r="C33" s="79" t="s">
        <v>51</v>
      </c>
      <c r="D33" s="26"/>
      <c r="E33" s="26"/>
      <c r="F33" s="80"/>
      <c r="G33" s="111">
        <v>1</v>
      </c>
      <c r="H33" s="63" t="s">
        <v>67</v>
      </c>
      <c r="I33" s="121"/>
      <c r="J33" s="95">
        <f t="shared" si="4"/>
        <v>0</v>
      </c>
    </row>
    <row r="34" spans="1:11" x14ac:dyDescent="0.3">
      <c r="A34" s="147"/>
      <c r="B34" s="64">
        <v>21</v>
      </c>
      <c r="C34" s="79" t="s">
        <v>82</v>
      </c>
      <c r="D34" s="26"/>
      <c r="E34" s="26"/>
      <c r="F34" s="80"/>
      <c r="G34" s="112">
        <f>2.5*4</f>
        <v>10</v>
      </c>
      <c r="H34" s="118" t="s">
        <v>16</v>
      </c>
      <c r="I34" s="124"/>
      <c r="J34" s="95">
        <f t="shared" si="4"/>
        <v>0</v>
      </c>
    </row>
    <row r="35" spans="1:11" x14ac:dyDescent="0.3">
      <c r="A35" s="148"/>
      <c r="B35" s="64">
        <v>22</v>
      </c>
      <c r="C35" s="79" t="s">
        <v>83</v>
      </c>
      <c r="D35" s="26"/>
      <c r="E35" s="26"/>
      <c r="F35" s="80"/>
      <c r="G35" s="112">
        <v>1</v>
      </c>
      <c r="H35" s="118" t="s">
        <v>16</v>
      </c>
      <c r="I35" s="124"/>
      <c r="J35" s="95">
        <f t="shared" si="4"/>
        <v>0</v>
      </c>
    </row>
    <row r="36" spans="1:11" x14ac:dyDescent="0.3">
      <c r="A36" s="149"/>
      <c r="B36" s="23"/>
      <c r="C36" s="134" t="s">
        <v>24</v>
      </c>
      <c r="D36" s="135" t="s">
        <v>18</v>
      </c>
      <c r="E36" s="136"/>
      <c r="F36" s="137"/>
      <c r="G36" s="138"/>
      <c r="H36" s="139"/>
      <c r="I36" s="140"/>
      <c r="J36" s="171">
        <f>SUM(J27:J35)</f>
        <v>0</v>
      </c>
      <c r="K36" s="21"/>
    </row>
    <row r="37" spans="1:11" x14ac:dyDescent="0.3">
      <c r="A37" s="86" t="s">
        <v>25</v>
      </c>
      <c r="B37" s="87"/>
      <c r="C37" s="141" t="s">
        <v>20</v>
      </c>
      <c r="D37" s="142"/>
      <c r="E37" s="142"/>
      <c r="F37" s="142"/>
      <c r="G37" s="152"/>
      <c r="H37" s="133"/>
      <c r="I37" s="153"/>
      <c r="J37" s="96"/>
    </row>
    <row r="38" spans="1:11" x14ac:dyDescent="0.3">
      <c r="A38" s="150"/>
      <c r="B38" s="63">
        <v>23</v>
      </c>
      <c r="C38" s="77" t="s">
        <v>62</v>
      </c>
      <c r="D38" s="25"/>
      <c r="E38" s="25"/>
      <c r="F38" s="78"/>
      <c r="G38" s="110">
        <v>354</v>
      </c>
      <c r="H38" s="63" t="s">
        <v>21</v>
      </c>
      <c r="I38" s="120"/>
      <c r="J38" s="125">
        <f t="shared" ref="J38" si="5">G38*(I38)</f>
        <v>0</v>
      </c>
    </row>
    <row r="39" spans="1:11" x14ac:dyDescent="0.3">
      <c r="A39" s="151"/>
      <c r="B39" s="63">
        <v>24</v>
      </c>
      <c r="C39" s="77" t="s">
        <v>22</v>
      </c>
      <c r="D39" s="25"/>
      <c r="E39" s="25"/>
      <c r="F39" s="78"/>
      <c r="G39" s="154">
        <v>125</v>
      </c>
      <c r="H39" s="155" t="s">
        <v>23</v>
      </c>
      <c r="I39" s="120"/>
      <c r="J39" s="125">
        <f>G39*(I39)</f>
        <v>0</v>
      </c>
    </row>
    <row r="40" spans="1:11" x14ac:dyDescent="0.3">
      <c r="A40" s="156"/>
      <c r="B40" s="133"/>
      <c r="C40" s="134" t="s">
        <v>30</v>
      </c>
      <c r="D40" s="135" t="s">
        <v>18</v>
      </c>
      <c r="E40" s="136"/>
      <c r="F40" s="137"/>
      <c r="G40" s="138"/>
      <c r="H40" s="139"/>
      <c r="I40" s="140"/>
      <c r="J40" s="171">
        <f>SUM(J38:J39)</f>
        <v>0</v>
      </c>
    </row>
    <row r="41" spans="1:11" x14ac:dyDescent="0.3">
      <c r="A41" s="86" t="s">
        <v>31</v>
      </c>
      <c r="B41" s="157"/>
      <c r="C41" s="158" t="s">
        <v>26</v>
      </c>
      <c r="D41" s="142"/>
      <c r="E41" s="142"/>
      <c r="F41" s="142"/>
      <c r="G41" s="152"/>
      <c r="H41" s="133"/>
      <c r="I41" s="153"/>
      <c r="J41" s="96"/>
    </row>
    <row r="42" spans="1:11" x14ac:dyDescent="0.3">
      <c r="A42" s="159"/>
      <c r="B42" s="155">
        <v>25</v>
      </c>
      <c r="C42" s="162" t="s">
        <v>27</v>
      </c>
      <c r="D42" s="34"/>
      <c r="E42" s="34"/>
      <c r="F42" s="163"/>
      <c r="G42" s="165">
        <v>55</v>
      </c>
      <c r="H42" s="155" t="s">
        <v>16</v>
      </c>
      <c r="I42" s="121"/>
      <c r="J42" s="95">
        <f t="shared" ref="J42:J45" si="6">G42*(I42)</f>
        <v>0</v>
      </c>
    </row>
    <row r="43" spans="1:11" x14ac:dyDescent="0.3">
      <c r="A43" s="160"/>
      <c r="B43" s="155">
        <v>26</v>
      </c>
      <c r="C43" s="164" t="s">
        <v>28</v>
      </c>
      <c r="D43" s="34"/>
      <c r="E43" s="34"/>
      <c r="F43" s="163"/>
      <c r="G43" s="165">
        <v>55</v>
      </c>
      <c r="H43" s="155" t="s">
        <v>16</v>
      </c>
      <c r="I43" s="121"/>
      <c r="J43" s="96">
        <f t="shared" si="6"/>
        <v>0</v>
      </c>
    </row>
    <row r="44" spans="1:11" x14ac:dyDescent="0.3">
      <c r="A44" s="160"/>
      <c r="B44" s="155">
        <v>27</v>
      </c>
      <c r="C44" s="164" t="s">
        <v>84</v>
      </c>
      <c r="D44" s="34"/>
      <c r="E44" s="34"/>
      <c r="F44" s="163"/>
      <c r="G44" s="165">
        <v>1</v>
      </c>
      <c r="H44" s="155" t="s">
        <v>67</v>
      </c>
      <c r="I44" s="121"/>
      <c r="J44" s="96">
        <f t="shared" si="6"/>
        <v>0</v>
      </c>
    </row>
    <row r="45" spans="1:11" x14ac:dyDescent="0.3">
      <c r="A45" s="161"/>
      <c r="B45" s="155">
        <v>28</v>
      </c>
      <c r="C45" s="162" t="s">
        <v>29</v>
      </c>
      <c r="D45" s="34"/>
      <c r="E45" s="34"/>
      <c r="F45" s="163"/>
      <c r="G45" s="111">
        <v>1</v>
      </c>
      <c r="H45" s="63" t="s">
        <v>67</v>
      </c>
      <c r="I45" s="121"/>
      <c r="J45" s="96">
        <f t="shared" si="6"/>
        <v>0</v>
      </c>
    </row>
    <row r="46" spans="1:11" x14ac:dyDescent="0.3">
      <c r="A46" s="149"/>
      <c r="B46" s="133"/>
      <c r="C46" s="134" t="s">
        <v>35</v>
      </c>
      <c r="D46" s="135" t="s">
        <v>18</v>
      </c>
      <c r="E46" s="136"/>
      <c r="F46" s="137"/>
      <c r="G46" s="138"/>
      <c r="H46" s="139"/>
      <c r="I46" s="140"/>
      <c r="J46" s="171">
        <f>SUM(J42:J45)</f>
        <v>0</v>
      </c>
    </row>
    <row r="47" spans="1:11" x14ac:dyDescent="0.3">
      <c r="A47" s="86" t="s">
        <v>36</v>
      </c>
      <c r="B47" s="87"/>
      <c r="C47" s="158" t="s">
        <v>32</v>
      </c>
      <c r="D47" s="142"/>
      <c r="E47" s="142"/>
      <c r="F47" s="142"/>
      <c r="G47" s="152"/>
      <c r="H47" s="133"/>
      <c r="I47" s="153"/>
      <c r="J47" s="96"/>
    </row>
    <row r="48" spans="1:11" x14ac:dyDescent="0.3">
      <c r="A48" s="159"/>
      <c r="B48" s="155">
        <v>29</v>
      </c>
      <c r="C48" s="162" t="s">
        <v>85</v>
      </c>
      <c r="D48" s="34"/>
      <c r="E48" s="34"/>
      <c r="F48" s="163"/>
      <c r="G48" s="165">
        <v>17700</v>
      </c>
      <c r="H48" s="155" t="s">
        <v>12</v>
      </c>
      <c r="I48" s="121"/>
      <c r="J48" s="95">
        <f>G48*(I48)</f>
        <v>0</v>
      </c>
    </row>
    <row r="49" spans="1:12" x14ac:dyDescent="0.3">
      <c r="A49" s="160"/>
      <c r="B49" s="166">
        <v>30</v>
      </c>
      <c r="C49" s="167" t="s">
        <v>65</v>
      </c>
      <c r="D49" s="33"/>
      <c r="E49" s="33"/>
      <c r="F49" s="168"/>
      <c r="G49" s="169">
        <v>900</v>
      </c>
      <c r="H49" s="166" t="s">
        <v>66</v>
      </c>
      <c r="I49" s="170"/>
      <c r="J49" s="95">
        <f>G49*(I49)</f>
        <v>0</v>
      </c>
    </row>
    <row r="50" spans="1:12" x14ac:dyDescent="0.3">
      <c r="A50" s="160"/>
      <c r="B50" s="166">
        <v>31</v>
      </c>
      <c r="C50" s="162" t="s">
        <v>33</v>
      </c>
      <c r="D50" s="34"/>
      <c r="E50" s="34"/>
      <c r="F50" s="163"/>
      <c r="G50" s="165">
        <v>1</v>
      </c>
      <c r="H50" s="155" t="s">
        <v>16</v>
      </c>
      <c r="I50" s="121"/>
      <c r="J50" s="96">
        <f>G50*(I50)</f>
        <v>0</v>
      </c>
    </row>
    <row r="51" spans="1:12" x14ac:dyDescent="0.3">
      <c r="A51" s="161"/>
      <c r="B51" s="166">
        <v>32</v>
      </c>
      <c r="C51" s="162" t="s">
        <v>34</v>
      </c>
      <c r="D51" s="34"/>
      <c r="E51" s="34"/>
      <c r="F51" s="163"/>
      <c r="G51" s="111">
        <v>1</v>
      </c>
      <c r="H51" s="63" t="s">
        <v>67</v>
      </c>
      <c r="I51" s="121"/>
      <c r="J51" s="96">
        <f>G51*(I51)</f>
        <v>0</v>
      </c>
    </row>
    <row r="52" spans="1:12" x14ac:dyDescent="0.3">
      <c r="A52" s="149"/>
      <c r="B52" s="133"/>
      <c r="C52" s="134" t="s">
        <v>52</v>
      </c>
      <c r="D52" s="135" t="s">
        <v>18</v>
      </c>
      <c r="E52" s="136"/>
      <c r="F52" s="137"/>
      <c r="G52" s="138"/>
      <c r="H52" s="139"/>
      <c r="I52" s="172"/>
      <c r="J52" s="171">
        <f>SUM(J48:J51)</f>
        <v>0</v>
      </c>
      <c r="L52" s="21"/>
    </row>
    <row r="53" spans="1:12" x14ac:dyDescent="0.3">
      <c r="A53" s="86" t="s">
        <v>87</v>
      </c>
      <c r="B53" s="87"/>
      <c r="C53" s="141" t="s">
        <v>89</v>
      </c>
      <c r="D53" s="142"/>
      <c r="E53" s="142"/>
      <c r="F53" s="142"/>
      <c r="G53" s="152"/>
      <c r="H53" s="133"/>
      <c r="I53" s="153"/>
      <c r="J53" s="96"/>
    </row>
    <row r="54" spans="1:12" x14ac:dyDescent="0.3">
      <c r="A54" s="150"/>
      <c r="B54" s="63">
        <v>33</v>
      </c>
      <c r="C54" s="77" t="s">
        <v>90</v>
      </c>
      <c r="D54" s="25"/>
      <c r="E54" s="25"/>
      <c r="F54" s="78"/>
      <c r="G54" s="110">
        <v>1</v>
      </c>
      <c r="H54" s="63" t="s">
        <v>67</v>
      </c>
      <c r="I54" s="120"/>
      <c r="J54" s="95">
        <f t="shared" ref="J54" si="7">G54*(I54)</f>
        <v>0</v>
      </c>
    </row>
    <row r="55" spans="1:12" x14ac:dyDescent="0.3">
      <c r="A55" s="151"/>
      <c r="B55" s="63">
        <v>34</v>
      </c>
      <c r="C55" s="77" t="s">
        <v>91</v>
      </c>
      <c r="D55" s="25"/>
      <c r="E55" s="25"/>
      <c r="F55" s="78"/>
      <c r="G55" s="154">
        <v>1</v>
      </c>
      <c r="H55" s="155" t="s">
        <v>67</v>
      </c>
      <c r="I55" s="120"/>
      <c r="J55" s="96">
        <f>G55*(I55)</f>
        <v>0</v>
      </c>
    </row>
    <row r="56" spans="1:12" x14ac:dyDescent="0.3">
      <c r="A56" s="156"/>
      <c r="B56" s="133"/>
      <c r="C56" s="134" t="s">
        <v>88</v>
      </c>
      <c r="D56" s="135" t="s">
        <v>18</v>
      </c>
      <c r="E56" s="136"/>
      <c r="F56" s="137"/>
      <c r="G56" s="138"/>
      <c r="H56" s="139"/>
      <c r="I56" s="140"/>
      <c r="J56" s="171">
        <f>SUM(J54:J55)</f>
        <v>0</v>
      </c>
    </row>
    <row r="57" spans="1:12" x14ac:dyDescent="0.3">
      <c r="A57" s="86" t="s">
        <v>93</v>
      </c>
      <c r="B57" s="87"/>
      <c r="C57" s="158" t="s">
        <v>37</v>
      </c>
      <c r="D57" s="142"/>
      <c r="E57" s="142"/>
      <c r="F57" s="142"/>
      <c r="G57" s="22"/>
      <c r="H57" s="133"/>
      <c r="I57" s="153"/>
      <c r="J57" s="173"/>
    </row>
    <row r="58" spans="1:12" x14ac:dyDescent="0.3">
      <c r="A58" s="159"/>
      <c r="B58" s="63">
        <v>35</v>
      </c>
      <c r="C58" s="174" t="s">
        <v>38</v>
      </c>
      <c r="D58" s="25"/>
      <c r="E58" s="25"/>
      <c r="F58" s="78"/>
      <c r="G58" s="110">
        <v>56</v>
      </c>
      <c r="H58" s="63" t="s">
        <v>39</v>
      </c>
      <c r="I58" s="120"/>
      <c r="J58" s="125">
        <f t="shared" ref="J58:J72" si="8">G58*(I58)</f>
        <v>0</v>
      </c>
    </row>
    <row r="59" spans="1:12" x14ac:dyDescent="0.3">
      <c r="A59" s="160"/>
      <c r="B59" s="64">
        <v>36</v>
      </c>
      <c r="C59" s="84" t="s">
        <v>72</v>
      </c>
      <c r="D59" s="26"/>
      <c r="E59" s="26"/>
      <c r="F59" s="80"/>
      <c r="G59" s="112">
        <f>121/2</f>
        <v>60.5</v>
      </c>
      <c r="H59" s="64" t="s">
        <v>16</v>
      </c>
      <c r="I59" s="124"/>
      <c r="J59" s="129">
        <f t="shared" si="8"/>
        <v>0</v>
      </c>
    </row>
    <row r="60" spans="1:12" x14ac:dyDescent="0.3">
      <c r="A60" s="160"/>
      <c r="B60" s="64">
        <v>37</v>
      </c>
      <c r="C60" s="77" t="s">
        <v>40</v>
      </c>
      <c r="D60" s="25"/>
      <c r="E60" s="25"/>
      <c r="F60" s="78"/>
      <c r="G60" s="110">
        <v>56</v>
      </c>
      <c r="H60" s="63" t="s">
        <v>39</v>
      </c>
      <c r="I60" s="124"/>
      <c r="J60" s="125">
        <f t="shared" si="8"/>
        <v>0</v>
      </c>
    </row>
    <row r="61" spans="1:12" x14ac:dyDescent="0.3">
      <c r="A61" s="160"/>
      <c r="B61" s="64">
        <v>38</v>
      </c>
      <c r="C61" s="77" t="s">
        <v>41</v>
      </c>
      <c r="D61" s="25"/>
      <c r="E61" s="25"/>
      <c r="F61" s="78"/>
      <c r="G61" s="110">
        <v>24</v>
      </c>
      <c r="H61" s="63" t="s">
        <v>39</v>
      </c>
      <c r="I61" s="124"/>
      <c r="J61" s="125">
        <f t="shared" si="8"/>
        <v>0</v>
      </c>
    </row>
    <row r="62" spans="1:12" x14ac:dyDescent="0.3">
      <c r="A62" s="160"/>
      <c r="B62" s="64">
        <v>39</v>
      </c>
      <c r="C62" s="162" t="s">
        <v>42</v>
      </c>
      <c r="D62" s="34"/>
      <c r="E62" s="34"/>
      <c r="F62" s="163"/>
      <c r="G62" s="165">
        <v>1</v>
      </c>
      <c r="H62" s="155" t="s">
        <v>16</v>
      </c>
      <c r="I62" s="120"/>
      <c r="J62" s="125">
        <f t="shared" si="8"/>
        <v>0</v>
      </c>
    </row>
    <row r="63" spans="1:12" x14ac:dyDescent="0.3">
      <c r="A63" s="160"/>
      <c r="B63" s="64">
        <v>40</v>
      </c>
      <c r="C63" s="175" t="s">
        <v>43</v>
      </c>
      <c r="D63" s="34"/>
      <c r="E63" s="34"/>
      <c r="F63" s="163"/>
      <c r="G63" s="165">
        <v>1</v>
      </c>
      <c r="H63" s="155" t="s">
        <v>16</v>
      </c>
      <c r="I63" s="120"/>
      <c r="J63" s="125">
        <f t="shared" si="8"/>
        <v>0</v>
      </c>
    </row>
    <row r="64" spans="1:12" x14ac:dyDescent="0.3">
      <c r="A64" s="160"/>
      <c r="B64" s="64">
        <v>41</v>
      </c>
      <c r="C64" s="164" t="s">
        <v>44</v>
      </c>
      <c r="D64" s="34"/>
      <c r="E64" s="34"/>
      <c r="F64" s="163"/>
      <c r="G64" s="165">
        <v>1</v>
      </c>
      <c r="H64" s="155" t="s">
        <v>45</v>
      </c>
      <c r="I64" s="120"/>
      <c r="J64" s="125">
        <f t="shared" si="8"/>
        <v>0</v>
      </c>
    </row>
    <row r="65" spans="1:10" x14ac:dyDescent="0.3">
      <c r="A65" s="160"/>
      <c r="B65" s="64">
        <v>42</v>
      </c>
      <c r="C65" s="174" t="s">
        <v>46</v>
      </c>
      <c r="D65" s="25"/>
      <c r="E65" s="25"/>
      <c r="F65" s="78"/>
      <c r="G65" s="110">
        <v>210</v>
      </c>
      <c r="H65" s="63" t="s">
        <v>39</v>
      </c>
      <c r="I65" s="124"/>
      <c r="J65" s="125">
        <f t="shared" si="8"/>
        <v>0</v>
      </c>
    </row>
    <row r="66" spans="1:10" x14ac:dyDescent="0.3">
      <c r="A66" s="160"/>
      <c r="B66" s="64">
        <v>43</v>
      </c>
      <c r="C66" s="174" t="s">
        <v>47</v>
      </c>
      <c r="D66" s="25"/>
      <c r="E66" s="25"/>
      <c r="F66" s="78"/>
      <c r="G66" s="110">
        <v>210</v>
      </c>
      <c r="H66" s="63" t="s">
        <v>39</v>
      </c>
      <c r="I66" s="124"/>
      <c r="J66" s="125">
        <f t="shared" si="8"/>
        <v>0</v>
      </c>
    </row>
    <row r="67" spans="1:10" x14ac:dyDescent="0.3">
      <c r="A67" s="160"/>
      <c r="B67" s="64">
        <v>44</v>
      </c>
      <c r="C67" s="77" t="s">
        <v>48</v>
      </c>
      <c r="D67" s="25"/>
      <c r="E67" s="25"/>
      <c r="F67" s="78"/>
      <c r="G67" s="110">
        <v>350</v>
      </c>
      <c r="H67" s="63" t="s">
        <v>39</v>
      </c>
      <c r="I67" s="124"/>
      <c r="J67" s="125">
        <f t="shared" si="8"/>
        <v>0</v>
      </c>
    </row>
    <row r="68" spans="1:10" x14ac:dyDescent="0.3">
      <c r="A68" s="160"/>
      <c r="B68" s="64">
        <v>45</v>
      </c>
      <c r="C68" s="77" t="s">
        <v>49</v>
      </c>
      <c r="D68" s="25"/>
      <c r="E68" s="25"/>
      <c r="F68" s="78"/>
      <c r="G68" s="110">
        <v>16</v>
      </c>
      <c r="H68" s="63" t="s">
        <v>39</v>
      </c>
      <c r="I68" s="124"/>
      <c r="J68" s="125">
        <f t="shared" si="8"/>
        <v>0</v>
      </c>
    </row>
    <row r="69" spans="1:10" x14ac:dyDescent="0.3">
      <c r="A69" s="160"/>
      <c r="B69" s="64">
        <v>46</v>
      </c>
      <c r="C69" s="77" t="s">
        <v>50</v>
      </c>
      <c r="D69" s="25"/>
      <c r="E69" s="25"/>
      <c r="F69" s="78"/>
      <c r="G69" s="110">
        <v>250</v>
      </c>
      <c r="H69" s="63" t="s">
        <v>39</v>
      </c>
      <c r="I69" s="124"/>
      <c r="J69" s="125">
        <f t="shared" si="8"/>
        <v>0</v>
      </c>
    </row>
    <row r="70" spans="1:10" x14ac:dyDescent="0.3">
      <c r="A70" s="160"/>
      <c r="B70" s="64">
        <v>47</v>
      </c>
      <c r="C70" s="77" t="s">
        <v>51</v>
      </c>
      <c r="D70" s="25"/>
      <c r="E70" s="25"/>
      <c r="F70" s="78"/>
      <c r="G70" s="110">
        <v>1</v>
      </c>
      <c r="H70" s="63" t="s">
        <v>45</v>
      </c>
      <c r="I70" s="120"/>
      <c r="J70" s="125">
        <f t="shared" si="8"/>
        <v>0</v>
      </c>
    </row>
    <row r="71" spans="1:10" x14ac:dyDescent="0.3">
      <c r="A71" s="160"/>
      <c r="B71" s="64">
        <v>48</v>
      </c>
      <c r="C71" s="174" t="s">
        <v>64</v>
      </c>
      <c r="D71" s="25"/>
      <c r="E71" s="25"/>
      <c r="F71" s="78"/>
      <c r="G71" s="110">
        <v>2</v>
      </c>
      <c r="H71" s="63" t="s">
        <v>45</v>
      </c>
      <c r="I71" s="120"/>
      <c r="J71" s="125">
        <f t="shared" ref="J71" si="9">G71*(I71)</f>
        <v>0</v>
      </c>
    </row>
    <row r="72" spans="1:10" x14ac:dyDescent="0.3">
      <c r="A72" s="161"/>
      <c r="B72" s="64">
        <v>49</v>
      </c>
      <c r="C72" s="174" t="s">
        <v>86</v>
      </c>
      <c r="D72" s="25"/>
      <c r="E72" s="25"/>
      <c r="F72" s="78"/>
      <c r="G72" s="110">
        <v>1</v>
      </c>
      <c r="H72" s="63" t="s">
        <v>45</v>
      </c>
      <c r="I72" s="120"/>
      <c r="J72" s="125">
        <f t="shared" si="8"/>
        <v>0</v>
      </c>
    </row>
    <row r="73" spans="1:10" x14ac:dyDescent="0.3">
      <c r="A73" s="149"/>
      <c r="B73" s="133"/>
      <c r="C73" s="134" t="s">
        <v>88</v>
      </c>
      <c r="D73" s="135" t="s">
        <v>18</v>
      </c>
      <c r="E73" s="136"/>
      <c r="F73" s="137"/>
      <c r="G73" s="176"/>
      <c r="H73" s="133"/>
      <c r="I73" s="177"/>
      <c r="J73" s="171">
        <f>SUM(J58:J72)</f>
        <v>0</v>
      </c>
    </row>
    <row r="74" spans="1:10" ht="21.6" customHeight="1" x14ac:dyDescent="0.3">
      <c r="A74" s="102"/>
      <c r="B74" s="103" t="s">
        <v>61</v>
      </c>
      <c r="C74" s="104"/>
      <c r="D74" s="98"/>
      <c r="E74" s="99"/>
      <c r="F74" s="100"/>
      <c r="G74" s="105"/>
      <c r="H74" s="101"/>
      <c r="I74" s="97"/>
      <c r="J74" s="106"/>
    </row>
    <row r="75" spans="1:10" x14ac:dyDescent="0.3">
      <c r="A75" s="178"/>
      <c r="B75" s="179"/>
      <c r="C75" s="142" t="s">
        <v>53</v>
      </c>
      <c r="D75" s="142"/>
      <c r="E75" s="142"/>
      <c r="F75" s="142"/>
      <c r="G75" s="180"/>
      <c r="H75" s="179"/>
      <c r="I75" s="181"/>
      <c r="J75" s="182">
        <f>SUM(J73)+J52+J36+J46+J40+J25+J56</f>
        <v>585000</v>
      </c>
    </row>
    <row r="76" spans="1:10" x14ac:dyDescent="0.3">
      <c r="A76" s="31"/>
      <c r="B76" s="27"/>
      <c r="C76" s="29"/>
      <c r="D76" s="29"/>
      <c r="E76" s="29"/>
      <c r="F76" s="29"/>
      <c r="G76" s="27"/>
      <c r="H76" s="27"/>
      <c r="I76" s="3"/>
      <c r="J76" s="14"/>
    </row>
    <row r="77" spans="1:10" x14ac:dyDescent="0.3">
      <c r="A77" s="39" t="s">
        <v>54</v>
      </c>
      <c r="B77" s="27"/>
      <c r="C77" s="29"/>
      <c r="D77" s="29"/>
      <c r="E77" s="29"/>
      <c r="F77" s="29"/>
      <c r="G77" s="27"/>
      <c r="H77" s="27"/>
      <c r="I77" s="3"/>
      <c r="J77" s="14"/>
    </row>
    <row r="78" spans="1:10" x14ac:dyDescent="0.3">
      <c r="A78" s="31"/>
      <c r="B78" s="27"/>
      <c r="C78" s="29"/>
      <c r="D78" s="29"/>
      <c r="E78" s="29"/>
      <c r="F78" s="29"/>
      <c r="G78" s="39" t="s">
        <v>55</v>
      </c>
      <c r="H78" s="38"/>
      <c r="I78" s="15" t="s">
        <v>56</v>
      </c>
      <c r="J78" s="15" t="s">
        <v>57</v>
      </c>
    </row>
    <row r="79" spans="1:10" x14ac:dyDescent="0.3">
      <c r="A79" s="31" t="s">
        <v>8</v>
      </c>
      <c r="B79" s="32"/>
      <c r="C79" s="35" t="str">
        <f>C8</f>
        <v xml:space="preserve">VRTÁNÍ  A  ODKRYVNÉ  PRÁCE </v>
      </c>
      <c r="D79" s="29"/>
      <c r="E79" s="29"/>
      <c r="F79" s="29"/>
      <c r="G79" s="36"/>
      <c r="H79" s="183">
        <f>J25</f>
        <v>585000</v>
      </c>
      <c r="I79" s="184">
        <f>H79*0.21</f>
        <v>122850</v>
      </c>
      <c r="J79" s="184">
        <f>SUM(H79:I79)</f>
        <v>707850</v>
      </c>
    </row>
    <row r="80" spans="1:10" x14ac:dyDescent="0.3">
      <c r="A80" s="31" t="s">
        <v>19</v>
      </c>
      <c r="B80" s="32"/>
      <c r="C80" s="35" t="s">
        <v>92</v>
      </c>
      <c r="D80" s="29"/>
      <c r="E80" s="29"/>
      <c r="F80" s="29"/>
      <c r="G80" s="36"/>
      <c r="H80" s="183">
        <f>J36</f>
        <v>0</v>
      </c>
      <c r="I80" s="183">
        <f t="shared" ref="I80:I85" si="10">H80*0.21</f>
        <v>0</v>
      </c>
      <c r="J80" s="183">
        <f>SUM(H80:I80)</f>
        <v>0</v>
      </c>
    </row>
    <row r="81" spans="1:10" x14ac:dyDescent="0.3">
      <c r="A81" s="30" t="s">
        <v>25</v>
      </c>
      <c r="B81" s="32"/>
      <c r="C81" s="35" t="str">
        <f>C37</f>
        <v>LABORATORNÍ PRÁCE</v>
      </c>
      <c r="D81" s="29"/>
      <c r="E81" s="29"/>
      <c r="F81" s="29"/>
      <c r="G81" s="36"/>
      <c r="H81" s="183">
        <f>J40</f>
        <v>0</v>
      </c>
      <c r="I81" s="184">
        <f t="shared" si="10"/>
        <v>0</v>
      </c>
      <c r="J81" s="184">
        <f t="shared" ref="J81:J85" si="11">SUM(H81:I81)</f>
        <v>0</v>
      </c>
    </row>
    <row r="82" spans="1:10" x14ac:dyDescent="0.3">
      <c r="A82" s="30" t="s">
        <v>31</v>
      </c>
      <c r="B82" s="32"/>
      <c r="C82" s="35" t="str">
        <f>C41</f>
        <v>GEODETICKÉ PRÁCE</v>
      </c>
      <c r="D82" s="29"/>
      <c r="E82" s="29"/>
      <c r="F82" s="29"/>
      <c r="G82" s="36"/>
      <c r="H82" s="183">
        <f>J46</f>
        <v>0</v>
      </c>
      <c r="I82" s="184">
        <f t="shared" si="10"/>
        <v>0</v>
      </c>
      <c r="J82" s="184">
        <f t="shared" si="11"/>
        <v>0</v>
      </c>
    </row>
    <row r="83" spans="1:10" x14ac:dyDescent="0.3">
      <c r="A83" s="30" t="s">
        <v>36</v>
      </c>
      <c r="B83" s="32"/>
      <c r="C83" s="37" t="str">
        <f>C47</f>
        <v>GEOFYZIKÁLNÍ PRŮZKUM</v>
      </c>
      <c r="D83" s="29"/>
      <c r="E83" s="29"/>
      <c r="F83" s="29"/>
      <c r="G83" s="36"/>
      <c r="H83" s="183">
        <f>J52</f>
        <v>0</v>
      </c>
      <c r="I83" s="184">
        <f t="shared" si="10"/>
        <v>0</v>
      </c>
      <c r="J83" s="184">
        <f t="shared" si="11"/>
        <v>0</v>
      </c>
    </row>
    <row r="84" spans="1:10" x14ac:dyDescent="0.3">
      <c r="A84" s="30" t="s">
        <v>87</v>
      </c>
      <c r="B84" s="32"/>
      <c r="C84" s="37" t="str">
        <f>C53</f>
        <v>MODELOVÉ PRÁCE</v>
      </c>
      <c r="D84" s="29"/>
      <c r="E84" s="29"/>
      <c r="F84" s="29"/>
      <c r="G84" s="36"/>
      <c r="H84" s="183">
        <f>J56</f>
        <v>0</v>
      </c>
      <c r="I84" s="184">
        <f t="shared" ref="I84" si="12">H84*0.21</f>
        <v>0</v>
      </c>
      <c r="J84" s="184">
        <f t="shared" si="11"/>
        <v>0</v>
      </c>
    </row>
    <row r="85" spans="1:10" x14ac:dyDescent="0.3">
      <c r="A85" s="30" t="s">
        <v>93</v>
      </c>
      <c r="B85" s="32"/>
      <c r="C85" s="37" t="str">
        <f>C57</f>
        <v>VÝKONY GEOLOGICKÉ SLUŽBY</v>
      </c>
      <c r="D85" s="29"/>
      <c r="E85" s="29"/>
      <c r="F85" s="29"/>
      <c r="G85" s="36"/>
      <c r="H85" s="183">
        <f>J73</f>
        <v>0</v>
      </c>
      <c r="I85" s="184">
        <f t="shared" si="10"/>
        <v>0</v>
      </c>
      <c r="J85" s="184">
        <f t="shared" si="11"/>
        <v>0</v>
      </c>
    </row>
    <row r="86" spans="1:10" x14ac:dyDescent="0.3">
      <c r="A86" s="31"/>
      <c r="B86" s="32"/>
      <c r="C86" s="37"/>
      <c r="D86" s="29"/>
      <c r="E86" s="29"/>
      <c r="F86" s="29"/>
      <c r="G86" s="38" t="s">
        <v>58</v>
      </c>
      <c r="H86" s="185">
        <f>SUM(H79:H85)</f>
        <v>585000</v>
      </c>
      <c r="I86" s="186">
        <f>SUM(I79:I85)</f>
        <v>122850</v>
      </c>
      <c r="J86" s="186">
        <f>SUM(J79:J85)</f>
        <v>707850</v>
      </c>
    </row>
    <row r="87" spans="1:10" x14ac:dyDescent="0.3">
      <c r="A87" s="12"/>
      <c r="B87" s="1"/>
      <c r="C87" s="2"/>
      <c r="D87" s="2"/>
      <c r="E87" s="2"/>
      <c r="F87" s="2"/>
      <c r="G87" s="1"/>
      <c r="H87" s="1"/>
      <c r="I87" s="3"/>
      <c r="J87" s="14"/>
    </row>
    <row r="88" spans="1:10" x14ac:dyDescent="0.3">
      <c r="A88" s="12"/>
      <c r="B88" s="1"/>
      <c r="C88" s="2"/>
      <c r="D88" s="2"/>
      <c r="E88" s="2"/>
      <c r="F88" s="2"/>
      <c r="G88" s="5"/>
      <c r="H88" s="16"/>
      <c r="I88" s="17"/>
      <c r="J88" s="15"/>
    </row>
    <row r="89" spans="1:10" x14ac:dyDescent="0.3">
      <c r="A89" s="12"/>
      <c r="B89" s="1"/>
      <c r="C89" s="2"/>
      <c r="D89" s="2"/>
      <c r="E89" s="2"/>
      <c r="F89" s="2"/>
      <c r="G89" s="1"/>
      <c r="H89" s="12"/>
      <c r="I89" s="3"/>
      <c r="J89" s="14"/>
    </row>
    <row r="90" spans="1:10" x14ac:dyDescent="0.3">
      <c r="A90" s="12"/>
      <c r="B90" s="1"/>
      <c r="C90" s="2"/>
      <c r="D90" s="2"/>
      <c r="E90" s="2"/>
      <c r="F90" s="2"/>
      <c r="G90" s="5"/>
      <c r="H90" s="16"/>
      <c r="I90" s="17"/>
      <c r="J90" s="15"/>
    </row>
    <row r="91" spans="1:10" x14ac:dyDescent="0.3">
      <c r="A91" s="12"/>
      <c r="B91" s="1"/>
      <c r="C91" s="2"/>
      <c r="D91" s="2"/>
      <c r="E91" s="2"/>
      <c r="F91" s="2"/>
      <c r="G91" s="5"/>
      <c r="H91" s="16"/>
      <c r="I91" s="17"/>
      <c r="J91" s="18"/>
    </row>
  </sheetData>
  <mergeCells count="6">
    <mergeCell ref="A2:J2"/>
    <mergeCell ref="A5:F5"/>
    <mergeCell ref="A3:J3"/>
    <mergeCell ref="A4:J4"/>
    <mergeCell ref="I5:J5"/>
    <mergeCell ref="A1:J1"/>
  </mergeCells>
  <pageMargins left="0.7" right="0.7" top="0.78740157499999996" bottom="0.78740157499999996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VDS rozpocet</vt:lpstr>
      <vt:lpstr>'VDS rozpocet'!Oblast_tisku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Bilek, Dalibor</dc:creator>
  <cp:lastModifiedBy>Galatík Prokop</cp:lastModifiedBy>
  <cp:lastPrinted>2022-09-20T12:33:09Z</cp:lastPrinted>
  <dcterms:created xsi:type="dcterms:W3CDTF">2018-01-28T09:08:50Z</dcterms:created>
  <dcterms:modified xsi:type="dcterms:W3CDTF">2022-10-25T10:29:54Z</dcterms:modified>
</cp:coreProperties>
</file>