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700" firstSheet="2" activeTab="1"/>
  </bookViews>
  <sheets>
    <sheet name="Rekapitulace stavby" sheetId="1" r:id="rId1"/>
    <sheet name="PS1_RevizniUzaver - PS1 R..." sheetId="2" r:id="rId2"/>
    <sheet name="PS2_ProvozUzavery - PS2 P..." sheetId="3" r:id="rId3"/>
    <sheet name="PS3_Pohony - PS3 Pohony p..." sheetId="4" r:id="rId4"/>
    <sheet name="PS4_SachtyUzav - PS4 Šach..." sheetId="5" r:id="rId5"/>
    <sheet name="VRN_JD - Vedlejší rozpočt..." sheetId="6" r:id="rId6"/>
  </sheets>
  <definedNames>
    <definedName name="_xlnm._FilterDatabase" localSheetId="1" hidden="1">'PS1_RevizniUzaver - PS1 R...'!$C$85:$K$139</definedName>
    <definedName name="_xlnm._FilterDatabase" localSheetId="2" hidden="1">'PS2_ProvozUzavery - PS2 P...'!$C$83:$K$172</definedName>
    <definedName name="_xlnm._FilterDatabase" localSheetId="3" hidden="1">'PS3_Pohony - PS3 Pohony p...'!$C$89:$K$222</definedName>
    <definedName name="_xlnm._FilterDatabase" localSheetId="4" hidden="1">'PS4_SachtyUzav - PS4 Šach...'!$C$86:$K$307</definedName>
    <definedName name="_xlnm._FilterDatabase" localSheetId="5" hidden="1">'VRN_JD - Vedlejší rozpočt...'!$C$84:$K$112</definedName>
    <definedName name="_xlnm.Print_Area" localSheetId="1">'PS1_RevizniUzaver - PS1 R...'!$C$4:$J$39,'PS1_RevizniUzaver - PS1 R...'!$C$73:$K$139</definedName>
    <definedName name="_xlnm.Print_Area" localSheetId="2">'PS2_ProvozUzavery - PS2 P...'!$C$4:$J$39,'PS2_ProvozUzavery - PS2 P...'!$C$71:$K$172</definedName>
    <definedName name="_xlnm.Print_Area" localSheetId="3">'PS3_Pohony - PS3 Pohony p...'!$C$4:$J$39,'PS3_Pohony - PS3 Pohony p...'!$C$77:$K$222</definedName>
    <definedName name="_xlnm.Print_Area" localSheetId="4">'PS4_SachtyUzav - PS4 Šach...'!$C$4:$J$39,'PS4_SachtyUzav - PS4 Šach...'!$C$74:$K$307</definedName>
    <definedName name="_xlnm.Print_Area" localSheetId="0">'Rekapitulace stavby'!$D$4:$AO$36,'Rekapitulace stavby'!$C$42:$AQ$60</definedName>
    <definedName name="_xlnm.Print_Area" localSheetId="5">'VRN_JD - Vedlejší rozpočt...'!$C$4:$J$39,'VRN_JD - Vedlejší rozpočt...'!$C$72:$K$112</definedName>
    <definedName name="_xlnm.Print_Titles" localSheetId="0">'Rekapitulace stavby'!$52:$52</definedName>
    <definedName name="_xlnm.Print_Titles" localSheetId="1">'PS1_RevizniUzaver - PS1 R...'!$85:$85</definedName>
    <definedName name="_xlnm.Print_Titles" localSheetId="2">'PS2_ProvozUzavery - PS2 P...'!$83:$83</definedName>
    <definedName name="_xlnm.Print_Titles" localSheetId="3">'PS3_Pohony - PS3 Pohony p...'!$89:$89</definedName>
    <definedName name="_xlnm.Print_Titles" localSheetId="4">'PS4_SachtyUzav - PS4 Šach...'!$86:$86</definedName>
    <definedName name="_xlnm.Print_Titles" localSheetId="5">'VRN_JD - Vedlejší rozpočt...'!$84:$84</definedName>
  </definedNames>
  <calcPr calcId="162913"/>
</workbook>
</file>

<file path=xl/sharedStrings.xml><?xml version="1.0" encoding="utf-8"?>
<sst xmlns="http://schemas.openxmlformats.org/spreadsheetml/2006/main" count="5480" uniqueCount="972">
  <si>
    <t>Export Komplet</t>
  </si>
  <si>
    <t>VZ</t>
  </si>
  <si>
    <t>2.0</t>
  </si>
  <si>
    <t/>
  </si>
  <si>
    <t>False</t>
  </si>
  <si>
    <t>{f8d29d7e-e813-4dd8-bfcb-9422f4c822b6}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</si>
  <si>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</si>
  <si>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</si>
  <si>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</si>
  <si>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</si>
  <si>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</si>
  <si>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</si>
  <si>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</si>
  <si>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</si>
  <si>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</si>
  <si>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VDJosDul2021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</si>
  <si>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</si>
  <si>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</si>
  <si>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Josefův Důl, rekonstrukce rychlouzávěrových tabulí</t>
  </si>
  <si>
    <t>KSO:</t>
  </si>
  <si>
    <t>832 12</t>
  </si>
  <si>
    <t>CC-CZ:</t>
  </si>
  <si>
    <t>Místo:</t>
  </si>
  <si>
    <t>VD Josefův Důl</t>
  </si>
  <si>
    <t>Datum: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</si>
  <si>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</si>
  <si>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</si>
  <si>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</si>
  <si>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</si>
  <si>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</si>
  <si>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</si>
  <si>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</si>
  <si>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</si>
  <si>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</si>
  <si>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</si>
  <si>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</si>
  <si>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</si>
  <si>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</si>
  <si>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</si>
  <si>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</si>
  <si>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</si>
  <si>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</si>
  <si>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</si>
  <si>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</si>
  <si>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</si>
  <si>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</si>
  <si>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</si>
  <si>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</si>
  <si>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</si>
  <si>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</si>
  <si>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</si>
  <si>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</si>
  <si>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</si>
  <si>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</si>
  <si>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</si>
  <si>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</si>
  <si>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</si>
  <si>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</si>
  <si>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</si>
  <si>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</si>
  <si>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</si>
  <si>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</si>
  <si>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</si>
  <si>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</si>
  <si>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</si>
  <si>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</si>
  <si>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</si>
  <si>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</si>
  <si>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</si>
  <si>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</si>
  <si>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</si>
  <si>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</si>
  <si>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</si>
  <si>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</si>
  <si>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</si>
  <si>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</si>
  <si>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</si>
  <si>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PS1_RevizniUzaver</t>
  </si>
  <si>
    <t>PS1 Revizní tabulový uzávěr</t>
  </si>
  <si>
    <t>STA</t>
  </si>
  <si>
    <t>1</t>
  </si>
  <si>
    <t>{000a6155-aa59-4186-9653-61f48403bf0b}</t>
  </si>
  <si>
    <t>2</t>
  </si>
  <si>
    <t>PS2_ProvozUzavery</t>
  </si>
  <si>
    <t>PS2 Provozní tabulové uzávěry SV DN1200 (pravá i levá)</t>
  </si>
  <si>
    <t>{ca0e421e-de11-45e4-82aa-eed0e5a2a6f2}</t>
  </si>
  <si>
    <t>PS3_Pohony</t>
  </si>
  <si>
    <t>PS3 Pohony provozních tabulových uzávěrů (pravý a levý)</t>
  </si>
  <si>
    <t>{c401435b-814f-4306-bd8d-3632ad02c6b1}</t>
  </si>
  <si>
    <t>PS4_SachtyUzav</t>
  </si>
  <si>
    <t>PS4 Šachty provozních uzávěrů</t>
  </si>
  <si>
    <t>{515242e6-e864-462b-b2c9-9437b60caae9}</t>
  </si>
  <si>
    <t>VRN_JD</t>
  </si>
  <si>
    <t>Vedlejší rozpočtové náklady</t>
  </si>
  <si>
    <t>{6896cd52-3fb4-4a0b-ab20-0211918bfb30}</t>
  </si>
  <si>
    <t>KRYCÍ LIST SOUPISU PRACÍ</t>
  </si>
  <si>
    <t>Objekt:</t>
  </si>
  <si>
    <t>PS1_RevizniUzaver - PS1 Revizní tabulový uzávěr</t>
  </si>
  <si>
    <t>PS PROFI s.r.o.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</si>
  <si>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</si>
  <si>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</si>
  <si>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</si>
  <si>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</si>
  <si>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</si>
  <si>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</si>
  <si>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</si>
  <si>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</si>
  <si>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</si>
  <si>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</si>
  <si>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</si>
  <si>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</si>
  <si>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</si>
  <si>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</si>
  <si>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</si>
  <si>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</si>
  <si>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</si>
  <si>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</si>
  <si>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</si>
  <si>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</si>
  <si>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</si>
  <si>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</si>
  <si>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</si>
  <si>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</si>
  <si>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</si>
  <si>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</si>
  <si>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</si>
  <si>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</si>
  <si>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</si>
  <si>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</si>
  <si>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997321511</t>
  </si>
  <si>
    <t>Vodorovná doprava suti a vybouraných hmot bez naložení, s vyložením a hrubým urovnáním po suchu, na vzdálenost do 1 km</t>
  </si>
  <si>
    <t>t</t>
  </si>
  <si>
    <t>4</t>
  </si>
  <si>
    <t>-402606420</t>
  </si>
  <si>
    <t>Online PSC</t>
  </si>
  <si>
    <t>https://podminky.urs.cz/item/CS_URS_2021_02/997321511</t>
  </si>
  <si>
    <t>M</t>
  </si>
  <si>
    <t>PS01M100</t>
  </si>
  <si>
    <t>Likvidace zbytků po tryskání</t>
  </si>
  <si>
    <t>8</t>
  </si>
  <si>
    <t>504505184</t>
  </si>
  <si>
    <t>P</t>
  </si>
  <si>
    <t>Poznámka k položce:
- ekologická likvidace odpadu (použitá tryskací struska - otryskaná stará povrchová ochrana, …) cca 55m2x26kg/m2=1430kg</t>
  </si>
  <si>
    <t>3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</si>
  <si>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</si>
  <si>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</si>
  <si>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-924115149</t>
  </si>
  <si>
    <t>https://podminky.urs.cz/item/CS_URS_2021_02/997321519</t>
  </si>
  <si>
    <t>VV</t>
  </si>
  <si>
    <t>1,43*19 'Přepočtené koeficientem množství</t>
  </si>
  <si>
    <t>PSV</t>
  </si>
  <si>
    <t>Práce a dodávky PSV</t>
  </si>
  <si>
    <t>767</t>
  </si>
  <si>
    <t>Konstrukce zámečnické</t>
  </si>
  <si>
    <t>767991R12</t>
  </si>
  <si>
    <t>Technologické práce na zařízení u zhotovitele - revizní tabule</t>
  </si>
  <si>
    <t>kpl</t>
  </si>
  <si>
    <t>16</t>
  </si>
  <si>
    <t>-503929010</t>
  </si>
  <si>
    <t>Poznámka k položce:
Demontáže: (cca 90 hod)
- demontáž stávající těsnící sady (lišta horní, lišta spodní, lišta boční, těsnění – nota, spojovací materiál,…)
- demontáž stávajících poškozených vodítek
- demontáž aretačních čepů
Rekonstrukční práce: (cca 96 hod)
- revizní tabulový uzávěr-OK:
- prověření poškození OK uzávěru korozí a zjištění příp.deformací(po otryskání OK)
- vyrovnání místních poškození pláště hradícího plechu (po dohodě s investorem - provozovatelem VD)
- výměna poškozených / zeslabených OK do 10% celkové hmotnosti uzávěru (po dohodě s investorem - provozovatelem VD)
Montáže: (cca 108 hod)
- montáž nové těsnící sady (těsnění nota 1x sada, nové nerezové lišty horní, spodní, boční, spojovací materiál nerez A2/A4, …) dle výkresové dokumentace
- montáž nových nerezových vodítek (nové nerezové vodítko úprava 4ks, spojovací materiál nerez A2/A4…) dle výkresové dokumentace
Položka zahrnuje také náklady na:
- mimostaveništní manipulace, jeřáby na pracovní ploše včetně přejezdů (nakládka / vykládka materiálu, tryskacího gritu,…)
- mimostaveništní přesuny materiálu a techniky (přeprava, komponentů revizního tabulůového uzávěru a zdvihací traverzy 4t,…)
- mimostaveništní přesuny materiálu a techniky (přeprava, komponentů revizního tabulového uzávěru a zdvihací traverzy 4t,…) ztížené přepravní podmínky na místních horských komunikacích v okolí VD - doprovodné vozidlo</t>
  </si>
  <si>
    <t>5</t>
  </si>
  <si>
    <t>PS01M001</t>
  </si>
  <si>
    <t>Komponenty ocelové pro tabulový uzávěr ( č.v. A1-1894-00)</t>
  </si>
  <si>
    <t>kg</t>
  </si>
  <si>
    <t>32</t>
  </si>
  <si>
    <t>-677004906</t>
  </si>
  <si>
    <t>Poznámka k položce:
Výměna zeslabených nebo poškozených OK do 10% celkové hmotnosti uzávěru cca 2,7t
(OK hradícího plechu, nosníků, výztuh, žeber, nosičů prahového těsnění, nosičů bočního těsnění,…)</t>
  </si>
  <si>
    <t>6</t>
  </si>
  <si>
    <t>PS01M002</t>
  </si>
  <si>
    <t>Těsnění - sestava (č.v.A2-1894-02, A1-1894-00 poz.2)</t>
  </si>
  <si>
    <t>1315741594</t>
  </si>
  <si>
    <t>Poznámka k položce:
- komponenty (mater.pryž SBR nebo EPDM 65ShA)-sestava těsnění-21kg/1kpl:
-nota 40x15x75 horní středová (40x15x75-1800mm - 5kg/ks) 1ks
-nota 40x15x75 rohová levá (40x15x75-500x500mm - 2,5kg/ks) 1ks
-nota 40x15x75 rohová pravá (40x15x75-500x500mm - 2,5kg/ks) 1ks
-nota 40x15x75 boční koncová (40x75-2250mm - 5,5kg/ks) 2ks
- těsnění prahové (č.v.A1-1894-00 poz.2):
  -komponenty (mater.pryž SBR nebo EPDM 65°ShA):
  -těsnění prahové (Tl.15x65-2570mm - 2,5kg/ks) 1ks</t>
  </si>
  <si>
    <t>21+2,5</t>
  </si>
  <si>
    <t>7</t>
  </si>
  <si>
    <t>PS01M003</t>
  </si>
  <si>
    <t>Těsnící lišty (č.v. A3-1894-04 až 6)</t>
  </si>
  <si>
    <t>-1887037939</t>
  </si>
  <si>
    <t>Poznámka k položce:
Lišta boční (č.v.A3-1894-04):
-komponenty OK (mater.1.4301):
-lišta boční (30x8-2620mm - 5kg/ks) 2ks
Lišta horní (č.v.A3-1894-05):
-komponenty OK (mater.1.4301):
-lišta boční (30x8-2570mm - 5kg/ks) 1ks
Lišta spodní (č.v.A3-1894-06):
-komponenty OK (mater.1.4301):
-lišta boční (30x8-2530mm - 5kg/ks) 1ks</t>
  </si>
  <si>
    <t>"boční"10+"horní"5+"spodní"5</t>
  </si>
  <si>
    <t>PS01M004</t>
  </si>
  <si>
    <t>Vodítko úprava (č.v.A3-1894-11) (4kpl.)</t>
  </si>
  <si>
    <t>1369454677</t>
  </si>
  <si>
    <t>Poznámka k položce:
Komponenty OK (mater.1.4301) (vodítko úprava - svarek 3kg/1kpl):
-deska (100x10-200mm - 1,5kg/ks) 1ks 
-kluzátko (f80/63-65mm - 0,5kg/ks) 1ks
-bočnice (100x80-200mm - 1kg/ks) 2ks</t>
  </si>
  <si>
    <t>9</t>
  </si>
  <si>
    <t>PS01M005</t>
  </si>
  <si>
    <t>Aretační čep (č.v.A4-1894-20):</t>
  </si>
  <si>
    <t>-1434989079</t>
  </si>
  <si>
    <t>Poznámka k položce:
Komponenty OK (mater.1.4021 + QT800):
-aretační čep (f80-190mm - 8kg/ks) 2ks</t>
  </si>
  <si>
    <t>10</t>
  </si>
  <si>
    <t>PS01M006</t>
  </si>
  <si>
    <t>Spojovací materiál</t>
  </si>
  <si>
    <t>-1142830012</t>
  </si>
  <si>
    <t>Poznámka k položce:
Spojovací a kotevní materiál (nerez A2/A4) dle (č.v.A1-1894-00):
-šroub M12x60 ČSN EN 24017 nerez A4(70) (54ks)
-šroub M12x65 ČSN EN 24017 nerez A4(70) (18ks)
-šroub M16x35 ČSN EN ISO 4762 nerez A4(70) (16ks)
-matice M16 ČSN EN ISO 4032 nerez A2(70) (16ks)
-matice M20 ČSN EN ISO 4032 nerez A2(70) (72ks)
-podložka 13 ČSN EN ISO 7090 nerez A2(70) (72ks)
-podložka 17 ČSN EN ISO 7090 nerez A2(70) (16ks)</t>
  </si>
  <si>
    <t>11</t>
  </si>
  <si>
    <t>PS01M007</t>
  </si>
  <si>
    <t>Pomocný materiál, prostředky a hmoty</t>
  </si>
  <si>
    <t>138087431</t>
  </si>
  <si>
    <t>Poznámka k položce:
- kontaktní vodostálé lepidlo (např. CHEMOPRÉN Univerzál 120ml) 1ks
- speciální plastické mazivo odolné vůdči vodě a vysokým tlakům s PTFE (např. Ekolube Grease Teflon EP 2) 500g/ks
- ostatní materiál (elektrody, brusné kotouče, …)</t>
  </si>
  <si>
    <t>12</t>
  </si>
  <si>
    <t>767991R13</t>
  </si>
  <si>
    <t>Technologické práce na zařízení u zhotovitele - zdvihací traverza</t>
  </si>
  <si>
    <t>1829880495</t>
  </si>
  <si>
    <t xml:space="preserve">Poznámka k položce:
Revize/zprovoznění stávající zdvihací traverzy 4t:
-očištění komponentů zdvihací traverzy, kontrola jednotlivých komponentů mechanizmu závěsu
-výměna poškozených částí OK (aretační čepy, …) do 10% celkové hmotnosti zdvihací traverzy 4t po dohodě s investorem - provozovatelem VD)
-promazání a zpohybnění komponentů mechanizmu závěsu
-kontrola/odzkoušení funkce mechanizmu závěsu v poloze zahrazování
-kontrola/odzkoušení funkce mechanizmu závěsu v poloze odhrazování
Položka zahrnuje také náklady na:
- mimostaveništní manipulace, jeřáby na pracovní ploše včetně přejezdů (nakládka / vykládka materiálu, zařízení, …)
- mimostaveništní přesuny materiálu a techniky (přeprava, komponentů-zdvihací traverzy 4t, …)
- mimostaveništní přesuny materiálu a techniky (přeprava, komponentů-traverzy 4t, …)
(ztížené přepravní podmínky na místních horských komunikacích v okolí VD-doprovodné vozidlo)
</t>
  </si>
  <si>
    <t>13</t>
  </si>
  <si>
    <t>PS01M008</t>
  </si>
  <si>
    <t xml:space="preserve">Zdvihací traverza - materiál </t>
  </si>
  <si>
    <t>-769115069</t>
  </si>
  <si>
    <t>Poznámka k položce:
Komponenty OK (mater.1.0038, 1.0060, 1.0557) (1kpl):
-výměna zeslabených  nebo poškozených OK do 10% celkové hmotnosti zdvihací traverzy cca 146kg (OK hradícího plechu, nosníků, výztuh, žeber, nosičů prahového těsnění, nosičů bočního těsnění)</t>
  </si>
  <si>
    <t>14</t>
  </si>
  <si>
    <t>PS01M009</t>
  </si>
  <si>
    <t>Speciální maziva</t>
  </si>
  <si>
    <t>-1630250244</t>
  </si>
  <si>
    <t>Poznámka k položce:
- speciální mazivo odolné vůdči vodě a vysokým tlakům s PTFE spray (např. Ekolube Grease Teflon EP 2) 400ml/ks
- speciální plastické mazivo odolné vůdči vodě a vysokým tlakům s PTFE (např. Ekolube Grease Teflon EP 2) 500g/ks</t>
  </si>
  <si>
    <t>998767101</t>
  </si>
  <si>
    <t>Přesun hmot pro zámečnické konstrukce stanovený z hmotnosti přesunovaného materiálu vodorovná dopravní vzdálenost do 50 m v objektech výšky do 6 m</t>
  </si>
  <si>
    <t>1501314769</t>
  </si>
  <si>
    <t>https://podminky.urs.cz/item/CS_URS_2021_02/998767101</t>
  </si>
  <si>
    <t>789</t>
  </si>
  <si>
    <t>Povrchové úpravy ocelových konstrukcí a technologických zařízení</t>
  </si>
  <si>
    <t>789_R_002</t>
  </si>
  <si>
    <t>Zhotovení nátěru ocelových konstrukcí třídy IV 360 μm, nátěrový systém 2</t>
  </si>
  <si>
    <t>m2</t>
  </si>
  <si>
    <t>-1052559758</t>
  </si>
  <si>
    <t>Poznámka k položce:
příprava - tryskání povrchu základní SA 2,5
PKO v souladu s ČSN EN ISO 12944-5:
- nátěr: EP, vysokosušinový, aplik. - min.360μm
.- nátěr penetrační vrstva - 130μm
.- nátěrmezivrstva-130μm
.- nátěr vrchní vrstva-100μm
.-barevné řešení – šedá RAL 7032</t>
  </si>
  <si>
    <t>17</t>
  </si>
  <si>
    <t>246_M002</t>
  </si>
  <si>
    <t>Nátěr EP na ocel s nízkým obsakem rozpouštědel</t>
  </si>
  <si>
    <t>1868383377</t>
  </si>
  <si>
    <t>Poznámka k položce:
- mechanicky odolný, chemicky zatížitelný, odolný vůči otěru a nárazu.
- vysoký stupeň odolnosti vůči vodě, agresivní odpadní vodě a mnoha chemikáliím, zejména roztokům solí a kyselin, které se vyskytují v biologických procesech
- vysoký stupeň difúze
- velmi dobrá přilnavost na ocelové a minerální povrchy
- vysoký stupeň bezpečnosti pro zpracovatele díky možnosti kontroly pórů u nátěru</t>
  </si>
  <si>
    <t>18</t>
  </si>
  <si>
    <t>789224532</t>
  </si>
  <si>
    <t>Otryskání povrchů ocelových konstrukcí suché abrazivní tryskání abrazivem ze strusky třídy IV stupeň zrezivění C, stupeň přípravy Sa 2½</t>
  </si>
  <si>
    <t>CS ÚRS 2021 01</t>
  </si>
  <si>
    <t>1059602460</t>
  </si>
  <si>
    <t>https://podminky.urs.cz/item/CS_URS_2021_01/789224532</t>
  </si>
  <si>
    <t>Poznámka k položce:
-tryskání povrchu základní SA 2,5
-tryskání povrchu před nátěrem SA 2,5 dle ČSN EN ISO 12944-4
-drsnost dle ČSN EN ISO 8501-1,2,Rz = 75-100 μm</t>
  </si>
  <si>
    <t xml:space="preserve">"tryskání základní"55 </t>
  </si>
  <si>
    <t>"tryskání před nátěrem"55</t>
  </si>
  <si>
    <t>Součet</t>
  </si>
  <si>
    <t>VRN</t>
  </si>
  <si>
    <t>VRN6</t>
  </si>
  <si>
    <t>Územní vlivy</t>
  </si>
  <si>
    <t>19</t>
  </si>
  <si>
    <t>062503000</t>
  </si>
  <si>
    <t>Složitý terén staveniště - přesun tabulí na VD</t>
  </si>
  <si>
    <t>1024</t>
  </si>
  <si>
    <t>1520310985</t>
  </si>
  <si>
    <t>https://podminky.urs.cz/item/CS_URS_2021_02/062503000</t>
  </si>
  <si>
    <t>Poznámka k položce:
Demontáž z věžového objektu:
Transport revizního uzávěru a zdvihací traverzy 4t,(pomocí portálového jeřábu 5t)z podesty horní strojovny 735,895 m n.m. na speciální transportní vozík, kterým se provede přesun materiálu po kolejové dráze po lávce na pravý břeh k přepravě do závodu zhotovitele
Montáže do věžového objektu po rekonstrukci:
Po rekonstrukci revizního tabulového uzávěru a revizi zdvihací traverzy 4t, … a jejich přepravy na VD bude z pravého břehu proveden přesun speciálním vozíkem po lávce do sdruženého objektu VD podestu horní strojovny 735,895 m n.m. Odtud se pomocí portálového jeřábu 5t přesune revizní uzávěr a zdvihací traverza 4t na místo montáže nebo uskladnění.</t>
  </si>
  <si>
    <t>PS2_ProvozUzavery - PS2 Provozní tabulové uzávěry SV DN1200 (pravá i levá)</t>
  </si>
  <si>
    <t>-1203116355</t>
  </si>
  <si>
    <t>2*1,514"pravá a levá"</t>
  </si>
  <si>
    <t>PS02M100</t>
  </si>
  <si>
    <t>1088550138</t>
  </si>
  <si>
    <t>Poznámka k položce:
- ekologická likvidace odpadu (použitá tryskací struska - otryskaná stará povrchová ochrana, …)    cca 39m2 * 26kg/m2 = 1014kg
- ekologická likvidace odpadu (plechovky, hadry, použitý pomocný materál …)    cca 0,5 t</t>
  </si>
  <si>
    <t>1,014*2</t>
  </si>
  <si>
    <t>0,5*2</t>
  </si>
  <si>
    <t>-189672495</t>
  </si>
  <si>
    <t>3,028*19 'Přepočtené koeficientem množství</t>
  </si>
  <si>
    <t>767991R01</t>
  </si>
  <si>
    <t>Technologické práce na zařízení na vodním díle - demontáže</t>
  </si>
  <si>
    <t>263235684</t>
  </si>
  <si>
    <t>Poznámka k položce:
- po demontáži stávajícího hydraulického pohonu návodního provozního tabulového uzávěru bude   provedeno vyzdvižení provozního uzávěru, … (pomocí portálového jeřábu 5t) na podestu horní   strojovny 735,895 m n.m. - na speciální transportní vozík, kterým se provede přesun materiálu po   kolejové dráze po lávce na pravý břeh k přepravě do závodu zhotovitele, odkud se provede jeho   přesun speciálním vozíkem po lávce na pravý břeh k přepravě do závodu zhotovitele (cca 48 hod).
 - demontáž mechanických rozpěrných tyčí + provedení vyzdvižení návodního provozního tabulového    uzávěru stávajícím portálovým jeřábem 5t na servisní podestu 729,275 m n.m. + výměna přípravků    (unašeče nákolků + nákolky) za nákolek pojezdového kola s průměrem nákolku vyvedeného dle    přípravku (cca 48 hod)
- provedení zaměření funkčních ploch vedení uzávěru a těsnící plochy uzávěru (pomocí přípravku)(cca 48 hod)
Položka zahrnuje také:
- mimostaveništní manipulace, jeřáby na pracovní ploše včetně přejezdů   (nakládka / vykládka    materiálu, tryskacího gritu, …) 
- mimostaveništní přesuny materiálu a techniky (přeprava, komponentů provozního tabulového   uzávěru pravé SV DN1200, …)
- mimostaveništní přesuny materiálu a techniky (přeprava, komponentů provozního tabulového   uzávěru pravé SV DN1200, …) stížené přepravní podmínky na místních horských komunikacích v   okolí VD - doprovodné vozidlo, …
- předání demontovaných OK provozovateli VD včetně přepravy po areálu VD (demontované komponenty stávajícího provozního uzávěru -  pojezdová kola, 4 kola/uzávěr )</t>
  </si>
  <si>
    <t>767991R03</t>
  </si>
  <si>
    <t>853861884</t>
  </si>
  <si>
    <t>Poznámka k položce:
Montáže na uzávěru na VD:
 - po rekonstrukci návodního provozního tabulového uzávěru, … a jeho přepravy na VD bude z    pravého břehu proveden přesun speciálním vozíkem po lávce do sdruženého objektu VD podestu    horní strojovny 735,895 m n.m. Odtud se pomocí portálového jeřábu 5t přesune uzávěr, ... do    šachty návodního provozního uzávěru na servisní podestu 729,275 m n.m.
 - před spuštěním uzávěru do šachty budou na uzávěr osazeny přípravky pro vymezení provozních       vůlí (např. 2mm mezi uzávěrem a těsnící plochou vtoku SV, …) a umožnění nastavení excentrů       pojezdových kol (cca 12 hod)
 - provedení spuštění návodního provozního tabulového uzávěru stávajícím portálovým jeřábem 5t na    dno šachty + dotlačení tabule uzávěru na vymezovací přípravky / těsnící plochu vtoku SV pomocí       mechanických rozpěrných tyčí (cca 48 hod)
 - provedení nastavení návodního provozního tabulového uzávěru, nastavení provozních vůlí uzávěru    (cca 48 hod)
 - seřízením excentrů pojezdových kol s osazenými přípravky - unašeče nákolků + výměnný nákolek       (osazených dle provedeného zaměření funkčních ploch vedení uzávěru a těsnících ploch uzávěrů ve      stavbě) - (cca 48 hod)
Položka zahrnuje také:
- mimostaveništní manipulace, jeřáby na pracovní ploše včetně přejezdů   (nakládka / vykládka    materiálu, tryskacího gritu, …) 
- mimostaveništní přesuny materiálu a techniky (přeprava, komponentů provozního tabulového   uzávěru pravé SV DN1200, …)
- mimostaveništní přesuny materiálu a techniky (přeprava, komponentů provozního tabulového   uzávěru pravé SV DN1200, …) stížené přepravní podmínky na místních horských komunikacích v   okolí VD - doprovodné vozidlo, …</t>
  </si>
  <si>
    <t>PD02M14</t>
  </si>
  <si>
    <t>Montážní a měřící přípravky</t>
  </si>
  <si>
    <t>1306731017</t>
  </si>
  <si>
    <t>Poznámka k položce:
 - montážní přípravky, měřící přípravky, mechanické rozpěrné tyče, vymezovací přípravky, …</t>
  </si>
  <si>
    <t>767991R10</t>
  </si>
  <si>
    <t>Technologické práce na zařízení u zhotovitele - provozní uzávěr</t>
  </si>
  <si>
    <t>-1347972596</t>
  </si>
  <si>
    <t xml:space="preserve">Poznámka k položce:
Demontáže:
  - demontáž stávající těsnící sady (příložka těsnění, těsnění – nota, spojovací materiál, …)
 - demontáž stávajících poškozených pojezdových kol (4kpl)
 - demontáž závěsného čepu, přídržek, …
Rekonstrukční práce: cca 126 hod
 - provozní tabulový uzávěr - OK:
   - prověření poškození OK uzávěru korozí a zjištění příp.deformací (po otryskání OK)
   - vyrovnání místních poškození pláště hradícího plechu (po dohodě s investorem -   provozovatelem       VD)
   - výměna poškozených / zeslabených OK do 10% celkové hmotnosti uzávěru (po dohodě s       investorem - provozovatelem VD)
Úpravné práce: cca 360 hod
 - provedení úpravy rozteče pojezdových kol na 1180mm dle schválené výkresové dokumentace:
     - zaslepení stávajících otvorů v rámu uzávěru vevařením navařovací záslepky Tl.10 o D134mm
     - vyřezání části výztuh v místě stávajících otvorů D60H8 v délce 400mm
     - osazení nových zaslepovacích plechů LH, LD, PH, PD včetně navařovacích přírub (pomocí                přípravku)
 -provedení úpravy rozteče pojezdových kol na 1180mm dle schválené výkresové dokumentace:
    - zhotovení nových otvorů D160H7 v rámu uzávěru a osazení navařovací příruby I. (kooperace -        vyvrtávací centrum, …)
Montáže: cca 144 hod
 -montáž nových pojezdových kol (kompletace komponentů pojezdových kol v jeden celek, …) dle   výkresové dokumentace (4kpl)
 - osazení nových pojezdových kol do OK uzávěru včetně osazených přípravků - unašečů nákolků +     vhodným nákolkem dle provedeného zaměření na stavbě (1kpl)
 - montáž nové těsnící sady (těsnění nota 1x sada, nová nerezová příložka těsnění, spojovací materiál    nerez A2/A4, …) dle výkresové dokumentace
Položka zahrnuje také:
- mimostaveništní manipulace, jeřáby na pracovní ploše včetně přejezdů   (nakládka / vykládka    materiálu, tryskacího gritu, …) 
- mimostaveništní přesuny materiálu a techniky (přeprava, komponentů provozního tabulového   uzávěru pravé SV DN1200, …)
- mimostaveništní přesuny materiálu a techniky (přeprava, komponentů provozního tabulového   uzávěru pravé SV DN1200, …) ztížené přepravní podmínky na místních horských komunikacích v   okolí VD - doprovodné vozidlo, …
</t>
  </si>
  <si>
    <t>PS02M01</t>
  </si>
  <si>
    <t>Komponenty OK, mater.1.0038 - náhrada poškozených prvků</t>
  </si>
  <si>
    <t>1696055924</t>
  </si>
  <si>
    <t>Poznámka k položce:
- výměna zeslabených  nebo poškozených OK do 10% celkové hmotnosti uzávěru cca 4,7t   (stávající OK hradícího plechu, nosníků, výztuh, žeber, nosiče těsnění, …)</t>
  </si>
  <si>
    <t>470*2"pravý a levý"</t>
  </si>
  <si>
    <t>PS02M02</t>
  </si>
  <si>
    <t>Komponenty OK, mater.1.0038 - úpravy (svařencem obrobky):</t>
  </si>
  <si>
    <t>-541542988</t>
  </si>
  <si>
    <t xml:space="preserve">Poznámka k položce:
Komponenty OK (mater.1.0038) (prov. uzávěr OK - svarek nových dílů 52kg/1kpl):
   - navařovací záslepka (Tl.10xf135mm výpalek - 1kg/ks) 4ks, …
   - navařovací příruba I. (f210-30mm - 1,8kg/ks) 4ks, …
   - zaslep. plech LH (svarek - 9,8kg/ks) 1ks, …
       - zaslep. plech LH (Tl.12x244x394mm výpalek - 5,5kg/ks) 1ks, …
       - navařovací příruba (Tl.20xf200mm výpalek - 4,3kg/ks) 1ks, …
   - zaslep. plech LD (svarek - 10,3kg/ks) 1ks, …
       - zaslep. plech LD (Tl.12x248x394mm výpalek - 6kg/ks) 1ks, …
       - navařovací příruba (Tl.20xf200mm výpalek - 4,3kg/ks) 1ks, …
   - zaslep. plech PH (svarek - 9,8kg/ks) 1ks, …
       - zaslep. plech PH (Tl.12x244x394mm výpalek - 5,5kg/ks) 1ks, …
       - navařovací příruba (Tl.20xf200mm výpalek - 4,3kg/ks) 1ks, …
   - zaslep. plech PD (svarek - 10,3kg/ks) 1ks, …
       - zaslep. plech PD (Tl.12x248x394mm výpalek - 6kg/ks) 1ks, …
       - navařovací příruba (Tl.20xf200mm výpalek - 4,3kg/ks) 1ks, …
</t>
  </si>
  <si>
    <t>52*2"pravý a levý"</t>
  </si>
  <si>
    <t>PS02M003</t>
  </si>
  <si>
    <t>Pojezdové kolo, mater. šedá litina GG25 - odlitek</t>
  </si>
  <si>
    <t>-1235176659</t>
  </si>
  <si>
    <t xml:space="preserve">Poznámka k položce:
- komponenty OK - mater. šedá litina GG25:
   - pojezdové kolo tl.120 mm xprům.500mm - odlitek - 94kg/ks
- včetně modelu pro odlitek pojezdového kola (1ks pro odlití 4ks odlitků)
</t>
  </si>
  <si>
    <t>4*94*2"pravý a levý"</t>
  </si>
  <si>
    <t>PS02M004</t>
  </si>
  <si>
    <t>Hřídel pojezdového kola (mater.1.4021 + QT800)</t>
  </si>
  <si>
    <t>-11508207</t>
  </si>
  <si>
    <t xml:space="preserve">Poznámka k položce:
Komponenty OK (mater.1.4021 + QT800):
   - hřídel pojezdového kola (f150-740mm - 61kg/ks) 4ks
   - lisovací kroužek (f160-60mm - 3kg/ks) 4ks, …
</t>
  </si>
  <si>
    <t>61*4 "hřídel"*2</t>
  </si>
  <si>
    <t>3*4"lisovací kroužek"*2</t>
  </si>
  <si>
    <t>PS02M005</t>
  </si>
  <si>
    <t>Komponenty OK - nerez 1.4301</t>
  </si>
  <si>
    <t>51358237</t>
  </si>
  <si>
    <t xml:space="preserve">Poznámka k položce:
- nákolek pojezdového kola (Tl.100xf310mm výpalek - 20kg/ks) 4ks
- víčko (Tl.40xf230mm výpalek - 2,5kg/ks) 4ks
- domeček těs. manžety (Tl.45xf300mm - 9kg/ks) 4ks
- zajišťovací podložka (Tl.10xf125mm - 1kg/ks) 4ks, …
</t>
  </si>
  <si>
    <t>20*4"nákolek"*2</t>
  </si>
  <si>
    <t>2,5*4"víčko"*2</t>
  </si>
  <si>
    <t>9*4"domeček těsnění"*2</t>
  </si>
  <si>
    <t>1*4"zajišťovací podložka"*2</t>
  </si>
  <si>
    <t>PS02M006</t>
  </si>
  <si>
    <t>Normalizované komponenty</t>
  </si>
  <si>
    <t>1919257065</t>
  </si>
  <si>
    <t xml:space="preserve">Poznámka k položce:
Nnormalizované komponenty:
- ložisko SKF 22320 CC/W33 1ks
- manžeta  NBR 1ks
- těsnění kroužek NBR 1ks
- těsnění ploché - Klingersil 1+1ks </t>
  </si>
  <si>
    <t>4*2"pravý a levý"</t>
  </si>
  <si>
    <t>PS02M007</t>
  </si>
  <si>
    <t>Stavěcí příruba (č.v.A3-1895-00-01-03) (4kpl.)</t>
  </si>
  <si>
    <t>-805016311</t>
  </si>
  <si>
    <t>Poznámka k položce:
Komponenty OK
   - mater.1.4301:
   - stavěcí příruba - tl.20xf210mm výpalek - 3,5kg/ks</t>
  </si>
  <si>
    <t>4*3,5*2"pravý a levý"</t>
  </si>
  <si>
    <t>PS02M008</t>
  </si>
  <si>
    <t>Podložka hřídele - poj.kolo (č.v.A3-1895-00-01-04) (4kpl.)</t>
  </si>
  <si>
    <t>278767371</t>
  </si>
  <si>
    <t xml:space="preserve">Poznámka k položce:
Komponenty OK (mater.1.4301):
   - podložka hřídele (Tl.1xf145mm výpalek - 0,1kg/ks) 4ks
   - podložka hřídele (Tl.2xf145mm výpalek - 0,2kg/ks) 4ks
</t>
  </si>
  <si>
    <t>4*0,1*2</t>
  </si>
  <si>
    <t>4*0,2*2</t>
  </si>
  <si>
    <t>PS02M009</t>
  </si>
  <si>
    <t>Těsnění pryž (č.v.A4-1895-00-01-05)</t>
  </si>
  <si>
    <t>-967499472</t>
  </si>
  <si>
    <t>Poznámka k položce:
Komponenty pryž
   - mater.pryž SBR nebo EPDM 65°ShA
   - těsnění nota 40x15x75 1 sada á 21 kg</t>
  </si>
  <si>
    <t>21*2</t>
  </si>
  <si>
    <t>PS02M010</t>
  </si>
  <si>
    <t>Příložka těsnění (č.v.A4-1895-00-01-06) (1kpl.)</t>
  </si>
  <si>
    <t>2094933339</t>
  </si>
  <si>
    <t xml:space="preserve">Poznámka k položce:
Komponenty OK 
   - materiál - 1.4301
   - příložka těsnění - tl.80xf2130mm výpalek - 87kg/ks,1ks
</t>
  </si>
  <si>
    <t>87*2</t>
  </si>
  <si>
    <t>PS02M011</t>
  </si>
  <si>
    <t>Přídržka - čep (č.v.A4-1895-00-01-07) (1kpl.)</t>
  </si>
  <si>
    <t>1784116385</t>
  </si>
  <si>
    <t xml:space="preserve">Poznámka k položce:
Komponenty OK 
   - mater.1.4301
   - přídržka-čep (40x8-120mm výpalek - 0,22kg/ks) 1ks
</t>
  </si>
  <si>
    <t>0,22*2</t>
  </si>
  <si>
    <t>PS02M012</t>
  </si>
  <si>
    <t>Spojovací a kotevní materiál</t>
  </si>
  <si>
    <t>-767406487</t>
  </si>
  <si>
    <t xml:space="preserve">Poznámka k položce:
Spojovací a kotevní materiál (nerez A2/A4) dle (č.v.A0-1895-00-01): 
   - šroub M12x30 ČSN EN 24017 nerez A4(70) (2ks)
   - šroub M12x50 ČSN EN 24014 nerez A4(70) (16ks)
   - šroub M12x90 ČSN EN 24014 nerez A4(70) (64ks)
   - matice M12 ČSN EN ISO 4032 nerez A2(70) (80ks)
   - korunová matice M48x3 ČSN 02 1411 nerez A2(70) (4ks)
   - podložka 13 ČSN EN ISO 7090 nerez A2(70) (80ks)
   - podložka 50 ČSN EN ISO 7090 nerez A2(70) (4ks)
   - podložka pojistná s jazýčkem 17 ČSN 02 1751 nerez A2(70) (2ks)
   - závlačka 8x80 ČSN EN ISO 1234 nerez A2 (4ks)
Spojovací a kotevní materiál (nerezA2/A4) dle (č.v.A2-1895-00-01-02): 
   - šroub M10x20 ČSN EN 24017 nerez A4(70) 
   - šroub M12x35 ČSN EN 24017 nerez A4(70)  
   - šroub M12x45 ČSN EN 24017 nerez A4(70)  
   - šroub M12x45 ČSN EN ISO 4762 nerez A4(70) 
   - podložka 13 ČSN EN ISO 7090 nerez A2(70), ... 
</t>
  </si>
  <si>
    <t>10"A0-1895-00-01"*2</t>
  </si>
  <si>
    <t>40"A2-1895-00-01-02"*2</t>
  </si>
  <si>
    <t>20</t>
  </si>
  <si>
    <t>PS02M013</t>
  </si>
  <si>
    <t>Ostatní nespecifikovaný a pomocný materiál</t>
  </si>
  <si>
    <t>-1182994066</t>
  </si>
  <si>
    <t>Poznámka k položce:
- nespecifikovaný materiál (speciální plastické mazivo odolné vůdči vodě a vysokým tlakům s PTFE - např. Ekolube Grease Teflon EP2, ... )
- ostatní materiál (elektrody, brusné kotouče, …)</t>
  </si>
  <si>
    <t>-694130096</t>
  </si>
  <si>
    <t>22</t>
  </si>
  <si>
    <t>789_R_003</t>
  </si>
  <si>
    <t>Zhotovení nátěru ocelových konstrukcí třídy IV 620 μm, nátěrový systém 1</t>
  </si>
  <si>
    <t>-854677280</t>
  </si>
  <si>
    <t xml:space="preserve">Poznámka k položce:
 PKO v souladu s ČSN EN ISO 12944-5:
 - nátěr: EP, vysokosušinový, min.620 μm
            - nátěr penetrační vrstva                                 170 μm
            - nátěr mezivrstva                                            175 μm
            - nátěr mezivrstva                                            175 μm
            - nátěr vrchní vrstva                                        100 μm
  -barevné řešení – šedá RAL 7032   
</t>
  </si>
  <si>
    <t>35"provozní uzávěr"*2</t>
  </si>
  <si>
    <t>4"pojezdová kola"*2</t>
  </si>
  <si>
    <t>23</t>
  </si>
  <si>
    <t>Nátěr EP na ocel s nízkým obsahem rozpouštědel</t>
  </si>
  <si>
    <t>-989638129</t>
  </si>
  <si>
    <t>Poznámka k položce:
- mechanicky odolný, chemicky zatížitelný, odolný vůči otěru a nárazu.
- vysoký stupeň odolnosti vůči vodě, agresivní odpadní vodě a mnoha chemikáliím, zejména roztokům solí a kyselin, které se vyskytují v biologických procesech
- vysoký stupeň difúze
- velmi dobrá přilnavost na ocelové a minerální povrchy
- vysoký stupeň bezpečnosti pro zpracovatele díky možnosti kontroly pórů u nátěru</t>
  </si>
  <si>
    <t>24</t>
  </si>
  <si>
    <t>1815733729</t>
  </si>
  <si>
    <t xml:space="preserve">Poznámka k položce:
 -  tryskání povrchu základní SA 2,5
 -  tryskání povrchu před nátěrem SA 2,5 dle ČSN EN ISO 12944-4,
 -  drsnost dle ČSN EN ISO 8501-1,2,Rz = 75-100  μm
</t>
  </si>
  <si>
    <t>"tryskání základní"39*2</t>
  </si>
  <si>
    <t>"tryskání před nátěrem"39*2</t>
  </si>
  <si>
    <t>PS3_Pohony - PS3 Pohony provozních tabulových uzávěrů (pravý a levý)</t>
  </si>
  <si>
    <t>PS PROFI, s.r.o.</t>
  </si>
  <si>
    <t xml:space="preserve">    9 - Ostatní konstrukce a práce, bourání</t>
  </si>
  <si>
    <t>M - Práce a dodávky M</t>
  </si>
  <si>
    <t xml:space="preserve">    21-M - Elektromontáže</t>
  </si>
  <si>
    <t xml:space="preserve">    58-M - Revize vyhrazených technických zařízení</t>
  </si>
  <si>
    <t>N00 - Nepojmenované práce</t>
  </si>
  <si>
    <t xml:space="preserve">    N01 - Práce na ASŘ</t>
  </si>
  <si>
    <t>Ostatní konstrukce a práce, bourání</t>
  </si>
  <si>
    <t>91R063203002</t>
  </si>
  <si>
    <t>Potápěčské práce prováděné nad hladinou - servisní (technologické práce - asistence)</t>
  </si>
  <si>
    <t>hod</t>
  </si>
  <si>
    <t>-440392512</t>
  </si>
  <si>
    <t xml:space="preserve">Poznámka k položce:
- dle NV č. 591/2006 Sb., příloha č.5, článek XVIII., bod č.4, písmeno i se zajištěním každého sestupu potápěče jistícím potápěčem nad hladinou
Asistence při zahrazení/odhrazení revizního tabulového uzávěru nátoku do pravé/levé SV DN1200 (asistence při spouštění zdvihací traverzy 4t šachtou k uzávěru, kontrola propojení (zajištění) zdvihací traverzy s uzávěrem, asistence při vyzdvižení revizní tabule na podestu horní strojovny, ...)       - manipilaci, odhrazení revizní tabule zajišťuje provozovetel VD:
</t>
  </si>
  <si>
    <t>"zahrazení"(6+6)*2</t>
  </si>
  <si>
    <t>"odhrazení"(6+6)*2</t>
  </si>
  <si>
    <t>91R063203010</t>
  </si>
  <si>
    <t>152935146</t>
  </si>
  <si>
    <t>"zahrazení"24*2</t>
  </si>
  <si>
    <t>"odhrazení"24*2</t>
  </si>
  <si>
    <t>91R063203020</t>
  </si>
  <si>
    <t>-1522721305</t>
  </si>
  <si>
    <t xml:space="preserve">Poznámka k položce:
- zebezpečení potápěčských prací speciální technikou (např. dekompresní komora, speciální dýchací   směsi, …) 
- přeprava techniky, DK, ... 
</t>
  </si>
  <si>
    <t>"zahrazení"1*2</t>
  </si>
  <si>
    <t>"odhrazení"1*2</t>
  </si>
  <si>
    <t>-915553087</t>
  </si>
  <si>
    <t>2*1,88"pravá a levá"</t>
  </si>
  <si>
    <t>1607458576</t>
  </si>
  <si>
    <t>1,38*2"abrazivo"</t>
  </si>
  <si>
    <t>0,5*2"ostatní odpad"</t>
  </si>
  <si>
    <t>-2113823040</t>
  </si>
  <si>
    <t>3,76*19 'Přepočtené koeficientem množství</t>
  </si>
  <si>
    <t>1381105136</t>
  </si>
  <si>
    <t xml:space="preserve">Poznámka k položce:
Demontáže: 
-  provedení vyzdvižení návodního provozního tabulového uzávěru stávajícím hydraulickým pohonem provozního tabulového uzávěru na servisní podestu 729,275 m n.m. systémem s postupnou demontáží jednotlivých táhel a krokovým zvedacím cyklem mechanizmu (cca 96 hod)
-  po demontáži stávajícího hydraulického pohonu návodního provozního tabulového uzávěru bude provedeno vyzdvižení komponentů táhel, … (pomocí portálového jeřábu 5t) na podestu horní strojovny 735,895 m n.m. - na speciální transportní vozík, kterým se provede přesun materiálu po kolejové dráze po lávce na pravý břeh k přepravě do závodu zhotovitele (cca 48 hod)
-  demontáž stávajícího hydraulického pohonu návodního provizorního tabulového uzávěru včetně příslušenství (zasunutí pístní tyče do hydromotoru, vypuštění olejové náplně z agregátu + hydromotoru + rozvodů celkem 355 litrů, odpojení agregátu od el. instalace a ASŘ, postupná demontáž agregátu, hydromotoru, nosného rámu, pochůzných plechů, ...) (cca 144 hod)
Položka zahrnuje také:
- předání demontované OK provozovateli VD včetně přepravy po areálu VD (demontované   komponenty původního pohonu provozního uzávěru, hydraulického agregátu, přímočarého   hydromotoru, rámu, …)
- mimostaveništní manipulace, jeřáby na pracovní ploše včetně přejezdů (nakládka / vykládka   materiálu, …) 
- mimotaveništní přesuny materiálu a techniky (přeprava, komponentů, pohonu návodního      provozního uzávěru, táhel, …)
</t>
  </si>
  <si>
    <t>PS03M018</t>
  </si>
  <si>
    <t>Likvidace hydraulického oleje po demontáži starého hydraulidkého pohonu</t>
  </si>
  <si>
    <t>-1153503585</t>
  </si>
  <si>
    <t>Poznámka k položce:
- ekologická likvidace hydraulického oleje z agregátu pohybového mechanizmu - 355l / agregát 
- včetně manuipulace, dočasného skladování  a dopravy</t>
  </si>
  <si>
    <t>Technologické práce na zařízení na vodním díle - montáže</t>
  </si>
  <si>
    <t>140315005</t>
  </si>
  <si>
    <t xml:space="preserve">Poznámka k položce:
Montáže:
-  po zhotovení jednotlivých komponentů pohonu provozního tabulového uzávěru, komponentů táhel, … a jejich přepravy na VD bude z pravého břehu proveden přesun speciálním vozíkem po lávce do sdruženého objektu VD podestu horní strojovny 735,895 m n.m. Odtud se pomocí portálového jeřábu 5t přesunou komponenty pohonu návodního provozního uzávěru na místo montáže (cca 48 hod)
-  po nastavení - seřízení provozních vůlí návodního provozního tabulového uzávěru a jeho kopletaci nákolků na servisní podestě 729,275 m n.m. bude provedeno spuštění návodního provozního tabulového uzávěru nově nainstalovaným pohonem – zvedacím mechanizmem ZM509 na dno šachty ystémem s postupnou montáží jednotlivých táhel a krokovým zvedacím cyklem mechanizmu (cca 96 hod)
-   asistence zhotovitele při nastavení pohonu návodního provozního tabulového uzávěru certifikovaným servisním technikem dodavatele pohonu (nastavení koncových poloh uzávěru, odzkoušení uzávěru – provedení oteváracího a uzavíracího cyklu uzívěru) (cca 48 hod)
-  úprava stávající podesty na kótě 735,895 m n.m. v místě instalace nového zvedacího mechanizmu ZM509 pohonu návodního provozního uzávěru pravé SV DN1200 (po demontáži stávajícího rámu hydraulického ovládání uzávěru bude provedeno začištění plochy - odřezaní kotev, zarovnání montážní plochy, …) (cca 96 hod)
-  montáž nosné OK zvedacího mechanizmu - rámu, soustrojí zvedacího mechanizmu (zvedací mechanizmus ZM 509, kryt, ...), , vodítko, rám plošina, pochůzný rošt, Gallův řetěz DGV180 + závěsná konzola,  pochůzná plocha (podlahové plechy slza 4  4x900x685mm, 4x900x1055mm) dle výkresové dokumentace (cca 144 hod)
-  zapojení, odborné nastavení a zprovoznění zvedacího mechanizmu ZM 509 (víceotáčkového servopohonu SIPOS 7) servisním technikem s certifikací výrobce pohonu (např. AUMA pro servopohon SIPOS 7) (1 kpl včetně výjezdu)
Položka zahrnuje také:
- mimostaveništní manipulace, jeřáby na pracovní ploše včetně přejezdů (nakládka / vykládka) 
- mimostaveništní přesuny materiálu a techniky (přeprava  dílů, komponentů pohonu, táhel, apod …)
</t>
  </si>
  <si>
    <t>PS03M001</t>
  </si>
  <si>
    <t>Rám ZM509, č.v.A1-1896-02-01</t>
  </si>
  <si>
    <t>-1541018470</t>
  </si>
  <si>
    <t xml:space="preserve">Poznámka k položce:
Zvedací mechanizmus ZM 509  (č.v.A1-1896-02):
  - max.zvedací síla 509kN 
  - max. zvedací moment Mk (při zatížení 509kN) 105363N/m 
  - vstupní moment Mk 468Nm (servopohon)
Rám (č.v.A1-1896-02-01) (cca 680kg):
- komponenty OK (mater.1.0577):
   - nosník I. (HEB300-1650mm - 193kg/ks) 1ks
   - nosník II. (HEB300-1650mm - 193kg/ks) 1ks
   - nosník III. (HEB300-1650mm - 193kg/ks) 1ks
   - svař díl I. (200x20-382mm - 6kg/ks) 4ks
   - svař díl II. (200x20-70mm - 1kg/ks) 4ks
   - žebro I. (tl.10x260-669mm - 14kg/ks) 2ks 
   - žebro II. (tl.10x260-357mm - 7,5kg/ks) 2ks 
   - deska (tl.10x200-280mm - 4,5kg/ks) 6ks 
</t>
  </si>
  <si>
    <t>680*2</t>
  </si>
  <si>
    <t>PS03M002</t>
  </si>
  <si>
    <t xml:space="preserve">Podpěrné ložisko, č.v.A3-1896-02-02 </t>
  </si>
  <si>
    <t>-1758735442</t>
  </si>
  <si>
    <t xml:space="preserve">Poznámka k položce:
Komponenty OK (mater.1.0577): kg 200
   - konzola (svarek - 145kg/kpl) 1kpl   
   - víko I. (tl.30xf340/210mm - 13kg/ks) 1ks  
   - víko II. (tl.60xf330mm - 41kg/ks) 1ks   
 - normalizované komponenty 1 kpl
   - ložisko SKF 24036 CC/W33 1ks
   - mazací hlavice KM8x1 1ks, gufero GP(AS)190x220x15 NBR 1ks
   - těsnění kroužek 280x3 NBR 2ks
 - spojovací a kotevní materiál (nerez A2/A4) 10 kg
 - ostatní materiál (plastické mazivo např. Mogul EKO L2 - 1kg, …) 1 kpl
</t>
  </si>
  <si>
    <t>PS03M003</t>
  </si>
  <si>
    <t xml:space="preserve">Řetězové kolo pro Gallův řetěz DGV180 svarek (č.v.A1-1896-02-03) </t>
  </si>
  <si>
    <t>-605990001</t>
  </si>
  <si>
    <t xml:space="preserve">Poznámka k položce:
Komponenty OK (mater.1.0577)  
   - náboj f260-720mm 1ks 300 kg
   - vnitřní řetězový věnec tl.66mm Disk DGV 180 z=7 1ks (67kg) 1ks
   - vnější řetězový věnec tl.40mm Disk DGV 180 z=7 2ks (2x40kg) 2ks
   - kompletace - svarek kola + obrobení na hotovo 1 ks
</t>
  </si>
  <si>
    <t>PS03M004</t>
  </si>
  <si>
    <t>Planetová převodovka pro ZM 509</t>
  </si>
  <si>
    <t>ks</t>
  </si>
  <si>
    <t>1244253728</t>
  </si>
  <si>
    <t xml:space="preserve">Poznámka k položce:
BONFIGLIOLI TRASMITAL - typ 316 R4 225 PC P132 IO
   - velikost 316
   - převodový poměr i 1:225
   - max.výstupní moment Mk (převodovka) 127100Nm                        
   - provozní moment Mk (při zatížení 509kN)105363Nm
   - provedení pravoúhlé (R)
   - provedení výstupního tělesa s montážní konzolou - patkami (PC)
   - výstupní hřídel f180m6mm 
    -mazivo (např.TOTAL CARTER SG150) 33 litrů
   - hmotnost 900kg 
</t>
  </si>
  <si>
    <t>PS03M005</t>
  </si>
  <si>
    <t>Servopohon víceotáčkový s integrovaným frekvenčním měničem a mechanickou brzdou</t>
  </si>
  <si>
    <t>1352806945</t>
  </si>
  <si>
    <t xml:space="preserve">Poznámka k položce:
- víceotáčkový servopohon s integrovaným frekvenčním měničem (např. Sipos 7):
      - výstupní programovatelné otáčky 10-80ot/min při 50Hz
      - provozní moment 468Nm (moment pohonu 285-950Nm)
      - krytí IP68 dle EN 60 529
      - provozní podmínky S2 - 30min
      - připojovací příruba F16 dle EN ISO 5210
      - připojovací tvar pro spojení servopohon + mechanická brzda 
      - provedení "NON INTRUSIVE" - bezkontaktní snímání polohy
      - digitální ukazatel polohy
      - provedení PROFITRON s barevným displejem + místní ovládání (uzamykatelné)
      - 5/8 binárních výstupů/vstupů (24/48 V DC)
      - 1 analogový výstup 0/4…20mA
      - programovatelná releová deska
      - měřící příruba pro snímání výstupního momentu
      - přesnost ±1% z max. hodnoty
      - provozní teplota -20 do +60°C
     - provozní zdvih uzávěru 2550mm:
         - počet otáček pohonu na zdvih - 440,2ot/zdvih       
         - teoretická doba přestavení uzávěru při 80ot/min 330s (5min 30s)
           (bez programovatelného rozjezdu pohonu)
      - hmotnost (servopohon + měřící příruba)   69+32=101kg
   - mechanická brzda (např. AUMA LMS16.1):
      - provozní moment 500Nm (max Mk 1000Nm, moment pohonu 500Nm)
      - krytí IP68 dle EN 60 529
      - připojovací příruba F16 dle EN ISO 5210
      - připojovací tvar dle setu servopohon + měřící příruba + mechanická brzda
</t>
  </si>
  <si>
    <t>PS03M006</t>
  </si>
  <si>
    <t>Mezikus F16, č.v.A3-1896-02-07</t>
  </si>
  <si>
    <t>1773575212</t>
  </si>
  <si>
    <t xml:space="preserve">Poznámka k položce:
- mezikus tl.25xf310/60mm mater.1.4301
</t>
  </si>
  <si>
    <t>11*2</t>
  </si>
  <si>
    <t>PS03M007</t>
  </si>
  <si>
    <t>Hřídel (č.v.A4-1896-02-07a)</t>
  </si>
  <si>
    <t>-2057730709</t>
  </si>
  <si>
    <t>Poznámka k položce:
- hřídel f50-160mm mater. 1.4021 + QT800 - 2,5kg/ks</t>
  </si>
  <si>
    <t>2,5*2</t>
  </si>
  <si>
    <t>PS03M008</t>
  </si>
  <si>
    <t xml:space="preserve">Kryt řetězového kola, č.v. A1-1896-02-16 </t>
  </si>
  <si>
    <t>506231344</t>
  </si>
  <si>
    <t xml:space="preserve">Poznámka k položce:
Komponenty OK - mater.1.0038:
   - držák (Tl.2x75-700mm - 0.8kg/ks) 2ks
   - krajní výztuha I. (Tl.2x50-2060mm - 1,5kg/ks) 1ks
   - krajní výztuha II. (Tl.2x48-2060mm - 1,4kg/ks) 1ks
   - čelo (Tl.2x796x798mm - 10kg/ks) 1ks
   - plášť (děrovaný plech) (Tl.1x690x2050mm - 5,5kg/ks) 1ks 
</t>
  </si>
  <si>
    <t>20*2</t>
  </si>
  <si>
    <t>PS03M009</t>
  </si>
  <si>
    <t xml:space="preserve">Gallův řetěz DGV180, č.v.A1-1896-03) </t>
  </si>
  <si>
    <t>1084609488</t>
  </si>
  <si>
    <t xml:space="preserve">Poznámka k položce:
Hlavní parametry Gallova řetězu:  
   - min. nosnost řetězu (Fb) 509kN  
   - rozteč (p) 180mm  
   - počet článků 58 (58x180=10440mm)  
   - počet řad - lamel (destiček) na článek (x) 8  
   - šířka vnitřní (b1) 70mm  
   - celková délka řetězu 10810mm  
   - celková hmotnost řetězu 2800kg  
Gallův řetěz pro vodní díla - DGV 180 - délka 10810mm):   
- komponenty OK Gallova řetězu (mater.nerez 1.4021+tepel. zpracování QT800) - 1045 kg
    - čep 53ks
    - čep I. 6ks
    - pojišťovací kroužek 117 ks
    - pojišťovací kroužek zásobník 4ks, ...) 
- komponenty OK Gallova řetězu (mater.nerez 1.4301) - 1695 kg
    - lamela 464ks
    - lamela I. 1ks
    - distanční kroužek 5ks
    - distanční kroužek I. 12ks
    - distanční kroužek II. 1ks
- komponenty OK Gallova řetězu (mater.mosaz CW508L) (vložka 826ks, ...)- 25 kg
- čep II. (závěs.konzola) f70-355mm (mater.nerez 1.4021+tepel.zpra. QT800) (1ks)-11 kg
- závěsná konzola (svarek) (mater.nerez 1.4301) (1ks) - 32 kg
- příslušenství:  
     - spojovací, kotevní a ostatní materiál (nerez A2/A4) - 20 kg
     -ostatní materiál (plastické mazivo, …) - 1 kpl
</t>
  </si>
  <si>
    <t>PS03M010</t>
  </si>
  <si>
    <t>Vodítko, č.v.A2-1895-04</t>
  </si>
  <si>
    <t>398575837</t>
  </si>
  <si>
    <t xml:space="preserve">Poznámka k položce:
- komponenty OK (mater.1.4301) (vodítko - svarek 25kg/1kpl):
   - vedení (60x60-555mm - 16kg/ks) 1ks
    -deska (100x20-285mm - 4,5kg/ks) 2ks, …
</t>
  </si>
  <si>
    <t>25*2</t>
  </si>
  <si>
    <t>PS03M011</t>
  </si>
  <si>
    <t>Pochůzný rošt, č.v. A3-1895-06</t>
  </si>
  <si>
    <t>-34850148</t>
  </si>
  <si>
    <t xml:space="preserve">Poznámka k položce:
- pochůzný rošt  rošt SP3.30-34/38-3x900x1495  dle DIN 24 537-1
    - mater.1.0038 žárově Zn
    - 38kg/ks 
- spojovací a kotevní materiál (nerez A2/A4) - 2 kg
</t>
  </si>
  <si>
    <t>PS03M012</t>
  </si>
  <si>
    <t>Rám plošina, č.v. A2-1895-05</t>
  </si>
  <si>
    <t>281822407</t>
  </si>
  <si>
    <t xml:space="preserve">Poznámka k položce:
- komponenty OK (mater.1.0038) (rám plošina - svarek 25kg/1kpl):
   - nosník I. (80x40x4-1500mm - 10,5kg/ks) 1ks
   - nosník II. (80x40x4-595mm - 4kg/ks) 1ks
   - stojina (40x40x4-265mm - 3kg/ks) 3ks
   - plech I. (Tl.5x55-1495mm - 3kg/ks) 1ks
   - plech II. (Tl.5x55-585mm - 1,5kg/ks) 1ks
   - deska (60x10-185mm - 1kg/ks) 3ks, …
</t>
  </si>
  <si>
    <t>PS03M013</t>
  </si>
  <si>
    <t>Táhla (závěsná táhla), úprava, č.v. A0-1895-00 poz.7</t>
  </si>
  <si>
    <t>-1005870534</t>
  </si>
  <si>
    <t>Poznámka k položce:
- komponenty OK (mater.1.0038) (1kpl): 226 kg
   - výměna zeslabených OK komponentů táhla do 10% celkové hmotnosti sestavy táhla cca 2134kg       (OK táhlo I., táhlo II., táhlo III., deska spojovací, ...)  
- komponenty OK (stáv. mater.17 021 QT - nový 1.4021 QT800) (1kpl): 12 kg
   - výměna zeslabených OK komponentů táhla do 10% celkové hmotnosti sestavy táhla cca 120kg      (OK čep závěsný, čep, ...)  
- přídržka čepu táhel (40x8-120mm mater. 1.4301 - 0,2kg/ks) 30ks - 6 kg</t>
  </si>
  <si>
    <t>PS03M014</t>
  </si>
  <si>
    <t>Pochůzná plocha (podesty na kótě 735,895 m n.m.), č.v. A0-1895-00 poz.8</t>
  </si>
  <si>
    <t>907098368</t>
  </si>
  <si>
    <t xml:space="preserve">Poznámka k položce:
- podlahový plech I. (slza 4 4x900x685mm 1ks dle ČSN EN 10051 - 21kg/ks) (mater. 1.0038)
- podlahový plech II. (slza 4 4x900x1055mm 1ks dle ČSN EN 10051 - 32kg/ks) (mater. 1.0038)
- zarovnání montážní (pochůzné) plochy - vyrovnání plochy v místě montáže rámu nového   zvedacího mechanizmu jednosložkovou cementovou podlahovou hmotou (např. WEBER – BP 404   weber.bat balkonový do vnějšího prostředí) na kótu podesty 735,895 m n.m. 2x25kg /1kpl.
</t>
  </si>
  <si>
    <t>PS03M015</t>
  </si>
  <si>
    <t>-1217243729</t>
  </si>
  <si>
    <t xml:space="preserve">Poznámka k položce:
-  spojovací a kotevní materiál (nerez A2/A4) dle (č.v.A0-1895-00):  25 kg
    - závitová tyč M20x250 DIN 976 nerez A4(80) (13ks)  
    - šroub M16x25 ČSN EN 24017 nerez A4(70) (92ks)  
    - šroub M20x80 ČSN EN 24017 nerez A4(70) (8ks)  
    - matice M20 ČSN EN 24032 nerez A2(70) (21ks)  
    - podložka 21 ČSN EN ISO 7090 nerez A2(70) (8ks)  
    - podložka velká 21 ČSN 02 1708 nerez A2(70) (13ks)  
    - podložka pojistná 17 ČSN 02 1751 nerez A2(70) (92ks), …  
- kotva pro velká zatížení např. FISCHER FH II 15/25 SK nerez A4(70)  - 4 ks
- kotevní pryskyřice (chemická malta) např. Sanax ResiFix 2EC 410ml - 7 ks
- spojovací a kotevní materiál ZM509 (nerez A2/A4): 30 kg 
    - šroub M16x50 ČSN EN 10642 nerez A4(70) (4ks)
    - šroub M36x110 ČSN EN 24014 nerez A4(70) (8ks)
    - šroub M8x35 ČSN EN 24017 nerez A4(70) (4ks)
    - šroub M10x30 ČSN EN 24017 nerez A4(70) (16ks)
    - šroub M12x30 ČSN EN 24017 nerez A4(70) (8ks)
    - šroub M20x50 ČSN EN 24017 nerez A4(70) (4ks)
    - šroub M36x100 ČSN EN 24017 nerez A4(70) (4ks)
    - šroub M24x200 ČSN EN ISO 4762 nerez A4(70) (1ks)
    - matice M8 ČSN EN 24032 nerez A2(70) (4ks)
    - matice M36 ČSN EN 24032 nerez A2(70) (12ks)
    - podložka 8,4 ČSN EN ISO 7090 nerez A2(70) (4ks)
    - podložka 33 ČSN EN ISO 7090 nerez A2(70) (4ks)
    - podložka pružná 10,2 ČSN 02 1741 nerez A2(70) (16ks)
    - podložka pružná 12,2 ČSN 02 1741 nerez A2(70) (8ks)
    - podložka pružná 20,2 ČSN 02 1741 nerez A2(70) (4ks), …
</t>
  </si>
  <si>
    <t>25</t>
  </si>
  <si>
    <t>PS03M016</t>
  </si>
  <si>
    <t>-432828456</t>
  </si>
  <si>
    <t xml:space="preserve">Poznámka k položce:
- normalizované komponenty ZM509
   - matice KM 34 ČSN ISO 2982-2
   - podložka MB 34 ČSN ISO 2982-2
   - pero 45e7x25-240
   - pero 10e7x8-55
   - pero 12e7x8-60
</t>
  </si>
  <si>
    <t>26</t>
  </si>
  <si>
    <t>PS03M017</t>
  </si>
  <si>
    <t>Přípravky výrobní / montážní</t>
  </si>
  <si>
    <t>1771295550</t>
  </si>
  <si>
    <t>Poznámka k položce:
- pomocné OK
- podkladní trámy
- elektrody, brusné kotouče
- apod.</t>
  </si>
  <si>
    <t>27</t>
  </si>
  <si>
    <t>1306287122</t>
  </si>
  <si>
    <t>28</t>
  </si>
  <si>
    <t>1812764385</t>
  </si>
  <si>
    <t xml:space="preserve">Poznámka k položce:
 PKO v souladu s ČSN EN ISO 12944-5:
 - nátěr: EP, vysokosušinový, aplik.-  min.620 μm
            - nátěr penetrační vrstva                                 170 μm
            - nátěr mezivrstva                                            175 μm
            - nátěr mezivrstva                                            175 μm
            - nátěr vrchní vrstva                                        100 μm
  -barevné řešení – šedá RAL 7032   
</t>
  </si>
  <si>
    <t>"táhla"20*2</t>
  </si>
  <si>
    <t>29</t>
  </si>
  <si>
    <t>246_M003</t>
  </si>
  <si>
    <t>Nátěr  EP na ocel s nízkým obsahem rozpouštědel</t>
  </si>
  <si>
    <t>-2067316684</t>
  </si>
  <si>
    <t xml:space="preserve">Poznámka k položce:
- mechanicky odolný, chemicky zatížitelný, odolný vůči otěru a nárazu.
- vysoký stupeň odolnosti vůči vodě, agresivní odpadní vodě a mnoha chemikáliím, zejména   roztokům solí a kyselin, které se vyskytují v biologických procesech
- vysoký stupeň difúze
- velmi dobrá přilnavost na ocelové a minerální povrchy
- vysoký stupeň bezpečnosti pro zpracovatele díky možnosti kontroly pórů u nátěru </t>
  </si>
  <si>
    <t>30</t>
  </si>
  <si>
    <t>-961254849</t>
  </si>
  <si>
    <t xml:space="preserve">Poznámka k položce:
 příprava - tryskání povrchu základní SA 2,5  
PKO v souladu s ČSN EN ISO 12944-5:
 - nátěr: EP, vysokosušinový, min.360 μm
            .- nátěr penetrační vrstva                130  μm
            .- nátěrmezivrstva                            130  μm
            .- nátěr vrchní vrstva                       100  μm
  .-barevné řešení – šedá RAL 7032   
</t>
  </si>
  <si>
    <t>"rám"15*2</t>
  </si>
  <si>
    <t>"podperne lozisko"3*2</t>
  </si>
  <si>
    <t>"retezove kolo"1*2</t>
  </si>
  <si>
    <t>"podlakove plechy"4*2</t>
  </si>
  <si>
    <t>"prostup"3*2</t>
  </si>
  <si>
    <t>31</t>
  </si>
  <si>
    <t>964473732</t>
  </si>
  <si>
    <t>789121152</t>
  </si>
  <si>
    <t>Úpravy povrchů pod nátěry ocelových konstrukcí třídy I odstranění rzi a nečistot pomocí ručního nářadí stupeň přípravy St 2, stupeň zrezivění C</t>
  </si>
  <si>
    <t>2018509895</t>
  </si>
  <si>
    <t>https://podminky.urs.cz/item/CS_URS_2021_02/789121152</t>
  </si>
  <si>
    <t>2*3</t>
  </si>
  <si>
    <t>33</t>
  </si>
  <si>
    <t>1816701481</t>
  </si>
  <si>
    <t xml:space="preserve">Poznámka k položce:
 -  tryskání povrchu základní SA 2,5  
 -  tryskání povrchu před nátěrem SA 2,5 dle ČSN EN ISO 12944-4, 
 -  drsnost dle ČSN EN ISO 8501-1,2,Rz = 75-100  μm
</t>
  </si>
  <si>
    <t>"základní tryskání"</t>
  </si>
  <si>
    <t>"táhlo"20*2</t>
  </si>
  <si>
    <t>"rám pohonu"15*2</t>
  </si>
  <si>
    <t>"podpěrné ložisko"3*2</t>
  </si>
  <si>
    <t>"řetězové kolo"1*2</t>
  </si>
  <si>
    <t>"OK plechy prostupu ve strojovně"4*2</t>
  </si>
  <si>
    <t>Mezisoučet</t>
  </si>
  <si>
    <t>"tryskání před nátěrem"86</t>
  </si>
  <si>
    <t>34</t>
  </si>
  <si>
    <t>78942R001</t>
  </si>
  <si>
    <t>Zhotovení povrchu Zn 60-80 μm ponorem v lázni (žárové zinkování)</t>
  </si>
  <si>
    <t>1064193693</t>
  </si>
  <si>
    <t xml:space="preserve">Poznámka k položce:
- chemické očištění povrchu
- povrchová ochrana: žárový zinek (zinkováno ponorem v lázni), min.60-80 μm
  .-barevné řešení – modrý zinek   
</t>
  </si>
  <si>
    <t>Práce a dodávky M</t>
  </si>
  <si>
    <t>21-M</t>
  </si>
  <si>
    <t>Elektromontáže</t>
  </si>
  <si>
    <t>35</t>
  </si>
  <si>
    <t>21M00R001</t>
  </si>
  <si>
    <t>Demontáž elektroinstalace a elektrozařízení</t>
  </si>
  <si>
    <t>64</t>
  </si>
  <si>
    <t>2034219342</t>
  </si>
  <si>
    <t>Poznámka k položce:
- včetně dopravy</t>
  </si>
  <si>
    <t>36</t>
  </si>
  <si>
    <t>21M00R002</t>
  </si>
  <si>
    <t>Montáž elektroinstalace a elektrozařízení</t>
  </si>
  <si>
    <t>-412642091</t>
  </si>
  <si>
    <t>Poznámka k položce:
- montáž elektroinstalace
- vystrojení a montáž rozvaděčů a rozvodnic
- přesuny materiálu a pracovníků</t>
  </si>
  <si>
    <t>37</t>
  </si>
  <si>
    <t>21MR002M002</t>
  </si>
  <si>
    <t>256</t>
  </si>
  <si>
    <t>-229516268</t>
  </si>
  <si>
    <t xml:space="preserve">Poznámka k položce:
Elektromateriál:
- Svorkovnice 10-ti párová, spojovací, HSTMANSC0 -1ks
- Montážní rám pro 3 svorkovnice, hloubka 30mm, HSTMON303 -1ks
- Elektroměr iEM3150 do 63A, komunikace Modbus, A9MEM3150 - 2ks
- Zakončovací odpor komunikační linky 120 ohm1ks
- Svorka SFR.4 4mm2 pro pojistku, béžová (IK141004)--2ks
- Koncová deska k SFR.4 (IK131204) -1ks
- Pojistka 2A (balení 10 ks) - 1kpl
- Oddělovač komunikace RS485, (GREP485) - 1ks
- TM5 - PCI kom. modul SL RS485, (TM5PCRS4) - 1ks
- Kabel Y-JZ 4x 2,5,flexibilní Y-JZ 4x2,5 - 80m
- Kabel F/UTP Cat.5e 4x2xAWG24,PE venkovní plášť černý - 305m (HSEKF424E3) - 1kpl
- Drobný a montážní materiál - 1kpl
- Technologický vizualizační počítač - 1ks
 -Záložní zdroj UPS 1500 VA - 1ks
</t>
  </si>
  <si>
    <t>58-M</t>
  </si>
  <si>
    <t>Revize vyhrazených technických zařízení</t>
  </si>
  <si>
    <t>38</t>
  </si>
  <si>
    <t>58M00R001</t>
  </si>
  <si>
    <t xml:space="preserve">Revizní zpráva </t>
  </si>
  <si>
    <t>761826039</t>
  </si>
  <si>
    <t>N00</t>
  </si>
  <si>
    <t>Nepojmenované práce</t>
  </si>
  <si>
    <t>N01</t>
  </si>
  <si>
    <t>Práce na ASŘ</t>
  </si>
  <si>
    <t>39</t>
  </si>
  <si>
    <t>N010001</t>
  </si>
  <si>
    <t xml:space="preserve">Úprava software ASŘ </t>
  </si>
  <si>
    <t>110447014</t>
  </si>
  <si>
    <t>Poznámka k položce:
- úpravy SW aplikace v PLC automatech
- pravy SW aplikace v operátroských panelech
- včetně dopravy pracovníků</t>
  </si>
  <si>
    <t>40</t>
  </si>
  <si>
    <t>M0N01001</t>
  </si>
  <si>
    <t>Dodávka materiálu pro ASŘ</t>
  </si>
  <si>
    <t>-951070001</t>
  </si>
  <si>
    <t xml:space="preserve">Poznámka k položce:
- SCADA systém vč.ovladače komunikace - 1 ks
- Aplikační program pro SCADA systém - 1 kpl
</t>
  </si>
  <si>
    <t>PS4_SachtyUzav - PS4 Šachty provozních uzávěrů</t>
  </si>
  <si>
    <t xml:space="preserve">    998 - Přesun hmot</t>
  </si>
  <si>
    <t xml:space="preserve">    722 - Zdravotechnika - vnitřní vodovod</t>
  </si>
  <si>
    <t>-1968042512</t>
  </si>
  <si>
    <t xml:space="preserve">Poznámka k položce:
- dle NV č. 591/2006 Sb., příloha č.5, článek XVIII., bod č.4, písmeno i se zajištěním každého sestupu potápěče jistícím potápěčem nad hladinou
  - očištění betonové konstrukce od nečistot a degradovaného betonu šachet pod vodou 
  - sanace jednotlivých poruch betonových konstrukcí dle specifikace (průzkum) 
  - osazení a demontáž provizorního uzavření potrubí DN200 v šachtách:
       - druhá funkční šachta spodní výpustí
       - šachta vodárenského objektu (koordinace s provozovatelem) 
  - četa profesionálních   potápěčů tj. s osvědčením o získání profesní kvalifikace potápěč pracovní  69-014-H podle § 18 zákona č. 179/2006Sb., zákona č. 53/2012Sb, ...
  - 1 pracující  a jeden záložní (připravený) potápěč 
</t>
  </si>
  <si>
    <t>"očištění a příprava konstrukce"48</t>
  </si>
  <si>
    <t>"sanace poruch"144</t>
  </si>
  <si>
    <t>"ucpání a uvolnění DN200"6*2</t>
  </si>
  <si>
    <t>155625733</t>
  </si>
  <si>
    <t xml:space="preserve">Poznámka k položce:
  - očištění betonové konstrukce od nečistot a degradovaného betonu šachet pod vodou 
  - sanace jednotlivých poruch betonových konstrukcí dle specifikace (průzkum) 
  - osazení a demontáž provizorního uzavření potrubí DN200 v šachtách:
       - druhá funkční šachta spodní výpustí
       - šachta vodárenského objektu (koordinace s provozovatelem) 
  - četa profesionálních   potápěčů tj. s osvědčením o získání profesní kvalifikace potápěč pracovní  69-014-H podle § 18 zákona č. 179/2006Sb., zákona č. 53/2012Sb, ...
  - 1 vedoucí a jeden pomocný porápěč 
</t>
  </si>
  <si>
    <t>"ocisteni"64</t>
  </si>
  <si>
    <t>"sanace"192</t>
  </si>
  <si>
    <t>"utěsnění DN200"8*2</t>
  </si>
  <si>
    <t>M91RM001</t>
  </si>
  <si>
    <t xml:space="preserve">Výplňová směs na bazi cementu s přídasami proti rozplavení
</t>
  </si>
  <si>
    <t>-1392601925</t>
  </si>
  <si>
    <t>M91RM002</t>
  </si>
  <si>
    <t>Spárovací směs odolná proti rozplavení</t>
  </si>
  <si>
    <t>2084232437</t>
  </si>
  <si>
    <t>M91RM003</t>
  </si>
  <si>
    <t>Konstrukční ocel</t>
  </si>
  <si>
    <t>1774451607</t>
  </si>
  <si>
    <t>Poznámka k položce:
- válcované tyče, plechy 
- použití pro bednění sanovaných poruch</t>
  </si>
  <si>
    <t>M91RM004</t>
  </si>
  <si>
    <t>Spojovací materiál, kotevní materiál</t>
  </si>
  <si>
    <t>-1620007248</t>
  </si>
  <si>
    <t>Poznámka k položce:
- montáž a demontáž bednění, pomocné konstrukce
- kotevní tyče, chemické kotvy
- spojovací mteriál</t>
  </si>
  <si>
    <t>M91RM005</t>
  </si>
  <si>
    <t>Drobný spotřební materiál, přípravky</t>
  </si>
  <si>
    <t>1826292710</t>
  </si>
  <si>
    <t>M91RM006</t>
  </si>
  <si>
    <t>Tlakové zátky do potrubí DN200 - zakázková výroba</t>
  </si>
  <si>
    <t>-1299953199</t>
  </si>
  <si>
    <t>Zajištění potapěčských prací - technické a bezpečnostní</t>
  </si>
  <si>
    <t>-856625674</t>
  </si>
  <si>
    <t xml:space="preserve">Poznámka k položce:
- zebezpečení potápěčských prací speciální technikou (např. dekompresní komora, speciální dýchací   směsi, …)
   - 8 dní - očištění konstrukcí
   - 12 dní - sanace poruch
   - 1 den - ucpání a uvolnění potrubí DN200 
- vysokotlaký zdroj vody - 8 dní
- hydraulické (pneumatické) pracovní nářadí použitelné pod vodou
- přeprava techniky, DK, apod. ... 
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</si>
  <si>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</si>
  <si>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</si>
  <si>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kus</t>
  </si>
  <si>
    <t>-286626332</t>
  </si>
  <si>
    <t>https://podminky.urs.cz/item/CS_URS_2021_02/953943112</t>
  </si>
  <si>
    <t>2*10"čepy provizorní zábrany"</t>
  </si>
  <si>
    <t>M9530M001</t>
  </si>
  <si>
    <t>Patky probizorních zábran</t>
  </si>
  <si>
    <t>1581869795</t>
  </si>
  <si>
    <t>Poznámka k položce:
- patky provizorních zábran montované do podlahy 
- 2 x 10 ks á 4 kg</t>
  </si>
  <si>
    <t>4*20</t>
  </si>
  <si>
    <t>M9530M002</t>
  </si>
  <si>
    <t xml:space="preserve">Kotevní zálivka objemově kompenzovaná </t>
  </si>
  <si>
    <t>-1633093060</t>
  </si>
  <si>
    <t>0,4*2*10</t>
  </si>
  <si>
    <t>953943122</t>
  </si>
  <si>
    <t>Osazování drobných kovových předmětů výrobků ostatních jinde neuvedených do betonu se zajištěním polohy k bednění či k výztuži před zabetonováním hmotnosti přes 1 do 5 kg/kus</t>
  </si>
  <si>
    <t>-131221091</t>
  </si>
  <si>
    <t>https://podminky.urs.cz/item/CS_URS_2021_02/953943122</t>
  </si>
  <si>
    <t>Poznámka k položce:
- díly rámů ve strojovně (obě šachty)</t>
  </si>
  <si>
    <t>M93594M001</t>
  </si>
  <si>
    <t>Rám poklopu - svařenec</t>
  </si>
  <si>
    <t>-1426376577</t>
  </si>
  <si>
    <t>Poznámka k položce:
- díly úpravy rámu na 735.85 m n.m. - svařenec, 2 šachty, S235</t>
  </si>
  <si>
    <t>4*2</t>
  </si>
  <si>
    <t>953943123</t>
  </si>
  <si>
    <t>Osazování drobných kovových předmětů výrobků ostatních jinde neuvedených do betonu se zajištěním polohy k bednění či k výztuži před zabetonováním hmotnosti přes 5 do 15 kg/kus</t>
  </si>
  <si>
    <t>-971971460</t>
  </si>
  <si>
    <t>https://podminky.urs.cz/item/CS_URS_2021_02/953943123</t>
  </si>
  <si>
    <t>M95394M002</t>
  </si>
  <si>
    <t>Poklopy šachet ve strojovně - S235</t>
  </si>
  <si>
    <t>729554542</t>
  </si>
  <si>
    <t>Poznámka k položce:
- nové poklopy na 735.85 m n.m. - svařence, S235, 2 šachty</t>
  </si>
  <si>
    <t>31,9*2</t>
  </si>
  <si>
    <t>953943124</t>
  </si>
  <si>
    <t>Osazování drobných kovových předmětů výrobků ostatních jinde neuvedených do betonu se zajištěním polohy k bednění či k výztuži před zabetonováním hmotnosti přes 15 do 30 kg/kus</t>
  </si>
  <si>
    <t>-1648110087</t>
  </si>
  <si>
    <t>https://podminky.urs.cz/item/CS_URS_2021_02/953943124</t>
  </si>
  <si>
    <t>Poznámka k položce:
- mříže u průlezů žebříků typII.</t>
  </si>
  <si>
    <t>M95394M003</t>
  </si>
  <si>
    <t>Nerezové mříže průlezů revizní komory</t>
  </si>
  <si>
    <t>-1350806261</t>
  </si>
  <si>
    <t>32,30*2</t>
  </si>
  <si>
    <t>963051113</t>
  </si>
  <si>
    <t>Bourání železobetonových stropů deskových, tl. přes 80 mm</t>
  </si>
  <si>
    <t>m3</t>
  </si>
  <si>
    <t>1093270404</t>
  </si>
  <si>
    <t>https://podminky.urs.cz/item/CS_URS_2021_02/963051113</t>
  </si>
  <si>
    <t>"rám strojovny" ((0,3*2+0,9)*0,1*0,1)*2</t>
  </si>
  <si>
    <t>977151111</t>
  </si>
  <si>
    <t>Jádrové vrty diamantovými korunkami do stavebních materiálů (železobetonu, betonu, cihel, obkladů, dlažeb, kamene) průměru do 35 mm</t>
  </si>
  <si>
    <t>m</t>
  </si>
  <si>
    <t>-1064686419</t>
  </si>
  <si>
    <t>https://podminky.urs.cz/item/CS_URS_2021_02/977151111</t>
  </si>
  <si>
    <t xml:space="preserve">Poznámka k položce:
  - kóta 735.85 m.n.m. - 4xØ30mm á 0.55 m, 2 šachty
  - kóta 729.20 m n.m. - 2xØ30mm á 0.8 m, 2 šachty
</t>
  </si>
  <si>
    <t>"strojovna"0,55*4*2</t>
  </si>
  <si>
    <t>"revizní komora"0,8*2*2</t>
  </si>
  <si>
    <t>977151113</t>
  </si>
  <si>
    <t>Jádrové vrty diamantovými korunkami do stavebních materiálů (železobetonu, betonu, cihel, obkladů, dlažeb, kamene) průměru přes 40 do 50 mm</t>
  </si>
  <si>
    <t>-2082610667</t>
  </si>
  <si>
    <t>https://podminky.urs.cz/item/CS_URS_2021_02/977151113</t>
  </si>
  <si>
    <t>Poznámka k položce:
- čepy sloupků provizorních zábran
- vývrt pro příruby čepů sloupků ve strojovně i v revizní komoře</t>
  </si>
  <si>
    <t>"čepy provizorní zábrany"0,15*10*2</t>
  </si>
  <si>
    <t>"staré kapsy zábradlí"0,15*2*4</t>
  </si>
  <si>
    <t>"nové kapsy zábradlí"0,15*2*4</t>
  </si>
  <si>
    <t>977151117</t>
  </si>
  <si>
    <t>Jádrové vrty diamantovými korunkami do stavebních materiálů (železobetonu, betonu, cihel, obkladů, dlažeb, kamene) průměru přes 80 do 90 mm</t>
  </si>
  <si>
    <t>480856875</t>
  </si>
  <si>
    <t>https://podminky.urs.cz/item/CS_URS_2021_02/977151117</t>
  </si>
  <si>
    <t>Poznámka k položce:
- vývrt pro příruby čepů sloupků ve strojovně i v revizní komoře</t>
  </si>
  <si>
    <t>"patky zábradlí"0,02*2*2</t>
  </si>
  <si>
    <t>"provizorní zábrany"0,02*10*2</t>
  </si>
  <si>
    <t>977151118</t>
  </si>
  <si>
    <t>Jádrové vrty diamantovými korunkami do stavebních materiálů (železobetonu, betonu, cihel, obkladů, dlažeb, kamene) průměru přes 90 do 100 mm</t>
  </si>
  <si>
    <t>-973064218</t>
  </si>
  <si>
    <t>https://podminky.urs.cz/item/CS_URS_2021_02/977151118</t>
  </si>
  <si>
    <t xml:space="preserve">Poznámka k položce:
 - kóta 729.20 m n.m. - 2xØ100mm á 0.8 m, 2 šachty
</t>
  </si>
  <si>
    <t>"revizní komora"2*0,8</t>
  </si>
  <si>
    <t>977211111</t>
  </si>
  <si>
    <t>Řezání konstrukcí stěnovou pilou železobetonových průměru řezané výztuže do 16 mm hloubka řezu do 200 mm</t>
  </si>
  <si>
    <t>774147635</t>
  </si>
  <si>
    <t>https://podminky.urs.cz/item/CS_URS_2021_02/977211111</t>
  </si>
  <si>
    <t>(2*0,3+0,85)*2</t>
  </si>
  <si>
    <t>977211115</t>
  </si>
  <si>
    <t>Řezání konstrukcí stěnovou pilou železobetonových průměru řezané výztuže do 16 mm hloubka řezu přes 520 do 680 mm</t>
  </si>
  <si>
    <t>2016089996</t>
  </si>
  <si>
    <t>https://podminky.urs.cz/item/CS_URS_2021_02/977211115</t>
  </si>
  <si>
    <t>(2*0,14+0,66)*2</t>
  </si>
  <si>
    <t>977212112</t>
  </si>
  <si>
    <t>Řezání konstrukcí diamantovým lanem železobetonových s výztuží průměru přes 16 mm</t>
  </si>
  <si>
    <t>-200822236</t>
  </si>
  <si>
    <t>https://podminky.urs.cz/item/CS_URS_2021_02/977212112</t>
  </si>
  <si>
    <t>(0,85*(0,35+0,06+0,95+0,6))*2</t>
  </si>
  <si>
    <t>997321211</t>
  </si>
  <si>
    <t>Svislá doprava suti a vybouraných hmot s naložením do dopravního zařízení a s vyprázdněním dopravního zařízení na hromadu nebo do dopravního prostředku na výšku do 4 m</t>
  </si>
  <si>
    <t>375077435</t>
  </si>
  <si>
    <t>https://podminky.urs.cz/item/CS_URS_2021_02/997321211</t>
  </si>
  <si>
    <t>997321219</t>
  </si>
  <si>
    <t>Svislá doprava suti a vybouraných hmot s naložením do dopravního zařízení a s vyprázdněním dopravního zařízení na hromadu nebo do dopravního prostředku Příplatek k ceně za každé další i započaté 4 m výšky</t>
  </si>
  <si>
    <t>-1639016389</t>
  </si>
  <si>
    <t>https://podminky.urs.cz/item/CS_URS_2021_02/997321219</t>
  </si>
  <si>
    <t>3,023*5 'Přepočtené koeficientem množství</t>
  </si>
  <si>
    <t>-850219065</t>
  </si>
  <si>
    <t>78653351</t>
  </si>
  <si>
    <t>3,023*19 'Přepočtené koeficientem množství</t>
  </si>
  <si>
    <t>998</t>
  </si>
  <si>
    <t>Přesun hmot</t>
  </si>
  <si>
    <t>998322011</t>
  </si>
  <si>
    <t>Přesun hmot pro objekty hráze přehradní zděné, betonové, železobetonové dopravní vzdálenost do 500 m</t>
  </si>
  <si>
    <t>-710943448</t>
  </si>
  <si>
    <t>https://podminky.urs.cz/item/CS_URS_2021_02/998322011</t>
  </si>
  <si>
    <t>722</t>
  </si>
  <si>
    <t>Zdravotechnika - vnitřní vodovod</t>
  </si>
  <si>
    <t>722211128</t>
  </si>
  <si>
    <t>Armatury přírubové šoupátka třmenová s ručním kolem těsnící sedla nerez/nerez PN 6 do 200°C DN 200</t>
  </si>
  <si>
    <t>soubor</t>
  </si>
  <si>
    <t>-1934648203</t>
  </si>
  <si>
    <t>https://podminky.urs.cz/item/CS_URS_2021_02/722211128</t>
  </si>
  <si>
    <t>722211818</t>
  </si>
  <si>
    <t>Demontáž armatur přírubových se dvěma přírubami (vč. šoupátek se zemní soupravou) DN 200</t>
  </si>
  <si>
    <t>1936996280</t>
  </si>
  <si>
    <t>https://podminky.urs.cz/item/CS_URS_2021_02/722211818</t>
  </si>
  <si>
    <t>Poznámka k položce:
- v šachtě 6 ks
- v odtokovém tunelu 2 ks</t>
  </si>
  <si>
    <t>6+2</t>
  </si>
  <si>
    <t>722211828</t>
  </si>
  <si>
    <t>Demontáž armatur přírubových se třemi přírubami DN 200</t>
  </si>
  <si>
    <t>-1914017050</t>
  </si>
  <si>
    <t>https://podminky.urs.cz/item/CS_URS_2021_02/722211828</t>
  </si>
  <si>
    <t>722212128</t>
  </si>
  <si>
    <t>Armatury přírubové šoupátka víková s ručním kolem těsnící sedla mosaz/mosaz PN 10 do 50°C se zemní soupravou a poklopem bez T-klíče DN 200</t>
  </si>
  <si>
    <t>731917671</t>
  </si>
  <si>
    <t>https://podminky.urs.cz/item/CS_URS_2021_02/722212128</t>
  </si>
  <si>
    <t>722219108</t>
  </si>
  <si>
    <t>Armatury přírubové montáž vodovodních armatur přírubových ostatních typů DN 200</t>
  </si>
  <si>
    <t>165565500</t>
  </si>
  <si>
    <t>https://podminky.urs.cz/item/CS_URS_2021_02/722219108</t>
  </si>
  <si>
    <t>M72221M001</t>
  </si>
  <si>
    <t>T kus přírubový, DN200, nerezový</t>
  </si>
  <si>
    <t>-249575569</t>
  </si>
  <si>
    <t>M72221M002</t>
  </si>
  <si>
    <t>Doměrek přírubový, DN200, nerezový</t>
  </si>
  <si>
    <t>1676786162</t>
  </si>
  <si>
    <t>M72221M003</t>
  </si>
  <si>
    <t>Oblouk přírubový 90, DN200, nerezový</t>
  </si>
  <si>
    <t>908480136</t>
  </si>
  <si>
    <t>M72221M004</t>
  </si>
  <si>
    <t>Montážní vložka, DN200, l=225 mm</t>
  </si>
  <si>
    <t>-1250806889</t>
  </si>
  <si>
    <t>41</t>
  </si>
  <si>
    <t>M72221M005</t>
  </si>
  <si>
    <t>Kompenzátor pryžový, DN200, l=154 mm, nerezový</t>
  </si>
  <si>
    <t>2144812525</t>
  </si>
  <si>
    <t>42</t>
  </si>
  <si>
    <t>M72221M006</t>
  </si>
  <si>
    <t>Spojovací materiál M20, nerez (A4/A2)</t>
  </si>
  <si>
    <t>818643301</t>
  </si>
  <si>
    <t>43</t>
  </si>
  <si>
    <t>72221R001</t>
  </si>
  <si>
    <t>Úprava potrubí DN200, DN150</t>
  </si>
  <si>
    <t>107648404</t>
  </si>
  <si>
    <t xml:space="preserve">Poznámka k položce:
 - úprava kontrolní studny DN150
 - úprava vyústění DN200 ze zdi šachty (3 ks) včetně nových přírub
</t>
  </si>
  <si>
    <t>44</t>
  </si>
  <si>
    <t>M72221M007</t>
  </si>
  <si>
    <t>Příruba DN150, PN10, S235</t>
  </si>
  <si>
    <t>-2032591929</t>
  </si>
  <si>
    <t>45</t>
  </si>
  <si>
    <t>M72221M008</t>
  </si>
  <si>
    <t>Příruba slepá DN150, PN10, S235</t>
  </si>
  <si>
    <t>-2135492574</t>
  </si>
  <si>
    <t>46</t>
  </si>
  <si>
    <t>M72221M009</t>
  </si>
  <si>
    <t>Kohout manometrický, 3 cestný, M20x1/G1/2</t>
  </si>
  <si>
    <t>-513117789</t>
  </si>
  <si>
    <t>47</t>
  </si>
  <si>
    <t>M72221M010</t>
  </si>
  <si>
    <t>Manometr 100 mm, G1/2</t>
  </si>
  <si>
    <t>860551236</t>
  </si>
  <si>
    <t>48</t>
  </si>
  <si>
    <t>M72221M11</t>
  </si>
  <si>
    <t>Příruba DN200, PN10, S235</t>
  </si>
  <si>
    <t>991540008</t>
  </si>
  <si>
    <t>49</t>
  </si>
  <si>
    <t>767161123</t>
  </si>
  <si>
    <t>Montáž zábradlí rovného z trubek nebo tenkostěnných profilů na ocelovou konstrukci, hmotnosti 1 m zábradlí do 20 kg</t>
  </si>
  <si>
    <t>2114752068</t>
  </si>
  <si>
    <t>https://podminky.urs.cz/item/CS_URS_2021_02/767161123</t>
  </si>
  <si>
    <t>Poznámka k položce:
- atyp v nejnižším podlaží k připraveným patkám svary  a šrouby do zdi (2 ks)
- typové na všech podestách k trámu lávky (přivařením) a zajištěním šrouby do zdi (2x9 ks)</t>
  </si>
  <si>
    <t>2*1*2"atyp"</t>
  </si>
  <si>
    <t>2,8*9*2"typ"</t>
  </si>
  <si>
    <t>50</t>
  </si>
  <si>
    <t>M76799M002</t>
  </si>
  <si>
    <t>-1373705180</t>
  </si>
  <si>
    <t>2*14+18*4</t>
  </si>
  <si>
    <t>51</t>
  </si>
  <si>
    <t>M76716M004</t>
  </si>
  <si>
    <t>Zábradlí - typ</t>
  </si>
  <si>
    <t>433146751</t>
  </si>
  <si>
    <t>Poznámka k položce:
- délka2,8 m
- nerezové - svařenec včetně kotvících prvků</t>
  </si>
  <si>
    <t>30*18</t>
  </si>
  <si>
    <t>52</t>
  </si>
  <si>
    <t>M76716M005</t>
  </si>
  <si>
    <t>Zábradlí - atyp</t>
  </si>
  <si>
    <t>-1067251405</t>
  </si>
  <si>
    <t>Poznámka k položce:
- délka 2,0 m
- nerez - svařenec včetně kotevních prvků</t>
  </si>
  <si>
    <t>22,5*2</t>
  </si>
  <si>
    <t>53</t>
  </si>
  <si>
    <t>767161823</t>
  </si>
  <si>
    <t>Demontáž zábradlí do suti schodišťového nerozebíratelný spoj hmotnosti 1 m zábradlí do 20 kg</t>
  </si>
  <si>
    <t>1643528295</t>
  </si>
  <si>
    <t>https://podminky.urs.cz/item/CS_URS_2021_02/767161823</t>
  </si>
  <si>
    <t>2,8*9*2 "zábradlí v šachtě"</t>
  </si>
  <si>
    <t>54</t>
  </si>
  <si>
    <t>767163111</t>
  </si>
  <si>
    <t>Montáž kompletního kovového zábradlí přímého z dílců v rovině (na rovné ploše) kotveného do ocelové konstrukce</t>
  </si>
  <si>
    <t>-1922502340</t>
  </si>
  <si>
    <t>https://podminky.urs.cz/item/CS_URS_2021_02/767163111</t>
  </si>
  <si>
    <t xml:space="preserve">Poznámka k položce:
- zkušební montáž provizorní zábrany do připravených patek
- včetně případné úpravy dílců na místě
- včetně následného odstranění a uložení u provozovatele VD </t>
  </si>
  <si>
    <t>2*(3+1,3)</t>
  </si>
  <si>
    <t>55</t>
  </si>
  <si>
    <t>M76716M001</t>
  </si>
  <si>
    <t>Sloupky provizorní zábrany</t>
  </si>
  <si>
    <t>-1593349359</t>
  </si>
  <si>
    <t>Poznámka k položce:
- nerezové svařence</t>
  </si>
  <si>
    <t>4*10</t>
  </si>
  <si>
    <t>56</t>
  </si>
  <si>
    <t>M76716M002</t>
  </si>
  <si>
    <t>Řetěz nerezový průměr 6 mm, dlouhý</t>
  </si>
  <si>
    <t>-1620372119</t>
  </si>
  <si>
    <t>57</t>
  </si>
  <si>
    <t>M76716M003</t>
  </si>
  <si>
    <t>Spojovací materiál - nerezový</t>
  </si>
  <si>
    <t>1738152403</t>
  </si>
  <si>
    <t>Poznámka k položce:
- dle specifikace PD</t>
  </si>
  <si>
    <t>58</t>
  </si>
  <si>
    <t>767834111</t>
  </si>
  <si>
    <t>Montáž venkovních požárních žebříků Příplatek k cenám za montáž ochranného koše, připevněného šroubováním</t>
  </si>
  <si>
    <t>-2147218190</t>
  </si>
  <si>
    <t>https://podminky.urs.cz/item/CS_URS_2021_02/767834111</t>
  </si>
  <si>
    <t>2*3,7+2,5</t>
  </si>
  <si>
    <t>59</t>
  </si>
  <si>
    <t>767861011</t>
  </si>
  <si>
    <t>Montáž vnitřních kovových žebříků přímých délky přes 2 do 5 m, ukotvených do betonu</t>
  </si>
  <si>
    <t>1617860488</t>
  </si>
  <si>
    <t>https://podminky.urs.cz/item/CS_URS_2021_02/767861011</t>
  </si>
  <si>
    <t>"typ"9*2</t>
  </si>
  <si>
    <t>"typ I"2</t>
  </si>
  <si>
    <t>"typ II"2</t>
  </si>
  <si>
    <t>"typ III"2</t>
  </si>
  <si>
    <t>"typ IV"1</t>
  </si>
  <si>
    <t>60</t>
  </si>
  <si>
    <t>M76786M001</t>
  </si>
  <si>
    <t>Žebřík - typ</t>
  </si>
  <si>
    <t>648200466</t>
  </si>
  <si>
    <t>40*18</t>
  </si>
  <si>
    <t>61</t>
  </si>
  <si>
    <t>M76786M002</t>
  </si>
  <si>
    <t xml:space="preserve">Žebřík - typ I. </t>
  </si>
  <si>
    <t>133507902</t>
  </si>
  <si>
    <t>50*2</t>
  </si>
  <si>
    <t>62</t>
  </si>
  <si>
    <t>M76786M003</t>
  </si>
  <si>
    <t>Žebřík - typ II.</t>
  </si>
  <si>
    <t>18163158</t>
  </si>
  <si>
    <t>48*2</t>
  </si>
  <si>
    <t>63</t>
  </si>
  <si>
    <t>M76786M004</t>
  </si>
  <si>
    <t>Žebřík - typ III. s košem</t>
  </si>
  <si>
    <t>854485010</t>
  </si>
  <si>
    <t>127*2</t>
  </si>
  <si>
    <t>M76786M005</t>
  </si>
  <si>
    <t>Žebřík - typ IV s košem</t>
  </si>
  <si>
    <t>-22612323</t>
  </si>
  <si>
    <t>65</t>
  </si>
  <si>
    <t>-1162325360</t>
  </si>
  <si>
    <t>66</t>
  </si>
  <si>
    <t>228387093</t>
  </si>
  <si>
    <t>67</t>
  </si>
  <si>
    <t>767995111</t>
  </si>
  <si>
    <t>Montáž ostatních atypických zámečnických konstrukcí hmotnosti do 5 kg</t>
  </si>
  <si>
    <t>1695226012</t>
  </si>
  <si>
    <t>https://podminky.urs.cz/item/CS_URS_2021_02/767995111</t>
  </si>
  <si>
    <t>5*2*2</t>
  </si>
  <si>
    <t>68</t>
  </si>
  <si>
    <t>M76799M001</t>
  </si>
  <si>
    <t>Konzoly zábradlí L150x100x10</t>
  </si>
  <si>
    <t>-110884087</t>
  </si>
  <si>
    <t>5*4</t>
  </si>
  <si>
    <t>69</t>
  </si>
  <si>
    <t>-750844163</t>
  </si>
  <si>
    <t>4*4</t>
  </si>
  <si>
    <t>70</t>
  </si>
  <si>
    <t>767996701</t>
  </si>
  <si>
    <t>Demontáž ostatních zámečnických konstrukcí o hmotnosti jednotlivých dílů řezáním do 50 kg</t>
  </si>
  <si>
    <t>-1756032371</t>
  </si>
  <si>
    <t>https://podminky.urs.cz/item/CS_URS_2021_02/767996701</t>
  </si>
  <si>
    <t>Poznámka k položce:
- demontáž stávajících žebříků od stavebních konstrukcí</t>
  </si>
  <si>
    <t>"revizní komora"5,6*6,5*2</t>
  </si>
  <si>
    <t>"šachty"5,6*4*5*2</t>
  </si>
  <si>
    <t>"dno šachty"5,6*5,5*2</t>
  </si>
  <si>
    <t>"přepouštěcí šachta" 5,6*4*1</t>
  </si>
  <si>
    <t>"rámy ve strojovně"10*2</t>
  </si>
  <si>
    <t>71</t>
  </si>
  <si>
    <t>998767105</t>
  </si>
  <si>
    <t>Přesun hmot pro zámečnické konstrukce stanovený z hmotnosti přesunovaného materiálu vodorovná dopravní vzdálenost do 50 m v objektech výšky přes 36 do 48 m</t>
  </si>
  <si>
    <t>-645526689</t>
  </si>
  <si>
    <t>https://podminky.urs.cz/item/CS_URS_2021_02/998767105</t>
  </si>
  <si>
    <t>72</t>
  </si>
  <si>
    <t>197838587</t>
  </si>
  <si>
    <t xml:space="preserve">Poznámka k položce:
 příprava - tryskání povrchu základní SA 2,5  
PKO v souladu s ČSN EN ISO 12944-5:
 - nátěr: EP, vysokosušinový, min.360 μm
            .- nátěr penetrační vrstva                130  μm
            .- nátěrmezivrstva                            130  μm
            .- nátěr vrchní vrstva                       100  μm
  .-barevné řešení – šedá RAL 7032   
 - rám poklopu na úrovni 735.85 m .n.m. - OK, svařenec, uhlíková ocel, 2ks
 - poklopy na úrovni 735.85 m .n.m. - OK, svařenec, uhlíková ocel, 2ks
</t>
  </si>
  <si>
    <t>"rámy"0,35*2</t>
  </si>
  <si>
    <t>"polkopy"1,25*2</t>
  </si>
  <si>
    <t>73</t>
  </si>
  <si>
    <t>-873863424</t>
  </si>
  <si>
    <t>74</t>
  </si>
  <si>
    <t>Zhotovení nátěru ocelových konstrukcí třídy IV, 620 μm, nátěrový systém 1</t>
  </si>
  <si>
    <t>-1339867659</t>
  </si>
  <si>
    <t>Poznámka k položce:
 PKO v souladu s ČSN EN ISO 12944-5:
 - nátěr: EP, vysokosušinový,  min.620 μm
            - nátěr penetrační vrstva                                 170 μm
            - nátěr mezivrstva                                            175 μm
            - nátěr mezivrstva                                            175 μm
            - nátěr vrchní vrstva                                        100 μm
  -barevné řešení – šedá RAL 7032   
 - svarové oblasti sloupků zábradlí v šachtách
 - vyústění DN200 v přepouštěcí šachtě, 3 ks
 - studna DN150 v přepouštěcí šachtě</t>
  </si>
  <si>
    <t>"svary"0.4*2</t>
  </si>
  <si>
    <t>"DN150 v přepouštěcí šachtě"0,25</t>
  </si>
  <si>
    <t>"DN200 v přepouštěví šachtě"3*0,25</t>
  </si>
  <si>
    <t>75</t>
  </si>
  <si>
    <t>1683222027</t>
  </si>
  <si>
    <t>76</t>
  </si>
  <si>
    <t>-421485440</t>
  </si>
  <si>
    <t>Poznámka k položce:
  - rámy poklopů na úrovni 735.85 m .n.m. - OK, svařenec, uhlíková ocel - 2 ks
  - svarové oblasti sloupků zábradlí v šachtách - drobné opravy
  - výusti DN200 v přepouštěcí šachtě cčetně přírub - 3 ks
  - upravená studna DN150 v přepouštěcí šachtě</t>
  </si>
  <si>
    <t>"potrubí DN200 v šachtě"3*0,25+0,25</t>
  </si>
  <si>
    <t>"rámy poklopů a svary v šachtách"0,75*2</t>
  </si>
  <si>
    <t>77</t>
  </si>
  <si>
    <t>-740320409</t>
  </si>
  <si>
    <t xml:space="preserve">Poznámka k položce:
 -  tryskání povrchu základní SA 2,5  
 -  tryskání povrchu před nátěrem SA 2,5 dle ČSN EN ISO 12944-4, 
 -  drsnost dle ČSN EN ISO 8501-1,2,Rz = 75-100  μm
  - poklopy na úrovni 735.85 m .n.m. - OK, svařenec, uhlíková ocel. 2ks
</t>
  </si>
  <si>
    <t>"OK poklopů1"1,25*2</t>
  </si>
  <si>
    <t>VRN_JD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</si>
  <si>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</si>
  <si>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</si>
  <si>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</si>
  <si>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</si>
  <si>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</si>
  <si>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</si>
  <si>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010001000</t>
  </si>
  <si>
    <t>503307113</t>
  </si>
  <si>
    <t>https://podminky.urs.cz/item/CS_URS_2021_02/010001000</t>
  </si>
  <si>
    <t xml:space="preserve">Poznámka k položce:
- zhotovitelem vypracování Plánu opatření pro případ havárie, pro případ úniku závadných látek, ... 
- zpracování povodňového plánu stavby dle §71 zákona č. 254/2001 Sb. včetně zajištění schválení   příslušnými orgány správy a Povodím Labe, státní podnik
- vypracování plánu BOZP (potápění)
- vypracování projektu skutečného provedení díla (DSPS)
- zpracování dílenských výkresů - DPS, technologických předpisů (případná úprava stávající   dokumentace)
- zajištění kontrolního a zkušebního plánu stavby
- zajištění fotodokumentace veškerých konstrukcí, které budou v průběhu výstavby skryty nebo zakryty   
</t>
  </si>
  <si>
    <t>VRN3</t>
  </si>
  <si>
    <t>Zařízení staveniště</t>
  </si>
  <si>
    <t>030001000</t>
  </si>
  <si>
    <t>1922016079</t>
  </si>
  <si>
    <t>https://podminky.urs.cz/item/CS_URS_2021_02/030001000</t>
  </si>
  <si>
    <t xml:space="preserve">Poznámka k položce:
- zajištění komplet.zařízení staveniště a jeho připojení na sítě
- zajištění ohlášení všech staveb zařízení staveniště dle §104 odst. (2) zákona č. 183/2006 Sb.
- zajištění místnosti pro TDI v ZS vč. jejího vybavení
- zajištění oplocení prostoru ZS, jeho napojení na inž. sítě
- zajištění následné likvidace všech objektů ZS včetně připojení na sítě
- zajištění podmínek pro použití přístupových komunikací dotčených stavbou s příslušnými vlastníky či   správci a zajištění jejich splnění
- zřízení čisticích zón před výjezdem z obvodu staveniště
- provedení takových opatření, aby plochy obvodu staveniště nebyly znečištěny ropnými látkami a     jinými podobnými produkty
- provedení takových opatření, aby nebyly překročeny limity prašnosti a hlučnosti dané obecně   závaznou vyhláškou
- zajištění péče o nepředané objekty a konstrukce stavby, jejich ošetřování a zimní opatření
- zajištění ochrany veškeré zeleně v prostoru staveniště a v jeho bezprostřední blízkosti pro   poškození během realizace stavby
- zajištění výroby a instalace informačních tabulí ke stavbě
- el.energie pro ZS
</t>
  </si>
  <si>
    <t>062002000</t>
  </si>
  <si>
    <t>Ztížené dopravní podmínky</t>
  </si>
  <si>
    <t>142665893</t>
  </si>
  <si>
    <t>https://podminky.urs.cz/item/CS_URS_2021_02/062002000</t>
  </si>
  <si>
    <t xml:space="preserve">Poznámka k položce:
 - ztížené mimostaveništní přesuny materiálu a techniky, horský terén
 - ztížená mimostaveništní manipulace, jeřáby na pracovní ploše a překládkách včetně přejezdů                   
 </t>
  </si>
  <si>
    <t>063002000</t>
  </si>
  <si>
    <t>Práce na těžce přístupných místech</t>
  </si>
  <si>
    <t>1083963582</t>
  </si>
  <si>
    <t>https://podminky.urs.cz/item/CS_URS_2021_02/063002000</t>
  </si>
  <si>
    <t>Poznámka k položce:
- zohlednění realizace stavby (akce) uvnitř věžového objektu situovaného ve vodní nádrři   přístupného pouze po provozní lávce
- zohlednění podmínek přístupů na pracoviště nacházející se uvnitř věžového objektu přístupná   pouze po žebřících a prostupy ve stropech, hloubka šachet - 40 m</t>
  </si>
  <si>
    <t>VRN7</t>
  </si>
  <si>
    <t>Provozní vlivy</t>
  </si>
  <si>
    <t>070001000</t>
  </si>
  <si>
    <t>1810541731</t>
  </si>
  <si>
    <t>https://podminky.urs.cz/item/CS_URS_2021_02/070001000</t>
  </si>
  <si>
    <t xml:space="preserve">Poznámka k položce:
- průběžný úklid odpadu během stavby
</t>
  </si>
  <si>
    <t>VRN9</t>
  </si>
  <si>
    <t>Ostatní náklady</t>
  </si>
  <si>
    <t>090001000</t>
  </si>
  <si>
    <t>1094324869</t>
  </si>
  <si>
    <t>https://podminky.urs.cz/item/CS_URS_2021_02/090001000</t>
  </si>
  <si>
    <t>091104000</t>
  </si>
  <si>
    <t>Stroje a zařízení nevyžadující montáž</t>
  </si>
  <si>
    <t>1098158844</t>
  </si>
  <si>
    <t>https://podminky.urs.cz/item/CS_URS_2021_02/091104000</t>
  </si>
  <si>
    <t>Poznámka k položce:
ND - mechanická brzda (např. AUMA LMS16.1):
      - typ LMS16.1
       -max. provozní moment  - Mkmax 1000Nm
      - krytí IP68 dle EN 60 529
      -připojovací příruba F16 dle EN ISO 5210
      - připojovací tvar (bude určeno dodavatelem – set servopohon +
         + měřící příruba + mechanická brzda)
       -hmotnost 54kg 
ND - mechanická brzda (např. AUMA LMS14.1):
      -typ LMS14.1
      - max. provozní moment  - Mkmax 500Nm
      - krytí IP68 dle EN 60 529
      - připojovací příruba F14 dle EN ISO 5210
      - připojovací tvar (bude určeno dodavatelem – set servopohon +
        + měřící příruba + mechanická brzda)
       - hmotnost 30kg 
PM  - osvětlení šachet:
          - 1 x svítidlo LED síťové 230V/50Hz, IP65
          - 1 x připojovací kabel (50 m na bubnu), IP54
          - 1 x svítidlo LED přenosné, akumulátorové s příslušenstvím, IP65
      - přípravky a pomocné konstukce</t>
  </si>
  <si>
    <t>CS ÚRS 2022 01</t>
  </si>
  <si>
    <t>Potápěčské práce prováděné pod hladinou - servisní (technologické práce - asistence)</t>
  </si>
  <si>
    <t>Poznámka k položce:
- zajištění veškerých předepsaných rozborů, atestů, zkoušek a revizí dle příslušných norem a dalších předpisů a nařízení platných v ČR, kterými bude prokázáno dosažení předepsané kvality a parametrů dokončeného díla   
- zajištění a provedení tlakových zkoušek nově instalovaných armatur PS4</t>
  </si>
  <si>
    <t>Elektromateriál pro pohon provozního tabulového uzávěru L/P SV DN 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</si>
</sst>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321511" TargetMode="External" /><Relationship Id="rId2" Type="http://schemas.openxmlformats.org/officeDocument/2006/relationships/hyperlink" Target="https://podminky.urs.cz/item/CS_URS_2021_02/997321519" TargetMode="External" /><Relationship Id="rId3" Type="http://schemas.openxmlformats.org/officeDocument/2006/relationships/hyperlink" Target="https://podminky.urs.cz/item/CS_URS_2021_02/998767101" TargetMode="External" /><Relationship Id="rId4" Type="http://schemas.openxmlformats.org/officeDocument/2006/relationships/hyperlink" Target="https://podminky.urs.cz/item/CS_URS_2021_01/789224532" TargetMode="External" /><Relationship Id="rId5" Type="http://schemas.openxmlformats.org/officeDocument/2006/relationships/hyperlink" Target="https://podminky.urs.cz/item/CS_URS_2021_02/062503000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321511" TargetMode="External" /><Relationship Id="rId2" Type="http://schemas.openxmlformats.org/officeDocument/2006/relationships/hyperlink" Target="https://podminky.urs.cz/item/CS_URS_2021_02/997321519" TargetMode="External" /><Relationship Id="rId3" Type="http://schemas.openxmlformats.org/officeDocument/2006/relationships/hyperlink" Target="https://podminky.urs.cz/item/CS_URS_2021_02/998767101" TargetMode="External" /><Relationship Id="rId4" Type="http://schemas.openxmlformats.org/officeDocument/2006/relationships/hyperlink" Target="https://podminky.urs.cz/item/CS_URS_2021_01/789224532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321511" TargetMode="External" /><Relationship Id="rId2" Type="http://schemas.openxmlformats.org/officeDocument/2006/relationships/hyperlink" Target="https://podminky.urs.cz/item/CS_URS_2021_02/997321519" TargetMode="External" /><Relationship Id="rId3" Type="http://schemas.openxmlformats.org/officeDocument/2006/relationships/hyperlink" Target="https://podminky.urs.cz/item/CS_URS_2021_02/998767101" TargetMode="External" /><Relationship Id="rId4" Type="http://schemas.openxmlformats.org/officeDocument/2006/relationships/hyperlink" Target="https://podminky.urs.cz/item/CS_URS_2021_02/789121152" TargetMode="External" /><Relationship Id="rId5" Type="http://schemas.openxmlformats.org/officeDocument/2006/relationships/hyperlink" Target="https://podminky.urs.cz/item/CS_URS_2021_01/789224532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53943112" TargetMode="External" /><Relationship Id="rId2" Type="http://schemas.openxmlformats.org/officeDocument/2006/relationships/hyperlink" Target="https://podminky.urs.cz/item/CS_URS_2021_02/953943122" TargetMode="External" /><Relationship Id="rId3" Type="http://schemas.openxmlformats.org/officeDocument/2006/relationships/hyperlink" Target="https://podminky.urs.cz/item/CS_URS_2021_02/953943123" TargetMode="External" /><Relationship Id="rId4" Type="http://schemas.openxmlformats.org/officeDocument/2006/relationships/hyperlink" Target="https://podminky.urs.cz/item/CS_URS_2021_02/953943124" TargetMode="External" /><Relationship Id="rId5" Type="http://schemas.openxmlformats.org/officeDocument/2006/relationships/hyperlink" Target="https://podminky.urs.cz/item/CS_URS_2021_02/963051113" TargetMode="External" /><Relationship Id="rId6" Type="http://schemas.openxmlformats.org/officeDocument/2006/relationships/hyperlink" Target="https://podminky.urs.cz/item/CS_URS_2021_02/977151111" TargetMode="External" /><Relationship Id="rId7" Type="http://schemas.openxmlformats.org/officeDocument/2006/relationships/hyperlink" Target="https://podminky.urs.cz/item/CS_URS_2021_02/977151113" TargetMode="External" /><Relationship Id="rId8" Type="http://schemas.openxmlformats.org/officeDocument/2006/relationships/hyperlink" Target="https://podminky.urs.cz/item/CS_URS_2021_02/977151117" TargetMode="External" /><Relationship Id="rId9" Type="http://schemas.openxmlformats.org/officeDocument/2006/relationships/hyperlink" Target="https://podminky.urs.cz/item/CS_URS_2021_02/977151118" TargetMode="External" /><Relationship Id="rId10" Type="http://schemas.openxmlformats.org/officeDocument/2006/relationships/hyperlink" Target="https://podminky.urs.cz/item/CS_URS_2021_02/977211111" TargetMode="External" /><Relationship Id="rId11" Type="http://schemas.openxmlformats.org/officeDocument/2006/relationships/hyperlink" Target="https://podminky.urs.cz/item/CS_URS_2021_02/977211115" TargetMode="External" /><Relationship Id="rId12" Type="http://schemas.openxmlformats.org/officeDocument/2006/relationships/hyperlink" Target="https://podminky.urs.cz/item/CS_URS_2021_02/977212112" TargetMode="External" /><Relationship Id="rId13" Type="http://schemas.openxmlformats.org/officeDocument/2006/relationships/hyperlink" Target="https://podminky.urs.cz/item/CS_URS_2021_02/997321211" TargetMode="External" /><Relationship Id="rId14" Type="http://schemas.openxmlformats.org/officeDocument/2006/relationships/hyperlink" Target="https://podminky.urs.cz/item/CS_URS_2021_02/997321219" TargetMode="External" /><Relationship Id="rId15" Type="http://schemas.openxmlformats.org/officeDocument/2006/relationships/hyperlink" Target="https://podminky.urs.cz/item/CS_URS_2021_02/997321511" TargetMode="External" /><Relationship Id="rId16" Type="http://schemas.openxmlformats.org/officeDocument/2006/relationships/hyperlink" Target="https://podminky.urs.cz/item/CS_URS_2021_02/997321519" TargetMode="External" /><Relationship Id="rId17" Type="http://schemas.openxmlformats.org/officeDocument/2006/relationships/hyperlink" Target="https://podminky.urs.cz/item/CS_URS_2021_02/998322011" TargetMode="External" /><Relationship Id="rId18" Type="http://schemas.openxmlformats.org/officeDocument/2006/relationships/hyperlink" Target="https://podminky.urs.cz/item/CS_URS_2021_02/722211128" TargetMode="External" /><Relationship Id="rId19" Type="http://schemas.openxmlformats.org/officeDocument/2006/relationships/hyperlink" Target="https://podminky.urs.cz/item/CS_URS_2021_02/722211818" TargetMode="External" /><Relationship Id="rId20" Type="http://schemas.openxmlformats.org/officeDocument/2006/relationships/hyperlink" Target="https://podminky.urs.cz/item/CS_URS_2021_02/722211828" TargetMode="External" /><Relationship Id="rId21" Type="http://schemas.openxmlformats.org/officeDocument/2006/relationships/hyperlink" Target="https://podminky.urs.cz/item/CS_URS_2021_02/722212128" TargetMode="External" /><Relationship Id="rId22" Type="http://schemas.openxmlformats.org/officeDocument/2006/relationships/hyperlink" Target="https://podminky.urs.cz/item/CS_URS_2021_02/722219108" TargetMode="External" /><Relationship Id="rId23" Type="http://schemas.openxmlformats.org/officeDocument/2006/relationships/hyperlink" Target="https://podminky.urs.cz/item/CS_URS_2021_02/767161123" TargetMode="External" /><Relationship Id="rId24" Type="http://schemas.openxmlformats.org/officeDocument/2006/relationships/hyperlink" Target="https://podminky.urs.cz/item/CS_URS_2021_02/767161823" TargetMode="External" /><Relationship Id="rId25" Type="http://schemas.openxmlformats.org/officeDocument/2006/relationships/hyperlink" Target="https://podminky.urs.cz/item/CS_URS_2021_02/767163111" TargetMode="External" /><Relationship Id="rId26" Type="http://schemas.openxmlformats.org/officeDocument/2006/relationships/hyperlink" Target="https://podminky.urs.cz/item/CS_URS_2021_02/767834111" TargetMode="External" /><Relationship Id="rId27" Type="http://schemas.openxmlformats.org/officeDocument/2006/relationships/hyperlink" Target="https://podminky.urs.cz/item/CS_URS_2021_02/767861011" TargetMode="External" /><Relationship Id="rId28" Type="http://schemas.openxmlformats.org/officeDocument/2006/relationships/hyperlink" Target="https://podminky.urs.cz/item/CS_URS_2021_02/767995111" TargetMode="External" /><Relationship Id="rId29" Type="http://schemas.openxmlformats.org/officeDocument/2006/relationships/hyperlink" Target="https://podminky.urs.cz/item/CS_URS_2021_02/767996701" TargetMode="External" /><Relationship Id="rId30" Type="http://schemas.openxmlformats.org/officeDocument/2006/relationships/hyperlink" Target="https://podminky.urs.cz/item/CS_URS_2021_02/998767105" TargetMode="External" /><Relationship Id="rId31" Type="http://schemas.openxmlformats.org/officeDocument/2006/relationships/hyperlink" Target="https://podminky.urs.cz/item/CS_URS_2021_02/789121152" TargetMode="External" /><Relationship Id="rId32" Type="http://schemas.openxmlformats.org/officeDocument/2006/relationships/hyperlink" Target="https://podminky.urs.cz/item/CS_URS_2021_01/789224532" TargetMode="External" /><Relationship Id="rId33" Type="http://schemas.openxmlformats.org/officeDocument/2006/relationships/drawing" Target="../drawings/drawing5.xml" /><Relationship Id="rId3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0001000" TargetMode="External" /><Relationship Id="rId2" Type="http://schemas.openxmlformats.org/officeDocument/2006/relationships/hyperlink" Target="https://podminky.urs.cz/item/CS_URS_2021_02/030001000" TargetMode="External" /><Relationship Id="rId3" Type="http://schemas.openxmlformats.org/officeDocument/2006/relationships/hyperlink" Target="https://podminky.urs.cz/item/CS_URS_2021_02/062002000" TargetMode="External" /><Relationship Id="rId4" Type="http://schemas.openxmlformats.org/officeDocument/2006/relationships/hyperlink" Target="https://podminky.urs.cz/item/CS_URS_2021_02/063002000" TargetMode="External" /><Relationship Id="rId5" Type="http://schemas.openxmlformats.org/officeDocument/2006/relationships/hyperlink" Target="https://podminky.urs.cz/item/CS_URS_2021_02/070001000" TargetMode="External" /><Relationship Id="rId6" Type="http://schemas.openxmlformats.org/officeDocument/2006/relationships/hyperlink" Target="https://podminky.urs.cz/item/CS_URS_2021_02/090001000" TargetMode="External" /><Relationship Id="rId7" Type="http://schemas.openxmlformats.org/officeDocument/2006/relationships/hyperlink" Target="https://podminky.urs.cz/item/CS_URS_2021_02/091104000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selection activeCell="BE5" sqref="BE5:BE3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32" t="s">
        <v>6</v>
      </c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41" t="s">
        <v>15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21"/>
      <c r="BE5" s="238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42" t="s">
        <v>18</v>
      </c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R6" s="21"/>
      <c r="BE6" s="239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239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07">
        <v>44704</v>
      </c>
      <c r="AR8" s="21"/>
      <c r="BE8" s="239"/>
      <c r="BS8" s="18" t="s">
        <v>7</v>
      </c>
    </row>
    <row r="9" spans="2:71" s="1" customFormat="1" ht="14.45" customHeight="1">
      <c r="B9" s="21"/>
      <c r="AR9" s="21"/>
      <c r="BE9" s="239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39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39"/>
      <c r="BS11" s="18" t="s">
        <v>7</v>
      </c>
    </row>
    <row r="12" spans="2:71" s="1" customFormat="1" ht="6.95" customHeight="1">
      <c r="B12" s="21"/>
      <c r="AR12" s="21"/>
      <c r="BE12" s="239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39"/>
      <c r="BS13" s="18" t="s">
        <v>7</v>
      </c>
    </row>
    <row r="14" spans="2:71" ht="12.75">
      <c r="B14" s="21"/>
      <c r="E14" s="243" t="s">
        <v>30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28</v>
      </c>
      <c r="AN14" s="30" t="s">
        <v>30</v>
      </c>
      <c r="AR14" s="21"/>
      <c r="BE14" s="239"/>
      <c r="BS14" s="18" t="s">
        <v>7</v>
      </c>
    </row>
    <row r="15" spans="2:71" s="1" customFormat="1" ht="6.95" customHeight="1">
      <c r="B15" s="21"/>
      <c r="AR15" s="21"/>
      <c r="BE15" s="239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39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39"/>
      <c r="BS17" s="18" t="s">
        <v>33</v>
      </c>
    </row>
    <row r="18" spans="2:71" s="1" customFormat="1" ht="6.95" customHeight="1">
      <c r="B18" s="21"/>
      <c r="AR18" s="21"/>
      <c r="BE18" s="239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39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39"/>
      <c r="BS20" s="18" t="s">
        <v>4</v>
      </c>
    </row>
    <row r="21" spans="2:57" s="1" customFormat="1" ht="6.95" customHeight="1">
      <c r="B21" s="21"/>
      <c r="AR21" s="21"/>
      <c r="BE21" s="239"/>
    </row>
    <row r="22" spans="2:57" s="1" customFormat="1" ht="12" customHeight="1">
      <c r="B22" s="21"/>
      <c r="D22" s="28" t="s">
        <v>36</v>
      </c>
      <c r="AR22" s="21"/>
      <c r="BE22" s="239"/>
    </row>
    <row r="23" spans="2:57" s="1" customFormat="1" ht="47.25" customHeight="1">
      <c r="B23" s="21"/>
      <c r="E23" s="245" t="s">
        <v>37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  <c r="BE23" s="239"/>
    </row>
    <row r="24" spans="2:57" s="1" customFormat="1" ht="6.95" customHeight="1">
      <c r="B24" s="21"/>
      <c r="AR24" s="21"/>
      <c r="BE24" s="239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29">
        <f>ROUND(AG54,2)</f>
        <v>0</v>
      </c>
      <c r="AL26" s="230"/>
      <c r="AM26" s="230"/>
      <c r="AN26" s="230"/>
      <c r="AO26" s="230"/>
      <c r="AP26" s="33"/>
      <c r="AQ26" s="33"/>
      <c r="AR26" s="34"/>
      <c r="BE26" s="239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1" t="s">
        <v>39</v>
      </c>
      <c r="M28" s="231"/>
      <c r="N28" s="231"/>
      <c r="O28" s="231"/>
      <c r="P28" s="231"/>
      <c r="Q28" s="33"/>
      <c r="R28" s="33"/>
      <c r="S28" s="33"/>
      <c r="T28" s="33"/>
      <c r="U28" s="33"/>
      <c r="V28" s="33"/>
      <c r="W28" s="231" t="s">
        <v>40</v>
      </c>
      <c r="X28" s="231"/>
      <c r="Y28" s="231"/>
      <c r="Z28" s="231"/>
      <c r="AA28" s="231"/>
      <c r="AB28" s="231"/>
      <c r="AC28" s="231"/>
      <c r="AD28" s="231"/>
      <c r="AE28" s="231"/>
      <c r="AF28" s="33"/>
      <c r="AG28" s="33"/>
      <c r="AH28" s="33"/>
      <c r="AI28" s="33"/>
      <c r="AJ28" s="33"/>
      <c r="AK28" s="231" t="s">
        <v>41</v>
      </c>
      <c r="AL28" s="231"/>
      <c r="AM28" s="231"/>
      <c r="AN28" s="231"/>
      <c r="AO28" s="231"/>
      <c r="AP28" s="33"/>
      <c r="AQ28" s="33"/>
      <c r="AR28" s="34"/>
      <c r="BE28" s="239"/>
    </row>
    <row r="29" spans="2:57" s="3" customFormat="1" ht="14.45" customHeight="1">
      <c r="B29" s="38"/>
      <c r="D29" s="28" t="s">
        <v>42</v>
      </c>
      <c r="F29" s="28" t="s">
        <v>43</v>
      </c>
      <c r="L29" s="225">
        <v>0.21</v>
      </c>
      <c r="M29" s="224"/>
      <c r="N29" s="224"/>
      <c r="O29" s="224"/>
      <c r="P29" s="224"/>
      <c r="W29" s="223">
        <f>ROUND(AZ54,2)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ROUND(AV54,2)</f>
        <v>0</v>
      </c>
      <c r="AL29" s="224"/>
      <c r="AM29" s="224"/>
      <c r="AN29" s="224"/>
      <c r="AO29" s="224"/>
      <c r="AR29" s="38"/>
      <c r="BE29" s="240"/>
    </row>
    <row r="30" spans="2:57" s="3" customFormat="1" ht="14.45" customHeight="1">
      <c r="B30" s="38"/>
      <c r="F30" s="28" t="s">
        <v>44</v>
      </c>
      <c r="L30" s="225">
        <v>0.15</v>
      </c>
      <c r="M30" s="224"/>
      <c r="N30" s="224"/>
      <c r="O30" s="224"/>
      <c r="P30" s="224"/>
      <c r="W30" s="223">
        <f>ROUND(BA54,2)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ROUND(AW54,2)</f>
        <v>0</v>
      </c>
      <c r="AL30" s="224"/>
      <c r="AM30" s="224"/>
      <c r="AN30" s="224"/>
      <c r="AO30" s="224"/>
      <c r="AR30" s="38"/>
      <c r="BE30" s="240"/>
    </row>
    <row r="31" spans="2:57" s="3" customFormat="1" ht="14.45" customHeight="1" hidden="1">
      <c r="B31" s="38"/>
      <c r="F31" s="28" t="s">
        <v>45</v>
      </c>
      <c r="L31" s="225">
        <v>0.21</v>
      </c>
      <c r="M31" s="224"/>
      <c r="N31" s="224"/>
      <c r="O31" s="224"/>
      <c r="P31" s="224"/>
      <c r="W31" s="223">
        <f>ROUND(BB54,2)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8"/>
      <c r="BE31" s="240"/>
    </row>
    <row r="32" spans="2:57" s="3" customFormat="1" ht="14.45" customHeight="1" hidden="1">
      <c r="B32" s="38"/>
      <c r="F32" s="28" t="s">
        <v>46</v>
      </c>
      <c r="L32" s="225">
        <v>0.15</v>
      </c>
      <c r="M32" s="224"/>
      <c r="N32" s="224"/>
      <c r="O32" s="224"/>
      <c r="P32" s="224"/>
      <c r="W32" s="223">
        <f>ROUND(BC54,2)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8"/>
      <c r="BE32" s="240"/>
    </row>
    <row r="33" spans="2:44" s="3" customFormat="1" ht="14.45" customHeight="1" hidden="1">
      <c r="B33" s="38"/>
      <c r="F33" s="28" t="s">
        <v>47</v>
      </c>
      <c r="L33" s="225">
        <v>0</v>
      </c>
      <c r="M33" s="224"/>
      <c r="N33" s="224"/>
      <c r="O33" s="224"/>
      <c r="P33" s="224"/>
      <c r="W33" s="223">
        <f>ROUND(BD54,2)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37" t="s">
        <v>50</v>
      </c>
      <c r="Y35" s="235"/>
      <c r="Z35" s="235"/>
      <c r="AA35" s="235"/>
      <c r="AB35" s="235"/>
      <c r="AC35" s="41"/>
      <c r="AD35" s="41"/>
      <c r="AE35" s="41"/>
      <c r="AF35" s="41"/>
      <c r="AG35" s="41"/>
      <c r="AH35" s="41"/>
      <c r="AI35" s="41"/>
      <c r="AJ35" s="41"/>
      <c r="AK35" s="234">
        <f>SUM(AK26:AK33)</f>
        <v>0</v>
      </c>
      <c r="AL35" s="235"/>
      <c r="AM35" s="235"/>
      <c r="AN35" s="235"/>
      <c r="AO35" s="236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VDJosDul2021</v>
      </c>
      <c r="AR44" s="47"/>
    </row>
    <row r="45" spans="2:44" s="5" customFormat="1" ht="36.95" customHeight="1">
      <c r="B45" s="48"/>
      <c r="C45" s="49" t="s">
        <v>17</v>
      </c>
      <c r="L45" s="226" t="str">
        <f>K6</f>
        <v>VD Josefův Důl, rekonstrukce rychlouzávěrových tabulí</v>
      </c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VD Josefův Důl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228">
        <f>IF(AN8="","",AN8)</f>
        <v>44704</v>
      </c>
      <c r="AN47" s="228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>Povodí Labe, státní podnik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12" t="str">
        <f>IF(E17="","",E17)</f>
        <v xml:space="preserve"> </v>
      </c>
      <c r="AN49" s="213"/>
      <c r="AO49" s="213"/>
      <c r="AP49" s="213"/>
      <c r="AQ49" s="33"/>
      <c r="AR49" s="34"/>
      <c r="AS49" s="208" t="s">
        <v>52</v>
      </c>
      <c r="AT49" s="209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12" t="str">
        <f>IF(E20="","",E20)</f>
        <v>MD</v>
      </c>
      <c r="AN50" s="213"/>
      <c r="AO50" s="213"/>
      <c r="AP50" s="213"/>
      <c r="AQ50" s="33"/>
      <c r="AR50" s="34"/>
      <c r="AS50" s="210"/>
      <c r="AT50" s="211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10"/>
      <c r="AT51" s="211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14" t="s">
        <v>53</v>
      </c>
      <c r="D52" s="215"/>
      <c r="E52" s="215"/>
      <c r="F52" s="215"/>
      <c r="G52" s="215"/>
      <c r="H52" s="56"/>
      <c r="I52" s="217" t="s">
        <v>54</v>
      </c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6" t="s">
        <v>55</v>
      </c>
      <c r="AH52" s="215"/>
      <c r="AI52" s="215"/>
      <c r="AJ52" s="215"/>
      <c r="AK52" s="215"/>
      <c r="AL52" s="215"/>
      <c r="AM52" s="215"/>
      <c r="AN52" s="217" t="s">
        <v>56</v>
      </c>
      <c r="AO52" s="215"/>
      <c r="AP52" s="215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21">
        <f>ROUND(SUM(AG55:AG59),2)</f>
        <v>0</v>
      </c>
      <c r="AH54" s="221"/>
      <c r="AI54" s="221"/>
      <c r="AJ54" s="221"/>
      <c r="AK54" s="221"/>
      <c r="AL54" s="221"/>
      <c r="AM54" s="221"/>
      <c r="AN54" s="222">
        <f aca="true" t="shared" si="0" ref="AN54:AN59">SUM(AG54,AT54)</f>
        <v>0</v>
      </c>
      <c r="AO54" s="222"/>
      <c r="AP54" s="222"/>
      <c r="AQ54" s="68" t="s">
        <v>3</v>
      </c>
      <c r="AR54" s="64"/>
      <c r="AS54" s="69">
        <f>ROUND(SUM(AS55:AS59),2)</f>
        <v>0</v>
      </c>
      <c r="AT54" s="70">
        <f aca="true" t="shared" si="1" ref="AT54:AT59">ROUND(SUM(AV54:AW54),2)</f>
        <v>0</v>
      </c>
      <c r="AU54" s="71">
        <f>ROUND(SUM(AU55:AU59),5)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ROUND(SUM(AZ55:AZ59),2)</f>
        <v>0</v>
      </c>
      <c r="BA54" s="70">
        <f>ROUND(SUM(BA55:BA59),2)</f>
        <v>0</v>
      </c>
      <c r="BB54" s="70">
        <f>ROUND(SUM(BB55:BB59),2)</f>
        <v>0</v>
      </c>
      <c r="BC54" s="70">
        <f>ROUND(SUM(BC55:BC59),2)</f>
        <v>0</v>
      </c>
      <c r="BD54" s="72">
        <f>ROUND(SUM(BD55:BD59),2)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20</v>
      </c>
    </row>
    <row r="55" spans="1:91" s="7" customFormat="1" ht="37.5" customHeight="1">
      <c r="A55" s="75" t="s">
        <v>76</v>
      </c>
      <c r="B55" s="76"/>
      <c r="C55" s="77"/>
      <c r="D55" s="218" t="s">
        <v>77</v>
      </c>
      <c r="E55" s="218"/>
      <c r="F55" s="218"/>
      <c r="G55" s="218"/>
      <c r="H55" s="218"/>
      <c r="I55" s="78"/>
      <c r="J55" s="218" t="s">
        <v>78</v>
      </c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9">
        <f>'PS1_RevizniUzaver - PS1 R...'!J30</f>
        <v>0</v>
      </c>
      <c r="AH55" s="220"/>
      <c r="AI55" s="220"/>
      <c r="AJ55" s="220"/>
      <c r="AK55" s="220"/>
      <c r="AL55" s="220"/>
      <c r="AM55" s="220"/>
      <c r="AN55" s="219">
        <f t="shared" si="0"/>
        <v>0</v>
      </c>
      <c r="AO55" s="220"/>
      <c r="AP55" s="220"/>
      <c r="AQ55" s="79" t="s">
        <v>79</v>
      </c>
      <c r="AR55" s="76"/>
      <c r="AS55" s="80">
        <v>0</v>
      </c>
      <c r="AT55" s="81">
        <f t="shared" si="1"/>
        <v>0</v>
      </c>
      <c r="AU55" s="82">
        <f>'PS1_RevizniUzaver - PS1 R...'!P86</f>
        <v>0</v>
      </c>
      <c r="AV55" s="81">
        <f>'PS1_RevizniUzaver - PS1 R...'!J33</f>
        <v>0</v>
      </c>
      <c r="AW55" s="81">
        <f>'PS1_RevizniUzaver - PS1 R...'!J34</f>
        <v>0</v>
      </c>
      <c r="AX55" s="81">
        <f>'PS1_RevizniUzaver - PS1 R...'!J35</f>
        <v>0</v>
      </c>
      <c r="AY55" s="81">
        <f>'PS1_RevizniUzaver - PS1 R...'!J36</f>
        <v>0</v>
      </c>
      <c r="AZ55" s="81">
        <f>'PS1_RevizniUzaver - PS1 R...'!F33</f>
        <v>0</v>
      </c>
      <c r="BA55" s="81">
        <f>'PS1_RevizniUzaver - PS1 R...'!F34</f>
        <v>0</v>
      </c>
      <c r="BB55" s="81">
        <f>'PS1_RevizniUzaver - PS1 R...'!F35</f>
        <v>0</v>
      </c>
      <c r="BC55" s="81">
        <f>'PS1_RevizniUzaver - PS1 R...'!F36</f>
        <v>0</v>
      </c>
      <c r="BD55" s="83">
        <f>'PS1_RevizniUzaver - PS1 R...'!F37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20</v>
      </c>
      <c r="CM55" s="84" t="s">
        <v>82</v>
      </c>
    </row>
    <row r="56" spans="1:91" s="7" customFormat="1" ht="37.5" customHeight="1">
      <c r="A56" s="75" t="s">
        <v>76</v>
      </c>
      <c r="B56" s="76"/>
      <c r="C56" s="77"/>
      <c r="D56" s="218" t="s">
        <v>83</v>
      </c>
      <c r="E56" s="218"/>
      <c r="F56" s="218"/>
      <c r="G56" s="218"/>
      <c r="H56" s="218"/>
      <c r="I56" s="78"/>
      <c r="J56" s="218" t="s">
        <v>84</v>
      </c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9">
        <f>'PS2_ProvozUzavery - PS2 P...'!J30</f>
        <v>0</v>
      </c>
      <c r="AH56" s="220"/>
      <c r="AI56" s="220"/>
      <c r="AJ56" s="220"/>
      <c r="AK56" s="220"/>
      <c r="AL56" s="220"/>
      <c r="AM56" s="220"/>
      <c r="AN56" s="219">
        <f t="shared" si="0"/>
        <v>0</v>
      </c>
      <c r="AO56" s="220"/>
      <c r="AP56" s="220"/>
      <c r="AQ56" s="79" t="s">
        <v>79</v>
      </c>
      <c r="AR56" s="76"/>
      <c r="AS56" s="80">
        <v>0</v>
      </c>
      <c r="AT56" s="81">
        <f t="shared" si="1"/>
        <v>0</v>
      </c>
      <c r="AU56" s="82">
        <f>'PS2_ProvozUzavery - PS2 P...'!P84</f>
        <v>0</v>
      </c>
      <c r="AV56" s="81">
        <f>'PS2_ProvozUzavery - PS2 P...'!J33</f>
        <v>0</v>
      </c>
      <c r="AW56" s="81">
        <f>'PS2_ProvozUzavery - PS2 P...'!J34</f>
        <v>0</v>
      </c>
      <c r="AX56" s="81">
        <f>'PS2_ProvozUzavery - PS2 P...'!J35</f>
        <v>0</v>
      </c>
      <c r="AY56" s="81">
        <f>'PS2_ProvozUzavery - PS2 P...'!J36</f>
        <v>0</v>
      </c>
      <c r="AZ56" s="81">
        <f>'PS2_ProvozUzavery - PS2 P...'!F33</f>
        <v>0</v>
      </c>
      <c r="BA56" s="81">
        <f>'PS2_ProvozUzavery - PS2 P...'!F34</f>
        <v>0</v>
      </c>
      <c r="BB56" s="81">
        <f>'PS2_ProvozUzavery - PS2 P...'!F35</f>
        <v>0</v>
      </c>
      <c r="BC56" s="81">
        <f>'PS2_ProvozUzavery - PS2 P...'!F36</f>
        <v>0</v>
      </c>
      <c r="BD56" s="83">
        <f>'PS2_ProvozUzavery - PS2 P...'!F37</f>
        <v>0</v>
      </c>
      <c r="BT56" s="84" t="s">
        <v>80</v>
      </c>
      <c r="BV56" s="84" t="s">
        <v>74</v>
      </c>
      <c r="BW56" s="84" t="s">
        <v>85</v>
      </c>
      <c r="BX56" s="84" t="s">
        <v>5</v>
      </c>
      <c r="CL56" s="84" t="s">
        <v>20</v>
      </c>
      <c r="CM56" s="84" t="s">
        <v>82</v>
      </c>
    </row>
    <row r="57" spans="1:91" s="7" customFormat="1" ht="24.75" customHeight="1">
      <c r="A57" s="75" t="s">
        <v>76</v>
      </c>
      <c r="B57" s="76"/>
      <c r="C57" s="77"/>
      <c r="D57" s="218" t="s">
        <v>86</v>
      </c>
      <c r="E57" s="218"/>
      <c r="F57" s="218"/>
      <c r="G57" s="218"/>
      <c r="H57" s="218"/>
      <c r="I57" s="78"/>
      <c r="J57" s="218" t="s">
        <v>87</v>
      </c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9">
        <f>'PS3_Pohony - PS3 Pohony p...'!J30</f>
        <v>0</v>
      </c>
      <c r="AH57" s="220"/>
      <c r="AI57" s="220"/>
      <c r="AJ57" s="220"/>
      <c r="AK57" s="220"/>
      <c r="AL57" s="220"/>
      <c r="AM57" s="220"/>
      <c r="AN57" s="219">
        <f t="shared" si="0"/>
        <v>0</v>
      </c>
      <c r="AO57" s="220"/>
      <c r="AP57" s="220"/>
      <c r="AQ57" s="79" t="s">
        <v>79</v>
      </c>
      <c r="AR57" s="76"/>
      <c r="AS57" s="80">
        <v>0</v>
      </c>
      <c r="AT57" s="81">
        <f t="shared" si="1"/>
        <v>0</v>
      </c>
      <c r="AU57" s="82">
        <f>'PS3_Pohony - PS3 Pohony p...'!P90</f>
        <v>0</v>
      </c>
      <c r="AV57" s="81">
        <f>'PS3_Pohony - PS3 Pohony p...'!J33</f>
        <v>0</v>
      </c>
      <c r="AW57" s="81">
        <f>'PS3_Pohony - PS3 Pohony p...'!J34</f>
        <v>0</v>
      </c>
      <c r="AX57" s="81">
        <f>'PS3_Pohony - PS3 Pohony p...'!J35</f>
        <v>0</v>
      </c>
      <c r="AY57" s="81">
        <f>'PS3_Pohony - PS3 Pohony p...'!J36</f>
        <v>0</v>
      </c>
      <c r="AZ57" s="81">
        <f>'PS3_Pohony - PS3 Pohony p...'!F33</f>
        <v>0</v>
      </c>
      <c r="BA57" s="81">
        <f>'PS3_Pohony - PS3 Pohony p...'!F34</f>
        <v>0</v>
      </c>
      <c r="BB57" s="81">
        <f>'PS3_Pohony - PS3 Pohony p...'!F35</f>
        <v>0</v>
      </c>
      <c r="BC57" s="81">
        <f>'PS3_Pohony - PS3 Pohony p...'!F36</f>
        <v>0</v>
      </c>
      <c r="BD57" s="83">
        <f>'PS3_Pohony - PS3 Pohony p...'!F37</f>
        <v>0</v>
      </c>
      <c r="BT57" s="84" t="s">
        <v>80</v>
      </c>
      <c r="BV57" s="84" t="s">
        <v>74</v>
      </c>
      <c r="BW57" s="84" t="s">
        <v>88</v>
      </c>
      <c r="BX57" s="84" t="s">
        <v>5</v>
      </c>
      <c r="CL57" s="84" t="s">
        <v>20</v>
      </c>
      <c r="CM57" s="84" t="s">
        <v>82</v>
      </c>
    </row>
    <row r="58" spans="1:91" s="7" customFormat="1" ht="37.5" customHeight="1">
      <c r="A58" s="75" t="s">
        <v>76</v>
      </c>
      <c r="B58" s="76"/>
      <c r="C58" s="77"/>
      <c r="D58" s="218" t="s">
        <v>89</v>
      </c>
      <c r="E58" s="218"/>
      <c r="F58" s="218"/>
      <c r="G58" s="218"/>
      <c r="H58" s="218"/>
      <c r="I58" s="78"/>
      <c r="J58" s="218" t="s">
        <v>90</v>
      </c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9">
        <f>'PS4_SachtyUzav - PS4 Šach...'!J30</f>
        <v>0</v>
      </c>
      <c r="AH58" s="220"/>
      <c r="AI58" s="220"/>
      <c r="AJ58" s="220"/>
      <c r="AK58" s="220"/>
      <c r="AL58" s="220"/>
      <c r="AM58" s="220"/>
      <c r="AN58" s="219">
        <f t="shared" si="0"/>
        <v>0</v>
      </c>
      <c r="AO58" s="220"/>
      <c r="AP58" s="220"/>
      <c r="AQ58" s="79" t="s">
        <v>79</v>
      </c>
      <c r="AR58" s="76"/>
      <c r="AS58" s="80">
        <v>0</v>
      </c>
      <c r="AT58" s="81">
        <f t="shared" si="1"/>
        <v>0</v>
      </c>
      <c r="AU58" s="82">
        <f>'PS4_SachtyUzav - PS4 Šach...'!P87</f>
        <v>0</v>
      </c>
      <c r="AV58" s="81">
        <f>'PS4_SachtyUzav - PS4 Šach...'!J33</f>
        <v>0</v>
      </c>
      <c r="AW58" s="81">
        <f>'PS4_SachtyUzav - PS4 Šach...'!J34</f>
        <v>0</v>
      </c>
      <c r="AX58" s="81">
        <f>'PS4_SachtyUzav - PS4 Šach...'!J35</f>
        <v>0</v>
      </c>
      <c r="AY58" s="81">
        <f>'PS4_SachtyUzav - PS4 Šach...'!J36</f>
        <v>0</v>
      </c>
      <c r="AZ58" s="81">
        <f>'PS4_SachtyUzav - PS4 Šach...'!F33</f>
        <v>0</v>
      </c>
      <c r="BA58" s="81">
        <f>'PS4_SachtyUzav - PS4 Šach...'!F34</f>
        <v>0</v>
      </c>
      <c r="BB58" s="81">
        <f>'PS4_SachtyUzav - PS4 Šach...'!F35</f>
        <v>0</v>
      </c>
      <c r="BC58" s="81">
        <f>'PS4_SachtyUzav - PS4 Šach...'!F36</f>
        <v>0</v>
      </c>
      <c r="BD58" s="83">
        <f>'PS4_SachtyUzav - PS4 Šach...'!F37</f>
        <v>0</v>
      </c>
      <c r="BT58" s="84" t="s">
        <v>80</v>
      </c>
      <c r="BV58" s="84" t="s">
        <v>74</v>
      </c>
      <c r="BW58" s="84" t="s">
        <v>91</v>
      </c>
      <c r="BX58" s="84" t="s">
        <v>5</v>
      </c>
      <c r="CL58" s="84" t="s">
        <v>20</v>
      </c>
      <c r="CM58" s="84" t="s">
        <v>82</v>
      </c>
    </row>
    <row r="59" spans="1:91" s="7" customFormat="1" ht="16.5" customHeight="1">
      <c r="A59" s="75" t="s">
        <v>76</v>
      </c>
      <c r="B59" s="76"/>
      <c r="C59" s="77"/>
      <c r="D59" s="218" t="s">
        <v>92</v>
      </c>
      <c r="E59" s="218"/>
      <c r="F59" s="218"/>
      <c r="G59" s="218"/>
      <c r="H59" s="218"/>
      <c r="I59" s="78"/>
      <c r="J59" s="218" t="s">
        <v>93</v>
      </c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9">
        <f>'VRN_JD - Vedlejší rozpočt...'!J30</f>
        <v>0</v>
      </c>
      <c r="AH59" s="220"/>
      <c r="AI59" s="220"/>
      <c r="AJ59" s="220"/>
      <c r="AK59" s="220"/>
      <c r="AL59" s="220"/>
      <c r="AM59" s="220"/>
      <c r="AN59" s="219">
        <f t="shared" si="0"/>
        <v>0</v>
      </c>
      <c r="AO59" s="220"/>
      <c r="AP59" s="220"/>
      <c r="AQ59" s="79" t="s">
        <v>79</v>
      </c>
      <c r="AR59" s="76"/>
      <c r="AS59" s="85">
        <v>0</v>
      </c>
      <c r="AT59" s="86">
        <f t="shared" si="1"/>
        <v>0</v>
      </c>
      <c r="AU59" s="87">
        <f>'VRN_JD - Vedlejší rozpočt...'!P85</f>
        <v>0</v>
      </c>
      <c r="AV59" s="86">
        <f>'VRN_JD - Vedlejší rozpočt...'!J33</f>
        <v>0</v>
      </c>
      <c r="AW59" s="86">
        <f>'VRN_JD - Vedlejší rozpočt...'!J34</f>
        <v>0</v>
      </c>
      <c r="AX59" s="86">
        <f>'VRN_JD - Vedlejší rozpočt...'!J35</f>
        <v>0</v>
      </c>
      <c r="AY59" s="86">
        <f>'VRN_JD - Vedlejší rozpočt...'!J36</f>
        <v>0</v>
      </c>
      <c r="AZ59" s="86">
        <f>'VRN_JD - Vedlejší rozpočt...'!F33</f>
        <v>0</v>
      </c>
      <c r="BA59" s="86">
        <f>'VRN_JD - Vedlejší rozpočt...'!F34</f>
        <v>0</v>
      </c>
      <c r="BB59" s="86">
        <f>'VRN_JD - Vedlejší rozpočt...'!F35</f>
        <v>0</v>
      </c>
      <c r="BC59" s="86">
        <f>'VRN_JD - Vedlejší rozpočt...'!F36</f>
        <v>0</v>
      </c>
      <c r="BD59" s="88">
        <f>'VRN_JD - Vedlejší rozpočt...'!F37</f>
        <v>0</v>
      </c>
      <c r="BT59" s="84" t="s">
        <v>80</v>
      </c>
      <c r="BV59" s="84" t="s">
        <v>74</v>
      </c>
      <c r="BW59" s="84" t="s">
        <v>94</v>
      </c>
      <c r="BX59" s="84" t="s">
        <v>5</v>
      </c>
      <c r="CL59" s="84" t="s">
        <v>20</v>
      </c>
      <c r="CM59" s="84" t="s">
        <v>82</v>
      </c>
    </row>
    <row r="60" spans="1:57" s="2" customFormat="1" ht="30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4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3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J56:AF56"/>
    <mergeCell ref="L45:AO45"/>
    <mergeCell ref="AM47:AN47"/>
    <mergeCell ref="AM49:AP49"/>
    <mergeCell ref="D58:H58"/>
    <mergeCell ref="J58:AF58"/>
    <mergeCell ref="AN59:AP59"/>
    <mergeCell ref="AG59:AM59"/>
    <mergeCell ref="D59:H59"/>
    <mergeCell ref="J59:AF59"/>
    <mergeCell ref="D56:H56"/>
    <mergeCell ref="AG56:AM56"/>
    <mergeCell ref="AN56:AP56"/>
    <mergeCell ref="AN57:AP57"/>
    <mergeCell ref="D57:H57"/>
    <mergeCell ref="J57:AF57"/>
    <mergeCell ref="AG57:AM57"/>
    <mergeCell ref="D55:H55"/>
    <mergeCell ref="AG55:AM55"/>
    <mergeCell ref="J55:AF55"/>
    <mergeCell ref="AN55:AP55"/>
    <mergeCell ref="AG54:AM54"/>
    <mergeCell ref="AN54:AP54"/>
    <mergeCell ref="AS49:AT51"/>
    <mergeCell ref="AM50:AP50"/>
    <mergeCell ref="C52:G52"/>
    <mergeCell ref="AG52:AM52"/>
    <mergeCell ref="I52:AF52"/>
    <mergeCell ref="AN52:AP52"/>
  </mergeCells>
  <hyperlinks>
    <hyperlink ref="A55" location="'PS1_RevizniUzaver - PS1 R...'!C2" display="/"/>
    <hyperlink ref="A56" location="'PS2_ProvozUzavery - PS2 P...'!C2" display="/"/>
    <hyperlink ref="A57" location="'PS3_Pohony - PS3 Pohony p...'!C2" display="/"/>
    <hyperlink ref="A58" location="'PS4_SachtyUzav - PS4 Šach...'!C2" display="/"/>
    <hyperlink ref="A59" location="'VRN_JD - Vedlejší rozpočt...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tabSelected="1" workbookViewId="0" topLeftCell="A126">
      <selection activeCell="F139" sqref="F13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47" t="str">
        <f>'Rekapitulace stavby'!K6</f>
        <v>VD Josefův Důl, rekonstrukce rychlouzávěrových tabulí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97</v>
      </c>
      <c r="F9" s="246"/>
      <c r="G9" s="246"/>
      <c r="H9" s="24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>
        <f>'Rekapitulace stavby'!AN8</f>
        <v>44704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98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3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ROUND((SUM(BE86:BE139)),2)</f>
        <v>0</v>
      </c>
      <c r="G33" s="33"/>
      <c r="H33" s="33"/>
      <c r="I33" s="97">
        <v>0.21</v>
      </c>
      <c r="J33" s="96">
        <f>ROUND(((SUM(BE86:BE139))*I33),2)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ROUND((SUM(BF86:BF139)),2)</f>
        <v>0</v>
      </c>
      <c r="G34" s="33"/>
      <c r="H34" s="33"/>
      <c r="I34" s="97">
        <v>0.15</v>
      </c>
      <c r="J34" s="96">
        <f>ROUND(((SUM(BF86:BF139))*I34),2)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ROUND((SUM(BG86:BG139)),2)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ROUND((SUM(BH86:BH139)),2)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ROUND((SUM(BI86:BI139)),2)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 hidden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 hidden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 hidden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hidden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hidden="1">
      <c r="A48" s="33"/>
      <c r="B48" s="34"/>
      <c r="C48" s="33"/>
      <c r="D48" s="33"/>
      <c r="E48" s="247" t="str">
        <f>E7</f>
        <v>VD Josefův Důl, rekonstrukce rychlouzávěrových tabulí</v>
      </c>
      <c r="F48" s="248"/>
      <c r="G48" s="248"/>
      <c r="H48" s="24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 hidden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 hidden="1">
      <c r="A50" s="33"/>
      <c r="B50" s="34"/>
      <c r="C50" s="33"/>
      <c r="D50" s="33"/>
      <c r="E50" s="226" t="str">
        <f>E9</f>
        <v>PS1_RevizniUzaver - PS1 Revizní tabulový uzávěr</v>
      </c>
      <c r="F50" s="246"/>
      <c r="G50" s="246"/>
      <c r="H50" s="24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 hidden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 hidden="1">
      <c r="A52" s="33"/>
      <c r="B52" s="34"/>
      <c r="C52" s="28" t="s">
        <v>22</v>
      </c>
      <c r="D52" s="33"/>
      <c r="E52" s="33"/>
      <c r="F52" s="26" t="str">
        <f>F12</f>
        <v>VD Josefův Důl</v>
      </c>
      <c r="G52" s="33"/>
      <c r="H52" s="33"/>
      <c r="I52" s="28" t="s">
        <v>24</v>
      </c>
      <c r="J52" s="51">
        <f>IF(J12="","",J12)</f>
        <v>44704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 hidden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 hidden="1">
      <c r="A54" s="33"/>
      <c r="B54" s="34"/>
      <c r="C54" s="28" t="s">
        <v>25</v>
      </c>
      <c r="D54" s="33"/>
      <c r="E54" s="33"/>
      <c r="F54" s="26" t="str">
        <f>E15</f>
        <v>Povodí Labe, státní podnik</v>
      </c>
      <c r="G54" s="33"/>
      <c r="H54" s="33"/>
      <c r="I54" s="28" t="s">
        <v>31</v>
      </c>
      <c r="J54" s="31" t="str">
        <f>E21</f>
        <v>PS PROFI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 hidden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MD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 hidden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 hidden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 hidden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 hidden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 hidden="1">
      <c r="B60" s="107"/>
      <c r="D60" s="108" t="s">
        <v>103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 hidden="1">
      <c r="B61" s="111"/>
      <c r="D61" s="112" t="s">
        <v>104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9" customFormat="1" ht="24.95" customHeight="1" hidden="1">
      <c r="B62" s="107"/>
      <c r="D62" s="108" t="s">
        <v>105</v>
      </c>
      <c r="E62" s="109"/>
      <c r="F62" s="109"/>
      <c r="G62" s="109"/>
      <c r="H62" s="109"/>
      <c r="I62" s="109"/>
      <c r="J62" s="110">
        <f>J96</f>
        <v>0</v>
      </c>
      <c r="L62" s="107"/>
    </row>
    <row r="63" spans="2:12" s="10" customFormat="1" ht="19.9" customHeight="1" hidden="1">
      <c r="B63" s="111"/>
      <c r="D63" s="112" t="s">
        <v>106</v>
      </c>
      <c r="E63" s="113"/>
      <c r="F63" s="113"/>
      <c r="G63" s="113"/>
      <c r="H63" s="113"/>
      <c r="I63" s="113"/>
      <c r="J63" s="114">
        <f>J97</f>
        <v>0</v>
      </c>
      <c r="L63" s="111"/>
    </row>
    <row r="64" spans="2:12" s="10" customFormat="1" ht="19.9" customHeight="1" hidden="1">
      <c r="B64" s="111"/>
      <c r="D64" s="112" t="s">
        <v>107</v>
      </c>
      <c r="E64" s="113"/>
      <c r="F64" s="113"/>
      <c r="G64" s="113"/>
      <c r="H64" s="113"/>
      <c r="I64" s="113"/>
      <c r="J64" s="114">
        <f>J124</f>
        <v>0</v>
      </c>
      <c r="L64" s="111"/>
    </row>
    <row r="65" spans="2:12" s="9" customFormat="1" ht="24.95" customHeight="1" hidden="1">
      <c r="B65" s="107"/>
      <c r="D65" s="108" t="s">
        <v>108</v>
      </c>
      <c r="E65" s="109"/>
      <c r="F65" s="109"/>
      <c r="G65" s="109"/>
      <c r="H65" s="109"/>
      <c r="I65" s="109"/>
      <c r="J65" s="110">
        <f>J135</f>
        <v>0</v>
      </c>
      <c r="L65" s="107"/>
    </row>
    <row r="66" spans="2:12" s="10" customFormat="1" ht="19.9" customHeight="1" hidden="1">
      <c r="B66" s="111"/>
      <c r="D66" s="112" t="s">
        <v>109</v>
      </c>
      <c r="E66" s="113"/>
      <c r="F66" s="113"/>
      <c r="G66" s="113"/>
      <c r="H66" s="113"/>
      <c r="I66" s="113"/>
      <c r="J66" s="114">
        <f>J136</f>
        <v>0</v>
      </c>
      <c r="L66" s="111"/>
    </row>
    <row r="67" spans="1:31" s="2" customFormat="1" ht="21.75" customHeight="1" hidden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 hidden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ht="12" hidden="1"/>
    <row r="70" ht="12" hidden="1"/>
    <row r="71" ht="12" hidden="1"/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110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47" t="str">
        <f>E7</f>
        <v>VD Josefův Důl, rekonstrukce rychlouzávěrových tabulí</v>
      </c>
      <c r="F76" s="248"/>
      <c r="G76" s="248"/>
      <c r="H76" s="24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96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226" t="str">
        <f>E9</f>
        <v>PS1_RevizniUzaver - PS1 Revizní tabulový uzávěr</v>
      </c>
      <c r="F78" s="246"/>
      <c r="G78" s="246"/>
      <c r="H78" s="246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VD Josefův Důl</v>
      </c>
      <c r="G80" s="33"/>
      <c r="H80" s="33"/>
      <c r="I80" s="28" t="s">
        <v>24</v>
      </c>
      <c r="J80" s="51">
        <f>IF(J12="","",J12)</f>
        <v>44704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25</v>
      </c>
      <c r="D82" s="33"/>
      <c r="E82" s="33"/>
      <c r="F82" s="26" t="str">
        <f>E15</f>
        <v>Povodí Labe, státní podnik</v>
      </c>
      <c r="G82" s="33"/>
      <c r="H82" s="33"/>
      <c r="I82" s="28" t="s">
        <v>31</v>
      </c>
      <c r="J82" s="31" t="str">
        <f>E21</f>
        <v>PS PROFI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29</v>
      </c>
      <c r="D83" s="33"/>
      <c r="E83" s="33"/>
      <c r="F83" s="26" t="str">
        <f>IF(E18="","",E18)</f>
        <v>Vyplň údaj</v>
      </c>
      <c r="G83" s="33"/>
      <c r="H83" s="33"/>
      <c r="I83" s="28" t="s">
        <v>34</v>
      </c>
      <c r="J83" s="31" t="str">
        <f>E24</f>
        <v>MD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111</v>
      </c>
      <c r="D85" s="118" t="s">
        <v>57</v>
      </c>
      <c r="E85" s="118" t="s">
        <v>53</v>
      </c>
      <c r="F85" s="118" t="s">
        <v>54</v>
      </c>
      <c r="G85" s="118" t="s">
        <v>112</v>
      </c>
      <c r="H85" s="118" t="s">
        <v>113</v>
      </c>
      <c r="I85" s="118" t="s">
        <v>114</v>
      </c>
      <c r="J85" s="118" t="s">
        <v>101</v>
      </c>
      <c r="K85" s="119" t="s">
        <v>115</v>
      </c>
      <c r="L85" s="120"/>
      <c r="M85" s="58" t="s">
        <v>3</v>
      </c>
      <c r="N85" s="59" t="s">
        <v>42</v>
      </c>
      <c r="O85" s="59" t="s">
        <v>116</v>
      </c>
      <c r="P85" s="59" t="s">
        <v>117</v>
      </c>
      <c r="Q85" s="59" t="s">
        <v>118</v>
      </c>
      <c r="R85" s="59" t="s">
        <v>119</v>
      </c>
      <c r="S85" s="59" t="s">
        <v>120</v>
      </c>
      <c r="T85" s="60" t="s">
        <v>121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122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P87+P96+P135</f>
        <v>0</v>
      </c>
      <c r="Q86" s="62"/>
      <c r="R86" s="122">
        <f>R87+R96+R135</f>
        <v>4</v>
      </c>
      <c r="S86" s="62"/>
      <c r="T86" s="123">
        <f>T87+T96+T135</f>
        <v>1.43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71</v>
      </c>
      <c r="AU86" s="18" t="s">
        <v>102</v>
      </c>
      <c r="BK86" s="124">
        <f>BK87+BK96+BK135</f>
        <v>0</v>
      </c>
    </row>
    <row r="87" spans="2:63" s="12" customFormat="1" ht="25.9" customHeight="1">
      <c r="B87" s="125"/>
      <c r="D87" s="126" t="s">
        <v>71</v>
      </c>
      <c r="E87" s="127" t="s">
        <v>123</v>
      </c>
      <c r="F87" s="127" t="s">
        <v>124</v>
      </c>
      <c r="I87" s="128"/>
      <c r="J87" s="129">
        <f>BK87</f>
        <v>0</v>
      </c>
      <c r="L87" s="125"/>
      <c r="M87" s="130"/>
      <c r="N87" s="131"/>
      <c r="O87" s="131"/>
      <c r="P87" s="132">
        <f>P88</f>
        <v>0</v>
      </c>
      <c r="Q87" s="131"/>
      <c r="R87" s="132">
        <f>R88</f>
        <v>0</v>
      </c>
      <c r="S87" s="131"/>
      <c r="T87" s="133">
        <f>T88</f>
        <v>0</v>
      </c>
      <c r="AR87" s="126" t="s">
        <v>80</v>
      </c>
      <c r="AT87" s="134" t="s">
        <v>71</v>
      </c>
      <c r="AU87" s="134" t="s">
        <v>72</v>
      </c>
      <c r="AY87" s="126" t="s">
        <v>125</v>
      </c>
      <c r="BK87" s="135">
        <f>BK88</f>
        <v>0</v>
      </c>
    </row>
    <row r="88" spans="2:63" s="12" customFormat="1" ht="22.9" customHeight="1">
      <c r="B88" s="125"/>
      <c r="D88" s="126" t="s">
        <v>71</v>
      </c>
      <c r="E88" s="136" t="s">
        <v>126</v>
      </c>
      <c r="F88" s="136" t="s">
        <v>127</v>
      </c>
      <c r="I88" s="128"/>
      <c r="J88" s="137">
        <f>BK88</f>
        <v>0</v>
      </c>
      <c r="L88" s="125"/>
      <c r="M88" s="130"/>
      <c r="N88" s="131"/>
      <c r="O88" s="131"/>
      <c r="P88" s="132">
        <f>SUM(P89:P95)</f>
        <v>0</v>
      </c>
      <c r="Q88" s="131"/>
      <c r="R88" s="132">
        <f>SUM(R89:R95)</f>
        <v>0</v>
      </c>
      <c r="S88" s="131"/>
      <c r="T88" s="133">
        <f>SUM(T89:T95)</f>
        <v>0</v>
      </c>
      <c r="AR88" s="126" t="s">
        <v>80</v>
      </c>
      <c r="AT88" s="134" t="s">
        <v>71</v>
      </c>
      <c r="AU88" s="134" t="s">
        <v>80</v>
      </c>
      <c r="AY88" s="126" t="s">
        <v>125</v>
      </c>
      <c r="BK88" s="135">
        <f>SUM(BK89:BK95)</f>
        <v>0</v>
      </c>
    </row>
    <row r="89" spans="1:65" s="2" customFormat="1" ht="24.2" customHeight="1">
      <c r="A89" s="33"/>
      <c r="B89" s="138"/>
      <c r="C89" s="139" t="s">
        <v>80</v>
      </c>
      <c r="D89" s="139" t="s">
        <v>128</v>
      </c>
      <c r="E89" s="140" t="s">
        <v>129</v>
      </c>
      <c r="F89" s="141" t="s">
        <v>130</v>
      </c>
      <c r="G89" s="142" t="s">
        <v>131</v>
      </c>
      <c r="H89" s="143">
        <v>1.43</v>
      </c>
      <c r="I89" s="144"/>
      <c r="J89" s="145">
        <f>ROUND(I89*H89,2)</f>
        <v>0</v>
      </c>
      <c r="K89" s="141" t="s">
        <v>968</v>
      </c>
      <c r="L89" s="34"/>
      <c r="M89" s="146" t="s">
        <v>3</v>
      </c>
      <c r="N89" s="147" t="s">
        <v>43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132</v>
      </c>
      <c r="AT89" s="150" t="s">
        <v>128</v>
      </c>
      <c r="AU89" s="150" t="s">
        <v>82</v>
      </c>
      <c r="AY89" s="18" t="s">
        <v>125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80</v>
      </c>
      <c r="BK89" s="151">
        <f>ROUND(I89*H89,2)</f>
        <v>0</v>
      </c>
      <c r="BL89" s="18" t="s">
        <v>132</v>
      </c>
      <c r="BM89" s="150" t="s">
        <v>133</v>
      </c>
    </row>
    <row r="90" spans="1:47" s="2" customFormat="1" ht="12">
      <c r="A90" s="33"/>
      <c r="B90" s="34"/>
      <c r="C90" s="33"/>
      <c r="D90" s="152" t="s">
        <v>134</v>
      </c>
      <c r="E90" s="33"/>
      <c r="F90" s="153" t="s">
        <v>135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134</v>
      </c>
      <c r="AU90" s="18" t="s">
        <v>82</v>
      </c>
    </row>
    <row r="91" spans="1:65" s="2" customFormat="1" ht="16.5" customHeight="1">
      <c r="A91" s="33"/>
      <c r="B91" s="138"/>
      <c r="C91" s="157" t="s">
        <v>82</v>
      </c>
      <c r="D91" s="157" t="s">
        <v>136</v>
      </c>
      <c r="E91" s="158" t="s">
        <v>137</v>
      </c>
      <c r="F91" s="159" t="s">
        <v>138</v>
      </c>
      <c r="G91" s="160" t="s">
        <v>131</v>
      </c>
      <c r="H91" s="161">
        <v>1.43</v>
      </c>
      <c r="I91" s="162"/>
      <c r="J91" s="163">
        <f>ROUND(I91*H91,2)</f>
        <v>0</v>
      </c>
      <c r="K91" s="159" t="s">
        <v>3</v>
      </c>
      <c r="L91" s="164"/>
      <c r="M91" s="165" t="s">
        <v>3</v>
      </c>
      <c r="N91" s="166" t="s">
        <v>43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139</v>
      </c>
      <c r="AT91" s="150" t="s">
        <v>136</v>
      </c>
      <c r="AU91" s="150" t="s">
        <v>82</v>
      </c>
      <c r="AY91" s="18" t="s">
        <v>125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80</v>
      </c>
      <c r="BK91" s="151">
        <f>ROUND(I91*H91,2)</f>
        <v>0</v>
      </c>
      <c r="BL91" s="18" t="s">
        <v>132</v>
      </c>
      <c r="BM91" s="150" t="s">
        <v>140</v>
      </c>
    </row>
    <row r="92" spans="1:47" s="2" customFormat="1" ht="19.5">
      <c r="A92" s="33"/>
      <c r="B92" s="34"/>
      <c r="C92" s="33"/>
      <c r="D92" s="167" t="s">
        <v>141</v>
      </c>
      <c r="E92" s="33"/>
      <c r="F92" s="168" t="s">
        <v>142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141</v>
      </c>
      <c r="AU92" s="18" t="s">
        <v>82</v>
      </c>
    </row>
    <row r="93" spans="1:65" s="2" customFormat="1" ht="24.2" customHeight="1">
      <c r="A93" s="33"/>
      <c r="B93" s="138"/>
      <c r="C93" s="139" t="s">
        <v>143</v>
      </c>
      <c r="D93" s="139" t="s">
        <v>128</v>
      </c>
      <c r="E93" s="140" t="s">
        <v>144</v>
      </c>
      <c r="F93" s="141" t="s">
        <v>145</v>
      </c>
      <c r="G93" s="142" t="s">
        <v>131</v>
      </c>
      <c r="H93" s="143">
        <v>27.17</v>
      </c>
      <c r="I93" s="144"/>
      <c r="J93" s="145">
        <f>ROUND(I93*H93,2)</f>
        <v>0</v>
      </c>
      <c r="K93" s="141" t="s">
        <v>968</v>
      </c>
      <c r="L93" s="34"/>
      <c r="M93" s="146" t="s">
        <v>3</v>
      </c>
      <c r="N93" s="147" t="s">
        <v>43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132</v>
      </c>
      <c r="AT93" s="150" t="s">
        <v>128</v>
      </c>
      <c r="AU93" s="150" t="s">
        <v>82</v>
      </c>
      <c r="AY93" s="18" t="s">
        <v>125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80</v>
      </c>
      <c r="BK93" s="151">
        <f>ROUND(I93*H93,2)</f>
        <v>0</v>
      </c>
      <c r="BL93" s="18" t="s">
        <v>132</v>
      </c>
      <c r="BM93" s="150" t="s">
        <v>146</v>
      </c>
    </row>
    <row r="94" spans="1:47" s="2" customFormat="1" ht="12">
      <c r="A94" s="33"/>
      <c r="B94" s="34"/>
      <c r="C94" s="33"/>
      <c r="D94" s="152" t="s">
        <v>134</v>
      </c>
      <c r="E94" s="33"/>
      <c r="F94" s="153" t="s">
        <v>147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134</v>
      </c>
      <c r="AU94" s="18" t="s">
        <v>82</v>
      </c>
    </row>
    <row r="95" spans="2:51" s="13" customFormat="1" ht="12">
      <c r="B95" s="169"/>
      <c r="D95" s="167" t="s">
        <v>148</v>
      </c>
      <c r="F95" s="170" t="s">
        <v>149</v>
      </c>
      <c r="H95" s="171">
        <v>27.17</v>
      </c>
      <c r="I95" s="172"/>
      <c r="L95" s="169"/>
      <c r="M95" s="173"/>
      <c r="N95" s="174"/>
      <c r="O95" s="174"/>
      <c r="P95" s="174"/>
      <c r="Q95" s="174"/>
      <c r="R95" s="174"/>
      <c r="S95" s="174"/>
      <c r="T95" s="175"/>
      <c r="AT95" s="176" t="s">
        <v>148</v>
      </c>
      <c r="AU95" s="176" t="s">
        <v>82</v>
      </c>
      <c r="AV95" s="13" t="s">
        <v>82</v>
      </c>
      <c r="AW95" s="13" t="s">
        <v>4</v>
      </c>
      <c r="AX95" s="13" t="s">
        <v>80</v>
      </c>
      <c r="AY95" s="176" t="s">
        <v>125</v>
      </c>
    </row>
    <row r="96" spans="2:63" s="12" customFormat="1" ht="25.9" customHeight="1">
      <c r="B96" s="125"/>
      <c r="D96" s="126" t="s">
        <v>71</v>
      </c>
      <c r="E96" s="127" t="s">
        <v>150</v>
      </c>
      <c r="F96" s="127" t="s">
        <v>151</v>
      </c>
      <c r="I96" s="128"/>
      <c r="J96" s="129">
        <f>BK96</f>
        <v>0</v>
      </c>
      <c r="L96" s="125"/>
      <c r="M96" s="130"/>
      <c r="N96" s="131"/>
      <c r="O96" s="131"/>
      <c r="P96" s="132">
        <f>P97+P124</f>
        <v>0</v>
      </c>
      <c r="Q96" s="131"/>
      <c r="R96" s="132">
        <f>R97+R124</f>
        <v>4</v>
      </c>
      <c r="S96" s="131"/>
      <c r="T96" s="133">
        <f>T97+T124</f>
        <v>1.43</v>
      </c>
      <c r="AR96" s="126" t="s">
        <v>82</v>
      </c>
      <c r="AT96" s="134" t="s">
        <v>71</v>
      </c>
      <c r="AU96" s="134" t="s">
        <v>72</v>
      </c>
      <c r="AY96" s="126" t="s">
        <v>125</v>
      </c>
      <c r="BK96" s="135">
        <f>BK97+BK124</f>
        <v>0</v>
      </c>
    </row>
    <row r="97" spans="2:63" s="12" customFormat="1" ht="22.9" customHeight="1">
      <c r="B97" s="125"/>
      <c r="D97" s="126" t="s">
        <v>71</v>
      </c>
      <c r="E97" s="136" t="s">
        <v>152</v>
      </c>
      <c r="F97" s="136" t="s">
        <v>153</v>
      </c>
      <c r="I97" s="128"/>
      <c r="J97" s="137">
        <f>BK97</f>
        <v>0</v>
      </c>
      <c r="L97" s="125"/>
      <c r="M97" s="130"/>
      <c r="N97" s="131"/>
      <c r="O97" s="131"/>
      <c r="P97" s="132">
        <f>SUM(P98:P123)</f>
        <v>0</v>
      </c>
      <c r="Q97" s="131"/>
      <c r="R97" s="132">
        <f>SUM(R98:R123)</f>
        <v>4</v>
      </c>
      <c r="S97" s="131"/>
      <c r="T97" s="133">
        <f>SUM(T98:T123)</f>
        <v>0</v>
      </c>
      <c r="AR97" s="126" t="s">
        <v>82</v>
      </c>
      <c r="AT97" s="134" t="s">
        <v>71</v>
      </c>
      <c r="AU97" s="134" t="s">
        <v>80</v>
      </c>
      <c r="AY97" s="126" t="s">
        <v>125</v>
      </c>
      <c r="BK97" s="135">
        <f>SUM(BK98:BK123)</f>
        <v>0</v>
      </c>
    </row>
    <row r="98" spans="1:65" s="2" customFormat="1" ht="16.5" customHeight="1">
      <c r="A98" s="33"/>
      <c r="B98" s="138"/>
      <c r="C98" s="139" t="s">
        <v>132</v>
      </c>
      <c r="D98" s="139" t="s">
        <v>128</v>
      </c>
      <c r="E98" s="140" t="s">
        <v>154</v>
      </c>
      <c r="F98" s="141" t="s">
        <v>155</v>
      </c>
      <c r="G98" s="142" t="s">
        <v>156</v>
      </c>
      <c r="H98" s="143">
        <v>1</v>
      </c>
      <c r="I98" s="144"/>
      <c r="J98" s="145">
        <f>ROUND(I98*H98,2)</f>
        <v>0</v>
      </c>
      <c r="K98" s="141" t="s">
        <v>3</v>
      </c>
      <c r="L98" s="34"/>
      <c r="M98" s="146" t="s">
        <v>3</v>
      </c>
      <c r="N98" s="147" t="s">
        <v>43</v>
      </c>
      <c r="O98" s="54"/>
      <c r="P98" s="148">
        <f>O98*H98</f>
        <v>0</v>
      </c>
      <c r="Q98" s="148">
        <v>4</v>
      </c>
      <c r="R98" s="148">
        <f>Q98*H98</f>
        <v>4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157</v>
      </c>
      <c r="AT98" s="150" t="s">
        <v>128</v>
      </c>
      <c r="AU98" s="150" t="s">
        <v>82</v>
      </c>
      <c r="AY98" s="18" t="s">
        <v>125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80</v>
      </c>
      <c r="BK98" s="151">
        <f>ROUND(I98*H98,2)</f>
        <v>0</v>
      </c>
      <c r="BL98" s="18" t="s">
        <v>157</v>
      </c>
      <c r="BM98" s="150" t="s">
        <v>158</v>
      </c>
    </row>
    <row r="99" spans="1:47" s="2" customFormat="1" ht="185.25">
      <c r="A99" s="33"/>
      <c r="B99" s="34"/>
      <c r="C99" s="33"/>
      <c r="D99" s="167" t="s">
        <v>141</v>
      </c>
      <c r="E99" s="33"/>
      <c r="F99" s="168" t="s">
        <v>159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141</v>
      </c>
      <c r="AU99" s="18" t="s">
        <v>82</v>
      </c>
    </row>
    <row r="100" spans="1:65" s="2" customFormat="1" ht="16.5" customHeight="1">
      <c r="A100" s="33"/>
      <c r="B100" s="138"/>
      <c r="C100" s="157" t="s">
        <v>160</v>
      </c>
      <c r="D100" s="157" t="s">
        <v>136</v>
      </c>
      <c r="E100" s="158" t="s">
        <v>161</v>
      </c>
      <c r="F100" s="159" t="s">
        <v>162</v>
      </c>
      <c r="G100" s="160" t="s">
        <v>163</v>
      </c>
      <c r="H100" s="161">
        <v>270</v>
      </c>
      <c r="I100" s="162"/>
      <c r="J100" s="163">
        <f>ROUND(I100*H100,2)</f>
        <v>0</v>
      </c>
      <c r="K100" s="159" t="s">
        <v>3</v>
      </c>
      <c r="L100" s="164"/>
      <c r="M100" s="165" t="s">
        <v>3</v>
      </c>
      <c r="N100" s="166" t="s">
        <v>43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164</v>
      </c>
      <c r="AT100" s="150" t="s">
        <v>136</v>
      </c>
      <c r="AU100" s="150" t="s">
        <v>82</v>
      </c>
      <c r="AY100" s="18" t="s">
        <v>125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80</v>
      </c>
      <c r="BK100" s="151">
        <f>ROUND(I100*H100,2)</f>
        <v>0</v>
      </c>
      <c r="BL100" s="18" t="s">
        <v>157</v>
      </c>
      <c r="BM100" s="150" t="s">
        <v>165</v>
      </c>
    </row>
    <row r="101" spans="1:47" s="2" customFormat="1" ht="29.25">
      <c r="A101" s="33"/>
      <c r="B101" s="34"/>
      <c r="C101" s="33"/>
      <c r="D101" s="167" t="s">
        <v>141</v>
      </c>
      <c r="E101" s="33"/>
      <c r="F101" s="168" t="s">
        <v>166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141</v>
      </c>
      <c r="AU101" s="18" t="s">
        <v>82</v>
      </c>
    </row>
    <row r="102" spans="1:65" s="2" customFormat="1" ht="16.5" customHeight="1">
      <c r="A102" s="33"/>
      <c r="B102" s="138"/>
      <c r="C102" s="157" t="s">
        <v>167</v>
      </c>
      <c r="D102" s="157" t="s">
        <v>136</v>
      </c>
      <c r="E102" s="158" t="s">
        <v>168</v>
      </c>
      <c r="F102" s="159" t="s">
        <v>169</v>
      </c>
      <c r="G102" s="160" t="s">
        <v>163</v>
      </c>
      <c r="H102" s="161">
        <v>23.5</v>
      </c>
      <c r="I102" s="162"/>
      <c r="J102" s="163">
        <f>ROUND(I102*H102,2)</f>
        <v>0</v>
      </c>
      <c r="K102" s="159" t="s">
        <v>3</v>
      </c>
      <c r="L102" s="164"/>
      <c r="M102" s="165" t="s">
        <v>3</v>
      </c>
      <c r="N102" s="166" t="s">
        <v>43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164</v>
      </c>
      <c r="AT102" s="150" t="s">
        <v>136</v>
      </c>
      <c r="AU102" s="150" t="s">
        <v>82</v>
      </c>
      <c r="AY102" s="18" t="s">
        <v>125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80</v>
      </c>
      <c r="BK102" s="151">
        <f>ROUND(I102*H102,2)</f>
        <v>0</v>
      </c>
      <c r="BL102" s="18" t="s">
        <v>157</v>
      </c>
      <c r="BM102" s="150" t="s">
        <v>170</v>
      </c>
    </row>
    <row r="103" spans="1:47" s="2" customFormat="1" ht="87.75">
      <c r="A103" s="33"/>
      <c r="B103" s="34"/>
      <c r="C103" s="33"/>
      <c r="D103" s="167" t="s">
        <v>141</v>
      </c>
      <c r="E103" s="33"/>
      <c r="F103" s="168" t="s">
        <v>171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141</v>
      </c>
      <c r="AU103" s="18" t="s">
        <v>82</v>
      </c>
    </row>
    <row r="104" spans="2:51" s="13" customFormat="1" ht="12">
      <c r="B104" s="169"/>
      <c r="D104" s="167" t="s">
        <v>148</v>
      </c>
      <c r="E104" s="176" t="s">
        <v>3</v>
      </c>
      <c r="F104" s="170" t="s">
        <v>172</v>
      </c>
      <c r="H104" s="171">
        <v>23.5</v>
      </c>
      <c r="I104" s="172"/>
      <c r="L104" s="169"/>
      <c r="M104" s="173"/>
      <c r="N104" s="174"/>
      <c r="O104" s="174"/>
      <c r="P104" s="174"/>
      <c r="Q104" s="174"/>
      <c r="R104" s="174"/>
      <c r="S104" s="174"/>
      <c r="T104" s="175"/>
      <c r="AT104" s="176" t="s">
        <v>148</v>
      </c>
      <c r="AU104" s="176" t="s">
        <v>82</v>
      </c>
      <c r="AV104" s="13" t="s">
        <v>82</v>
      </c>
      <c r="AW104" s="13" t="s">
        <v>33</v>
      </c>
      <c r="AX104" s="13" t="s">
        <v>80</v>
      </c>
      <c r="AY104" s="176" t="s">
        <v>125</v>
      </c>
    </row>
    <row r="105" spans="1:65" s="2" customFormat="1" ht="16.5" customHeight="1">
      <c r="A105" s="33"/>
      <c r="B105" s="138"/>
      <c r="C105" s="157" t="s">
        <v>173</v>
      </c>
      <c r="D105" s="157" t="s">
        <v>136</v>
      </c>
      <c r="E105" s="158" t="s">
        <v>174</v>
      </c>
      <c r="F105" s="159" t="s">
        <v>175</v>
      </c>
      <c r="G105" s="160" t="s">
        <v>163</v>
      </c>
      <c r="H105" s="161">
        <v>20</v>
      </c>
      <c r="I105" s="162"/>
      <c r="J105" s="163">
        <f>ROUND(I105*H105,2)</f>
        <v>0</v>
      </c>
      <c r="K105" s="159" t="s">
        <v>3</v>
      </c>
      <c r="L105" s="164"/>
      <c r="M105" s="165" t="s">
        <v>3</v>
      </c>
      <c r="N105" s="166" t="s">
        <v>43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164</v>
      </c>
      <c r="AT105" s="150" t="s">
        <v>136</v>
      </c>
      <c r="AU105" s="150" t="s">
        <v>82</v>
      </c>
      <c r="AY105" s="18" t="s">
        <v>125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80</v>
      </c>
      <c r="BK105" s="151">
        <f>ROUND(I105*H105,2)</f>
        <v>0</v>
      </c>
      <c r="BL105" s="18" t="s">
        <v>157</v>
      </c>
      <c r="BM105" s="150" t="s">
        <v>176</v>
      </c>
    </row>
    <row r="106" spans="1:47" s="2" customFormat="1" ht="97.5">
      <c r="A106" s="33"/>
      <c r="B106" s="34"/>
      <c r="C106" s="33"/>
      <c r="D106" s="167" t="s">
        <v>141</v>
      </c>
      <c r="E106" s="33"/>
      <c r="F106" s="168" t="s">
        <v>177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141</v>
      </c>
      <c r="AU106" s="18" t="s">
        <v>82</v>
      </c>
    </row>
    <row r="107" spans="2:51" s="13" customFormat="1" ht="12">
      <c r="B107" s="169"/>
      <c r="D107" s="167" t="s">
        <v>148</v>
      </c>
      <c r="E107" s="176" t="s">
        <v>3</v>
      </c>
      <c r="F107" s="170" t="s">
        <v>178</v>
      </c>
      <c r="H107" s="171">
        <v>20</v>
      </c>
      <c r="I107" s="172"/>
      <c r="L107" s="169"/>
      <c r="M107" s="173"/>
      <c r="N107" s="174"/>
      <c r="O107" s="174"/>
      <c r="P107" s="174"/>
      <c r="Q107" s="174"/>
      <c r="R107" s="174"/>
      <c r="S107" s="174"/>
      <c r="T107" s="175"/>
      <c r="AT107" s="176" t="s">
        <v>148</v>
      </c>
      <c r="AU107" s="176" t="s">
        <v>82</v>
      </c>
      <c r="AV107" s="13" t="s">
        <v>82</v>
      </c>
      <c r="AW107" s="13" t="s">
        <v>33</v>
      </c>
      <c r="AX107" s="13" t="s">
        <v>80</v>
      </c>
      <c r="AY107" s="176" t="s">
        <v>125</v>
      </c>
    </row>
    <row r="108" spans="1:65" s="2" customFormat="1" ht="16.5" customHeight="1">
      <c r="A108" s="33"/>
      <c r="B108" s="138"/>
      <c r="C108" s="157" t="s">
        <v>139</v>
      </c>
      <c r="D108" s="157" t="s">
        <v>136</v>
      </c>
      <c r="E108" s="158" t="s">
        <v>179</v>
      </c>
      <c r="F108" s="159" t="s">
        <v>180</v>
      </c>
      <c r="G108" s="160" t="s">
        <v>163</v>
      </c>
      <c r="H108" s="161">
        <v>12</v>
      </c>
      <c r="I108" s="162"/>
      <c r="J108" s="163">
        <f>ROUND(I108*H108,2)</f>
        <v>0</v>
      </c>
      <c r="K108" s="159" t="s">
        <v>3</v>
      </c>
      <c r="L108" s="164"/>
      <c r="M108" s="165" t="s">
        <v>3</v>
      </c>
      <c r="N108" s="166" t="s">
        <v>43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164</v>
      </c>
      <c r="AT108" s="150" t="s">
        <v>136</v>
      </c>
      <c r="AU108" s="150" t="s">
        <v>82</v>
      </c>
      <c r="AY108" s="18" t="s">
        <v>125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80</v>
      </c>
      <c r="BK108" s="151">
        <f>ROUND(I108*H108,2)</f>
        <v>0</v>
      </c>
      <c r="BL108" s="18" t="s">
        <v>157</v>
      </c>
      <c r="BM108" s="150" t="s">
        <v>181</v>
      </c>
    </row>
    <row r="109" spans="1:47" s="2" customFormat="1" ht="48.75">
      <c r="A109" s="33"/>
      <c r="B109" s="34"/>
      <c r="C109" s="33"/>
      <c r="D109" s="167" t="s">
        <v>141</v>
      </c>
      <c r="E109" s="33"/>
      <c r="F109" s="168" t="s">
        <v>182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141</v>
      </c>
      <c r="AU109" s="18" t="s">
        <v>82</v>
      </c>
    </row>
    <row r="110" spans="1:65" s="2" customFormat="1" ht="16.5" customHeight="1">
      <c r="A110" s="33"/>
      <c r="B110" s="138"/>
      <c r="C110" s="157" t="s">
        <v>183</v>
      </c>
      <c r="D110" s="157" t="s">
        <v>136</v>
      </c>
      <c r="E110" s="158" t="s">
        <v>184</v>
      </c>
      <c r="F110" s="159" t="s">
        <v>185</v>
      </c>
      <c r="G110" s="160" t="s">
        <v>163</v>
      </c>
      <c r="H110" s="161">
        <v>16</v>
      </c>
      <c r="I110" s="162"/>
      <c r="J110" s="163">
        <f>ROUND(I110*H110,2)</f>
        <v>0</v>
      </c>
      <c r="K110" s="159" t="s">
        <v>3</v>
      </c>
      <c r="L110" s="164"/>
      <c r="M110" s="165" t="s">
        <v>3</v>
      </c>
      <c r="N110" s="166" t="s">
        <v>43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164</v>
      </c>
      <c r="AT110" s="150" t="s">
        <v>136</v>
      </c>
      <c r="AU110" s="150" t="s">
        <v>82</v>
      </c>
      <c r="AY110" s="18" t="s">
        <v>125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80</v>
      </c>
      <c r="BK110" s="151">
        <f>ROUND(I110*H110,2)</f>
        <v>0</v>
      </c>
      <c r="BL110" s="18" t="s">
        <v>157</v>
      </c>
      <c r="BM110" s="150" t="s">
        <v>186</v>
      </c>
    </row>
    <row r="111" spans="1:47" s="2" customFormat="1" ht="29.25">
      <c r="A111" s="33"/>
      <c r="B111" s="34"/>
      <c r="C111" s="33"/>
      <c r="D111" s="167" t="s">
        <v>141</v>
      </c>
      <c r="E111" s="33"/>
      <c r="F111" s="168" t="s">
        <v>187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141</v>
      </c>
      <c r="AU111" s="18" t="s">
        <v>82</v>
      </c>
    </row>
    <row r="112" spans="1:65" s="2" customFormat="1" ht="16.5" customHeight="1">
      <c r="A112" s="33"/>
      <c r="B112" s="138"/>
      <c r="C112" s="157" t="s">
        <v>188</v>
      </c>
      <c r="D112" s="157" t="s">
        <v>136</v>
      </c>
      <c r="E112" s="158" t="s">
        <v>189</v>
      </c>
      <c r="F112" s="159" t="s">
        <v>190</v>
      </c>
      <c r="G112" s="160" t="s">
        <v>163</v>
      </c>
      <c r="H112" s="161">
        <v>10</v>
      </c>
      <c r="I112" s="162"/>
      <c r="J112" s="163">
        <f>ROUND(I112*H112,2)</f>
        <v>0</v>
      </c>
      <c r="K112" s="159" t="s">
        <v>3</v>
      </c>
      <c r="L112" s="164"/>
      <c r="M112" s="165" t="s">
        <v>3</v>
      </c>
      <c r="N112" s="166" t="s">
        <v>43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164</v>
      </c>
      <c r="AT112" s="150" t="s">
        <v>136</v>
      </c>
      <c r="AU112" s="150" t="s">
        <v>82</v>
      </c>
      <c r="AY112" s="18" t="s">
        <v>125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80</v>
      </c>
      <c r="BK112" s="151">
        <f>ROUND(I112*H112,2)</f>
        <v>0</v>
      </c>
      <c r="BL112" s="18" t="s">
        <v>157</v>
      </c>
      <c r="BM112" s="150" t="s">
        <v>191</v>
      </c>
    </row>
    <row r="113" spans="1:47" s="2" customFormat="1" ht="87.75">
      <c r="A113" s="33"/>
      <c r="B113" s="34"/>
      <c r="C113" s="33"/>
      <c r="D113" s="167" t="s">
        <v>141</v>
      </c>
      <c r="E113" s="33"/>
      <c r="F113" s="168" t="s">
        <v>192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141</v>
      </c>
      <c r="AU113" s="18" t="s">
        <v>82</v>
      </c>
    </row>
    <row r="114" spans="1:65" s="2" customFormat="1" ht="16.5" customHeight="1">
      <c r="A114" s="33"/>
      <c r="B114" s="138"/>
      <c r="C114" s="157" t="s">
        <v>193</v>
      </c>
      <c r="D114" s="157" t="s">
        <v>136</v>
      </c>
      <c r="E114" s="158" t="s">
        <v>194</v>
      </c>
      <c r="F114" s="159" t="s">
        <v>195</v>
      </c>
      <c r="G114" s="160" t="s">
        <v>156</v>
      </c>
      <c r="H114" s="161">
        <v>1</v>
      </c>
      <c r="I114" s="162"/>
      <c r="J114" s="163">
        <f>ROUND(I114*H114,2)</f>
        <v>0</v>
      </c>
      <c r="K114" s="159" t="s">
        <v>3</v>
      </c>
      <c r="L114" s="164"/>
      <c r="M114" s="165" t="s">
        <v>3</v>
      </c>
      <c r="N114" s="166" t="s">
        <v>43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164</v>
      </c>
      <c r="AT114" s="150" t="s">
        <v>136</v>
      </c>
      <c r="AU114" s="150" t="s">
        <v>82</v>
      </c>
      <c r="AY114" s="18" t="s">
        <v>125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80</v>
      </c>
      <c r="BK114" s="151">
        <f>ROUND(I114*H114,2)</f>
        <v>0</v>
      </c>
      <c r="BL114" s="18" t="s">
        <v>157</v>
      </c>
      <c r="BM114" s="150" t="s">
        <v>196</v>
      </c>
    </row>
    <row r="115" spans="1:47" s="2" customFormat="1" ht="39">
      <c r="A115" s="33"/>
      <c r="B115" s="34"/>
      <c r="C115" s="33"/>
      <c r="D115" s="167" t="s">
        <v>141</v>
      </c>
      <c r="E115" s="33"/>
      <c r="F115" s="168" t="s">
        <v>197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141</v>
      </c>
      <c r="AU115" s="18" t="s">
        <v>82</v>
      </c>
    </row>
    <row r="116" spans="1:65" s="2" customFormat="1" ht="16.5" customHeight="1">
      <c r="A116" s="33"/>
      <c r="B116" s="138"/>
      <c r="C116" s="139" t="s">
        <v>198</v>
      </c>
      <c r="D116" s="139" t="s">
        <v>128</v>
      </c>
      <c r="E116" s="140" t="s">
        <v>199</v>
      </c>
      <c r="F116" s="141" t="s">
        <v>200</v>
      </c>
      <c r="G116" s="142" t="s">
        <v>156</v>
      </c>
      <c r="H116" s="143">
        <v>1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43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157</v>
      </c>
      <c r="AT116" s="150" t="s">
        <v>128</v>
      </c>
      <c r="AU116" s="150" t="s">
        <v>82</v>
      </c>
      <c r="AY116" s="18" t="s">
        <v>125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80</v>
      </c>
      <c r="BK116" s="151">
        <f>ROUND(I116*H116,2)</f>
        <v>0</v>
      </c>
      <c r="BL116" s="18" t="s">
        <v>157</v>
      </c>
      <c r="BM116" s="150" t="s">
        <v>201</v>
      </c>
    </row>
    <row r="117" spans="1:47" s="2" customFormat="1" ht="136.5">
      <c r="A117" s="33"/>
      <c r="B117" s="34"/>
      <c r="C117" s="33"/>
      <c r="D117" s="167" t="s">
        <v>141</v>
      </c>
      <c r="E117" s="33"/>
      <c r="F117" s="168" t="s">
        <v>202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141</v>
      </c>
      <c r="AU117" s="18" t="s">
        <v>82</v>
      </c>
    </row>
    <row r="118" spans="1:65" s="2" customFormat="1" ht="16.5" customHeight="1">
      <c r="A118" s="33"/>
      <c r="B118" s="138"/>
      <c r="C118" s="157" t="s">
        <v>203</v>
      </c>
      <c r="D118" s="157" t="s">
        <v>136</v>
      </c>
      <c r="E118" s="158" t="s">
        <v>204</v>
      </c>
      <c r="F118" s="159" t="s">
        <v>205</v>
      </c>
      <c r="G118" s="160" t="s">
        <v>163</v>
      </c>
      <c r="H118" s="161">
        <v>15</v>
      </c>
      <c r="I118" s="162"/>
      <c r="J118" s="163">
        <f>ROUND(I118*H118,2)</f>
        <v>0</v>
      </c>
      <c r="K118" s="159" t="s">
        <v>3</v>
      </c>
      <c r="L118" s="164"/>
      <c r="M118" s="165" t="s">
        <v>3</v>
      </c>
      <c r="N118" s="166" t="s">
        <v>43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164</v>
      </c>
      <c r="AT118" s="150" t="s">
        <v>136</v>
      </c>
      <c r="AU118" s="150" t="s">
        <v>82</v>
      </c>
      <c r="AY118" s="18" t="s">
        <v>125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80</v>
      </c>
      <c r="BK118" s="151">
        <f>ROUND(I118*H118,2)</f>
        <v>0</v>
      </c>
      <c r="BL118" s="18" t="s">
        <v>157</v>
      </c>
      <c r="BM118" s="150" t="s">
        <v>206</v>
      </c>
    </row>
    <row r="119" spans="1:47" s="2" customFormat="1" ht="39">
      <c r="A119" s="33"/>
      <c r="B119" s="34"/>
      <c r="C119" s="33"/>
      <c r="D119" s="167" t="s">
        <v>141</v>
      </c>
      <c r="E119" s="33"/>
      <c r="F119" s="168" t="s">
        <v>207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141</v>
      </c>
      <c r="AU119" s="18" t="s">
        <v>82</v>
      </c>
    </row>
    <row r="120" spans="1:65" s="2" customFormat="1" ht="16.5" customHeight="1">
      <c r="A120" s="33"/>
      <c r="B120" s="138"/>
      <c r="C120" s="157" t="s">
        <v>208</v>
      </c>
      <c r="D120" s="157" t="s">
        <v>136</v>
      </c>
      <c r="E120" s="158" t="s">
        <v>209</v>
      </c>
      <c r="F120" s="159" t="s">
        <v>210</v>
      </c>
      <c r="G120" s="160" t="s">
        <v>156</v>
      </c>
      <c r="H120" s="161">
        <v>1</v>
      </c>
      <c r="I120" s="162"/>
      <c r="J120" s="163">
        <f>ROUND(I120*H120,2)</f>
        <v>0</v>
      </c>
      <c r="K120" s="159" t="s">
        <v>3</v>
      </c>
      <c r="L120" s="164"/>
      <c r="M120" s="165" t="s">
        <v>3</v>
      </c>
      <c r="N120" s="166" t="s">
        <v>43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164</v>
      </c>
      <c r="AT120" s="150" t="s">
        <v>136</v>
      </c>
      <c r="AU120" s="150" t="s">
        <v>82</v>
      </c>
      <c r="AY120" s="18" t="s">
        <v>125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80</v>
      </c>
      <c r="BK120" s="151">
        <f>ROUND(I120*H120,2)</f>
        <v>0</v>
      </c>
      <c r="BL120" s="18" t="s">
        <v>157</v>
      </c>
      <c r="BM120" s="150" t="s">
        <v>211</v>
      </c>
    </row>
    <row r="121" spans="1:47" s="2" customFormat="1" ht="29.25">
      <c r="A121" s="33"/>
      <c r="B121" s="34"/>
      <c r="C121" s="33"/>
      <c r="D121" s="167" t="s">
        <v>141</v>
      </c>
      <c r="E121" s="33"/>
      <c r="F121" s="168" t="s">
        <v>212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141</v>
      </c>
      <c r="AU121" s="18" t="s">
        <v>82</v>
      </c>
    </row>
    <row r="122" spans="1:65" s="2" customFormat="1" ht="24.2" customHeight="1">
      <c r="A122" s="33"/>
      <c r="B122" s="138"/>
      <c r="C122" s="139" t="s">
        <v>9</v>
      </c>
      <c r="D122" s="139" t="s">
        <v>128</v>
      </c>
      <c r="E122" s="140" t="s">
        <v>213</v>
      </c>
      <c r="F122" s="141" t="s">
        <v>214</v>
      </c>
      <c r="G122" s="142" t="s">
        <v>131</v>
      </c>
      <c r="H122" s="143">
        <v>4</v>
      </c>
      <c r="I122" s="144"/>
      <c r="J122" s="145">
        <f>ROUND(I122*H122,2)</f>
        <v>0</v>
      </c>
      <c r="K122" s="141" t="s">
        <v>968</v>
      </c>
      <c r="L122" s="34"/>
      <c r="M122" s="146" t="s">
        <v>3</v>
      </c>
      <c r="N122" s="147" t="s">
        <v>43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157</v>
      </c>
      <c r="AT122" s="150" t="s">
        <v>128</v>
      </c>
      <c r="AU122" s="150" t="s">
        <v>82</v>
      </c>
      <c r="AY122" s="18" t="s">
        <v>125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80</v>
      </c>
      <c r="BK122" s="151">
        <f>ROUND(I122*H122,2)</f>
        <v>0</v>
      </c>
      <c r="BL122" s="18" t="s">
        <v>157</v>
      </c>
      <c r="BM122" s="150" t="s">
        <v>215</v>
      </c>
    </row>
    <row r="123" spans="1:47" s="2" customFormat="1" ht="12">
      <c r="A123" s="33"/>
      <c r="B123" s="34"/>
      <c r="C123" s="33"/>
      <c r="D123" s="152" t="s">
        <v>134</v>
      </c>
      <c r="E123" s="33"/>
      <c r="F123" s="153" t="s">
        <v>216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134</v>
      </c>
      <c r="AU123" s="18" t="s">
        <v>82</v>
      </c>
    </row>
    <row r="124" spans="2:63" s="12" customFormat="1" ht="22.9" customHeight="1">
      <c r="B124" s="125"/>
      <c r="D124" s="126" t="s">
        <v>71</v>
      </c>
      <c r="E124" s="136" t="s">
        <v>217</v>
      </c>
      <c r="F124" s="136" t="s">
        <v>218</v>
      </c>
      <c r="I124" s="128"/>
      <c r="J124" s="137">
        <f>BK124</f>
        <v>0</v>
      </c>
      <c r="L124" s="125"/>
      <c r="M124" s="130"/>
      <c r="N124" s="131"/>
      <c r="O124" s="131"/>
      <c r="P124" s="132">
        <f>SUM(P125:P134)</f>
        <v>0</v>
      </c>
      <c r="Q124" s="131"/>
      <c r="R124" s="132">
        <f>SUM(R125:R134)</f>
        <v>0</v>
      </c>
      <c r="S124" s="131"/>
      <c r="T124" s="133">
        <f>SUM(T125:T134)</f>
        <v>1.43</v>
      </c>
      <c r="AR124" s="126" t="s">
        <v>82</v>
      </c>
      <c r="AT124" s="134" t="s">
        <v>71</v>
      </c>
      <c r="AU124" s="134" t="s">
        <v>80</v>
      </c>
      <c r="AY124" s="126" t="s">
        <v>125</v>
      </c>
      <c r="BK124" s="135">
        <f>SUM(BK125:BK134)</f>
        <v>0</v>
      </c>
    </row>
    <row r="125" spans="1:65" s="2" customFormat="1" ht="16.5" customHeight="1">
      <c r="A125" s="33"/>
      <c r="B125" s="138"/>
      <c r="C125" s="139" t="s">
        <v>157</v>
      </c>
      <c r="D125" s="139" t="s">
        <v>128</v>
      </c>
      <c r="E125" s="140" t="s">
        <v>219</v>
      </c>
      <c r="F125" s="141" t="s">
        <v>220</v>
      </c>
      <c r="G125" s="142" t="s">
        <v>221</v>
      </c>
      <c r="H125" s="143">
        <v>55</v>
      </c>
      <c r="I125" s="144"/>
      <c r="J125" s="145">
        <f>ROUND(I125*H125,2)</f>
        <v>0</v>
      </c>
      <c r="K125" s="141" t="s">
        <v>3</v>
      </c>
      <c r="L125" s="34"/>
      <c r="M125" s="146" t="s">
        <v>3</v>
      </c>
      <c r="N125" s="147" t="s">
        <v>43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132</v>
      </c>
      <c r="AT125" s="150" t="s">
        <v>128</v>
      </c>
      <c r="AU125" s="150" t="s">
        <v>82</v>
      </c>
      <c r="AY125" s="18" t="s">
        <v>125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80</v>
      </c>
      <c r="BK125" s="151">
        <f>ROUND(I125*H125,2)</f>
        <v>0</v>
      </c>
      <c r="BL125" s="18" t="s">
        <v>132</v>
      </c>
      <c r="BM125" s="150" t="s">
        <v>222</v>
      </c>
    </row>
    <row r="126" spans="1:47" s="2" customFormat="1" ht="78">
      <c r="A126" s="33"/>
      <c r="B126" s="34"/>
      <c r="C126" s="33"/>
      <c r="D126" s="167" t="s">
        <v>141</v>
      </c>
      <c r="E126" s="33"/>
      <c r="F126" s="168" t="s">
        <v>223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141</v>
      </c>
      <c r="AU126" s="18" t="s">
        <v>82</v>
      </c>
    </row>
    <row r="127" spans="1:65" s="2" customFormat="1" ht="16.5" customHeight="1">
      <c r="A127" s="33"/>
      <c r="B127" s="138"/>
      <c r="C127" s="157" t="s">
        <v>224</v>
      </c>
      <c r="D127" s="157" t="s">
        <v>136</v>
      </c>
      <c r="E127" s="158" t="s">
        <v>225</v>
      </c>
      <c r="F127" s="159" t="s">
        <v>226</v>
      </c>
      <c r="G127" s="160" t="s">
        <v>221</v>
      </c>
      <c r="H127" s="161">
        <v>55</v>
      </c>
      <c r="I127" s="162"/>
      <c r="J127" s="163">
        <f>ROUND(I127*H127,2)</f>
        <v>0</v>
      </c>
      <c r="K127" s="159" t="s">
        <v>3</v>
      </c>
      <c r="L127" s="164"/>
      <c r="M127" s="165" t="s">
        <v>3</v>
      </c>
      <c r="N127" s="166" t="s">
        <v>43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139</v>
      </c>
      <c r="AT127" s="150" t="s">
        <v>136</v>
      </c>
      <c r="AU127" s="150" t="s">
        <v>82</v>
      </c>
      <c r="AY127" s="18" t="s">
        <v>125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80</v>
      </c>
      <c r="BK127" s="151">
        <f>ROUND(I127*H127,2)</f>
        <v>0</v>
      </c>
      <c r="BL127" s="18" t="s">
        <v>132</v>
      </c>
      <c r="BM127" s="150" t="s">
        <v>227</v>
      </c>
    </row>
    <row r="128" spans="1:47" s="2" customFormat="1" ht="68.25">
      <c r="A128" s="33"/>
      <c r="B128" s="34"/>
      <c r="C128" s="33"/>
      <c r="D128" s="167" t="s">
        <v>141</v>
      </c>
      <c r="E128" s="33"/>
      <c r="F128" s="168" t="s">
        <v>228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141</v>
      </c>
      <c r="AU128" s="18" t="s">
        <v>82</v>
      </c>
    </row>
    <row r="129" spans="1:65" s="2" customFormat="1" ht="24.2" customHeight="1">
      <c r="A129" s="33"/>
      <c r="B129" s="138"/>
      <c r="C129" s="139" t="s">
        <v>229</v>
      </c>
      <c r="D129" s="139" t="s">
        <v>128</v>
      </c>
      <c r="E129" s="140" t="s">
        <v>230</v>
      </c>
      <c r="F129" s="141" t="s">
        <v>231</v>
      </c>
      <c r="G129" s="142" t="s">
        <v>221</v>
      </c>
      <c r="H129" s="143">
        <v>110</v>
      </c>
      <c r="I129" s="144"/>
      <c r="J129" s="145">
        <f>ROUND(I129*H129,2)</f>
        <v>0</v>
      </c>
      <c r="K129" s="141" t="s">
        <v>232</v>
      </c>
      <c r="L129" s="34"/>
      <c r="M129" s="146" t="s">
        <v>3</v>
      </c>
      <c r="N129" s="147" t="s">
        <v>43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0.013</v>
      </c>
      <c r="T129" s="149">
        <f>S129*H129</f>
        <v>1.43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157</v>
      </c>
      <c r="AT129" s="150" t="s">
        <v>128</v>
      </c>
      <c r="AU129" s="150" t="s">
        <v>82</v>
      </c>
      <c r="AY129" s="18" t="s">
        <v>125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80</v>
      </c>
      <c r="BK129" s="151">
        <f>ROUND(I129*H129,2)</f>
        <v>0</v>
      </c>
      <c r="BL129" s="18" t="s">
        <v>157</v>
      </c>
      <c r="BM129" s="150" t="s">
        <v>233</v>
      </c>
    </row>
    <row r="130" spans="1:47" s="2" customFormat="1" ht="12">
      <c r="A130" s="33"/>
      <c r="B130" s="34"/>
      <c r="C130" s="33"/>
      <c r="D130" s="152" t="s">
        <v>134</v>
      </c>
      <c r="E130" s="33"/>
      <c r="F130" s="153" t="s">
        <v>234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134</v>
      </c>
      <c r="AU130" s="18" t="s">
        <v>82</v>
      </c>
    </row>
    <row r="131" spans="1:47" s="2" customFormat="1" ht="39">
      <c r="A131" s="33"/>
      <c r="B131" s="34"/>
      <c r="C131" s="33"/>
      <c r="D131" s="167" t="s">
        <v>141</v>
      </c>
      <c r="E131" s="33"/>
      <c r="F131" s="168" t="s">
        <v>235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141</v>
      </c>
      <c r="AU131" s="18" t="s">
        <v>82</v>
      </c>
    </row>
    <row r="132" spans="2:51" s="13" customFormat="1" ht="12">
      <c r="B132" s="169"/>
      <c r="D132" s="167" t="s">
        <v>148</v>
      </c>
      <c r="E132" s="176" t="s">
        <v>3</v>
      </c>
      <c r="F132" s="170" t="s">
        <v>236</v>
      </c>
      <c r="H132" s="171">
        <v>55</v>
      </c>
      <c r="I132" s="172"/>
      <c r="L132" s="169"/>
      <c r="M132" s="173"/>
      <c r="N132" s="174"/>
      <c r="O132" s="174"/>
      <c r="P132" s="174"/>
      <c r="Q132" s="174"/>
      <c r="R132" s="174"/>
      <c r="S132" s="174"/>
      <c r="T132" s="175"/>
      <c r="AT132" s="176" t="s">
        <v>148</v>
      </c>
      <c r="AU132" s="176" t="s">
        <v>82</v>
      </c>
      <c r="AV132" s="13" t="s">
        <v>82</v>
      </c>
      <c r="AW132" s="13" t="s">
        <v>33</v>
      </c>
      <c r="AX132" s="13" t="s">
        <v>72</v>
      </c>
      <c r="AY132" s="176" t="s">
        <v>125</v>
      </c>
    </row>
    <row r="133" spans="2:51" s="13" customFormat="1" ht="12">
      <c r="B133" s="169"/>
      <c r="D133" s="167" t="s">
        <v>148</v>
      </c>
      <c r="E133" s="176" t="s">
        <v>3</v>
      </c>
      <c r="F133" s="170" t="s">
        <v>237</v>
      </c>
      <c r="H133" s="171">
        <v>55</v>
      </c>
      <c r="I133" s="172"/>
      <c r="L133" s="169"/>
      <c r="M133" s="173"/>
      <c r="N133" s="174"/>
      <c r="O133" s="174"/>
      <c r="P133" s="174"/>
      <c r="Q133" s="174"/>
      <c r="R133" s="174"/>
      <c r="S133" s="174"/>
      <c r="T133" s="175"/>
      <c r="AT133" s="176" t="s">
        <v>148</v>
      </c>
      <c r="AU133" s="176" t="s">
        <v>82</v>
      </c>
      <c r="AV133" s="13" t="s">
        <v>82</v>
      </c>
      <c r="AW133" s="13" t="s">
        <v>33</v>
      </c>
      <c r="AX133" s="13" t="s">
        <v>72</v>
      </c>
      <c r="AY133" s="176" t="s">
        <v>125</v>
      </c>
    </row>
    <row r="134" spans="2:51" s="14" customFormat="1" ht="12">
      <c r="B134" s="177"/>
      <c r="D134" s="167" t="s">
        <v>148</v>
      </c>
      <c r="E134" s="178" t="s">
        <v>3</v>
      </c>
      <c r="F134" s="179" t="s">
        <v>238</v>
      </c>
      <c r="H134" s="180">
        <v>110</v>
      </c>
      <c r="I134" s="181"/>
      <c r="L134" s="177"/>
      <c r="M134" s="182"/>
      <c r="N134" s="183"/>
      <c r="O134" s="183"/>
      <c r="P134" s="183"/>
      <c r="Q134" s="183"/>
      <c r="R134" s="183"/>
      <c r="S134" s="183"/>
      <c r="T134" s="184"/>
      <c r="AT134" s="178" t="s">
        <v>148</v>
      </c>
      <c r="AU134" s="178" t="s">
        <v>82</v>
      </c>
      <c r="AV134" s="14" t="s">
        <v>132</v>
      </c>
      <c r="AW134" s="14" t="s">
        <v>33</v>
      </c>
      <c r="AX134" s="14" t="s">
        <v>80</v>
      </c>
      <c r="AY134" s="178" t="s">
        <v>125</v>
      </c>
    </row>
    <row r="135" spans="2:63" s="12" customFormat="1" ht="25.9" customHeight="1">
      <c r="B135" s="125"/>
      <c r="D135" s="126" t="s">
        <v>71</v>
      </c>
      <c r="E135" s="127" t="s">
        <v>239</v>
      </c>
      <c r="F135" s="127" t="s">
        <v>93</v>
      </c>
      <c r="I135" s="128"/>
      <c r="J135" s="129">
        <f>BK135</f>
        <v>0</v>
      </c>
      <c r="L135" s="125"/>
      <c r="M135" s="130"/>
      <c r="N135" s="131"/>
      <c r="O135" s="131"/>
      <c r="P135" s="132">
        <f>P136</f>
        <v>0</v>
      </c>
      <c r="Q135" s="131"/>
      <c r="R135" s="132">
        <f>R136</f>
        <v>0</v>
      </c>
      <c r="S135" s="131"/>
      <c r="T135" s="133">
        <f>T136</f>
        <v>0</v>
      </c>
      <c r="AR135" s="126" t="s">
        <v>160</v>
      </c>
      <c r="AT135" s="134" t="s">
        <v>71</v>
      </c>
      <c r="AU135" s="134" t="s">
        <v>72</v>
      </c>
      <c r="AY135" s="126" t="s">
        <v>125</v>
      </c>
      <c r="BK135" s="135">
        <f>BK136</f>
        <v>0</v>
      </c>
    </row>
    <row r="136" spans="2:63" s="12" customFormat="1" ht="22.9" customHeight="1">
      <c r="B136" s="125"/>
      <c r="D136" s="126" t="s">
        <v>71</v>
      </c>
      <c r="E136" s="136" t="s">
        <v>240</v>
      </c>
      <c r="F136" s="136" t="s">
        <v>241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SUM(P137:P139)</f>
        <v>0</v>
      </c>
      <c r="Q136" s="131"/>
      <c r="R136" s="132">
        <f>SUM(R137:R139)</f>
        <v>0</v>
      </c>
      <c r="S136" s="131"/>
      <c r="T136" s="133">
        <f>SUM(T137:T139)</f>
        <v>0</v>
      </c>
      <c r="AR136" s="126" t="s">
        <v>160</v>
      </c>
      <c r="AT136" s="134" t="s">
        <v>71</v>
      </c>
      <c r="AU136" s="134" t="s">
        <v>80</v>
      </c>
      <c r="AY136" s="126" t="s">
        <v>125</v>
      </c>
      <c r="BK136" s="135">
        <f>SUM(BK137:BK139)</f>
        <v>0</v>
      </c>
    </row>
    <row r="137" spans="1:65" s="2" customFormat="1" ht="16.5" customHeight="1">
      <c r="A137" s="33"/>
      <c r="B137" s="138"/>
      <c r="C137" s="139" t="s">
        <v>242</v>
      </c>
      <c r="D137" s="139" t="s">
        <v>128</v>
      </c>
      <c r="E137" s="140" t="s">
        <v>243</v>
      </c>
      <c r="F137" s="141" t="s">
        <v>244</v>
      </c>
      <c r="G137" s="142" t="s">
        <v>156</v>
      </c>
      <c r="H137" s="143">
        <v>2</v>
      </c>
      <c r="I137" s="144"/>
      <c r="J137" s="145">
        <f>ROUND(I137*H137,2)</f>
        <v>0</v>
      </c>
      <c r="K137" s="141" t="s">
        <v>968</v>
      </c>
      <c r="L137" s="34"/>
      <c r="M137" s="146" t="s">
        <v>3</v>
      </c>
      <c r="N137" s="147" t="s">
        <v>43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245</v>
      </c>
      <c r="AT137" s="150" t="s">
        <v>128</v>
      </c>
      <c r="AU137" s="150" t="s">
        <v>82</v>
      </c>
      <c r="AY137" s="18" t="s">
        <v>125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80</v>
      </c>
      <c r="BK137" s="151">
        <f>ROUND(I137*H137,2)</f>
        <v>0</v>
      </c>
      <c r="BL137" s="18" t="s">
        <v>245</v>
      </c>
      <c r="BM137" s="150" t="s">
        <v>246</v>
      </c>
    </row>
    <row r="138" spans="1:47" s="2" customFormat="1" ht="12">
      <c r="A138" s="33"/>
      <c r="B138" s="34"/>
      <c r="C138" s="33"/>
      <c r="D138" s="152" t="s">
        <v>134</v>
      </c>
      <c r="E138" s="33"/>
      <c r="F138" s="153" t="s">
        <v>247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134</v>
      </c>
      <c r="AU138" s="18" t="s">
        <v>82</v>
      </c>
    </row>
    <row r="139" spans="1:47" s="2" customFormat="1" ht="78">
      <c r="A139" s="33"/>
      <c r="B139" s="34"/>
      <c r="C139" s="33"/>
      <c r="D139" s="167" t="s">
        <v>141</v>
      </c>
      <c r="E139" s="33"/>
      <c r="F139" s="168" t="s">
        <v>248</v>
      </c>
      <c r="G139" s="33"/>
      <c r="H139" s="33"/>
      <c r="I139" s="154"/>
      <c r="J139" s="33"/>
      <c r="K139" s="33"/>
      <c r="L139" s="34"/>
      <c r="M139" s="185"/>
      <c r="N139" s="186"/>
      <c r="O139" s="187"/>
      <c r="P139" s="187"/>
      <c r="Q139" s="187"/>
      <c r="R139" s="187"/>
      <c r="S139" s="187"/>
      <c r="T139" s="188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141</v>
      </c>
      <c r="AU139" s="18" t="s">
        <v>82</v>
      </c>
    </row>
    <row r="140" spans="1:31" s="2" customFormat="1" ht="6.95" customHeight="1">
      <c r="A140" s="33"/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34"/>
      <c r="M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</sheetData>
  <autoFilter ref="C85:K139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997321511"/>
    <hyperlink ref="F94" r:id="rId2" display="https://podminky.urs.cz/item/CS_URS_2021_02/997321519"/>
    <hyperlink ref="F123" r:id="rId3" display="https://podminky.urs.cz/item/CS_URS_2021_02/998767101"/>
    <hyperlink ref="F130" r:id="rId4" display="https://podminky.urs.cz/item/CS_URS_2021_01/789224532"/>
    <hyperlink ref="F138" r:id="rId5" display="https://podminky.urs.cz/item/CS_URS_2021_02/062503000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7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5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47" t="str">
        <f>'Rekapitulace stavby'!K6</f>
        <v>VD Josefův Důl, rekonstrukce rychlouzávěrových tabulí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249</v>
      </c>
      <c r="F9" s="246"/>
      <c r="G9" s="246"/>
      <c r="H9" s="24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>
        <f>'Rekapitulace stavby'!AN8</f>
        <v>44704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98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3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ROUND((SUM(BE84:BE172)),2)</f>
        <v>0</v>
      </c>
      <c r="G33" s="33"/>
      <c r="H33" s="33"/>
      <c r="I33" s="97">
        <v>0.21</v>
      </c>
      <c r="J33" s="96">
        <f>ROUND(((SUM(BE84:BE172))*I33),2)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ROUND((SUM(BF84:BF172)),2)</f>
        <v>0</v>
      </c>
      <c r="G34" s="33"/>
      <c r="H34" s="33"/>
      <c r="I34" s="97">
        <v>0.15</v>
      </c>
      <c r="J34" s="96">
        <f>ROUND(((SUM(BF84:BF172))*I34),2)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ROUND((SUM(BG84:BG172)),2)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ROUND((SUM(BH84:BH172)),2)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ROUND((SUM(BI84:BI172)),2)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 hidden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 hidden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 hidden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hidden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hidden="1">
      <c r="A48" s="33"/>
      <c r="B48" s="34"/>
      <c r="C48" s="33"/>
      <c r="D48" s="33"/>
      <c r="E48" s="247" t="str">
        <f>E7</f>
        <v>VD Josefův Důl, rekonstrukce rychlouzávěrových tabulí</v>
      </c>
      <c r="F48" s="248"/>
      <c r="G48" s="248"/>
      <c r="H48" s="24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 hidden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 hidden="1">
      <c r="A50" s="33"/>
      <c r="B50" s="34"/>
      <c r="C50" s="33"/>
      <c r="D50" s="33"/>
      <c r="E50" s="226" t="str">
        <f>E9</f>
        <v>PS2_ProvozUzavery - PS2 Provozní tabulové uzávěry SV DN1200 (pravá i levá)</v>
      </c>
      <c r="F50" s="246"/>
      <c r="G50" s="246"/>
      <c r="H50" s="24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 hidden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 hidden="1">
      <c r="A52" s="33"/>
      <c r="B52" s="34"/>
      <c r="C52" s="28" t="s">
        <v>22</v>
      </c>
      <c r="D52" s="33"/>
      <c r="E52" s="33"/>
      <c r="F52" s="26" t="str">
        <f>F12</f>
        <v>VD Josefův Důl</v>
      </c>
      <c r="G52" s="33"/>
      <c r="H52" s="33"/>
      <c r="I52" s="28" t="s">
        <v>24</v>
      </c>
      <c r="J52" s="51">
        <f>IF(J12="","",J12)</f>
        <v>44704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 hidden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 hidden="1">
      <c r="A54" s="33"/>
      <c r="B54" s="34"/>
      <c r="C54" s="28" t="s">
        <v>25</v>
      </c>
      <c r="D54" s="33"/>
      <c r="E54" s="33"/>
      <c r="F54" s="26" t="str">
        <f>E15</f>
        <v>Povodí Labe, státní podnik</v>
      </c>
      <c r="G54" s="33"/>
      <c r="H54" s="33"/>
      <c r="I54" s="28" t="s">
        <v>31</v>
      </c>
      <c r="J54" s="31" t="str">
        <f>E21</f>
        <v>PS PROFI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 hidden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MD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 hidden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 hidden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 hidden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 hidden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 hidden="1">
      <c r="B60" s="107"/>
      <c r="D60" s="108" t="s">
        <v>103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 hidden="1">
      <c r="B61" s="111"/>
      <c r="D61" s="112" t="s">
        <v>104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9" customFormat="1" ht="24.95" customHeight="1" hidden="1">
      <c r="B62" s="107"/>
      <c r="D62" s="108" t="s">
        <v>105</v>
      </c>
      <c r="E62" s="109"/>
      <c r="F62" s="109"/>
      <c r="G62" s="109"/>
      <c r="H62" s="109"/>
      <c r="I62" s="109"/>
      <c r="J62" s="110">
        <f>J99</f>
        <v>0</v>
      </c>
      <c r="L62" s="107"/>
    </row>
    <row r="63" spans="2:12" s="10" customFormat="1" ht="19.9" customHeight="1" hidden="1">
      <c r="B63" s="111"/>
      <c r="D63" s="112" t="s">
        <v>106</v>
      </c>
      <c r="E63" s="113"/>
      <c r="F63" s="113"/>
      <c r="G63" s="113"/>
      <c r="H63" s="113"/>
      <c r="I63" s="113"/>
      <c r="J63" s="114">
        <f>J100</f>
        <v>0</v>
      </c>
      <c r="L63" s="111"/>
    </row>
    <row r="64" spans="2:12" s="10" customFormat="1" ht="19.9" customHeight="1" hidden="1">
      <c r="B64" s="111"/>
      <c r="D64" s="112" t="s">
        <v>107</v>
      </c>
      <c r="E64" s="113"/>
      <c r="F64" s="113"/>
      <c r="G64" s="113"/>
      <c r="H64" s="113"/>
      <c r="I64" s="113"/>
      <c r="J64" s="114">
        <f>J159</f>
        <v>0</v>
      </c>
      <c r="L64" s="111"/>
    </row>
    <row r="65" spans="1:31" s="2" customFormat="1" ht="21.75" customHeight="1" hidden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 hidden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ht="12" hidden="1"/>
    <row r="68" ht="12" hidden="1"/>
    <row r="69" ht="12" hidden="1"/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110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247" t="str">
        <f>E7</f>
        <v>VD Josefův Důl, rekonstrukce rychlouzávěrových tabulí</v>
      </c>
      <c r="F74" s="248"/>
      <c r="G74" s="248"/>
      <c r="H74" s="248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96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26" t="str">
        <f>E9</f>
        <v>PS2_ProvozUzavery - PS2 Provozní tabulové uzávěry SV DN1200 (pravá i levá)</v>
      </c>
      <c r="F76" s="246"/>
      <c r="G76" s="246"/>
      <c r="H76" s="246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VD Josefův Důl</v>
      </c>
      <c r="G78" s="33"/>
      <c r="H78" s="33"/>
      <c r="I78" s="28" t="s">
        <v>24</v>
      </c>
      <c r="J78" s="51">
        <f>IF(J12="","",J12)</f>
        <v>44704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25</v>
      </c>
      <c r="D80" s="33"/>
      <c r="E80" s="33"/>
      <c r="F80" s="26" t="str">
        <f>E15</f>
        <v>Povodí Labe, státní podnik</v>
      </c>
      <c r="G80" s="33"/>
      <c r="H80" s="33"/>
      <c r="I80" s="28" t="s">
        <v>31</v>
      </c>
      <c r="J80" s="31" t="str">
        <f>E21</f>
        <v>PS PROFI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29</v>
      </c>
      <c r="D81" s="33"/>
      <c r="E81" s="33"/>
      <c r="F81" s="26" t="str">
        <f>IF(E18="","",E18)</f>
        <v>Vyplň údaj</v>
      </c>
      <c r="G81" s="33"/>
      <c r="H81" s="33"/>
      <c r="I81" s="28" t="s">
        <v>34</v>
      </c>
      <c r="J81" s="31" t="str">
        <f>E24</f>
        <v>MD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111</v>
      </c>
      <c r="D83" s="118" t="s">
        <v>57</v>
      </c>
      <c r="E83" s="118" t="s">
        <v>53</v>
      </c>
      <c r="F83" s="118" t="s">
        <v>54</v>
      </c>
      <c r="G83" s="118" t="s">
        <v>112</v>
      </c>
      <c r="H83" s="118" t="s">
        <v>113</v>
      </c>
      <c r="I83" s="118" t="s">
        <v>114</v>
      </c>
      <c r="J83" s="118" t="s">
        <v>101</v>
      </c>
      <c r="K83" s="119" t="s">
        <v>115</v>
      </c>
      <c r="L83" s="120"/>
      <c r="M83" s="58" t="s">
        <v>3</v>
      </c>
      <c r="N83" s="59" t="s">
        <v>42</v>
      </c>
      <c r="O83" s="59" t="s">
        <v>116</v>
      </c>
      <c r="P83" s="59" t="s">
        <v>117</v>
      </c>
      <c r="Q83" s="59" t="s">
        <v>118</v>
      </c>
      <c r="R83" s="59" t="s">
        <v>119</v>
      </c>
      <c r="S83" s="59" t="s">
        <v>120</v>
      </c>
      <c r="T83" s="60" t="s">
        <v>121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122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P85+P99</f>
        <v>0</v>
      </c>
      <c r="Q84" s="62"/>
      <c r="R84" s="122">
        <f>R85+R99</f>
        <v>24</v>
      </c>
      <c r="S84" s="62"/>
      <c r="T84" s="123">
        <f>T85+T99</f>
        <v>2.028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71</v>
      </c>
      <c r="AU84" s="18" t="s">
        <v>102</v>
      </c>
      <c r="BK84" s="124">
        <f>BK85+BK99</f>
        <v>0</v>
      </c>
    </row>
    <row r="85" spans="2:63" s="12" customFormat="1" ht="25.9" customHeight="1">
      <c r="B85" s="125"/>
      <c r="D85" s="126" t="s">
        <v>71</v>
      </c>
      <c r="E85" s="127" t="s">
        <v>123</v>
      </c>
      <c r="F85" s="127" t="s">
        <v>124</v>
      </c>
      <c r="I85" s="128"/>
      <c r="J85" s="129">
        <f>BK85</f>
        <v>0</v>
      </c>
      <c r="L85" s="125"/>
      <c r="M85" s="130"/>
      <c r="N85" s="131"/>
      <c r="O85" s="131"/>
      <c r="P85" s="132">
        <f>P86</f>
        <v>0</v>
      </c>
      <c r="Q85" s="131"/>
      <c r="R85" s="132">
        <f>R86</f>
        <v>0</v>
      </c>
      <c r="S85" s="131"/>
      <c r="T85" s="133">
        <f>T86</f>
        <v>0</v>
      </c>
      <c r="AR85" s="126" t="s">
        <v>80</v>
      </c>
      <c r="AT85" s="134" t="s">
        <v>71</v>
      </c>
      <c r="AU85" s="134" t="s">
        <v>72</v>
      </c>
      <c r="AY85" s="126" t="s">
        <v>125</v>
      </c>
      <c r="BK85" s="135">
        <f>BK86</f>
        <v>0</v>
      </c>
    </row>
    <row r="86" spans="2:63" s="12" customFormat="1" ht="22.9" customHeight="1">
      <c r="B86" s="125"/>
      <c r="D86" s="126" t="s">
        <v>71</v>
      </c>
      <c r="E86" s="136" t="s">
        <v>126</v>
      </c>
      <c r="F86" s="136" t="s">
        <v>127</v>
      </c>
      <c r="I86" s="128"/>
      <c r="J86" s="137">
        <f>BK86</f>
        <v>0</v>
      </c>
      <c r="L86" s="125"/>
      <c r="M86" s="130"/>
      <c r="N86" s="131"/>
      <c r="O86" s="131"/>
      <c r="P86" s="132">
        <f>SUM(P87:P98)</f>
        <v>0</v>
      </c>
      <c r="Q86" s="131"/>
      <c r="R86" s="132">
        <f>SUM(R87:R98)</f>
        <v>0</v>
      </c>
      <c r="S86" s="131"/>
      <c r="T86" s="133">
        <f>SUM(T87:T98)</f>
        <v>0</v>
      </c>
      <c r="AR86" s="126" t="s">
        <v>80</v>
      </c>
      <c r="AT86" s="134" t="s">
        <v>71</v>
      </c>
      <c r="AU86" s="134" t="s">
        <v>80</v>
      </c>
      <c r="AY86" s="126" t="s">
        <v>125</v>
      </c>
      <c r="BK86" s="135">
        <f>SUM(BK87:BK98)</f>
        <v>0</v>
      </c>
    </row>
    <row r="87" spans="1:65" s="2" customFormat="1" ht="24.2" customHeight="1">
      <c r="A87" s="33"/>
      <c r="B87" s="138"/>
      <c r="C87" s="139" t="s">
        <v>80</v>
      </c>
      <c r="D87" s="139" t="s">
        <v>128</v>
      </c>
      <c r="E87" s="140" t="s">
        <v>129</v>
      </c>
      <c r="F87" s="141" t="s">
        <v>130</v>
      </c>
      <c r="G87" s="142" t="s">
        <v>131</v>
      </c>
      <c r="H87" s="143">
        <v>3.028</v>
      </c>
      <c r="I87" s="144"/>
      <c r="J87" s="145">
        <f>ROUND(I87*H87,2)</f>
        <v>0</v>
      </c>
      <c r="K87" s="141" t="s">
        <v>968</v>
      </c>
      <c r="L87" s="34"/>
      <c r="M87" s="146" t="s">
        <v>3</v>
      </c>
      <c r="N87" s="147" t="s">
        <v>43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132</v>
      </c>
      <c r="AT87" s="150" t="s">
        <v>128</v>
      </c>
      <c r="AU87" s="150" t="s">
        <v>82</v>
      </c>
      <c r="AY87" s="18" t="s">
        <v>125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80</v>
      </c>
      <c r="BK87" s="151">
        <f>ROUND(I87*H87,2)</f>
        <v>0</v>
      </c>
      <c r="BL87" s="18" t="s">
        <v>132</v>
      </c>
      <c r="BM87" s="150" t="s">
        <v>250</v>
      </c>
    </row>
    <row r="88" spans="1:47" s="2" customFormat="1" ht="12">
      <c r="A88" s="33"/>
      <c r="B88" s="34"/>
      <c r="C88" s="33"/>
      <c r="D88" s="152" t="s">
        <v>134</v>
      </c>
      <c r="E88" s="33"/>
      <c r="F88" s="153" t="s">
        <v>135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134</v>
      </c>
      <c r="AU88" s="18" t="s">
        <v>82</v>
      </c>
    </row>
    <row r="89" spans="2:51" s="13" customFormat="1" ht="12">
      <c r="B89" s="169"/>
      <c r="D89" s="167" t="s">
        <v>148</v>
      </c>
      <c r="E89" s="176" t="s">
        <v>3</v>
      </c>
      <c r="F89" s="170" t="s">
        <v>251</v>
      </c>
      <c r="H89" s="171">
        <v>3.028</v>
      </c>
      <c r="I89" s="172"/>
      <c r="L89" s="169"/>
      <c r="M89" s="173"/>
      <c r="N89" s="174"/>
      <c r="O89" s="174"/>
      <c r="P89" s="174"/>
      <c r="Q89" s="174"/>
      <c r="R89" s="174"/>
      <c r="S89" s="174"/>
      <c r="T89" s="175"/>
      <c r="AT89" s="176" t="s">
        <v>148</v>
      </c>
      <c r="AU89" s="176" t="s">
        <v>82</v>
      </c>
      <c r="AV89" s="13" t="s">
        <v>82</v>
      </c>
      <c r="AW89" s="13" t="s">
        <v>33</v>
      </c>
      <c r="AX89" s="13" t="s">
        <v>80</v>
      </c>
      <c r="AY89" s="176" t="s">
        <v>125</v>
      </c>
    </row>
    <row r="90" spans="1:65" s="2" customFormat="1" ht="16.5" customHeight="1">
      <c r="A90" s="33"/>
      <c r="B90" s="138"/>
      <c r="C90" s="157" t="s">
        <v>82</v>
      </c>
      <c r="D90" s="157" t="s">
        <v>136</v>
      </c>
      <c r="E90" s="158" t="s">
        <v>252</v>
      </c>
      <c r="F90" s="159" t="s">
        <v>138</v>
      </c>
      <c r="G90" s="160" t="s">
        <v>131</v>
      </c>
      <c r="H90" s="161">
        <v>3.028</v>
      </c>
      <c r="I90" s="162"/>
      <c r="J90" s="163">
        <f>ROUND(I90*H90,2)</f>
        <v>0</v>
      </c>
      <c r="K90" s="159" t="s">
        <v>3</v>
      </c>
      <c r="L90" s="164"/>
      <c r="M90" s="165" t="s">
        <v>3</v>
      </c>
      <c r="N90" s="166" t="s">
        <v>43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139</v>
      </c>
      <c r="AT90" s="150" t="s">
        <v>136</v>
      </c>
      <c r="AU90" s="150" t="s">
        <v>82</v>
      </c>
      <c r="AY90" s="18" t="s">
        <v>125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80</v>
      </c>
      <c r="BK90" s="151">
        <f>ROUND(I90*H90,2)</f>
        <v>0</v>
      </c>
      <c r="BL90" s="18" t="s">
        <v>132</v>
      </c>
      <c r="BM90" s="150" t="s">
        <v>253</v>
      </c>
    </row>
    <row r="91" spans="1:47" s="2" customFormat="1" ht="29.25">
      <c r="A91" s="33"/>
      <c r="B91" s="34"/>
      <c r="C91" s="33"/>
      <c r="D91" s="167" t="s">
        <v>141</v>
      </c>
      <c r="E91" s="33"/>
      <c r="F91" s="168" t="s">
        <v>254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141</v>
      </c>
      <c r="AU91" s="18" t="s">
        <v>82</v>
      </c>
    </row>
    <row r="92" spans="2:51" s="13" customFormat="1" ht="12">
      <c r="B92" s="169"/>
      <c r="D92" s="167" t="s">
        <v>148</v>
      </c>
      <c r="E92" s="176" t="s">
        <v>3</v>
      </c>
      <c r="F92" s="170" t="s">
        <v>255</v>
      </c>
      <c r="H92" s="171">
        <v>2.028</v>
      </c>
      <c r="I92" s="172"/>
      <c r="L92" s="169"/>
      <c r="M92" s="173"/>
      <c r="N92" s="174"/>
      <c r="O92" s="174"/>
      <c r="P92" s="174"/>
      <c r="Q92" s="174"/>
      <c r="R92" s="174"/>
      <c r="S92" s="174"/>
      <c r="T92" s="175"/>
      <c r="AT92" s="176" t="s">
        <v>148</v>
      </c>
      <c r="AU92" s="176" t="s">
        <v>82</v>
      </c>
      <c r="AV92" s="13" t="s">
        <v>82</v>
      </c>
      <c r="AW92" s="13" t="s">
        <v>33</v>
      </c>
      <c r="AX92" s="13" t="s">
        <v>72</v>
      </c>
      <c r="AY92" s="176" t="s">
        <v>125</v>
      </c>
    </row>
    <row r="93" spans="2:51" s="13" customFormat="1" ht="12">
      <c r="B93" s="169"/>
      <c r="D93" s="167" t="s">
        <v>148</v>
      </c>
      <c r="E93" s="176" t="s">
        <v>3</v>
      </c>
      <c r="F93" s="170" t="s">
        <v>256</v>
      </c>
      <c r="H93" s="171">
        <v>1</v>
      </c>
      <c r="I93" s="172"/>
      <c r="L93" s="169"/>
      <c r="M93" s="173"/>
      <c r="N93" s="174"/>
      <c r="O93" s="174"/>
      <c r="P93" s="174"/>
      <c r="Q93" s="174"/>
      <c r="R93" s="174"/>
      <c r="S93" s="174"/>
      <c r="T93" s="175"/>
      <c r="AT93" s="176" t="s">
        <v>148</v>
      </c>
      <c r="AU93" s="176" t="s">
        <v>82</v>
      </c>
      <c r="AV93" s="13" t="s">
        <v>82</v>
      </c>
      <c r="AW93" s="13" t="s">
        <v>33</v>
      </c>
      <c r="AX93" s="13" t="s">
        <v>72</v>
      </c>
      <c r="AY93" s="176" t="s">
        <v>125</v>
      </c>
    </row>
    <row r="94" spans="2:51" s="14" customFormat="1" ht="12">
      <c r="B94" s="177"/>
      <c r="D94" s="167" t="s">
        <v>148</v>
      </c>
      <c r="E94" s="178" t="s">
        <v>3</v>
      </c>
      <c r="F94" s="179" t="s">
        <v>238</v>
      </c>
      <c r="H94" s="180">
        <v>3.028</v>
      </c>
      <c r="I94" s="181"/>
      <c r="L94" s="177"/>
      <c r="M94" s="182"/>
      <c r="N94" s="183"/>
      <c r="O94" s="183"/>
      <c r="P94" s="183"/>
      <c r="Q94" s="183"/>
      <c r="R94" s="183"/>
      <c r="S94" s="183"/>
      <c r="T94" s="184"/>
      <c r="AT94" s="178" t="s">
        <v>148</v>
      </c>
      <c r="AU94" s="178" t="s">
        <v>82</v>
      </c>
      <c r="AV94" s="14" t="s">
        <v>132</v>
      </c>
      <c r="AW94" s="14" t="s">
        <v>33</v>
      </c>
      <c r="AX94" s="14" t="s">
        <v>80</v>
      </c>
      <c r="AY94" s="178" t="s">
        <v>125</v>
      </c>
    </row>
    <row r="95" spans="1:65" s="2" customFormat="1" ht="24.2" customHeight="1">
      <c r="A95" s="33"/>
      <c r="B95" s="138"/>
      <c r="C95" s="139" t="s">
        <v>143</v>
      </c>
      <c r="D95" s="139" t="s">
        <v>128</v>
      </c>
      <c r="E95" s="140" t="s">
        <v>144</v>
      </c>
      <c r="F95" s="141" t="s">
        <v>145</v>
      </c>
      <c r="G95" s="142" t="s">
        <v>131</v>
      </c>
      <c r="H95" s="143">
        <v>57.532</v>
      </c>
      <c r="I95" s="144"/>
      <c r="J95" s="145">
        <f>ROUND(I95*H95,2)</f>
        <v>0</v>
      </c>
      <c r="K95" s="141" t="s">
        <v>968</v>
      </c>
      <c r="L95" s="34"/>
      <c r="M95" s="146" t="s">
        <v>3</v>
      </c>
      <c r="N95" s="147" t="s">
        <v>43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132</v>
      </c>
      <c r="AT95" s="150" t="s">
        <v>128</v>
      </c>
      <c r="AU95" s="150" t="s">
        <v>82</v>
      </c>
      <c r="AY95" s="18" t="s">
        <v>125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80</v>
      </c>
      <c r="BK95" s="151">
        <f>ROUND(I95*H95,2)</f>
        <v>0</v>
      </c>
      <c r="BL95" s="18" t="s">
        <v>132</v>
      </c>
      <c r="BM95" s="150" t="s">
        <v>257</v>
      </c>
    </row>
    <row r="96" spans="1:47" s="2" customFormat="1" ht="12">
      <c r="A96" s="33"/>
      <c r="B96" s="34"/>
      <c r="C96" s="33"/>
      <c r="D96" s="152" t="s">
        <v>134</v>
      </c>
      <c r="E96" s="33"/>
      <c r="F96" s="153" t="s">
        <v>147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134</v>
      </c>
      <c r="AU96" s="18" t="s">
        <v>82</v>
      </c>
    </row>
    <row r="97" spans="2:51" s="13" customFormat="1" ht="12">
      <c r="B97" s="169"/>
      <c r="D97" s="167" t="s">
        <v>148</v>
      </c>
      <c r="E97" s="176" t="s">
        <v>3</v>
      </c>
      <c r="F97" s="170" t="s">
        <v>251</v>
      </c>
      <c r="H97" s="171">
        <v>3.028</v>
      </c>
      <c r="I97" s="172"/>
      <c r="L97" s="169"/>
      <c r="M97" s="173"/>
      <c r="N97" s="174"/>
      <c r="O97" s="174"/>
      <c r="P97" s="174"/>
      <c r="Q97" s="174"/>
      <c r="R97" s="174"/>
      <c r="S97" s="174"/>
      <c r="T97" s="175"/>
      <c r="AT97" s="176" t="s">
        <v>148</v>
      </c>
      <c r="AU97" s="176" t="s">
        <v>82</v>
      </c>
      <c r="AV97" s="13" t="s">
        <v>82</v>
      </c>
      <c r="AW97" s="13" t="s">
        <v>33</v>
      </c>
      <c r="AX97" s="13" t="s">
        <v>80</v>
      </c>
      <c r="AY97" s="176" t="s">
        <v>125</v>
      </c>
    </row>
    <row r="98" spans="2:51" s="13" customFormat="1" ht="12">
      <c r="B98" s="169"/>
      <c r="D98" s="167" t="s">
        <v>148</v>
      </c>
      <c r="F98" s="170" t="s">
        <v>258</v>
      </c>
      <c r="H98" s="171">
        <v>57.532</v>
      </c>
      <c r="I98" s="172"/>
      <c r="L98" s="169"/>
      <c r="M98" s="173"/>
      <c r="N98" s="174"/>
      <c r="O98" s="174"/>
      <c r="P98" s="174"/>
      <c r="Q98" s="174"/>
      <c r="R98" s="174"/>
      <c r="S98" s="174"/>
      <c r="T98" s="175"/>
      <c r="AT98" s="176" t="s">
        <v>148</v>
      </c>
      <c r="AU98" s="176" t="s">
        <v>82</v>
      </c>
      <c r="AV98" s="13" t="s">
        <v>82</v>
      </c>
      <c r="AW98" s="13" t="s">
        <v>4</v>
      </c>
      <c r="AX98" s="13" t="s">
        <v>80</v>
      </c>
      <c r="AY98" s="176" t="s">
        <v>125</v>
      </c>
    </row>
    <row r="99" spans="2:63" s="12" customFormat="1" ht="25.9" customHeight="1">
      <c r="B99" s="125"/>
      <c r="D99" s="126" t="s">
        <v>71</v>
      </c>
      <c r="E99" s="127" t="s">
        <v>150</v>
      </c>
      <c r="F99" s="127" t="s">
        <v>151</v>
      </c>
      <c r="I99" s="128"/>
      <c r="J99" s="129">
        <f>BK99</f>
        <v>0</v>
      </c>
      <c r="L99" s="125"/>
      <c r="M99" s="130"/>
      <c r="N99" s="131"/>
      <c r="O99" s="131"/>
      <c r="P99" s="132">
        <f>P100+P159</f>
        <v>0</v>
      </c>
      <c r="Q99" s="131"/>
      <c r="R99" s="132">
        <f>R100+R159</f>
        <v>24</v>
      </c>
      <c r="S99" s="131"/>
      <c r="T99" s="133">
        <f>T100+T159</f>
        <v>2.028</v>
      </c>
      <c r="AR99" s="126" t="s">
        <v>82</v>
      </c>
      <c r="AT99" s="134" t="s">
        <v>71</v>
      </c>
      <c r="AU99" s="134" t="s">
        <v>72</v>
      </c>
      <c r="AY99" s="126" t="s">
        <v>125</v>
      </c>
      <c r="BK99" s="135">
        <f>BK100+BK159</f>
        <v>0</v>
      </c>
    </row>
    <row r="100" spans="2:63" s="12" customFormat="1" ht="22.9" customHeight="1">
      <c r="B100" s="125"/>
      <c r="D100" s="126" t="s">
        <v>71</v>
      </c>
      <c r="E100" s="136" t="s">
        <v>152</v>
      </c>
      <c r="F100" s="136" t="s">
        <v>153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SUM(P101:P158)</f>
        <v>0</v>
      </c>
      <c r="Q100" s="131"/>
      <c r="R100" s="132">
        <f>SUM(R101:R158)</f>
        <v>24</v>
      </c>
      <c r="S100" s="131"/>
      <c r="T100" s="133">
        <f>SUM(T101:T158)</f>
        <v>0</v>
      </c>
      <c r="AR100" s="126" t="s">
        <v>82</v>
      </c>
      <c r="AT100" s="134" t="s">
        <v>71</v>
      </c>
      <c r="AU100" s="134" t="s">
        <v>80</v>
      </c>
      <c r="AY100" s="126" t="s">
        <v>125</v>
      </c>
      <c r="BK100" s="135">
        <f>SUM(BK101:BK158)</f>
        <v>0</v>
      </c>
    </row>
    <row r="101" spans="1:65" s="2" customFormat="1" ht="16.5" customHeight="1">
      <c r="A101" s="33"/>
      <c r="B101" s="138"/>
      <c r="C101" s="139" t="s">
        <v>132</v>
      </c>
      <c r="D101" s="139" t="s">
        <v>128</v>
      </c>
      <c r="E101" s="140" t="s">
        <v>259</v>
      </c>
      <c r="F101" s="141" t="s">
        <v>260</v>
      </c>
      <c r="G101" s="142" t="s">
        <v>156</v>
      </c>
      <c r="H101" s="143">
        <v>2</v>
      </c>
      <c r="I101" s="144"/>
      <c r="J101" s="145">
        <f>ROUND(I101*H101,2)</f>
        <v>0</v>
      </c>
      <c r="K101" s="141" t="s">
        <v>3</v>
      </c>
      <c r="L101" s="34"/>
      <c r="M101" s="146" t="s">
        <v>3</v>
      </c>
      <c r="N101" s="147" t="s">
        <v>43</v>
      </c>
      <c r="O101" s="54"/>
      <c r="P101" s="148">
        <f>O101*H101</f>
        <v>0</v>
      </c>
      <c r="Q101" s="148">
        <v>4</v>
      </c>
      <c r="R101" s="148">
        <f>Q101*H101</f>
        <v>8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157</v>
      </c>
      <c r="AT101" s="150" t="s">
        <v>128</v>
      </c>
      <c r="AU101" s="150" t="s">
        <v>82</v>
      </c>
      <c r="AY101" s="18" t="s">
        <v>125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80</v>
      </c>
      <c r="BK101" s="151">
        <f>ROUND(I101*H101,2)</f>
        <v>0</v>
      </c>
      <c r="BL101" s="18" t="s">
        <v>157</v>
      </c>
      <c r="BM101" s="150" t="s">
        <v>261</v>
      </c>
    </row>
    <row r="102" spans="1:47" s="2" customFormat="1" ht="185.25">
      <c r="A102" s="33"/>
      <c r="B102" s="34"/>
      <c r="C102" s="33"/>
      <c r="D102" s="167" t="s">
        <v>141</v>
      </c>
      <c r="E102" s="33"/>
      <c r="F102" s="168" t="s">
        <v>262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141</v>
      </c>
      <c r="AU102" s="18" t="s">
        <v>82</v>
      </c>
    </row>
    <row r="103" spans="1:65" s="2" customFormat="1" ht="16.5" customHeight="1">
      <c r="A103" s="33"/>
      <c r="B103" s="138"/>
      <c r="C103" s="139" t="s">
        <v>160</v>
      </c>
      <c r="D103" s="139" t="s">
        <v>128</v>
      </c>
      <c r="E103" s="140" t="s">
        <v>263</v>
      </c>
      <c r="F103" s="141" t="s">
        <v>260</v>
      </c>
      <c r="G103" s="142" t="s">
        <v>156</v>
      </c>
      <c r="H103" s="143">
        <v>2</v>
      </c>
      <c r="I103" s="144"/>
      <c r="J103" s="145">
        <f>ROUND(I103*H103,2)</f>
        <v>0</v>
      </c>
      <c r="K103" s="141" t="s">
        <v>3</v>
      </c>
      <c r="L103" s="34"/>
      <c r="M103" s="146" t="s">
        <v>3</v>
      </c>
      <c r="N103" s="147" t="s">
        <v>43</v>
      </c>
      <c r="O103" s="54"/>
      <c r="P103" s="148">
        <f>O103*H103</f>
        <v>0</v>
      </c>
      <c r="Q103" s="148">
        <v>4</v>
      </c>
      <c r="R103" s="148">
        <f>Q103*H103</f>
        <v>8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157</v>
      </c>
      <c r="AT103" s="150" t="s">
        <v>128</v>
      </c>
      <c r="AU103" s="150" t="s">
        <v>82</v>
      </c>
      <c r="AY103" s="18" t="s">
        <v>125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80</v>
      </c>
      <c r="BK103" s="151">
        <f>ROUND(I103*H103,2)</f>
        <v>0</v>
      </c>
      <c r="BL103" s="18" t="s">
        <v>157</v>
      </c>
      <c r="BM103" s="150" t="s">
        <v>264</v>
      </c>
    </row>
    <row r="104" spans="1:47" s="2" customFormat="1" ht="175.5">
      <c r="A104" s="33"/>
      <c r="B104" s="34"/>
      <c r="C104" s="33"/>
      <c r="D104" s="167" t="s">
        <v>141</v>
      </c>
      <c r="E104" s="33"/>
      <c r="F104" s="168" t="s">
        <v>265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141</v>
      </c>
      <c r="AU104" s="18" t="s">
        <v>82</v>
      </c>
    </row>
    <row r="105" spans="1:65" s="2" customFormat="1" ht="16.5" customHeight="1">
      <c r="A105" s="33"/>
      <c r="B105" s="138"/>
      <c r="C105" s="157" t="s">
        <v>167</v>
      </c>
      <c r="D105" s="157" t="s">
        <v>136</v>
      </c>
      <c r="E105" s="158" t="s">
        <v>266</v>
      </c>
      <c r="F105" s="159" t="s">
        <v>267</v>
      </c>
      <c r="G105" s="160" t="s">
        <v>156</v>
      </c>
      <c r="H105" s="161">
        <v>2</v>
      </c>
      <c r="I105" s="162"/>
      <c r="J105" s="163">
        <f>ROUND(I105*H105,2)</f>
        <v>0</v>
      </c>
      <c r="K105" s="159" t="s">
        <v>3</v>
      </c>
      <c r="L105" s="164"/>
      <c r="M105" s="165" t="s">
        <v>3</v>
      </c>
      <c r="N105" s="166" t="s">
        <v>43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164</v>
      </c>
      <c r="AT105" s="150" t="s">
        <v>136</v>
      </c>
      <c r="AU105" s="150" t="s">
        <v>82</v>
      </c>
      <c r="AY105" s="18" t="s">
        <v>125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80</v>
      </c>
      <c r="BK105" s="151">
        <f>ROUND(I105*H105,2)</f>
        <v>0</v>
      </c>
      <c r="BL105" s="18" t="s">
        <v>157</v>
      </c>
      <c r="BM105" s="150" t="s">
        <v>268</v>
      </c>
    </row>
    <row r="106" spans="1:47" s="2" customFormat="1" ht="19.5">
      <c r="A106" s="33"/>
      <c r="B106" s="34"/>
      <c r="C106" s="33"/>
      <c r="D106" s="167" t="s">
        <v>141</v>
      </c>
      <c r="E106" s="33"/>
      <c r="F106" s="168" t="s">
        <v>269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141</v>
      </c>
      <c r="AU106" s="18" t="s">
        <v>82</v>
      </c>
    </row>
    <row r="107" spans="1:65" s="2" customFormat="1" ht="16.5" customHeight="1">
      <c r="A107" s="33"/>
      <c r="B107" s="138"/>
      <c r="C107" s="139" t="s">
        <v>173</v>
      </c>
      <c r="D107" s="139" t="s">
        <v>128</v>
      </c>
      <c r="E107" s="140" t="s">
        <v>270</v>
      </c>
      <c r="F107" s="141" t="s">
        <v>271</v>
      </c>
      <c r="G107" s="142" t="s">
        <v>156</v>
      </c>
      <c r="H107" s="143">
        <v>2</v>
      </c>
      <c r="I107" s="144"/>
      <c r="J107" s="145">
        <f>ROUND(I107*H107,2)</f>
        <v>0</v>
      </c>
      <c r="K107" s="141" t="s">
        <v>3</v>
      </c>
      <c r="L107" s="34"/>
      <c r="M107" s="146" t="s">
        <v>3</v>
      </c>
      <c r="N107" s="147" t="s">
        <v>43</v>
      </c>
      <c r="O107" s="54"/>
      <c r="P107" s="148">
        <f>O107*H107</f>
        <v>0</v>
      </c>
      <c r="Q107" s="148">
        <v>4</v>
      </c>
      <c r="R107" s="148">
        <f>Q107*H107</f>
        <v>8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157</v>
      </c>
      <c r="AT107" s="150" t="s">
        <v>128</v>
      </c>
      <c r="AU107" s="150" t="s">
        <v>82</v>
      </c>
      <c r="AY107" s="18" t="s">
        <v>125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80</v>
      </c>
      <c r="BK107" s="151">
        <f>ROUND(I107*H107,2)</f>
        <v>0</v>
      </c>
      <c r="BL107" s="18" t="s">
        <v>157</v>
      </c>
      <c r="BM107" s="150" t="s">
        <v>272</v>
      </c>
    </row>
    <row r="108" spans="1:47" s="2" customFormat="1" ht="331.5">
      <c r="A108" s="33"/>
      <c r="B108" s="34"/>
      <c r="C108" s="33"/>
      <c r="D108" s="167" t="s">
        <v>141</v>
      </c>
      <c r="E108" s="33"/>
      <c r="F108" s="168" t="s">
        <v>273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141</v>
      </c>
      <c r="AU108" s="18" t="s">
        <v>82</v>
      </c>
    </row>
    <row r="109" spans="1:65" s="2" customFormat="1" ht="16.5" customHeight="1">
      <c r="A109" s="33"/>
      <c r="B109" s="138"/>
      <c r="C109" s="157" t="s">
        <v>139</v>
      </c>
      <c r="D109" s="157" t="s">
        <v>136</v>
      </c>
      <c r="E109" s="158" t="s">
        <v>274</v>
      </c>
      <c r="F109" s="159" t="s">
        <v>275</v>
      </c>
      <c r="G109" s="160" t="s">
        <v>163</v>
      </c>
      <c r="H109" s="161">
        <v>940</v>
      </c>
      <c r="I109" s="162"/>
      <c r="J109" s="163">
        <f>ROUND(I109*H109,2)</f>
        <v>0</v>
      </c>
      <c r="K109" s="159" t="s">
        <v>3</v>
      </c>
      <c r="L109" s="164"/>
      <c r="M109" s="165" t="s">
        <v>3</v>
      </c>
      <c r="N109" s="166" t="s">
        <v>43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164</v>
      </c>
      <c r="AT109" s="150" t="s">
        <v>136</v>
      </c>
      <c r="AU109" s="150" t="s">
        <v>82</v>
      </c>
      <c r="AY109" s="18" t="s">
        <v>125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80</v>
      </c>
      <c r="BK109" s="151">
        <f>ROUND(I109*H109,2)</f>
        <v>0</v>
      </c>
      <c r="BL109" s="18" t="s">
        <v>157</v>
      </c>
      <c r="BM109" s="150" t="s">
        <v>276</v>
      </c>
    </row>
    <row r="110" spans="1:47" s="2" customFormat="1" ht="29.25">
      <c r="A110" s="33"/>
      <c r="B110" s="34"/>
      <c r="C110" s="33"/>
      <c r="D110" s="167" t="s">
        <v>141</v>
      </c>
      <c r="E110" s="33"/>
      <c r="F110" s="168" t="s">
        <v>277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141</v>
      </c>
      <c r="AU110" s="18" t="s">
        <v>82</v>
      </c>
    </row>
    <row r="111" spans="2:51" s="13" customFormat="1" ht="12">
      <c r="B111" s="169"/>
      <c r="D111" s="167" t="s">
        <v>148</v>
      </c>
      <c r="E111" s="176" t="s">
        <v>3</v>
      </c>
      <c r="F111" s="170" t="s">
        <v>278</v>
      </c>
      <c r="H111" s="171">
        <v>940</v>
      </c>
      <c r="I111" s="172"/>
      <c r="L111" s="169"/>
      <c r="M111" s="173"/>
      <c r="N111" s="174"/>
      <c r="O111" s="174"/>
      <c r="P111" s="174"/>
      <c r="Q111" s="174"/>
      <c r="R111" s="174"/>
      <c r="S111" s="174"/>
      <c r="T111" s="175"/>
      <c r="AT111" s="176" t="s">
        <v>148</v>
      </c>
      <c r="AU111" s="176" t="s">
        <v>82</v>
      </c>
      <c r="AV111" s="13" t="s">
        <v>82</v>
      </c>
      <c r="AW111" s="13" t="s">
        <v>33</v>
      </c>
      <c r="AX111" s="13" t="s">
        <v>80</v>
      </c>
      <c r="AY111" s="176" t="s">
        <v>125</v>
      </c>
    </row>
    <row r="112" spans="1:65" s="2" customFormat="1" ht="16.5" customHeight="1">
      <c r="A112" s="33"/>
      <c r="B112" s="138"/>
      <c r="C112" s="157" t="s">
        <v>183</v>
      </c>
      <c r="D112" s="157" t="s">
        <v>136</v>
      </c>
      <c r="E112" s="158" t="s">
        <v>279</v>
      </c>
      <c r="F112" s="159" t="s">
        <v>280</v>
      </c>
      <c r="G112" s="160" t="s">
        <v>163</v>
      </c>
      <c r="H112" s="161">
        <v>104</v>
      </c>
      <c r="I112" s="162"/>
      <c r="J112" s="163">
        <f>ROUND(I112*H112,2)</f>
        <v>0</v>
      </c>
      <c r="K112" s="159" t="s">
        <v>3</v>
      </c>
      <c r="L112" s="164"/>
      <c r="M112" s="165" t="s">
        <v>3</v>
      </c>
      <c r="N112" s="166" t="s">
        <v>43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164</v>
      </c>
      <c r="AT112" s="150" t="s">
        <v>136</v>
      </c>
      <c r="AU112" s="150" t="s">
        <v>82</v>
      </c>
      <c r="AY112" s="18" t="s">
        <v>125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80</v>
      </c>
      <c r="BK112" s="151">
        <f>ROUND(I112*H112,2)</f>
        <v>0</v>
      </c>
      <c r="BL112" s="18" t="s">
        <v>157</v>
      </c>
      <c r="BM112" s="150" t="s">
        <v>281</v>
      </c>
    </row>
    <row r="113" spans="1:47" s="2" customFormat="1" ht="165.75">
      <c r="A113" s="33"/>
      <c r="B113" s="34"/>
      <c r="C113" s="33"/>
      <c r="D113" s="167" t="s">
        <v>141</v>
      </c>
      <c r="E113" s="33"/>
      <c r="F113" s="168" t="s">
        <v>282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141</v>
      </c>
      <c r="AU113" s="18" t="s">
        <v>82</v>
      </c>
    </row>
    <row r="114" spans="2:51" s="13" customFormat="1" ht="12">
      <c r="B114" s="169"/>
      <c r="D114" s="167" t="s">
        <v>148</v>
      </c>
      <c r="E114" s="176" t="s">
        <v>3</v>
      </c>
      <c r="F114" s="170" t="s">
        <v>283</v>
      </c>
      <c r="H114" s="171">
        <v>104</v>
      </c>
      <c r="I114" s="172"/>
      <c r="L114" s="169"/>
      <c r="M114" s="173"/>
      <c r="N114" s="174"/>
      <c r="O114" s="174"/>
      <c r="P114" s="174"/>
      <c r="Q114" s="174"/>
      <c r="R114" s="174"/>
      <c r="S114" s="174"/>
      <c r="T114" s="175"/>
      <c r="AT114" s="176" t="s">
        <v>148</v>
      </c>
      <c r="AU114" s="176" t="s">
        <v>82</v>
      </c>
      <c r="AV114" s="13" t="s">
        <v>82</v>
      </c>
      <c r="AW114" s="13" t="s">
        <v>33</v>
      </c>
      <c r="AX114" s="13" t="s">
        <v>80</v>
      </c>
      <c r="AY114" s="176" t="s">
        <v>125</v>
      </c>
    </row>
    <row r="115" spans="1:65" s="2" customFormat="1" ht="16.5" customHeight="1">
      <c r="A115" s="33"/>
      <c r="B115" s="138"/>
      <c r="C115" s="157" t="s">
        <v>188</v>
      </c>
      <c r="D115" s="157" t="s">
        <v>136</v>
      </c>
      <c r="E115" s="158" t="s">
        <v>284</v>
      </c>
      <c r="F115" s="159" t="s">
        <v>285</v>
      </c>
      <c r="G115" s="160" t="s">
        <v>163</v>
      </c>
      <c r="H115" s="161">
        <v>752</v>
      </c>
      <c r="I115" s="162"/>
      <c r="J115" s="163">
        <f>ROUND(I115*H115,2)</f>
        <v>0</v>
      </c>
      <c r="K115" s="159" t="s">
        <v>3</v>
      </c>
      <c r="L115" s="164"/>
      <c r="M115" s="165" t="s">
        <v>3</v>
      </c>
      <c r="N115" s="166" t="s">
        <v>43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164</v>
      </c>
      <c r="AT115" s="150" t="s">
        <v>136</v>
      </c>
      <c r="AU115" s="150" t="s">
        <v>82</v>
      </c>
      <c r="AY115" s="18" t="s">
        <v>125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80</v>
      </c>
      <c r="BK115" s="151">
        <f>ROUND(I115*H115,2)</f>
        <v>0</v>
      </c>
      <c r="BL115" s="18" t="s">
        <v>157</v>
      </c>
      <c r="BM115" s="150" t="s">
        <v>286</v>
      </c>
    </row>
    <row r="116" spans="1:47" s="2" customFormat="1" ht="48.75">
      <c r="A116" s="33"/>
      <c r="B116" s="34"/>
      <c r="C116" s="33"/>
      <c r="D116" s="167" t="s">
        <v>141</v>
      </c>
      <c r="E116" s="33"/>
      <c r="F116" s="168" t="s">
        <v>287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141</v>
      </c>
      <c r="AU116" s="18" t="s">
        <v>82</v>
      </c>
    </row>
    <row r="117" spans="2:51" s="13" customFormat="1" ht="12">
      <c r="B117" s="169"/>
      <c r="D117" s="167" t="s">
        <v>148</v>
      </c>
      <c r="E117" s="176" t="s">
        <v>3</v>
      </c>
      <c r="F117" s="170" t="s">
        <v>288</v>
      </c>
      <c r="H117" s="171">
        <v>752</v>
      </c>
      <c r="I117" s="172"/>
      <c r="L117" s="169"/>
      <c r="M117" s="173"/>
      <c r="N117" s="174"/>
      <c r="O117" s="174"/>
      <c r="P117" s="174"/>
      <c r="Q117" s="174"/>
      <c r="R117" s="174"/>
      <c r="S117" s="174"/>
      <c r="T117" s="175"/>
      <c r="AT117" s="176" t="s">
        <v>148</v>
      </c>
      <c r="AU117" s="176" t="s">
        <v>82</v>
      </c>
      <c r="AV117" s="13" t="s">
        <v>82</v>
      </c>
      <c r="AW117" s="13" t="s">
        <v>33</v>
      </c>
      <c r="AX117" s="13" t="s">
        <v>80</v>
      </c>
      <c r="AY117" s="176" t="s">
        <v>125</v>
      </c>
    </row>
    <row r="118" spans="1:65" s="2" customFormat="1" ht="16.5" customHeight="1">
      <c r="A118" s="33"/>
      <c r="B118" s="138"/>
      <c r="C118" s="157" t="s">
        <v>193</v>
      </c>
      <c r="D118" s="157" t="s">
        <v>136</v>
      </c>
      <c r="E118" s="158" t="s">
        <v>289</v>
      </c>
      <c r="F118" s="159" t="s">
        <v>290</v>
      </c>
      <c r="G118" s="160" t="s">
        <v>163</v>
      </c>
      <c r="H118" s="161">
        <v>512</v>
      </c>
      <c r="I118" s="162"/>
      <c r="J118" s="163">
        <f>ROUND(I118*H118,2)</f>
        <v>0</v>
      </c>
      <c r="K118" s="159" t="s">
        <v>3</v>
      </c>
      <c r="L118" s="164"/>
      <c r="M118" s="165" t="s">
        <v>3</v>
      </c>
      <c r="N118" s="166" t="s">
        <v>43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164</v>
      </c>
      <c r="AT118" s="150" t="s">
        <v>136</v>
      </c>
      <c r="AU118" s="150" t="s">
        <v>82</v>
      </c>
      <c r="AY118" s="18" t="s">
        <v>125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80</v>
      </c>
      <c r="BK118" s="151">
        <f>ROUND(I118*H118,2)</f>
        <v>0</v>
      </c>
      <c r="BL118" s="18" t="s">
        <v>157</v>
      </c>
      <c r="BM118" s="150" t="s">
        <v>291</v>
      </c>
    </row>
    <row r="119" spans="1:47" s="2" customFormat="1" ht="48.75">
      <c r="A119" s="33"/>
      <c r="B119" s="34"/>
      <c r="C119" s="33"/>
      <c r="D119" s="167" t="s">
        <v>141</v>
      </c>
      <c r="E119" s="33"/>
      <c r="F119" s="168" t="s">
        <v>292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141</v>
      </c>
      <c r="AU119" s="18" t="s">
        <v>82</v>
      </c>
    </row>
    <row r="120" spans="2:51" s="13" customFormat="1" ht="12">
      <c r="B120" s="169"/>
      <c r="D120" s="167" t="s">
        <v>148</v>
      </c>
      <c r="E120" s="176" t="s">
        <v>3</v>
      </c>
      <c r="F120" s="170" t="s">
        <v>293</v>
      </c>
      <c r="H120" s="171">
        <v>488</v>
      </c>
      <c r="I120" s="172"/>
      <c r="L120" s="169"/>
      <c r="M120" s="173"/>
      <c r="N120" s="174"/>
      <c r="O120" s="174"/>
      <c r="P120" s="174"/>
      <c r="Q120" s="174"/>
      <c r="R120" s="174"/>
      <c r="S120" s="174"/>
      <c r="T120" s="175"/>
      <c r="AT120" s="176" t="s">
        <v>148</v>
      </c>
      <c r="AU120" s="176" t="s">
        <v>82</v>
      </c>
      <c r="AV120" s="13" t="s">
        <v>82</v>
      </c>
      <c r="AW120" s="13" t="s">
        <v>33</v>
      </c>
      <c r="AX120" s="13" t="s">
        <v>72</v>
      </c>
      <c r="AY120" s="176" t="s">
        <v>125</v>
      </c>
    </row>
    <row r="121" spans="2:51" s="13" customFormat="1" ht="12">
      <c r="B121" s="169"/>
      <c r="D121" s="167" t="s">
        <v>148</v>
      </c>
      <c r="E121" s="176" t="s">
        <v>3</v>
      </c>
      <c r="F121" s="170" t="s">
        <v>294</v>
      </c>
      <c r="H121" s="171">
        <v>24</v>
      </c>
      <c r="I121" s="172"/>
      <c r="L121" s="169"/>
      <c r="M121" s="173"/>
      <c r="N121" s="174"/>
      <c r="O121" s="174"/>
      <c r="P121" s="174"/>
      <c r="Q121" s="174"/>
      <c r="R121" s="174"/>
      <c r="S121" s="174"/>
      <c r="T121" s="175"/>
      <c r="AT121" s="176" t="s">
        <v>148</v>
      </c>
      <c r="AU121" s="176" t="s">
        <v>82</v>
      </c>
      <c r="AV121" s="13" t="s">
        <v>82</v>
      </c>
      <c r="AW121" s="13" t="s">
        <v>33</v>
      </c>
      <c r="AX121" s="13" t="s">
        <v>72</v>
      </c>
      <c r="AY121" s="176" t="s">
        <v>125</v>
      </c>
    </row>
    <row r="122" spans="2:51" s="14" customFormat="1" ht="12">
      <c r="B122" s="177"/>
      <c r="D122" s="167" t="s">
        <v>148</v>
      </c>
      <c r="E122" s="178" t="s">
        <v>3</v>
      </c>
      <c r="F122" s="179" t="s">
        <v>238</v>
      </c>
      <c r="H122" s="180">
        <v>512</v>
      </c>
      <c r="I122" s="181"/>
      <c r="L122" s="177"/>
      <c r="M122" s="182"/>
      <c r="N122" s="183"/>
      <c r="O122" s="183"/>
      <c r="P122" s="183"/>
      <c r="Q122" s="183"/>
      <c r="R122" s="183"/>
      <c r="S122" s="183"/>
      <c r="T122" s="184"/>
      <c r="AT122" s="178" t="s">
        <v>148</v>
      </c>
      <c r="AU122" s="178" t="s">
        <v>82</v>
      </c>
      <c r="AV122" s="14" t="s">
        <v>132</v>
      </c>
      <c r="AW122" s="14" t="s">
        <v>33</v>
      </c>
      <c r="AX122" s="14" t="s">
        <v>80</v>
      </c>
      <c r="AY122" s="178" t="s">
        <v>125</v>
      </c>
    </row>
    <row r="123" spans="1:65" s="2" customFormat="1" ht="16.5" customHeight="1">
      <c r="A123" s="33"/>
      <c r="B123" s="138"/>
      <c r="C123" s="157" t="s">
        <v>198</v>
      </c>
      <c r="D123" s="157" t="s">
        <v>136</v>
      </c>
      <c r="E123" s="158" t="s">
        <v>295</v>
      </c>
      <c r="F123" s="159" t="s">
        <v>296</v>
      </c>
      <c r="G123" s="160" t="s">
        <v>163</v>
      </c>
      <c r="H123" s="161">
        <v>260</v>
      </c>
      <c r="I123" s="162"/>
      <c r="J123" s="163">
        <f>ROUND(I123*H123,2)</f>
        <v>0</v>
      </c>
      <c r="K123" s="159" t="s">
        <v>3</v>
      </c>
      <c r="L123" s="164"/>
      <c r="M123" s="165" t="s">
        <v>3</v>
      </c>
      <c r="N123" s="166" t="s">
        <v>43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164</v>
      </c>
      <c r="AT123" s="150" t="s">
        <v>136</v>
      </c>
      <c r="AU123" s="150" t="s">
        <v>82</v>
      </c>
      <c r="AY123" s="18" t="s">
        <v>125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80</v>
      </c>
      <c r="BK123" s="151">
        <f>ROUND(I123*H123,2)</f>
        <v>0</v>
      </c>
      <c r="BL123" s="18" t="s">
        <v>157</v>
      </c>
      <c r="BM123" s="150" t="s">
        <v>297</v>
      </c>
    </row>
    <row r="124" spans="1:47" s="2" customFormat="1" ht="58.5">
      <c r="A124" s="33"/>
      <c r="B124" s="34"/>
      <c r="C124" s="33"/>
      <c r="D124" s="167" t="s">
        <v>141</v>
      </c>
      <c r="E124" s="33"/>
      <c r="F124" s="168" t="s">
        <v>298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141</v>
      </c>
      <c r="AU124" s="18" t="s">
        <v>82</v>
      </c>
    </row>
    <row r="125" spans="2:51" s="13" customFormat="1" ht="12">
      <c r="B125" s="169"/>
      <c r="D125" s="167" t="s">
        <v>148</v>
      </c>
      <c r="E125" s="176" t="s">
        <v>3</v>
      </c>
      <c r="F125" s="170" t="s">
        <v>299</v>
      </c>
      <c r="H125" s="171">
        <v>160</v>
      </c>
      <c r="I125" s="172"/>
      <c r="L125" s="169"/>
      <c r="M125" s="173"/>
      <c r="N125" s="174"/>
      <c r="O125" s="174"/>
      <c r="P125" s="174"/>
      <c r="Q125" s="174"/>
      <c r="R125" s="174"/>
      <c r="S125" s="174"/>
      <c r="T125" s="175"/>
      <c r="AT125" s="176" t="s">
        <v>148</v>
      </c>
      <c r="AU125" s="176" t="s">
        <v>82</v>
      </c>
      <c r="AV125" s="13" t="s">
        <v>82</v>
      </c>
      <c r="AW125" s="13" t="s">
        <v>33</v>
      </c>
      <c r="AX125" s="13" t="s">
        <v>72</v>
      </c>
      <c r="AY125" s="176" t="s">
        <v>125</v>
      </c>
    </row>
    <row r="126" spans="2:51" s="13" customFormat="1" ht="12">
      <c r="B126" s="169"/>
      <c r="D126" s="167" t="s">
        <v>148</v>
      </c>
      <c r="E126" s="176" t="s">
        <v>3</v>
      </c>
      <c r="F126" s="170" t="s">
        <v>300</v>
      </c>
      <c r="H126" s="171">
        <v>20</v>
      </c>
      <c r="I126" s="172"/>
      <c r="L126" s="169"/>
      <c r="M126" s="173"/>
      <c r="N126" s="174"/>
      <c r="O126" s="174"/>
      <c r="P126" s="174"/>
      <c r="Q126" s="174"/>
      <c r="R126" s="174"/>
      <c r="S126" s="174"/>
      <c r="T126" s="175"/>
      <c r="AT126" s="176" t="s">
        <v>148</v>
      </c>
      <c r="AU126" s="176" t="s">
        <v>82</v>
      </c>
      <c r="AV126" s="13" t="s">
        <v>82</v>
      </c>
      <c r="AW126" s="13" t="s">
        <v>33</v>
      </c>
      <c r="AX126" s="13" t="s">
        <v>72</v>
      </c>
      <c r="AY126" s="176" t="s">
        <v>125</v>
      </c>
    </row>
    <row r="127" spans="2:51" s="13" customFormat="1" ht="12">
      <c r="B127" s="169"/>
      <c r="D127" s="167" t="s">
        <v>148</v>
      </c>
      <c r="E127" s="176" t="s">
        <v>3</v>
      </c>
      <c r="F127" s="170" t="s">
        <v>301</v>
      </c>
      <c r="H127" s="171">
        <v>72</v>
      </c>
      <c r="I127" s="172"/>
      <c r="L127" s="169"/>
      <c r="M127" s="173"/>
      <c r="N127" s="174"/>
      <c r="O127" s="174"/>
      <c r="P127" s="174"/>
      <c r="Q127" s="174"/>
      <c r="R127" s="174"/>
      <c r="S127" s="174"/>
      <c r="T127" s="175"/>
      <c r="AT127" s="176" t="s">
        <v>148</v>
      </c>
      <c r="AU127" s="176" t="s">
        <v>82</v>
      </c>
      <c r="AV127" s="13" t="s">
        <v>82</v>
      </c>
      <c r="AW127" s="13" t="s">
        <v>33</v>
      </c>
      <c r="AX127" s="13" t="s">
        <v>72</v>
      </c>
      <c r="AY127" s="176" t="s">
        <v>125</v>
      </c>
    </row>
    <row r="128" spans="2:51" s="13" customFormat="1" ht="12">
      <c r="B128" s="169"/>
      <c r="D128" s="167" t="s">
        <v>148</v>
      </c>
      <c r="E128" s="176" t="s">
        <v>3</v>
      </c>
      <c r="F128" s="170" t="s">
        <v>302</v>
      </c>
      <c r="H128" s="171">
        <v>8</v>
      </c>
      <c r="I128" s="172"/>
      <c r="L128" s="169"/>
      <c r="M128" s="173"/>
      <c r="N128" s="174"/>
      <c r="O128" s="174"/>
      <c r="P128" s="174"/>
      <c r="Q128" s="174"/>
      <c r="R128" s="174"/>
      <c r="S128" s="174"/>
      <c r="T128" s="175"/>
      <c r="AT128" s="176" t="s">
        <v>148</v>
      </c>
      <c r="AU128" s="176" t="s">
        <v>82</v>
      </c>
      <c r="AV128" s="13" t="s">
        <v>82</v>
      </c>
      <c r="AW128" s="13" t="s">
        <v>33</v>
      </c>
      <c r="AX128" s="13" t="s">
        <v>72</v>
      </c>
      <c r="AY128" s="176" t="s">
        <v>125</v>
      </c>
    </row>
    <row r="129" spans="2:51" s="14" customFormat="1" ht="12">
      <c r="B129" s="177"/>
      <c r="D129" s="167" t="s">
        <v>148</v>
      </c>
      <c r="E129" s="178" t="s">
        <v>3</v>
      </c>
      <c r="F129" s="179" t="s">
        <v>238</v>
      </c>
      <c r="H129" s="180">
        <v>260</v>
      </c>
      <c r="I129" s="181"/>
      <c r="L129" s="177"/>
      <c r="M129" s="182"/>
      <c r="N129" s="183"/>
      <c r="O129" s="183"/>
      <c r="P129" s="183"/>
      <c r="Q129" s="183"/>
      <c r="R129" s="183"/>
      <c r="S129" s="183"/>
      <c r="T129" s="184"/>
      <c r="AT129" s="178" t="s">
        <v>148</v>
      </c>
      <c r="AU129" s="178" t="s">
        <v>82</v>
      </c>
      <c r="AV129" s="14" t="s">
        <v>132</v>
      </c>
      <c r="AW129" s="14" t="s">
        <v>33</v>
      </c>
      <c r="AX129" s="14" t="s">
        <v>80</v>
      </c>
      <c r="AY129" s="178" t="s">
        <v>125</v>
      </c>
    </row>
    <row r="130" spans="1:65" s="2" customFormat="1" ht="16.5" customHeight="1">
      <c r="A130" s="33"/>
      <c r="B130" s="138"/>
      <c r="C130" s="157" t="s">
        <v>203</v>
      </c>
      <c r="D130" s="157" t="s">
        <v>136</v>
      </c>
      <c r="E130" s="158" t="s">
        <v>303</v>
      </c>
      <c r="F130" s="159" t="s">
        <v>304</v>
      </c>
      <c r="G130" s="160" t="s">
        <v>156</v>
      </c>
      <c r="H130" s="161">
        <v>8</v>
      </c>
      <c r="I130" s="162"/>
      <c r="J130" s="163">
        <f>ROUND(I130*H130,2)</f>
        <v>0</v>
      </c>
      <c r="K130" s="159" t="s">
        <v>3</v>
      </c>
      <c r="L130" s="164"/>
      <c r="M130" s="165" t="s">
        <v>3</v>
      </c>
      <c r="N130" s="166" t="s">
        <v>43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164</v>
      </c>
      <c r="AT130" s="150" t="s">
        <v>136</v>
      </c>
      <c r="AU130" s="150" t="s">
        <v>82</v>
      </c>
      <c r="AY130" s="18" t="s">
        <v>125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80</v>
      </c>
      <c r="BK130" s="151">
        <f>ROUND(I130*H130,2)</f>
        <v>0</v>
      </c>
      <c r="BL130" s="18" t="s">
        <v>157</v>
      </c>
      <c r="BM130" s="150" t="s">
        <v>305</v>
      </c>
    </row>
    <row r="131" spans="1:47" s="2" customFormat="1" ht="58.5">
      <c r="A131" s="33"/>
      <c r="B131" s="34"/>
      <c r="C131" s="33"/>
      <c r="D131" s="167" t="s">
        <v>141</v>
      </c>
      <c r="E131" s="33"/>
      <c r="F131" s="168" t="s">
        <v>306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141</v>
      </c>
      <c r="AU131" s="18" t="s">
        <v>82</v>
      </c>
    </row>
    <row r="132" spans="2:51" s="13" customFormat="1" ht="12">
      <c r="B132" s="169"/>
      <c r="D132" s="167" t="s">
        <v>148</v>
      </c>
      <c r="E132" s="176" t="s">
        <v>3</v>
      </c>
      <c r="F132" s="170" t="s">
        <v>307</v>
      </c>
      <c r="H132" s="171">
        <v>8</v>
      </c>
      <c r="I132" s="172"/>
      <c r="L132" s="169"/>
      <c r="M132" s="173"/>
      <c r="N132" s="174"/>
      <c r="O132" s="174"/>
      <c r="P132" s="174"/>
      <c r="Q132" s="174"/>
      <c r="R132" s="174"/>
      <c r="S132" s="174"/>
      <c r="T132" s="175"/>
      <c r="AT132" s="176" t="s">
        <v>148</v>
      </c>
      <c r="AU132" s="176" t="s">
        <v>82</v>
      </c>
      <c r="AV132" s="13" t="s">
        <v>82</v>
      </c>
      <c r="AW132" s="13" t="s">
        <v>33</v>
      </c>
      <c r="AX132" s="13" t="s">
        <v>80</v>
      </c>
      <c r="AY132" s="176" t="s">
        <v>125</v>
      </c>
    </row>
    <row r="133" spans="1:65" s="2" customFormat="1" ht="16.5" customHeight="1">
      <c r="A133" s="33"/>
      <c r="B133" s="138"/>
      <c r="C133" s="157" t="s">
        <v>208</v>
      </c>
      <c r="D133" s="157" t="s">
        <v>136</v>
      </c>
      <c r="E133" s="158" t="s">
        <v>308</v>
      </c>
      <c r="F133" s="159" t="s">
        <v>309</v>
      </c>
      <c r="G133" s="160" t="s">
        <v>163</v>
      </c>
      <c r="H133" s="161">
        <v>28</v>
      </c>
      <c r="I133" s="162"/>
      <c r="J133" s="163">
        <f>ROUND(I133*H133,2)</f>
        <v>0</v>
      </c>
      <c r="K133" s="159" t="s">
        <v>3</v>
      </c>
      <c r="L133" s="164"/>
      <c r="M133" s="165" t="s">
        <v>3</v>
      </c>
      <c r="N133" s="166" t="s">
        <v>43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164</v>
      </c>
      <c r="AT133" s="150" t="s">
        <v>136</v>
      </c>
      <c r="AU133" s="150" t="s">
        <v>82</v>
      </c>
      <c r="AY133" s="18" t="s">
        <v>125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80</v>
      </c>
      <c r="BK133" s="151">
        <f>ROUND(I133*H133,2)</f>
        <v>0</v>
      </c>
      <c r="BL133" s="18" t="s">
        <v>157</v>
      </c>
      <c r="BM133" s="150" t="s">
        <v>310</v>
      </c>
    </row>
    <row r="134" spans="1:47" s="2" customFormat="1" ht="39">
      <c r="A134" s="33"/>
      <c r="B134" s="34"/>
      <c r="C134" s="33"/>
      <c r="D134" s="167" t="s">
        <v>141</v>
      </c>
      <c r="E134" s="33"/>
      <c r="F134" s="168" t="s">
        <v>311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141</v>
      </c>
      <c r="AU134" s="18" t="s">
        <v>82</v>
      </c>
    </row>
    <row r="135" spans="2:51" s="13" customFormat="1" ht="12">
      <c r="B135" s="169"/>
      <c r="D135" s="167" t="s">
        <v>148</v>
      </c>
      <c r="E135" s="176" t="s">
        <v>3</v>
      </c>
      <c r="F135" s="170" t="s">
        <v>312</v>
      </c>
      <c r="H135" s="171">
        <v>28</v>
      </c>
      <c r="I135" s="172"/>
      <c r="L135" s="169"/>
      <c r="M135" s="173"/>
      <c r="N135" s="174"/>
      <c r="O135" s="174"/>
      <c r="P135" s="174"/>
      <c r="Q135" s="174"/>
      <c r="R135" s="174"/>
      <c r="S135" s="174"/>
      <c r="T135" s="175"/>
      <c r="AT135" s="176" t="s">
        <v>148</v>
      </c>
      <c r="AU135" s="176" t="s">
        <v>82</v>
      </c>
      <c r="AV135" s="13" t="s">
        <v>82</v>
      </c>
      <c r="AW135" s="13" t="s">
        <v>33</v>
      </c>
      <c r="AX135" s="13" t="s">
        <v>80</v>
      </c>
      <c r="AY135" s="176" t="s">
        <v>125</v>
      </c>
    </row>
    <row r="136" spans="1:65" s="2" customFormat="1" ht="16.5" customHeight="1">
      <c r="A136" s="33"/>
      <c r="B136" s="138"/>
      <c r="C136" s="157" t="s">
        <v>9</v>
      </c>
      <c r="D136" s="157" t="s">
        <v>136</v>
      </c>
      <c r="E136" s="158" t="s">
        <v>313</v>
      </c>
      <c r="F136" s="159" t="s">
        <v>314</v>
      </c>
      <c r="G136" s="160" t="s">
        <v>163</v>
      </c>
      <c r="H136" s="161">
        <v>2.4</v>
      </c>
      <c r="I136" s="162"/>
      <c r="J136" s="163">
        <f>ROUND(I136*H136,2)</f>
        <v>0</v>
      </c>
      <c r="K136" s="159" t="s">
        <v>3</v>
      </c>
      <c r="L136" s="164"/>
      <c r="M136" s="165" t="s">
        <v>3</v>
      </c>
      <c r="N136" s="166" t="s">
        <v>43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164</v>
      </c>
      <c r="AT136" s="150" t="s">
        <v>136</v>
      </c>
      <c r="AU136" s="150" t="s">
        <v>82</v>
      </c>
      <c r="AY136" s="18" t="s">
        <v>125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80</v>
      </c>
      <c r="BK136" s="151">
        <f>ROUND(I136*H136,2)</f>
        <v>0</v>
      </c>
      <c r="BL136" s="18" t="s">
        <v>157</v>
      </c>
      <c r="BM136" s="150" t="s">
        <v>315</v>
      </c>
    </row>
    <row r="137" spans="1:47" s="2" customFormat="1" ht="48.75">
      <c r="A137" s="33"/>
      <c r="B137" s="34"/>
      <c r="C137" s="33"/>
      <c r="D137" s="167" t="s">
        <v>141</v>
      </c>
      <c r="E137" s="33"/>
      <c r="F137" s="168" t="s">
        <v>316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141</v>
      </c>
      <c r="AU137" s="18" t="s">
        <v>82</v>
      </c>
    </row>
    <row r="138" spans="2:51" s="13" customFormat="1" ht="12">
      <c r="B138" s="169"/>
      <c r="D138" s="167" t="s">
        <v>148</v>
      </c>
      <c r="E138" s="176" t="s">
        <v>3</v>
      </c>
      <c r="F138" s="170" t="s">
        <v>317</v>
      </c>
      <c r="H138" s="171">
        <v>0.8</v>
      </c>
      <c r="I138" s="172"/>
      <c r="L138" s="169"/>
      <c r="M138" s="173"/>
      <c r="N138" s="174"/>
      <c r="O138" s="174"/>
      <c r="P138" s="174"/>
      <c r="Q138" s="174"/>
      <c r="R138" s="174"/>
      <c r="S138" s="174"/>
      <c r="T138" s="175"/>
      <c r="AT138" s="176" t="s">
        <v>148</v>
      </c>
      <c r="AU138" s="176" t="s">
        <v>82</v>
      </c>
      <c r="AV138" s="13" t="s">
        <v>82</v>
      </c>
      <c r="AW138" s="13" t="s">
        <v>33</v>
      </c>
      <c r="AX138" s="13" t="s">
        <v>72</v>
      </c>
      <c r="AY138" s="176" t="s">
        <v>125</v>
      </c>
    </row>
    <row r="139" spans="2:51" s="13" customFormat="1" ht="12">
      <c r="B139" s="169"/>
      <c r="D139" s="167" t="s">
        <v>148</v>
      </c>
      <c r="E139" s="176" t="s">
        <v>3</v>
      </c>
      <c r="F139" s="170" t="s">
        <v>318</v>
      </c>
      <c r="H139" s="171">
        <v>1.6</v>
      </c>
      <c r="I139" s="172"/>
      <c r="L139" s="169"/>
      <c r="M139" s="173"/>
      <c r="N139" s="174"/>
      <c r="O139" s="174"/>
      <c r="P139" s="174"/>
      <c r="Q139" s="174"/>
      <c r="R139" s="174"/>
      <c r="S139" s="174"/>
      <c r="T139" s="175"/>
      <c r="AT139" s="176" t="s">
        <v>148</v>
      </c>
      <c r="AU139" s="176" t="s">
        <v>82</v>
      </c>
      <c r="AV139" s="13" t="s">
        <v>82</v>
      </c>
      <c r="AW139" s="13" t="s">
        <v>33</v>
      </c>
      <c r="AX139" s="13" t="s">
        <v>72</v>
      </c>
      <c r="AY139" s="176" t="s">
        <v>125</v>
      </c>
    </row>
    <row r="140" spans="2:51" s="14" customFormat="1" ht="12">
      <c r="B140" s="177"/>
      <c r="D140" s="167" t="s">
        <v>148</v>
      </c>
      <c r="E140" s="178" t="s">
        <v>3</v>
      </c>
      <c r="F140" s="179" t="s">
        <v>238</v>
      </c>
      <c r="H140" s="180">
        <v>2.4000000000000004</v>
      </c>
      <c r="I140" s="181"/>
      <c r="L140" s="177"/>
      <c r="M140" s="182"/>
      <c r="N140" s="183"/>
      <c r="O140" s="183"/>
      <c r="P140" s="183"/>
      <c r="Q140" s="183"/>
      <c r="R140" s="183"/>
      <c r="S140" s="183"/>
      <c r="T140" s="184"/>
      <c r="AT140" s="178" t="s">
        <v>148</v>
      </c>
      <c r="AU140" s="178" t="s">
        <v>82</v>
      </c>
      <c r="AV140" s="14" t="s">
        <v>132</v>
      </c>
      <c r="AW140" s="14" t="s">
        <v>33</v>
      </c>
      <c r="AX140" s="14" t="s">
        <v>80</v>
      </c>
      <c r="AY140" s="178" t="s">
        <v>125</v>
      </c>
    </row>
    <row r="141" spans="1:65" s="2" customFormat="1" ht="16.5" customHeight="1">
      <c r="A141" s="33"/>
      <c r="B141" s="138"/>
      <c r="C141" s="157" t="s">
        <v>157</v>
      </c>
      <c r="D141" s="157" t="s">
        <v>136</v>
      </c>
      <c r="E141" s="158" t="s">
        <v>319</v>
      </c>
      <c r="F141" s="159" t="s">
        <v>320</v>
      </c>
      <c r="G141" s="160" t="s">
        <v>163</v>
      </c>
      <c r="H141" s="161">
        <v>42</v>
      </c>
      <c r="I141" s="162"/>
      <c r="J141" s="163">
        <f>ROUND(I141*H141,2)</f>
        <v>0</v>
      </c>
      <c r="K141" s="159" t="s">
        <v>3</v>
      </c>
      <c r="L141" s="164"/>
      <c r="M141" s="165" t="s">
        <v>3</v>
      </c>
      <c r="N141" s="166" t="s">
        <v>43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164</v>
      </c>
      <c r="AT141" s="150" t="s">
        <v>136</v>
      </c>
      <c r="AU141" s="150" t="s">
        <v>82</v>
      </c>
      <c r="AY141" s="18" t="s">
        <v>125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80</v>
      </c>
      <c r="BK141" s="151">
        <f>ROUND(I141*H141,2)</f>
        <v>0</v>
      </c>
      <c r="BL141" s="18" t="s">
        <v>157</v>
      </c>
      <c r="BM141" s="150" t="s">
        <v>321</v>
      </c>
    </row>
    <row r="142" spans="1:47" s="2" customFormat="1" ht="39">
      <c r="A142" s="33"/>
      <c r="B142" s="34"/>
      <c r="C142" s="33"/>
      <c r="D142" s="167" t="s">
        <v>141</v>
      </c>
      <c r="E142" s="33"/>
      <c r="F142" s="168" t="s">
        <v>322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141</v>
      </c>
      <c r="AU142" s="18" t="s">
        <v>82</v>
      </c>
    </row>
    <row r="143" spans="2:51" s="13" customFormat="1" ht="12">
      <c r="B143" s="169"/>
      <c r="D143" s="167" t="s">
        <v>148</v>
      </c>
      <c r="E143" s="176" t="s">
        <v>3</v>
      </c>
      <c r="F143" s="170" t="s">
        <v>323</v>
      </c>
      <c r="H143" s="171">
        <v>42</v>
      </c>
      <c r="I143" s="172"/>
      <c r="L143" s="169"/>
      <c r="M143" s="173"/>
      <c r="N143" s="174"/>
      <c r="O143" s="174"/>
      <c r="P143" s="174"/>
      <c r="Q143" s="174"/>
      <c r="R143" s="174"/>
      <c r="S143" s="174"/>
      <c r="T143" s="175"/>
      <c r="AT143" s="176" t="s">
        <v>148</v>
      </c>
      <c r="AU143" s="176" t="s">
        <v>82</v>
      </c>
      <c r="AV143" s="13" t="s">
        <v>82</v>
      </c>
      <c r="AW143" s="13" t="s">
        <v>33</v>
      </c>
      <c r="AX143" s="13" t="s">
        <v>80</v>
      </c>
      <c r="AY143" s="176" t="s">
        <v>125</v>
      </c>
    </row>
    <row r="144" spans="1:65" s="2" customFormat="1" ht="16.5" customHeight="1">
      <c r="A144" s="33"/>
      <c r="B144" s="138"/>
      <c r="C144" s="157" t="s">
        <v>224</v>
      </c>
      <c r="D144" s="157" t="s">
        <v>136</v>
      </c>
      <c r="E144" s="158" t="s">
        <v>324</v>
      </c>
      <c r="F144" s="159" t="s">
        <v>325</v>
      </c>
      <c r="G144" s="160" t="s">
        <v>163</v>
      </c>
      <c r="H144" s="161">
        <v>174</v>
      </c>
      <c r="I144" s="162"/>
      <c r="J144" s="163">
        <f>ROUND(I144*H144,2)</f>
        <v>0</v>
      </c>
      <c r="K144" s="159" t="s">
        <v>3</v>
      </c>
      <c r="L144" s="164"/>
      <c r="M144" s="165" t="s">
        <v>3</v>
      </c>
      <c r="N144" s="166" t="s">
        <v>43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164</v>
      </c>
      <c r="AT144" s="150" t="s">
        <v>136</v>
      </c>
      <c r="AU144" s="150" t="s">
        <v>82</v>
      </c>
      <c r="AY144" s="18" t="s">
        <v>125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80</v>
      </c>
      <c r="BK144" s="151">
        <f>ROUND(I144*H144,2)</f>
        <v>0</v>
      </c>
      <c r="BL144" s="18" t="s">
        <v>157</v>
      </c>
      <c r="BM144" s="150" t="s">
        <v>326</v>
      </c>
    </row>
    <row r="145" spans="1:47" s="2" customFormat="1" ht="48.75">
      <c r="A145" s="33"/>
      <c r="B145" s="34"/>
      <c r="C145" s="33"/>
      <c r="D145" s="167" t="s">
        <v>141</v>
      </c>
      <c r="E145" s="33"/>
      <c r="F145" s="168" t="s">
        <v>327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141</v>
      </c>
      <c r="AU145" s="18" t="s">
        <v>82</v>
      </c>
    </row>
    <row r="146" spans="2:51" s="13" customFormat="1" ht="12">
      <c r="B146" s="169"/>
      <c r="D146" s="167" t="s">
        <v>148</v>
      </c>
      <c r="E146" s="176" t="s">
        <v>3</v>
      </c>
      <c r="F146" s="170" t="s">
        <v>328</v>
      </c>
      <c r="H146" s="171">
        <v>174</v>
      </c>
      <c r="I146" s="172"/>
      <c r="L146" s="169"/>
      <c r="M146" s="173"/>
      <c r="N146" s="174"/>
      <c r="O146" s="174"/>
      <c r="P146" s="174"/>
      <c r="Q146" s="174"/>
      <c r="R146" s="174"/>
      <c r="S146" s="174"/>
      <c r="T146" s="175"/>
      <c r="AT146" s="176" t="s">
        <v>148</v>
      </c>
      <c r="AU146" s="176" t="s">
        <v>82</v>
      </c>
      <c r="AV146" s="13" t="s">
        <v>82</v>
      </c>
      <c r="AW146" s="13" t="s">
        <v>33</v>
      </c>
      <c r="AX146" s="13" t="s">
        <v>80</v>
      </c>
      <c r="AY146" s="176" t="s">
        <v>125</v>
      </c>
    </row>
    <row r="147" spans="1:65" s="2" customFormat="1" ht="16.5" customHeight="1">
      <c r="A147" s="33"/>
      <c r="B147" s="138"/>
      <c r="C147" s="157" t="s">
        <v>229</v>
      </c>
      <c r="D147" s="157" t="s">
        <v>136</v>
      </c>
      <c r="E147" s="158" t="s">
        <v>329</v>
      </c>
      <c r="F147" s="159" t="s">
        <v>330</v>
      </c>
      <c r="G147" s="160" t="s">
        <v>163</v>
      </c>
      <c r="H147" s="161">
        <v>0.44</v>
      </c>
      <c r="I147" s="162"/>
      <c r="J147" s="163">
        <f>ROUND(I147*H147,2)</f>
        <v>0</v>
      </c>
      <c r="K147" s="159" t="s">
        <v>3</v>
      </c>
      <c r="L147" s="164"/>
      <c r="M147" s="165" t="s">
        <v>3</v>
      </c>
      <c r="N147" s="166" t="s">
        <v>43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164</v>
      </c>
      <c r="AT147" s="150" t="s">
        <v>136</v>
      </c>
      <c r="AU147" s="150" t="s">
        <v>82</v>
      </c>
      <c r="AY147" s="18" t="s">
        <v>125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80</v>
      </c>
      <c r="BK147" s="151">
        <f>ROUND(I147*H147,2)</f>
        <v>0</v>
      </c>
      <c r="BL147" s="18" t="s">
        <v>157</v>
      </c>
      <c r="BM147" s="150" t="s">
        <v>331</v>
      </c>
    </row>
    <row r="148" spans="1:47" s="2" customFormat="1" ht="48.75">
      <c r="A148" s="33"/>
      <c r="B148" s="34"/>
      <c r="C148" s="33"/>
      <c r="D148" s="167" t="s">
        <v>141</v>
      </c>
      <c r="E148" s="33"/>
      <c r="F148" s="168" t="s">
        <v>332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141</v>
      </c>
      <c r="AU148" s="18" t="s">
        <v>82</v>
      </c>
    </row>
    <row r="149" spans="2:51" s="13" customFormat="1" ht="12">
      <c r="B149" s="169"/>
      <c r="D149" s="167" t="s">
        <v>148</v>
      </c>
      <c r="E149" s="176" t="s">
        <v>3</v>
      </c>
      <c r="F149" s="170" t="s">
        <v>333</v>
      </c>
      <c r="H149" s="171">
        <v>0.44</v>
      </c>
      <c r="I149" s="172"/>
      <c r="L149" s="169"/>
      <c r="M149" s="173"/>
      <c r="N149" s="174"/>
      <c r="O149" s="174"/>
      <c r="P149" s="174"/>
      <c r="Q149" s="174"/>
      <c r="R149" s="174"/>
      <c r="S149" s="174"/>
      <c r="T149" s="175"/>
      <c r="AT149" s="176" t="s">
        <v>148</v>
      </c>
      <c r="AU149" s="176" t="s">
        <v>82</v>
      </c>
      <c r="AV149" s="13" t="s">
        <v>82</v>
      </c>
      <c r="AW149" s="13" t="s">
        <v>33</v>
      </c>
      <c r="AX149" s="13" t="s">
        <v>80</v>
      </c>
      <c r="AY149" s="176" t="s">
        <v>125</v>
      </c>
    </row>
    <row r="150" spans="1:65" s="2" customFormat="1" ht="16.5" customHeight="1">
      <c r="A150" s="33"/>
      <c r="B150" s="138"/>
      <c r="C150" s="157" t="s">
        <v>242</v>
      </c>
      <c r="D150" s="157" t="s">
        <v>136</v>
      </c>
      <c r="E150" s="158" t="s">
        <v>334</v>
      </c>
      <c r="F150" s="159" t="s">
        <v>335</v>
      </c>
      <c r="G150" s="160" t="s">
        <v>163</v>
      </c>
      <c r="H150" s="161">
        <v>100</v>
      </c>
      <c r="I150" s="162"/>
      <c r="J150" s="163">
        <f>ROUND(I150*H150,2)</f>
        <v>0</v>
      </c>
      <c r="K150" s="159" t="s">
        <v>3</v>
      </c>
      <c r="L150" s="164"/>
      <c r="M150" s="165" t="s">
        <v>3</v>
      </c>
      <c r="N150" s="166" t="s">
        <v>43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164</v>
      </c>
      <c r="AT150" s="150" t="s">
        <v>136</v>
      </c>
      <c r="AU150" s="150" t="s">
        <v>82</v>
      </c>
      <c r="AY150" s="18" t="s">
        <v>125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80</v>
      </c>
      <c r="BK150" s="151">
        <f>ROUND(I150*H150,2)</f>
        <v>0</v>
      </c>
      <c r="BL150" s="18" t="s">
        <v>157</v>
      </c>
      <c r="BM150" s="150" t="s">
        <v>336</v>
      </c>
    </row>
    <row r="151" spans="1:47" s="2" customFormat="1" ht="185.25">
      <c r="A151" s="33"/>
      <c r="B151" s="34"/>
      <c r="C151" s="33"/>
      <c r="D151" s="167" t="s">
        <v>141</v>
      </c>
      <c r="E151" s="33"/>
      <c r="F151" s="168" t="s">
        <v>337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141</v>
      </c>
      <c r="AU151" s="18" t="s">
        <v>82</v>
      </c>
    </row>
    <row r="152" spans="2:51" s="13" customFormat="1" ht="12">
      <c r="B152" s="169"/>
      <c r="D152" s="167" t="s">
        <v>148</v>
      </c>
      <c r="E152" s="176" t="s">
        <v>3</v>
      </c>
      <c r="F152" s="170" t="s">
        <v>338</v>
      </c>
      <c r="H152" s="171">
        <v>20</v>
      </c>
      <c r="I152" s="172"/>
      <c r="L152" s="169"/>
      <c r="M152" s="173"/>
      <c r="N152" s="174"/>
      <c r="O152" s="174"/>
      <c r="P152" s="174"/>
      <c r="Q152" s="174"/>
      <c r="R152" s="174"/>
      <c r="S152" s="174"/>
      <c r="T152" s="175"/>
      <c r="AT152" s="176" t="s">
        <v>148</v>
      </c>
      <c r="AU152" s="176" t="s">
        <v>82</v>
      </c>
      <c r="AV152" s="13" t="s">
        <v>82</v>
      </c>
      <c r="AW152" s="13" t="s">
        <v>33</v>
      </c>
      <c r="AX152" s="13" t="s">
        <v>72</v>
      </c>
      <c r="AY152" s="176" t="s">
        <v>125</v>
      </c>
    </row>
    <row r="153" spans="2:51" s="13" customFormat="1" ht="12">
      <c r="B153" s="169"/>
      <c r="D153" s="167" t="s">
        <v>148</v>
      </c>
      <c r="E153" s="176" t="s">
        <v>3</v>
      </c>
      <c r="F153" s="170" t="s">
        <v>339</v>
      </c>
      <c r="H153" s="171">
        <v>80</v>
      </c>
      <c r="I153" s="172"/>
      <c r="L153" s="169"/>
      <c r="M153" s="173"/>
      <c r="N153" s="174"/>
      <c r="O153" s="174"/>
      <c r="P153" s="174"/>
      <c r="Q153" s="174"/>
      <c r="R153" s="174"/>
      <c r="S153" s="174"/>
      <c r="T153" s="175"/>
      <c r="AT153" s="176" t="s">
        <v>148</v>
      </c>
      <c r="AU153" s="176" t="s">
        <v>82</v>
      </c>
      <c r="AV153" s="13" t="s">
        <v>82</v>
      </c>
      <c r="AW153" s="13" t="s">
        <v>33</v>
      </c>
      <c r="AX153" s="13" t="s">
        <v>72</v>
      </c>
      <c r="AY153" s="176" t="s">
        <v>125</v>
      </c>
    </row>
    <row r="154" spans="2:51" s="14" customFormat="1" ht="12">
      <c r="B154" s="177"/>
      <c r="D154" s="167" t="s">
        <v>148</v>
      </c>
      <c r="E154" s="178" t="s">
        <v>3</v>
      </c>
      <c r="F154" s="179" t="s">
        <v>238</v>
      </c>
      <c r="H154" s="180">
        <v>100</v>
      </c>
      <c r="I154" s="181"/>
      <c r="L154" s="177"/>
      <c r="M154" s="182"/>
      <c r="N154" s="183"/>
      <c r="O154" s="183"/>
      <c r="P154" s="183"/>
      <c r="Q154" s="183"/>
      <c r="R154" s="183"/>
      <c r="S154" s="183"/>
      <c r="T154" s="184"/>
      <c r="AT154" s="178" t="s">
        <v>148</v>
      </c>
      <c r="AU154" s="178" t="s">
        <v>82</v>
      </c>
      <c r="AV154" s="14" t="s">
        <v>132</v>
      </c>
      <c r="AW154" s="14" t="s">
        <v>33</v>
      </c>
      <c r="AX154" s="14" t="s">
        <v>80</v>
      </c>
      <c r="AY154" s="178" t="s">
        <v>125</v>
      </c>
    </row>
    <row r="155" spans="1:65" s="2" customFormat="1" ht="16.5" customHeight="1">
      <c r="A155" s="33"/>
      <c r="B155" s="138"/>
      <c r="C155" s="157" t="s">
        <v>340</v>
      </c>
      <c r="D155" s="157" t="s">
        <v>136</v>
      </c>
      <c r="E155" s="158" t="s">
        <v>341</v>
      </c>
      <c r="F155" s="159" t="s">
        <v>342</v>
      </c>
      <c r="G155" s="160" t="s">
        <v>156</v>
      </c>
      <c r="H155" s="161">
        <v>2</v>
      </c>
      <c r="I155" s="162"/>
      <c r="J155" s="163">
        <f>ROUND(I155*H155,2)</f>
        <v>0</v>
      </c>
      <c r="K155" s="159" t="s">
        <v>3</v>
      </c>
      <c r="L155" s="164"/>
      <c r="M155" s="165" t="s">
        <v>3</v>
      </c>
      <c r="N155" s="166" t="s">
        <v>43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164</v>
      </c>
      <c r="AT155" s="150" t="s">
        <v>136</v>
      </c>
      <c r="AU155" s="150" t="s">
        <v>82</v>
      </c>
      <c r="AY155" s="18" t="s">
        <v>125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80</v>
      </c>
      <c r="BK155" s="151">
        <f>ROUND(I155*H155,2)</f>
        <v>0</v>
      </c>
      <c r="BL155" s="18" t="s">
        <v>157</v>
      </c>
      <c r="BM155" s="150" t="s">
        <v>343</v>
      </c>
    </row>
    <row r="156" spans="1:47" s="2" customFormat="1" ht="29.25">
      <c r="A156" s="33"/>
      <c r="B156" s="34"/>
      <c r="C156" s="33"/>
      <c r="D156" s="167" t="s">
        <v>141</v>
      </c>
      <c r="E156" s="33"/>
      <c r="F156" s="168" t="s">
        <v>344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141</v>
      </c>
      <c r="AU156" s="18" t="s">
        <v>82</v>
      </c>
    </row>
    <row r="157" spans="1:65" s="2" customFormat="1" ht="24.2" customHeight="1">
      <c r="A157" s="33"/>
      <c r="B157" s="138"/>
      <c r="C157" s="139" t="s">
        <v>8</v>
      </c>
      <c r="D157" s="139" t="s">
        <v>128</v>
      </c>
      <c r="E157" s="140" t="s">
        <v>213</v>
      </c>
      <c r="F157" s="141" t="s">
        <v>214</v>
      </c>
      <c r="G157" s="142" t="s">
        <v>131</v>
      </c>
      <c r="H157" s="143">
        <v>24</v>
      </c>
      <c r="I157" s="144"/>
      <c r="J157" s="145">
        <f>ROUND(I157*H157,2)</f>
        <v>0</v>
      </c>
      <c r="K157" s="141" t="s">
        <v>968</v>
      </c>
      <c r="L157" s="34"/>
      <c r="M157" s="146" t="s">
        <v>3</v>
      </c>
      <c r="N157" s="147" t="s">
        <v>43</v>
      </c>
      <c r="O157" s="54"/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157</v>
      </c>
      <c r="AT157" s="150" t="s">
        <v>128</v>
      </c>
      <c r="AU157" s="150" t="s">
        <v>82</v>
      </c>
      <c r="AY157" s="18" t="s">
        <v>125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8" t="s">
        <v>80</v>
      </c>
      <c r="BK157" s="151">
        <f>ROUND(I157*H157,2)</f>
        <v>0</v>
      </c>
      <c r="BL157" s="18" t="s">
        <v>157</v>
      </c>
      <c r="BM157" s="150" t="s">
        <v>345</v>
      </c>
    </row>
    <row r="158" spans="1:47" s="2" customFormat="1" ht="12">
      <c r="A158" s="33"/>
      <c r="B158" s="34"/>
      <c r="C158" s="33"/>
      <c r="D158" s="152" t="s">
        <v>134</v>
      </c>
      <c r="E158" s="33"/>
      <c r="F158" s="153" t="s">
        <v>216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134</v>
      </c>
      <c r="AU158" s="18" t="s">
        <v>82</v>
      </c>
    </row>
    <row r="159" spans="2:63" s="12" customFormat="1" ht="22.9" customHeight="1">
      <c r="B159" s="125"/>
      <c r="D159" s="126" t="s">
        <v>71</v>
      </c>
      <c r="E159" s="136" t="s">
        <v>217</v>
      </c>
      <c r="F159" s="136" t="s">
        <v>218</v>
      </c>
      <c r="I159" s="128"/>
      <c r="J159" s="137">
        <f>BK159</f>
        <v>0</v>
      </c>
      <c r="L159" s="125"/>
      <c r="M159" s="130"/>
      <c r="N159" s="131"/>
      <c r="O159" s="131"/>
      <c r="P159" s="132">
        <f>SUM(P160:P172)</f>
        <v>0</v>
      </c>
      <c r="Q159" s="131"/>
      <c r="R159" s="132">
        <f>SUM(R160:R172)</f>
        <v>0</v>
      </c>
      <c r="S159" s="131"/>
      <c r="T159" s="133">
        <f>SUM(T160:T172)</f>
        <v>2.028</v>
      </c>
      <c r="AR159" s="126" t="s">
        <v>82</v>
      </c>
      <c r="AT159" s="134" t="s">
        <v>71</v>
      </c>
      <c r="AU159" s="134" t="s">
        <v>80</v>
      </c>
      <c r="AY159" s="126" t="s">
        <v>125</v>
      </c>
      <c r="BK159" s="135">
        <f>SUM(BK160:BK172)</f>
        <v>0</v>
      </c>
    </row>
    <row r="160" spans="1:65" s="2" customFormat="1" ht="16.5" customHeight="1">
      <c r="A160" s="33"/>
      <c r="B160" s="138"/>
      <c r="C160" s="139" t="s">
        <v>346</v>
      </c>
      <c r="D160" s="139" t="s">
        <v>128</v>
      </c>
      <c r="E160" s="140" t="s">
        <v>347</v>
      </c>
      <c r="F160" s="141" t="s">
        <v>348</v>
      </c>
      <c r="G160" s="142" t="s">
        <v>221</v>
      </c>
      <c r="H160" s="143">
        <v>78</v>
      </c>
      <c r="I160" s="144"/>
      <c r="J160" s="145">
        <f>ROUND(I160*H160,2)</f>
        <v>0</v>
      </c>
      <c r="K160" s="141" t="s">
        <v>3</v>
      </c>
      <c r="L160" s="34"/>
      <c r="M160" s="146" t="s">
        <v>3</v>
      </c>
      <c r="N160" s="147" t="s">
        <v>43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132</v>
      </c>
      <c r="AT160" s="150" t="s">
        <v>128</v>
      </c>
      <c r="AU160" s="150" t="s">
        <v>82</v>
      </c>
      <c r="AY160" s="18" t="s">
        <v>125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80</v>
      </c>
      <c r="BK160" s="151">
        <f>ROUND(I160*H160,2)</f>
        <v>0</v>
      </c>
      <c r="BL160" s="18" t="s">
        <v>132</v>
      </c>
      <c r="BM160" s="150" t="s">
        <v>349</v>
      </c>
    </row>
    <row r="161" spans="1:47" s="2" customFormat="1" ht="87.75">
      <c r="A161" s="33"/>
      <c r="B161" s="34"/>
      <c r="C161" s="33"/>
      <c r="D161" s="167" t="s">
        <v>141</v>
      </c>
      <c r="E161" s="33"/>
      <c r="F161" s="168" t="s">
        <v>350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141</v>
      </c>
      <c r="AU161" s="18" t="s">
        <v>82</v>
      </c>
    </row>
    <row r="162" spans="2:51" s="13" customFormat="1" ht="12">
      <c r="B162" s="169"/>
      <c r="D162" s="167" t="s">
        <v>148</v>
      </c>
      <c r="E162" s="176" t="s">
        <v>3</v>
      </c>
      <c r="F162" s="170" t="s">
        <v>351</v>
      </c>
      <c r="H162" s="171">
        <v>70</v>
      </c>
      <c r="I162" s="172"/>
      <c r="L162" s="169"/>
      <c r="M162" s="173"/>
      <c r="N162" s="174"/>
      <c r="O162" s="174"/>
      <c r="P162" s="174"/>
      <c r="Q162" s="174"/>
      <c r="R162" s="174"/>
      <c r="S162" s="174"/>
      <c r="T162" s="175"/>
      <c r="AT162" s="176" t="s">
        <v>148</v>
      </c>
      <c r="AU162" s="176" t="s">
        <v>82</v>
      </c>
      <c r="AV162" s="13" t="s">
        <v>82</v>
      </c>
      <c r="AW162" s="13" t="s">
        <v>33</v>
      </c>
      <c r="AX162" s="13" t="s">
        <v>72</v>
      </c>
      <c r="AY162" s="176" t="s">
        <v>125</v>
      </c>
    </row>
    <row r="163" spans="2:51" s="13" customFormat="1" ht="12">
      <c r="B163" s="169"/>
      <c r="D163" s="167" t="s">
        <v>148</v>
      </c>
      <c r="E163" s="176" t="s">
        <v>3</v>
      </c>
      <c r="F163" s="170" t="s">
        <v>352</v>
      </c>
      <c r="H163" s="171">
        <v>8</v>
      </c>
      <c r="I163" s="172"/>
      <c r="L163" s="169"/>
      <c r="M163" s="173"/>
      <c r="N163" s="174"/>
      <c r="O163" s="174"/>
      <c r="P163" s="174"/>
      <c r="Q163" s="174"/>
      <c r="R163" s="174"/>
      <c r="S163" s="174"/>
      <c r="T163" s="175"/>
      <c r="AT163" s="176" t="s">
        <v>148</v>
      </c>
      <c r="AU163" s="176" t="s">
        <v>82</v>
      </c>
      <c r="AV163" s="13" t="s">
        <v>82</v>
      </c>
      <c r="AW163" s="13" t="s">
        <v>33</v>
      </c>
      <c r="AX163" s="13" t="s">
        <v>72</v>
      </c>
      <c r="AY163" s="176" t="s">
        <v>125</v>
      </c>
    </row>
    <row r="164" spans="2:51" s="14" customFormat="1" ht="12">
      <c r="B164" s="177"/>
      <c r="D164" s="167" t="s">
        <v>148</v>
      </c>
      <c r="E164" s="178" t="s">
        <v>3</v>
      </c>
      <c r="F164" s="179" t="s">
        <v>238</v>
      </c>
      <c r="H164" s="180">
        <v>78</v>
      </c>
      <c r="I164" s="181"/>
      <c r="L164" s="177"/>
      <c r="M164" s="182"/>
      <c r="N164" s="183"/>
      <c r="O164" s="183"/>
      <c r="P164" s="183"/>
      <c r="Q164" s="183"/>
      <c r="R164" s="183"/>
      <c r="S164" s="183"/>
      <c r="T164" s="184"/>
      <c r="AT164" s="178" t="s">
        <v>148</v>
      </c>
      <c r="AU164" s="178" t="s">
        <v>82</v>
      </c>
      <c r="AV164" s="14" t="s">
        <v>132</v>
      </c>
      <c r="AW164" s="14" t="s">
        <v>33</v>
      </c>
      <c r="AX164" s="14" t="s">
        <v>80</v>
      </c>
      <c r="AY164" s="178" t="s">
        <v>125</v>
      </c>
    </row>
    <row r="165" spans="1:65" s="2" customFormat="1" ht="16.5" customHeight="1">
      <c r="A165" s="33"/>
      <c r="B165" s="138"/>
      <c r="C165" s="157" t="s">
        <v>353</v>
      </c>
      <c r="D165" s="157" t="s">
        <v>136</v>
      </c>
      <c r="E165" s="158" t="s">
        <v>225</v>
      </c>
      <c r="F165" s="159" t="s">
        <v>354</v>
      </c>
      <c r="G165" s="160" t="s">
        <v>221</v>
      </c>
      <c r="H165" s="161">
        <v>78</v>
      </c>
      <c r="I165" s="162"/>
      <c r="J165" s="163">
        <f>ROUND(I165*H165,2)</f>
        <v>0</v>
      </c>
      <c r="K165" s="159" t="s">
        <v>3</v>
      </c>
      <c r="L165" s="164"/>
      <c r="M165" s="165" t="s">
        <v>3</v>
      </c>
      <c r="N165" s="166" t="s">
        <v>43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139</v>
      </c>
      <c r="AT165" s="150" t="s">
        <v>136</v>
      </c>
      <c r="AU165" s="150" t="s">
        <v>82</v>
      </c>
      <c r="AY165" s="18" t="s">
        <v>125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80</v>
      </c>
      <c r="BK165" s="151">
        <f>ROUND(I165*H165,2)</f>
        <v>0</v>
      </c>
      <c r="BL165" s="18" t="s">
        <v>132</v>
      </c>
      <c r="BM165" s="150" t="s">
        <v>355</v>
      </c>
    </row>
    <row r="166" spans="1:47" s="2" customFormat="1" ht="68.25">
      <c r="A166" s="33"/>
      <c r="B166" s="34"/>
      <c r="C166" s="33"/>
      <c r="D166" s="167" t="s">
        <v>141</v>
      </c>
      <c r="E166" s="33"/>
      <c r="F166" s="168" t="s">
        <v>356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141</v>
      </c>
      <c r="AU166" s="18" t="s">
        <v>82</v>
      </c>
    </row>
    <row r="167" spans="1:65" s="2" customFormat="1" ht="24.2" customHeight="1">
      <c r="A167" s="33"/>
      <c r="B167" s="138"/>
      <c r="C167" s="139" t="s">
        <v>357</v>
      </c>
      <c r="D167" s="139" t="s">
        <v>128</v>
      </c>
      <c r="E167" s="140" t="s">
        <v>230</v>
      </c>
      <c r="F167" s="141" t="s">
        <v>231</v>
      </c>
      <c r="G167" s="142" t="s">
        <v>221</v>
      </c>
      <c r="H167" s="143">
        <v>156</v>
      </c>
      <c r="I167" s="144"/>
      <c r="J167" s="145">
        <f>ROUND(I167*H167,2)</f>
        <v>0</v>
      </c>
      <c r="K167" s="141" t="s">
        <v>232</v>
      </c>
      <c r="L167" s="34"/>
      <c r="M167" s="146" t="s">
        <v>3</v>
      </c>
      <c r="N167" s="147" t="s">
        <v>43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0.013</v>
      </c>
      <c r="T167" s="149">
        <f>S167*H167</f>
        <v>2.028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157</v>
      </c>
      <c r="AT167" s="150" t="s">
        <v>128</v>
      </c>
      <c r="AU167" s="150" t="s">
        <v>82</v>
      </c>
      <c r="AY167" s="18" t="s">
        <v>125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80</v>
      </c>
      <c r="BK167" s="151">
        <f>ROUND(I167*H167,2)</f>
        <v>0</v>
      </c>
      <c r="BL167" s="18" t="s">
        <v>157</v>
      </c>
      <c r="BM167" s="150" t="s">
        <v>358</v>
      </c>
    </row>
    <row r="168" spans="1:47" s="2" customFormat="1" ht="12">
      <c r="A168" s="33"/>
      <c r="B168" s="34"/>
      <c r="C168" s="33"/>
      <c r="D168" s="152" t="s">
        <v>134</v>
      </c>
      <c r="E168" s="33"/>
      <c r="F168" s="153" t="s">
        <v>234</v>
      </c>
      <c r="G168" s="33"/>
      <c r="H168" s="33"/>
      <c r="I168" s="154"/>
      <c r="J168" s="33"/>
      <c r="K168" s="33"/>
      <c r="L168" s="34"/>
      <c r="M168" s="155"/>
      <c r="N168" s="156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134</v>
      </c>
      <c r="AU168" s="18" t="s">
        <v>82</v>
      </c>
    </row>
    <row r="169" spans="1:47" s="2" customFormat="1" ht="48.75">
      <c r="A169" s="33"/>
      <c r="B169" s="34"/>
      <c r="C169" s="33"/>
      <c r="D169" s="167" t="s">
        <v>141</v>
      </c>
      <c r="E169" s="33"/>
      <c r="F169" s="168" t="s">
        <v>359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141</v>
      </c>
      <c r="AU169" s="18" t="s">
        <v>82</v>
      </c>
    </row>
    <row r="170" spans="2:51" s="13" customFormat="1" ht="12">
      <c r="B170" s="169"/>
      <c r="D170" s="167" t="s">
        <v>148</v>
      </c>
      <c r="E170" s="176" t="s">
        <v>3</v>
      </c>
      <c r="F170" s="170" t="s">
        <v>360</v>
      </c>
      <c r="H170" s="171">
        <v>78</v>
      </c>
      <c r="I170" s="172"/>
      <c r="L170" s="169"/>
      <c r="M170" s="173"/>
      <c r="N170" s="174"/>
      <c r="O170" s="174"/>
      <c r="P170" s="174"/>
      <c r="Q170" s="174"/>
      <c r="R170" s="174"/>
      <c r="S170" s="174"/>
      <c r="T170" s="175"/>
      <c r="AT170" s="176" t="s">
        <v>148</v>
      </c>
      <c r="AU170" s="176" t="s">
        <v>82</v>
      </c>
      <c r="AV170" s="13" t="s">
        <v>82</v>
      </c>
      <c r="AW170" s="13" t="s">
        <v>33</v>
      </c>
      <c r="AX170" s="13" t="s">
        <v>72</v>
      </c>
      <c r="AY170" s="176" t="s">
        <v>125</v>
      </c>
    </row>
    <row r="171" spans="2:51" s="13" customFormat="1" ht="12">
      <c r="B171" s="169"/>
      <c r="D171" s="167" t="s">
        <v>148</v>
      </c>
      <c r="E171" s="176" t="s">
        <v>3</v>
      </c>
      <c r="F171" s="170" t="s">
        <v>361</v>
      </c>
      <c r="H171" s="171">
        <v>78</v>
      </c>
      <c r="I171" s="172"/>
      <c r="L171" s="169"/>
      <c r="M171" s="173"/>
      <c r="N171" s="174"/>
      <c r="O171" s="174"/>
      <c r="P171" s="174"/>
      <c r="Q171" s="174"/>
      <c r="R171" s="174"/>
      <c r="S171" s="174"/>
      <c r="T171" s="175"/>
      <c r="AT171" s="176" t="s">
        <v>148</v>
      </c>
      <c r="AU171" s="176" t="s">
        <v>82</v>
      </c>
      <c r="AV171" s="13" t="s">
        <v>82</v>
      </c>
      <c r="AW171" s="13" t="s">
        <v>33</v>
      </c>
      <c r="AX171" s="13" t="s">
        <v>72</v>
      </c>
      <c r="AY171" s="176" t="s">
        <v>125</v>
      </c>
    </row>
    <row r="172" spans="2:51" s="14" customFormat="1" ht="12">
      <c r="B172" s="177"/>
      <c r="D172" s="167" t="s">
        <v>148</v>
      </c>
      <c r="E172" s="178" t="s">
        <v>3</v>
      </c>
      <c r="F172" s="179" t="s">
        <v>238</v>
      </c>
      <c r="H172" s="180">
        <v>156</v>
      </c>
      <c r="I172" s="181"/>
      <c r="L172" s="177"/>
      <c r="M172" s="189"/>
      <c r="N172" s="190"/>
      <c r="O172" s="190"/>
      <c r="P172" s="190"/>
      <c r="Q172" s="190"/>
      <c r="R172" s="190"/>
      <c r="S172" s="190"/>
      <c r="T172" s="191"/>
      <c r="AT172" s="178" t="s">
        <v>148</v>
      </c>
      <c r="AU172" s="178" t="s">
        <v>82</v>
      </c>
      <c r="AV172" s="14" t="s">
        <v>132</v>
      </c>
      <c r="AW172" s="14" t="s">
        <v>33</v>
      </c>
      <c r="AX172" s="14" t="s">
        <v>80</v>
      </c>
      <c r="AY172" s="178" t="s">
        <v>125</v>
      </c>
    </row>
    <row r="173" spans="1:31" s="2" customFormat="1" ht="6.95" customHeight="1">
      <c r="A173" s="33"/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34"/>
      <c r="M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</sheetData>
  <autoFilter ref="C83:K17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997321511"/>
    <hyperlink ref="F96" r:id="rId2" display="https://podminky.urs.cz/item/CS_URS_2021_02/997321519"/>
    <hyperlink ref="F158" r:id="rId3" display="https://podminky.urs.cz/item/CS_URS_2021_02/998767101"/>
    <hyperlink ref="F168" r:id="rId4" display="https://podminky.urs.cz/item/CS_URS_2021_01/789224532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6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 topLeftCell="A211">
      <selection activeCell="H214" sqref="H2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47" t="str">
        <f>'Rekapitulace stavby'!K6</f>
        <v>VD Josefův Důl, rekonstrukce rychlouzávěrových tabulí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362</v>
      </c>
      <c r="F9" s="246"/>
      <c r="G9" s="246"/>
      <c r="H9" s="24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>
        <f>'Rekapitulace stavby'!AN8</f>
        <v>44704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363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3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ROUND(J90,2)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ROUND((SUM(BE90:BE222)),2)</f>
        <v>0</v>
      </c>
      <c r="G33" s="33"/>
      <c r="H33" s="33"/>
      <c r="I33" s="97">
        <v>0.21</v>
      </c>
      <c r="J33" s="96">
        <f>ROUND(((SUM(BE90:BE222))*I33),2)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ROUND((SUM(BF90:BF222)),2)</f>
        <v>0</v>
      </c>
      <c r="G34" s="33"/>
      <c r="H34" s="33"/>
      <c r="I34" s="97">
        <v>0.15</v>
      </c>
      <c r="J34" s="96">
        <f>ROUND(((SUM(BF90:BF222))*I34),2)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ROUND((SUM(BG90:BG222)),2)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ROUND((SUM(BH90:BH222)),2)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ROUND((SUM(BI90:BI222)),2)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 hidden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 hidden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 hidden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hidden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hidden="1">
      <c r="A48" s="33"/>
      <c r="B48" s="34"/>
      <c r="C48" s="33"/>
      <c r="D48" s="33"/>
      <c r="E48" s="247" t="str">
        <f>E7</f>
        <v>VD Josefův Důl, rekonstrukce rychlouzávěrových tabulí</v>
      </c>
      <c r="F48" s="248"/>
      <c r="G48" s="248"/>
      <c r="H48" s="24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 hidden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 hidden="1">
      <c r="A50" s="33"/>
      <c r="B50" s="34"/>
      <c r="C50" s="33"/>
      <c r="D50" s="33"/>
      <c r="E50" s="226" t="str">
        <f>E9</f>
        <v>PS3_Pohony - PS3 Pohony provozních tabulových uzávěrů (pravý a levý)</v>
      </c>
      <c r="F50" s="246"/>
      <c r="G50" s="246"/>
      <c r="H50" s="24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 hidden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 hidden="1">
      <c r="A52" s="33"/>
      <c r="B52" s="34"/>
      <c r="C52" s="28" t="s">
        <v>22</v>
      </c>
      <c r="D52" s="33"/>
      <c r="E52" s="33"/>
      <c r="F52" s="26" t="str">
        <f>F12</f>
        <v>VD Josefův Důl</v>
      </c>
      <c r="G52" s="33"/>
      <c r="H52" s="33"/>
      <c r="I52" s="28" t="s">
        <v>24</v>
      </c>
      <c r="J52" s="51">
        <f>IF(J12="","",J12)</f>
        <v>44704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 hidden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 hidden="1">
      <c r="A54" s="33"/>
      <c r="B54" s="34"/>
      <c r="C54" s="28" t="s">
        <v>25</v>
      </c>
      <c r="D54" s="33"/>
      <c r="E54" s="33"/>
      <c r="F54" s="26" t="str">
        <f>E15</f>
        <v>Povodí Labe, státní podnik</v>
      </c>
      <c r="G54" s="33"/>
      <c r="H54" s="33"/>
      <c r="I54" s="28" t="s">
        <v>31</v>
      </c>
      <c r="J54" s="31" t="str">
        <f>E21</f>
        <v>PS PROFI,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 hidden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MD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 hidden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 hidden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 hidden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 hidden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 hidden="1">
      <c r="B60" s="107"/>
      <c r="D60" s="108" t="s">
        <v>103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2:12" s="10" customFormat="1" ht="19.9" customHeight="1" hidden="1">
      <c r="B61" s="111"/>
      <c r="D61" s="112" t="s">
        <v>364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2:12" s="10" customFormat="1" ht="19.9" customHeight="1" hidden="1">
      <c r="B62" s="111"/>
      <c r="D62" s="112" t="s">
        <v>104</v>
      </c>
      <c r="E62" s="113"/>
      <c r="F62" s="113"/>
      <c r="G62" s="113"/>
      <c r="H62" s="113"/>
      <c r="I62" s="113"/>
      <c r="J62" s="114">
        <f>J107</f>
        <v>0</v>
      </c>
      <c r="L62" s="111"/>
    </row>
    <row r="63" spans="2:12" s="9" customFormat="1" ht="24.95" customHeight="1" hidden="1">
      <c r="B63" s="107"/>
      <c r="D63" s="108" t="s">
        <v>105</v>
      </c>
      <c r="E63" s="109"/>
      <c r="F63" s="109"/>
      <c r="G63" s="109"/>
      <c r="H63" s="109"/>
      <c r="I63" s="109"/>
      <c r="J63" s="110">
        <f>J120</f>
        <v>0</v>
      </c>
      <c r="L63" s="107"/>
    </row>
    <row r="64" spans="2:12" s="10" customFormat="1" ht="19.9" customHeight="1" hidden="1">
      <c r="B64" s="111"/>
      <c r="D64" s="112" t="s">
        <v>106</v>
      </c>
      <c r="E64" s="113"/>
      <c r="F64" s="113"/>
      <c r="G64" s="113"/>
      <c r="H64" s="113"/>
      <c r="I64" s="113"/>
      <c r="J64" s="114">
        <f>J121</f>
        <v>0</v>
      </c>
      <c r="L64" s="111"/>
    </row>
    <row r="65" spans="2:12" s="10" customFormat="1" ht="19.9" customHeight="1" hidden="1">
      <c r="B65" s="111"/>
      <c r="D65" s="112" t="s">
        <v>107</v>
      </c>
      <c r="E65" s="113"/>
      <c r="F65" s="113"/>
      <c r="G65" s="113"/>
      <c r="H65" s="113"/>
      <c r="I65" s="113"/>
      <c r="J65" s="114">
        <f>J170</f>
        <v>0</v>
      </c>
      <c r="L65" s="111"/>
    </row>
    <row r="66" spans="2:12" s="9" customFormat="1" ht="24.95" customHeight="1" hidden="1">
      <c r="B66" s="107"/>
      <c r="D66" s="108" t="s">
        <v>365</v>
      </c>
      <c r="E66" s="109"/>
      <c r="F66" s="109"/>
      <c r="G66" s="109"/>
      <c r="H66" s="109"/>
      <c r="I66" s="109"/>
      <c r="J66" s="110">
        <f>J207</f>
        <v>0</v>
      </c>
      <c r="L66" s="107"/>
    </row>
    <row r="67" spans="2:12" s="10" customFormat="1" ht="19.9" customHeight="1" hidden="1">
      <c r="B67" s="111"/>
      <c r="D67" s="112" t="s">
        <v>366</v>
      </c>
      <c r="E67" s="113"/>
      <c r="F67" s="113"/>
      <c r="G67" s="113"/>
      <c r="H67" s="113"/>
      <c r="I67" s="113"/>
      <c r="J67" s="114">
        <f>J208</f>
        <v>0</v>
      </c>
      <c r="L67" s="111"/>
    </row>
    <row r="68" spans="2:12" s="10" customFormat="1" ht="19.9" customHeight="1" hidden="1">
      <c r="B68" s="111"/>
      <c r="D68" s="112" t="s">
        <v>367</v>
      </c>
      <c r="E68" s="113"/>
      <c r="F68" s="113"/>
      <c r="G68" s="113"/>
      <c r="H68" s="113"/>
      <c r="I68" s="113"/>
      <c r="J68" s="114">
        <f>J215</f>
        <v>0</v>
      </c>
      <c r="L68" s="111"/>
    </row>
    <row r="69" spans="2:12" s="9" customFormat="1" ht="24.95" customHeight="1" hidden="1">
      <c r="B69" s="107"/>
      <c r="D69" s="108" t="s">
        <v>368</v>
      </c>
      <c r="E69" s="109"/>
      <c r="F69" s="109"/>
      <c r="G69" s="109"/>
      <c r="H69" s="109"/>
      <c r="I69" s="109"/>
      <c r="J69" s="110">
        <f>J217</f>
        <v>0</v>
      </c>
      <c r="L69" s="107"/>
    </row>
    <row r="70" spans="2:12" s="10" customFormat="1" ht="19.9" customHeight="1" hidden="1">
      <c r="B70" s="111"/>
      <c r="D70" s="112" t="s">
        <v>369</v>
      </c>
      <c r="E70" s="113"/>
      <c r="F70" s="113"/>
      <c r="G70" s="113"/>
      <c r="H70" s="113"/>
      <c r="I70" s="113"/>
      <c r="J70" s="114">
        <f>J218</f>
        <v>0</v>
      </c>
      <c r="L70" s="111"/>
    </row>
    <row r="71" spans="1:31" s="2" customFormat="1" ht="21.75" customHeight="1" hidden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 hidden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ht="12" hidden="1"/>
    <row r="74" ht="12" hidden="1"/>
    <row r="75" ht="12" hidden="1"/>
    <row r="76" spans="1:31" s="2" customFormat="1" ht="6.95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110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247" t="str">
        <f>E7</f>
        <v>VD Josefův Důl, rekonstrukce rychlouzávěrových tabulí</v>
      </c>
      <c r="F80" s="248"/>
      <c r="G80" s="248"/>
      <c r="H80" s="248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96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226" t="str">
        <f>E9</f>
        <v>PS3_Pohony - PS3 Pohony provozních tabulových uzávěrů (pravý a levý)</v>
      </c>
      <c r="F82" s="246"/>
      <c r="G82" s="246"/>
      <c r="H82" s="246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22</v>
      </c>
      <c r="D84" s="33"/>
      <c r="E84" s="33"/>
      <c r="F84" s="26" t="str">
        <f>F12</f>
        <v>VD Josefův Důl</v>
      </c>
      <c r="G84" s="33"/>
      <c r="H84" s="33"/>
      <c r="I84" s="28" t="s">
        <v>24</v>
      </c>
      <c r="J84" s="51">
        <f>IF(J12="","",J12)</f>
        <v>44704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25</v>
      </c>
      <c r="D86" s="33"/>
      <c r="E86" s="33"/>
      <c r="F86" s="26" t="str">
        <f>E15</f>
        <v>Povodí Labe, státní podnik</v>
      </c>
      <c r="G86" s="33"/>
      <c r="H86" s="33"/>
      <c r="I86" s="28" t="s">
        <v>31</v>
      </c>
      <c r="J86" s="31" t="str">
        <f>E21</f>
        <v>PS PROFI, s.r.o.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29</v>
      </c>
      <c r="D87" s="33"/>
      <c r="E87" s="33"/>
      <c r="F87" s="26" t="str">
        <f>IF(E18="","",E18)</f>
        <v>Vyplň údaj</v>
      </c>
      <c r="G87" s="33"/>
      <c r="H87" s="33"/>
      <c r="I87" s="28" t="s">
        <v>34</v>
      </c>
      <c r="J87" s="31" t="str">
        <f>E24</f>
        <v>MD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5"/>
      <c r="B89" s="116"/>
      <c r="C89" s="117" t="s">
        <v>111</v>
      </c>
      <c r="D89" s="118" t="s">
        <v>57</v>
      </c>
      <c r="E89" s="118" t="s">
        <v>53</v>
      </c>
      <c r="F89" s="118" t="s">
        <v>54</v>
      </c>
      <c r="G89" s="118" t="s">
        <v>112</v>
      </c>
      <c r="H89" s="118" t="s">
        <v>113</v>
      </c>
      <c r="I89" s="118" t="s">
        <v>114</v>
      </c>
      <c r="J89" s="118" t="s">
        <v>101</v>
      </c>
      <c r="K89" s="119" t="s">
        <v>115</v>
      </c>
      <c r="L89" s="120"/>
      <c r="M89" s="58" t="s">
        <v>3</v>
      </c>
      <c r="N89" s="59" t="s">
        <v>42</v>
      </c>
      <c r="O89" s="59" t="s">
        <v>116</v>
      </c>
      <c r="P89" s="59" t="s">
        <v>117</v>
      </c>
      <c r="Q89" s="59" t="s">
        <v>118</v>
      </c>
      <c r="R89" s="59" t="s">
        <v>119</v>
      </c>
      <c r="S89" s="59" t="s">
        <v>120</v>
      </c>
      <c r="T89" s="60" t="s">
        <v>121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3" s="2" customFormat="1" ht="22.9" customHeight="1">
      <c r="A90" s="33"/>
      <c r="B90" s="34"/>
      <c r="C90" s="65" t="s">
        <v>122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P91+P120+P207+P217</f>
        <v>0</v>
      </c>
      <c r="Q90" s="62"/>
      <c r="R90" s="122">
        <f>R91+R120+R207+R217</f>
        <v>18.8</v>
      </c>
      <c r="S90" s="62"/>
      <c r="T90" s="123">
        <f>T91+T120+T207+T217</f>
        <v>2.2359999999999998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71</v>
      </c>
      <c r="AU90" s="18" t="s">
        <v>102</v>
      </c>
      <c r="BK90" s="124">
        <f>BK91+BK120+BK207+BK217</f>
        <v>0</v>
      </c>
    </row>
    <row r="91" spans="2:63" s="12" customFormat="1" ht="25.9" customHeight="1">
      <c r="B91" s="125"/>
      <c r="D91" s="126" t="s">
        <v>71</v>
      </c>
      <c r="E91" s="127" t="s">
        <v>123</v>
      </c>
      <c r="F91" s="127" t="s">
        <v>124</v>
      </c>
      <c r="I91" s="128"/>
      <c r="J91" s="129">
        <f>BK91</f>
        <v>0</v>
      </c>
      <c r="L91" s="125"/>
      <c r="M91" s="130"/>
      <c r="N91" s="131"/>
      <c r="O91" s="131"/>
      <c r="P91" s="132">
        <f>P92+P107</f>
        <v>0</v>
      </c>
      <c r="Q91" s="131"/>
      <c r="R91" s="132">
        <f>R92+R107</f>
        <v>0</v>
      </c>
      <c r="S91" s="131"/>
      <c r="T91" s="133">
        <f>T92+T107</f>
        <v>0</v>
      </c>
      <c r="AR91" s="126" t="s">
        <v>80</v>
      </c>
      <c r="AT91" s="134" t="s">
        <v>71</v>
      </c>
      <c r="AU91" s="134" t="s">
        <v>72</v>
      </c>
      <c r="AY91" s="126" t="s">
        <v>125</v>
      </c>
      <c r="BK91" s="135">
        <f>BK92+BK107</f>
        <v>0</v>
      </c>
    </row>
    <row r="92" spans="2:63" s="12" customFormat="1" ht="22.9" customHeight="1">
      <c r="B92" s="125"/>
      <c r="D92" s="126" t="s">
        <v>71</v>
      </c>
      <c r="E92" s="136" t="s">
        <v>183</v>
      </c>
      <c r="F92" s="136" t="s">
        <v>370</v>
      </c>
      <c r="I92" s="128"/>
      <c r="J92" s="137">
        <f>BK92</f>
        <v>0</v>
      </c>
      <c r="L92" s="125"/>
      <c r="M92" s="130"/>
      <c r="N92" s="131"/>
      <c r="O92" s="131"/>
      <c r="P92" s="132">
        <f>SUM(P93:P106)</f>
        <v>0</v>
      </c>
      <c r="Q92" s="131"/>
      <c r="R92" s="132">
        <f>SUM(R93:R106)</f>
        <v>0</v>
      </c>
      <c r="S92" s="131"/>
      <c r="T92" s="133">
        <f>SUM(T93:T106)</f>
        <v>0</v>
      </c>
      <c r="AR92" s="126" t="s">
        <v>80</v>
      </c>
      <c r="AT92" s="134" t="s">
        <v>71</v>
      </c>
      <c r="AU92" s="134" t="s">
        <v>80</v>
      </c>
      <c r="AY92" s="126" t="s">
        <v>125</v>
      </c>
      <c r="BK92" s="135">
        <f>SUM(BK93:BK106)</f>
        <v>0</v>
      </c>
    </row>
    <row r="93" spans="1:65" s="2" customFormat="1" ht="16.5" customHeight="1">
      <c r="A93" s="33"/>
      <c r="B93" s="138"/>
      <c r="C93" s="139" t="s">
        <v>80</v>
      </c>
      <c r="D93" s="139" t="s">
        <v>128</v>
      </c>
      <c r="E93" s="140" t="s">
        <v>371</v>
      </c>
      <c r="F93" s="141" t="s">
        <v>969</v>
      </c>
      <c r="G93" s="142" t="s">
        <v>373</v>
      </c>
      <c r="H93" s="143">
        <v>48</v>
      </c>
      <c r="I93" s="144"/>
      <c r="J93" s="145">
        <f>ROUND(I93*H93,2)</f>
        <v>0</v>
      </c>
      <c r="K93" s="141" t="s">
        <v>3</v>
      </c>
      <c r="L93" s="34"/>
      <c r="M93" s="146" t="s">
        <v>3</v>
      </c>
      <c r="N93" s="147" t="s">
        <v>43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132</v>
      </c>
      <c r="AT93" s="150" t="s">
        <v>128</v>
      </c>
      <c r="AU93" s="150" t="s">
        <v>82</v>
      </c>
      <c r="AY93" s="18" t="s">
        <v>125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80</v>
      </c>
      <c r="BK93" s="151">
        <f>ROUND(I93*H93,2)</f>
        <v>0</v>
      </c>
      <c r="BL93" s="18" t="s">
        <v>132</v>
      </c>
      <c r="BM93" s="150" t="s">
        <v>374</v>
      </c>
    </row>
    <row r="94" spans="1:47" s="2" customFormat="1" ht="87.75">
      <c r="A94" s="33"/>
      <c r="B94" s="34"/>
      <c r="C94" s="33"/>
      <c r="D94" s="167" t="s">
        <v>141</v>
      </c>
      <c r="E94" s="33"/>
      <c r="F94" s="168" t="s">
        <v>375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141</v>
      </c>
      <c r="AU94" s="18" t="s">
        <v>82</v>
      </c>
    </row>
    <row r="95" spans="2:51" s="13" customFormat="1" ht="12">
      <c r="B95" s="169"/>
      <c r="D95" s="167" t="s">
        <v>148</v>
      </c>
      <c r="E95" s="176" t="s">
        <v>3</v>
      </c>
      <c r="F95" s="170" t="s">
        <v>376</v>
      </c>
      <c r="H95" s="171">
        <v>24</v>
      </c>
      <c r="I95" s="172"/>
      <c r="L95" s="169"/>
      <c r="M95" s="173"/>
      <c r="N95" s="174"/>
      <c r="O95" s="174"/>
      <c r="P95" s="174"/>
      <c r="Q95" s="174"/>
      <c r="R95" s="174"/>
      <c r="S95" s="174"/>
      <c r="T95" s="175"/>
      <c r="AT95" s="176" t="s">
        <v>148</v>
      </c>
      <c r="AU95" s="176" t="s">
        <v>82</v>
      </c>
      <c r="AV95" s="13" t="s">
        <v>82</v>
      </c>
      <c r="AW95" s="13" t="s">
        <v>33</v>
      </c>
      <c r="AX95" s="13" t="s">
        <v>72</v>
      </c>
      <c r="AY95" s="176" t="s">
        <v>125</v>
      </c>
    </row>
    <row r="96" spans="2:51" s="13" customFormat="1" ht="12">
      <c r="B96" s="169"/>
      <c r="D96" s="167" t="s">
        <v>148</v>
      </c>
      <c r="E96" s="176" t="s">
        <v>3</v>
      </c>
      <c r="F96" s="170" t="s">
        <v>377</v>
      </c>
      <c r="H96" s="171">
        <v>24</v>
      </c>
      <c r="I96" s="172"/>
      <c r="L96" s="169"/>
      <c r="M96" s="173"/>
      <c r="N96" s="174"/>
      <c r="O96" s="174"/>
      <c r="P96" s="174"/>
      <c r="Q96" s="174"/>
      <c r="R96" s="174"/>
      <c r="S96" s="174"/>
      <c r="T96" s="175"/>
      <c r="AT96" s="176" t="s">
        <v>148</v>
      </c>
      <c r="AU96" s="176" t="s">
        <v>82</v>
      </c>
      <c r="AV96" s="13" t="s">
        <v>82</v>
      </c>
      <c r="AW96" s="13" t="s">
        <v>33</v>
      </c>
      <c r="AX96" s="13" t="s">
        <v>72</v>
      </c>
      <c r="AY96" s="176" t="s">
        <v>125</v>
      </c>
    </row>
    <row r="97" spans="2:51" s="14" customFormat="1" ht="12">
      <c r="B97" s="177"/>
      <c r="D97" s="167" t="s">
        <v>148</v>
      </c>
      <c r="E97" s="178" t="s">
        <v>3</v>
      </c>
      <c r="F97" s="179" t="s">
        <v>238</v>
      </c>
      <c r="H97" s="180">
        <v>48</v>
      </c>
      <c r="I97" s="181"/>
      <c r="L97" s="177"/>
      <c r="M97" s="182"/>
      <c r="N97" s="183"/>
      <c r="O97" s="183"/>
      <c r="P97" s="183"/>
      <c r="Q97" s="183"/>
      <c r="R97" s="183"/>
      <c r="S97" s="183"/>
      <c r="T97" s="184"/>
      <c r="AT97" s="178" t="s">
        <v>148</v>
      </c>
      <c r="AU97" s="178" t="s">
        <v>82</v>
      </c>
      <c r="AV97" s="14" t="s">
        <v>132</v>
      </c>
      <c r="AW97" s="14" t="s">
        <v>33</v>
      </c>
      <c r="AX97" s="14" t="s">
        <v>80</v>
      </c>
      <c r="AY97" s="178" t="s">
        <v>125</v>
      </c>
    </row>
    <row r="98" spans="1:65" s="2" customFormat="1" ht="16.5" customHeight="1">
      <c r="A98" s="33"/>
      <c r="B98" s="138"/>
      <c r="C98" s="139" t="s">
        <v>82</v>
      </c>
      <c r="D98" s="139" t="s">
        <v>128</v>
      </c>
      <c r="E98" s="140" t="s">
        <v>378</v>
      </c>
      <c r="F98" s="141" t="s">
        <v>372</v>
      </c>
      <c r="G98" s="142" t="s">
        <v>373</v>
      </c>
      <c r="H98" s="143">
        <v>96</v>
      </c>
      <c r="I98" s="144"/>
      <c r="J98" s="145">
        <f>ROUND(I98*H98,2)</f>
        <v>0</v>
      </c>
      <c r="K98" s="141" t="s">
        <v>3</v>
      </c>
      <c r="L98" s="34"/>
      <c r="M98" s="146" t="s">
        <v>3</v>
      </c>
      <c r="N98" s="147" t="s">
        <v>43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132</v>
      </c>
      <c r="AT98" s="150" t="s">
        <v>128</v>
      </c>
      <c r="AU98" s="150" t="s">
        <v>82</v>
      </c>
      <c r="AY98" s="18" t="s">
        <v>125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80</v>
      </c>
      <c r="BK98" s="151">
        <f>ROUND(I98*H98,2)</f>
        <v>0</v>
      </c>
      <c r="BL98" s="18" t="s">
        <v>132</v>
      </c>
      <c r="BM98" s="150" t="s">
        <v>379</v>
      </c>
    </row>
    <row r="99" spans="2:51" s="13" customFormat="1" ht="12">
      <c r="B99" s="169"/>
      <c r="D99" s="167" t="s">
        <v>148</v>
      </c>
      <c r="E99" s="176" t="s">
        <v>3</v>
      </c>
      <c r="F99" s="170" t="s">
        <v>380</v>
      </c>
      <c r="H99" s="171">
        <v>48</v>
      </c>
      <c r="I99" s="172"/>
      <c r="L99" s="169"/>
      <c r="M99" s="173"/>
      <c r="N99" s="174"/>
      <c r="O99" s="174"/>
      <c r="P99" s="174"/>
      <c r="Q99" s="174"/>
      <c r="R99" s="174"/>
      <c r="S99" s="174"/>
      <c r="T99" s="175"/>
      <c r="AT99" s="176" t="s">
        <v>148</v>
      </c>
      <c r="AU99" s="176" t="s">
        <v>82</v>
      </c>
      <c r="AV99" s="13" t="s">
        <v>82</v>
      </c>
      <c r="AW99" s="13" t="s">
        <v>33</v>
      </c>
      <c r="AX99" s="13" t="s">
        <v>72</v>
      </c>
      <c r="AY99" s="176" t="s">
        <v>125</v>
      </c>
    </row>
    <row r="100" spans="2:51" s="13" customFormat="1" ht="12">
      <c r="B100" s="169"/>
      <c r="D100" s="167" t="s">
        <v>148</v>
      </c>
      <c r="E100" s="176" t="s">
        <v>3</v>
      </c>
      <c r="F100" s="170" t="s">
        <v>381</v>
      </c>
      <c r="H100" s="171">
        <v>48</v>
      </c>
      <c r="I100" s="172"/>
      <c r="L100" s="169"/>
      <c r="M100" s="173"/>
      <c r="N100" s="174"/>
      <c r="O100" s="174"/>
      <c r="P100" s="174"/>
      <c r="Q100" s="174"/>
      <c r="R100" s="174"/>
      <c r="S100" s="174"/>
      <c r="T100" s="175"/>
      <c r="AT100" s="176" t="s">
        <v>148</v>
      </c>
      <c r="AU100" s="176" t="s">
        <v>82</v>
      </c>
      <c r="AV100" s="13" t="s">
        <v>82</v>
      </c>
      <c r="AW100" s="13" t="s">
        <v>33</v>
      </c>
      <c r="AX100" s="13" t="s">
        <v>72</v>
      </c>
      <c r="AY100" s="176" t="s">
        <v>125</v>
      </c>
    </row>
    <row r="101" spans="2:51" s="14" customFormat="1" ht="12">
      <c r="B101" s="177"/>
      <c r="D101" s="167" t="s">
        <v>148</v>
      </c>
      <c r="E101" s="178" t="s">
        <v>3</v>
      </c>
      <c r="F101" s="179" t="s">
        <v>238</v>
      </c>
      <c r="H101" s="180">
        <v>96</v>
      </c>
      <c r="I101" s="181"/>
      <c r="L101" s="177"/>
      <c r="M101" s="182"/>
      <c r="N101" s="183"/>
      <c r="O101" s="183"/>
      <c r="P101" s="183"/>
      <c r="Q101" s="183"/>
      <c r="R101" s="183"/>
      <c r="S101" s="183"/>
      <c r="T101" s="184"/>
      <c r="AT101" s="178" t="s">
        <v>148</v>
      </c>
      <c r="AU101" s="178" t="s">
        <v>82</v>
      </c>
      <c r="AV101" s="14" t="s">
        <v>132</v>
      </c>
      <c r="AW101" s="14" t="s">
        <v>33</v>
      </c>
      <c r="AX101" s="14" t="s">
        <v>80</v>
      </c>
      <c r="AY101" s="178" t="s">
        <v>125</v>
      </c>
    </row>
    <row r="102" spans="1:65" s="2" customFormat="1" ht="16.5" customHeight="1">
      <c r="A102" s="33"/>
      <c r="B102" s="138"/>
      <c r="C102" s="139" t="s">
        <v>143</v>
      </c>
      <c r="D102" s="139" t="s">
        <v>128</v>
      </c>
      <c r="E102" s="140" t="s">
        <v>382</v>
      </c>
      <c r="F102" s="141" t="s">
        <v>969</v>
      </c>
      <c r="G102" s="142" t="s">
        <v>156</v>
      </c>
      <c r="H102" s="143">
        <v>4</v>
      </c>
      <c r="I102" s="144"/>
      <c r="J102" s="145">
        <f>ROUND(I102*H102,2)</f>
        <v>0</v>
      </c>
      <c r="K102" s="141" t="s">
        <v>3</v>
      </c>
      <c r="L102" s="34"/>
      <c r="M102" s="146" t="s">
        <v>3</v>
      </c>
      <c r="N102" s="147" t="s">
        <v>43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132</v>
      </c>
      <c r="AT102" s="150" t="s">
        <v>128</v>
      </c>
      <c r="AU102" s="150" t="s">
        <v>82</v>
      </c>
      <c r="AY102" s="18" t="s">
        <v>125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80</v>
      </c>
      <c r="BK102" s="151">
        <f>ROUND(I102*H102,2)</f>
        <v>0</v>
      </c>
      <c r="BL102" s="18" t="s">
        <v>132</v>
      </c>
      <c r="BM102" s="150" t="s">
        <v>383</v>
      </c>
    </row>
    <row r="103" spans="1:47" s="2" customFormat="1" ht="39">
      <c r="A103" s="33"/>
      <c r="B103" s="34"/>
      <c r="C103" s="33"/>
      <c r="D103" s="167" t="s">
        <v>141</v>
      </c>
      <c r="E103" s="33"/>
      <c r="F103" s="168" t="s">
        <v>384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141</v>
      </c>
      <c r="AU103" s="18" t="s">
        <v>82</v>
      </c>
    </row>
    <row r="104" spans="2:51" s="13" customFormat="1" ht="12">
      <c r="B104" s="169"/>
      <c r="D104" s="167" t="s">
        <v>148</v>
      </c>
      <c r="E104" s="176" t="s">
        <v>3</v>
      </c>
      <c r="F104" s="170" t="s">
        <v>385</v>
      </c>
      <c r="H104" s="171">
        <v>2</v>
      </c>
      <c r="I104" s="172"/>
      <c r="L104" s="169"/>
      <c r="M104" s="173"/>
      <c r="N104" s="174"/>
      <c r="O104" s="174"/>
      <c r="P104" s="174"/>
      <c r="Q104" s="174"/>
      <c r="R104" s="174"/>
      <c r="S104" s="174"/>
      <c r="T104" s="175"/>
      <c r="AT104" s="176" t="s">
        <v>148</v>
      </c>
      <c r="AU104" s="176" t="s">
        <v>82</v>
      </c>
      <c r="AV104" s="13" t="s">
        <v>82</v>
      </c>
      <c r="AW104" s="13" t="s">
        <v>33</v>
      </c>
      <c r="AX104" s="13" t="s">
        <v>72</v>
      </c>
      <c r="AY104" s="176" t="s">
        <v>125</v>
      </c>
    </row>
    <row r="105" spans="2:51" s="13" customFormat="1" ht="12">
      <c r="B105" s="169"/>
      <c r="D105" s="167" t="s">
        <v>148</v>
      </c>
      <c r="E105" s="176" t="s">
        <v>3</v>
      </c>
      <c r="F105" s="170" t="s">
        <v>386</v>
      </c>
      <c r="H105" s="171">
        <v>2</v>
      </c>
      <c r="I105" s="172"/>
      <c r="L105" s="169"/>
      <c r="M105" s="173"/>
      <c r="N105" s="174"/>
      <c r="O105" s="174"/>
      <c r="P105" s="174"/>
      <c r="Q105" s="174"/>
      <c r="R105" s="174"/>
      <c r="S105" s="174"/>
      <c r="T105" s="175"/>
      <c r="AT105" s="176" t="s">
        <v>148</v>
      </c>
      <c r="AU105" s="176" t="s">
        <v>82</v>
      </c>
      <c r="AV105" s="13" t="s">
        <v>82</v>
      </c>
      <c r="AW105" s="13" t="s">
        <v>33</v>
      </c>
      <c r="AX105" s="13" t="s">
        <v>72</v>
      </c>
      <c r="AY105" s="176" t="s">
        <v>125</v>
      </c>
    </row>
    <row r="106" spans="2:51" s="14" customFormat="1" ht="12">
      <c r="B106" s="177"/>
      <c r="D106" s="167" t="s">
        <v>148</v>
      </c>
      <c r="E106" s="178" t="s">
        <v>3</v>
      </c>
      <c r="F106" s="179" t="s">
        <v>238</v>
      </c>
      <c r="H106" s="180">
        <v>4</v>
      </c>
      <c r="I106" s="181"/>
      <c r="L106" s="177"/>
      <c r="M106" s="182"/>
      <c r="N106" s="183"/>
      <c r="O106" s="183"/>
      <c r="P106" s="183"/>
      <c r="Q106" s="183"/>
      <c r="R106" s="183"/>
      <c r="S106" s="183"/>
      <c r="T106" s="184"/>
      <c r="AT106" s="178" t="s">
        <v>148</v>
      </c>
      <c r="AU106" s="178" t="s">
        <v>82</v>
      </c>
      <c r="AV106" s="14" t="s">
        <v>132</v>
      </c>
      <c r="AW106" s="14" t="s">
        <v>33</v>
      </c>
      <c r="AX106" s="14" t="s">
        <v>80</v>
      </c>
      <c r="AY106" s="178" t="s">
        <v>125</v>
      </c>
    </row>
    <row r="107" spans="2:63" s="12" customFormat="1" ht="22.9" customHeight="1">
      <c r="B107" s="125"/>
      <c r="D107" s="126" t="s">
        <v>71</v>
      </c>
      <c r="E107" s="136" t="s">
        <v>126</v>
      </c>
      <c r="F107" s="136" t="s">
        <v>127</v>
      </c>
      <c r="I107" s="128"/>
      <c r="J107" s="137">
        <f>BK107</f>
        <v>0</v>
      </c>
      <c r="L107" s="125"/>
      <c r="M107" s="130"/>
      <c r="N107" s="131"/>
      <c r="O107" s="131"/>
      <c r="P107" s="132">
        <f>SUM(P108:P119)</f>
        <v>0</v>
      </c>
      <c r="Q107" s="131"/>
      <c r="R107" s="132">
        <f>SUM(R108:R119)</f>
        <v>0</v>
      </c>
      <c r="S107" s="131"/>
      <c r="T107" s="133">
        <f>SUM(T108:T119)</f>
        <v>0</v>
      </c>
      <c r="AR107" s="126" t="s">
        <v>80</v>
      </c>
      <c r="AT107" s="134" t="s">
        <v>71</v>
      </c>
      <c r="AU107" s="134" t="s">
        <v>80</v>
      </c>
      <c r="AY107" s="126" t="s">
        <v>125</v>
      </c>
      <c r="BK107" s="135">
        <f>SUM(BK108:BK119)</f>
        <v>0</v>
      </c>
    </row>
    <row r="108" spans="1:65" s="2" customFormat="1" ht="24.2" customHeight="1">
      <c r="A108" s="33"/>
      <c r="B108" s="138"/>
      <c r="C108" s="139" t="s">
        <v>132</v>
      </c>
      <c r="D108" s="139" t="s">
        <v>128</v>
      </c>
      <c r="E108" s="140" t="s">
        <v>129</v>
      </c>
      <c r="F108" s="141" t="s">
        <v>130</v>
      </c>
      <c r="G108" s="142" t="s">
        <v>131</v>
      </c>
      <c r="H108" s="143">
        <v>3.76</v>
      </c>
      <c r="I108" s="144"/>
      <c r="J108" s="145">
        <f>ROUND(I108*H108,2)</f>
        <v>0</v>
      </c>
      <c r="K108" s="141" t="s">
        <v>968</v>
      </c>
      <c r="L108" s="34"/>
      <c r="M108" s="146" t="s">
        <v>3</v>
      </c>
      <c r="N108" s="147" t="s">
        <v>43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132</v>
      </c>
      <c r="AT108" s="150" t="s">
        <v>128</v>
      </c>
      <c r="AU108" s="150" t="s">
        <v>82</v>
      </c>
      <c r="AY108" s="18" t="s">
        <v>125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80</v>
      </c>
      <c r="BK108" s="151">
        <f>ROUND(I108*H108,2)</f>
        <v>0</v>
      </c>
      <c r="BL108" s="18" t="s">
        <v>132</v>
      </c>
      <c r="BM108" s="150" t="s">
        <v>387</v>
      </c>
    </row>
    <row r="109" spans="1:47" s="2" customFormat="1" ht="12">
      <c r="A109" s="33"/>
      <c r="B109" s="34"/>
      <c r="C109" s="33"/>
      <c r="D109" s="152" t="s">
        <v>134</v>
      </c>
      <c r="E109" s="33"/>
      <c r="F109" s="153" t="s">
        <v>135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134</v>
      </c>
      <c r="AU109" s="18" t="s">
        <v>82</v>
      </c>
    </row>
    <row r="110" spans="2:51" s="13" customFormat="1" ht="12">
      <c r="B110" s="169"/>
      <c r="D110" s="167" t="s">
        <v>148</v>
      </c>
      <c r="E110" s="176" t="s">
        <v>3</v>
      </c>
      <c r="F110" s="170" t="s">
        <v>388</v>
      </c>
      <c r="H110" s="171">
        <v>3.76</v>
      </c>
      <c r="I110" s="172"/>
      <c r="L110" s="169"/>
      <c r="M110" s="173"/>
      <c r="N110" s="174"/>
      <c r="O110" s="174"/>
      <c r="P110" s="174"/>
      <c r="Q110" s="174"/>
      <c r="R110" s="174"/>
      <c r="S110" s="174"/>
      <c r="T110" s="175"/>
      <c r="AT110" s="176" t="s">
        <v>148</v>
      </c>
      <c r="AU110" s="176" t="s">
        <v>82</v>
      </c>
      <c r="AV110" s="13" t="s">
        <v>82</v>
      </c>
      <c r="AW110" s="13" t="s">
        <v>33</v>
      </c>
      <c r="AX110" s="13" t="s">
        <v>80</v>
      </c>
      <c r="AY110" s="176" t="s">
        <v>125</v>
      </c>
    </row>
    <row r="111" spans="1:65" s="2" customFormat="1" ht="16.5" customHeight="1">
      <c r="A111" s="33"/>
      <c r="B111" s="138"/>
      <c r="C111" s="157" t="s">
        <v>160</v>
      </c>
      <c r="D111" s="157" t="s">
        <v>136</v>
      </c>
      <c r="E111" s="158" t="s">
        <v>252</v>
      </c>
      <c r="F111" s="159" t="s">
        <v>138</v>
      </c>
      <c r="G111" s="160" t="s">
        <v>131</v>
      </c>
      <c r="H111" s="161">
        <v>3.76</v>
      </c>
      <c r="I111" s="162"/>
      <c r="J111" s="163">
        <f>ROUND(I111*H111,2)</f>
        <v>0</v>
      </c>
      <c r="K111" s="159" t="s">
        <v>3</v>
      </c>
      <c r="L111" s="164"/>
      <c r="M111" s="165" t="s">
        <v>3</v>
      </c>
      <c r="N111" s="166" t="s">
        <v>43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139</v>
      </c>
      <c r="AT111" s="150" t="s">
        <v>136</v>
      </c>
      <c r="AU111" s="150" t="s">
        <v>82</v>
      </c>
      <c r="AY111" s="18" t="s">
        <v>125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80</v>
      </c>
      <c r="BK111" s="151">
        <f>ROUND(I111*H111,2)</f>
        <v>0</v>
      </c>
      <c r="BL111" s="18" t="s">
        <v>132</v>
      </c>
      <c r="BM111" s="150" t="s">
        <v>389</v>
      </c>
    </row>
    <row r="112" spans="1:47" s="2" customFormat="1" ht="29.25">
      <c r="A112" s="33"/>
      <c r="B112" s="34"/>
      <c r="C112" s="33"/>
      <c r="D112" s="167" t="s">
        <v>141</v>
      </c>
      <c r="E112" s="33"/>
      <c r="F112" s="168" t="s">
        <v>254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141</v>
      </c>
      <c r="AU112" s="18" t="s">
        <v>82</v>
      </c>
    </row>
    <row r="113" spans="2:51" s="13" customFormat="1" ht="12">
      <c r="B113" s="169"/>
      <c r="D113" s="167" t="s">
        <v>148</v>
      </c>
      <c r="E113" s="176" t="s">
        <v>3</v>
      </c>
      <c r="F113" s="170" t="s">
        <v>390</v>
      </c>
      <c r="H113" s="171">
        <v>2.76</v>
      </c>
      <c r="I113" s="172"/>
      <c r="L113" s="169"/>
      <c r="M113" s="173"/>
      <c r="N113" s="174"/>
      <c r="O113" s="174"/>
      <c r="P113" s="174"/>
      <c r="Q113" s="174"/>
      <c r="R113" s="174"/>
      <c r="S113" s="174"/>
      <c r="T113" s="175"/>
      <c r="AT113" s="176" t="s">
        <v>148</v>
      </c>
      <c r="AU113" s="176" t="s">
        <v>82</v>
      </c>
      <c r="AV113" s="13" t="s">
        <v>82</v>
      </c>
      <c r="AW113" s="13" t="s">
        <v>33</v>
      </c>
      <c r="AX113" s="13" t="s">
        <v>72</v>
      </c>
      <c r="AY113" s="176" t="s">
        <v>125</v>
      </c>
    </row>
    <row r="114" spans="2:51" s="13" customFormat="1" ht="12">
      <c r="B114" s="169"/>
      <c r="D114" s="167" t="s">
        <v>148</v>
      </c>
      <c r="E114" s="176" t="s">
        <v>3</v>
      </c>
      <c r="F114" s="170" t="s">
        <v>391</v>
      </c>
      <c r="H114" s="171">
        <v>1</v>
      </c>
      <c r="I114" s="172"/>
      <c r="L114" s="169"/>
      <c r="M114" s="173"/>
      <c r="N114" s="174"/>
      <c r="O114" s="174"/>
      <c r="P114" s="174"/>
      <c r="Q114" s="174"/>
      <c r="R114" s="174"/>
      <c r="S114" s="174"/>
      <c r="T114" s="175"/>
      <c r="AT114" s="176" t="s">
        <v>148</v>
      </c>
      <c r="AU114" s="176" t="s">
        <v>82</v>
      </c>
      <c r="AV114" s="13" t="s">
        <v>82</v>
      </c>
      <c r="AW114" s="13" t="s">
        <v>33</v>
      </c>
      <c r="AX114" s="13" t="s">
        <v>72</v>
      </c>
      <c r="AY114" s="176" t="s">
        <v>125</v>
      </c>
    </row>
    <row r="115" spans="2:51" s="14" customFormat="1" ht="12">
      <c r="B115" s="177"/>
      <c r="D115" s="167" t="s">
        <v>148</v>
      </c>
      <c r="E115" s="178" t="s">
        <v>3</v>
      </c>
      <c r="F115" s="179" t="s">
        <v>238</v>
      </c>
      <c r="H115" s="180">
        <v>3.76</v>
      </c>
      <c r="I115" s="181"/>
      <c r="L115" s="177"/>
      <c r="M115" s="182"/>
      <c r="N115" s="183"/>
      <c r="O115" s="183"/>
      <c r="P115" s="183"/>
      <c r="Q115" s="183"/>
      <c r="R115" s="183"/>
      <c r="S115" s="183"/>
      <c r="T115" s="184"/>
      <c r="AT115" s="178" t="s">
        <v>148</v>
      </c>
      <c r="AU115" s="178" t="s">
        <v>82</v>
      </c>
      <c r="AV115" s="14" t="s">
        <v>132</v>
      </c>
      <c r="AW115" s="14" t="s">
        <v>33</v>
      </c>
      <c r="AX115" s="14" t="s">
        <v>80</v>
      </c>
      <c r="AY115" s="178" t="s">
        <v>125</v>
      </c>
    </row>
    <row r="116" spans="1:65" s="2" customFormat="1" ht="24.2" customHeight="1">
      <c r="A116" s="33"/>
      <c r="B116" s="138"/>
      <c r="C116" s="139" t="s">
        <v>167</v>
      </c>
      <c r="D116" s="139" t="s">
        <v>128</v>
      </c>
      <c r="E116" s="140" t="s">
        <v>144</v>
      </c>
      <c r="F116" s="141" t="s">
        <v>145</v>
      </c>
      <c r="G116" s="142" t="s">
        <v>131</v>
      </c>
      <c r="H116" s="143">
        <v>71.44</v>
      </c>
      <c r="I116" s="144"/>
      <c r="J116" s="145">
        <f>ROUND(I116*H116,2)</f>
        <v>0</v>
      </c>
      <c r="K116" s="141" t="s">
        <v>968</v>
      </c>
      <c r="L116" s="34"/>
      <c r="M116" s="146" t="s">
        <v>3</v>
      </c>
      <c r="N116" s="147" t="s">
        <v>43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132</v>
      </c>
      <c r="AT116" s="150" t="s">
        <v>128</v>
      </c>
      <c r="AU116" s="150" t="s">
        <v>82</v>
      </c>
      <c r="AY116" s="18" t="s">
        <v>125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80</v>
      </c>
      <c r="BK116" s="151">
        <f>ROUND(I116*H116,2)</f>
        <v>0</v>
      </c>
      <c r="BL116" s="18" t="s">
        <v>132</v>
      </c>
      <c r="BM116" s="150" t="s">
        <v>392</v>
      </c>
    </row>
    <row r="117" spans="1:47" s="2" customFormat="1" ht="12">
      <c r="A117" s="33"/>
      <c r="B117" s="34"/>
      <c r="C117" s="33"/>
      <c r="D117" s="152" t="s">
        <v>134</v>
      </c>
      <c r="E117" s="33"/>
      <c r="F117" s="153" t="s">
        <v>147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134</v>
      </c>
      <c r="AU117" s="18" t="s">
        <v>82</v>
      </c>
    </row>
    <row r="118" spans="2:51" s="13" customFormat="1" ht="12">
      <c r="B118" s="169"/>
      <c r="D118" s="167" t="s">
        <v>148</v>
      </c>
      <c r="E118" s="176" t="s">
        <v>3</v>
      </c>
      <c r="F118" s="170" t="s">
        <v>388</v>
      </c>
      <c r="H118" s="171">
        <v>3.76</v>
      </c>
      <c r="I118" s="172"/>
      <c r="L118" s="169"/>
      <c r="M118" s="173"/>
      <c r="N118" s="174"/>
      <c r="O118" s="174"/>
      <c r="P118" s="174"/>
      <c r="Q118" s="174"/>
      <c r="R118" s="174"/>
      <c r="S118" s="174"/>
      <c r="T118" s="175"/>
      <c r="AT118" s="176" t="s">
        <v>148</v>
      </c>
      <c r="AU118" s="176" t="s">
        <v>82</v>
      </c>
      <c r="AV118" s="13" t="s">
        <v>82</v>
      </c>
      <c r="AW118" s="13" t="s">
        <v>33</v>
      </c>
      <c r="AX118" s="13" t="s">
        <v>80</v>
      </c>
      <c r="AY118" s="176" t="s">
        <v>125</v>
      </c>
    </row>
    <row r="119" spans="2:51" s="13" customFormat="1" ht="12">
      <c r="B119" s="169"/>
      <c r="D119" s="167" t="s">
        <v>148</v>
      </c>
      <c r="F119" s="170" t="s">
        <v>393</v>
      </c>
      <c r="H119" s="171">
        <v>71.44</v>
      </c>
      <c r="I119" s="172"/>
      <c r="L119" s="169"/>
      <c r="M119" s="173"/>
      <c r="N119" s="174"/>
      <c r="O119" s="174"/>
      <c r="P119" s="174"/>
      <c r="Q119" s="174"/>
      <c r="R119" s="174"/>
      <c r="S119" s="174"/>
      <c r="T119" s="175"/>
      <c r="AT119" s="176" t="s">
        <v>148</v>
      </c>
      <c r="AU119" s="176" t="s">
        <v>82</v>
      </c>
      <c r="AV119" s="13" t="s">
        <v>82</v>
      </c>
      <c r="AW119" s="13" t="s">
        <v>4</v>
      </c>
      <c r="AX119" s="13" t="s">
        <v>80</v>
      </c>
      <c r="AY119" s="176" t="s">
        <v>125</v>
      </c>
    </row>
    <row r="120" spans="2:63" s="12" customFormat="1" ht="25.9" customHeight="1">
      <c r="B120" s="125"/>
      <c r="D120" s="126" t="s">
        <v>71</v>
      </c>
      <c r="E120" s="127" t="s">
        <v>150</v>
      </c>
      <c r="F120" s="127" t="s">
        <v>151</v>
      </c>
      <c r="I120" s="128"/>
      <c r="J120" s="129">
        <f>BK120</f>
        <v>0</v>
      </c>
      <c r="L120" s="125"/>
      <c r="M120" s="130"/>
      <c r="N120" s="131"/>
      <c r="O120" s="131"/>
      <c r="P120" s="132">
        <f>P121+P170</f>
        <v>0</v>
      </c>
      <c r="Q120" s="131"/>
      <c r="R120" s="132">
        <f>R121+R170</f>
        <v>18.8</v>
      </c>
      <c r="S120" s="131"/>
      <c r="T120" s="133">
        <f>T121+T170</f>
        <v>2.2359999999999998</v>
      </c>
      <c r="AR120" s="126" t="s">
        <v>82</v>
      </c>
      <c r="AT120" s="134" t="s">
        <v>71</v>
      </c>
      <c r="AU120" s="134" t="s">
        <v>72</v>
      </c>
      <c r="AY120" s="126" t="s">
        <v>125</v>
      </c>
      <c r="BK120" s="135">
        <f>BK121+BK170</f>
        <v>0</v>
      </c>
    </row>
    <row r="121" spans="2:63" s="12" customFormat="1" ht="22.9" customHeight="1">
      <c r="B121" s="125"/>
      <c r="D121" s="126" t="s">
        <v>71</v>
      </c>
      <c r="E121" s="136" t="s">
        <v>152</v>
      </c>
      <c r="F121" s="136" t="s">
        <v>153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SUM(P122:P169)</f>
        <v>0</v>
      </c>
      <c r="Q121" s="131"/>
      <c r="R121" s="132">
        <f>SUM(R122:R169)</f>
        <v>18.8</v>
      </c>
      <c r="S121" s="131"/>
      <c r="T121" s="133">
        <f>SUM(T122:T169)</f>
        <v>0</v>
      </c>
      <c r="AR121" s="126" t="s">
        <v>82</v>
      </c>
      <c r="AT121" s="134" t="s">
        <v>71</v>
      </c>
      <c r="AU121" s="134" t="s">
        <v>80</v>
      </c>
      <c r="AY121" s="126" t="s">
        <v>125</v>
      </c>
      <c r="BK121" s="135">
        <f>SUM(BK122:BK169)</f>
        <v>0</v>
      </c>
    </row>
    <row r="122" spans="1:65" s="2" customFormat="1" ht="16.5" customHeight="1">
      <c r="A122" s="33"/>
      <c r="B122" s="138"/>
      <c r="C122" s="139" t="s">
        <v>173</v>
      </c>
      <c r="D122" s="139" t="s">
        <v>128</v>
      </c>
      <c r="E122" s="140" t="s">
        <v>259</v>
      </c>
      <c r="F122" s="141" t="s">
        <v>260</v>
      </c>
      <c r="G122" s="142" t="s">
        <v>156</v>
      </c>
      <c r="H122" s="143">
        <v>2</v>
      </c>
      <c r="I122" s="144"/>
      <c r="J122" s="145">
        <f>ROUND(I122*H122,2)</f>
        <v>0</v>
      </c>
      <c r="K122" s="141" t="s">
        <v>3</v>
      </c>
      <c r="L122" s="34"/>
      <c r="M122" s="146" t="s">
        <v>3</v>
      </c>
      <c r="N122" s="147" t="s">
        <v>43</v>
      </c>
      <c r="O122" s="54"/>
      <c r="P122" s="148">
        <f>O122*H122</f>
        <v>0</v>
      </c>
      <c r="Q122" s="148">
        <v>4.5</v>
      </c>
      <c r="R122" s="148">
        <f>Q122*H122</f>
        <v>9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157</v>
      </c>
      <c r="AT122" s="150" t="s">
        <v>128</v>
      </c>
      <c r="AU122" s="150" t="s">
        <v>82</v>
      </c>
      <c r="AY122" s="18" t="s">
        <v>125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80</v>
      </c>
      <c r="BK122" s="151">
        <f>ROUND(I122*H122,2)</f>
        <v>0</v>
      </c>
      <c r="BL122" s="18" t="s">
        <v>157</v>
      </c>
      <c r="BM122" s="150" t="s">
        <v>394</v>
      </c>
    </row>
    <row r="123" spans="1:47" s="2" customFormat="1" ht="185.25">
      <c r="A123" s="33"/>
      <c r="B123" s="34"/>
      <c r="C123" s="33"/>
      <c r="D123" s="167" t="s">
        <v>141</v>
      </c>
      <c r="E123" s="33"/>
      <c r="F123" s="168" t="s">
        <v>395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141</v>
      </c>
      <c r="AU123" s="18" t="s">
        <v>82</v>
      </c>
    </row>
    <row r="124" spans="1:65" s="2" customFormat="1" ht="16.5" customHeight="1">
      <c r="A124" s="33"/>
      <c r="B124" s="138"/>
      <c r="C124" s="157" t="s">
        <v>139</v>
      </c>
      <c r="D124" s="157" t="s">
        <v>136</v>
      </c>
      <c r="E124" s="158" t="s">
        <v>396</v>
      </c>
      <c r="F124" s="159" t="s">
        <v>397</v>
      </c>
      <c r="G124" s="160" t="s">
        <v>156</v>
      </c>
      <c r="H124" s="161">
        <v>2</v>
      </c>
      <c r="I124" s="162"/>
      <c r="J124" s="163">
        <f>ROUND(I124*H124,2)</f>
        <v>0</v>
      </c>
      <c r="K124" s="159" t="s">
        <v>3</v>
      </c>
      <c r="L124" s="164"/>
      <c r="M124" s="165" t="s">
        <v>3</v>
      </c>
      <c r="N124" s="166" t="s">
        <v>43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164</v>
      </c>
      <c r="AT124" s="150" t="s">
        <v>136</v>
      </c>
      <c r="AU124" s="150" t="s">
        <v>82</v>
      </c>
      <c r="AY124" s="18" t="s">
        <v>125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80</v>
      </c>
      <c r="BK124" s="151">
        <f>ROUND(I124*H124,2)</f>
        <v>0</v>
      </c>
      <c r="BL124" s="18" t="s">
        <v>157</v>
      </c>
      <c r="BM124" s="150" t="s">
        <v>398</v>
      </c>
    </row>
    <row r="125" spans="1:47" s="2" customFormat="1" ht="29.25">
      <c r="A125" s="33"/>
      <c r="B125" s="34"/>
      <c r="C125" s="33"/>
      <c r="D125" s="167" t="s">
        <v>141</v>
      </c>
      <c r="E125" s="33"/>
      <c r="F125" s="168" t="s">
        <v>399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141</v>
      </c>
      <c r="AU125" s="18" t="s">
        <v>82</v>
      </c>
    </row>
    <row r="126" spans="1:65" s="2" customFormat="1" ht="16.5" customHeight="1">
      <c r="A126" s="33"/>
      <c r="B126" s="138"/>
      <c r="C126" s="139" t="s">
        <v>183</v>
      </c>
      <c r="D126" s="139" t="s">
        <v>128</v>
      </c>
      <c r="E126" s="140" t="s">
        <v>263</v>
      </c>
      <c r="F126" s="141" t="s">
        <v>400</v>
      </c>
      <c r="G126" s="142" t="s">
        <v>156</v>
      </c>
      <c r="H126" s="143">
        <v>2</v>
      </c>
      <c r="I126" s="144"/>
      <c r="J126" s="145">
        <f>ROUND(I126*H126,2)</f>
        <v>0</v>
      </c>
      <c r="K126" s="141" t="s">
        <v>3</v>
      </c>
      <c r="L126" s="34"/>
      <c r="M126" s="146" t="s">
        <v>3</v>
      </c>
      <c r="N126" s="147" t="s">
        <v>43</v>
      </c>
      <c r="O126" s="54"/>
      <c r="P126" s="148">
        <f>O126*H126</f>
        <v>0</v>
      </c>
      <c r="Q126" s="148">
        <v>4.5</v>
      </c>
      <c r="R126" s="148">
        <f>Q126*H126</f>
        <v>9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157</v>
      </c>
      <c r="AT126" s="150" t="s">
        <v>128</v>
      </c>
      <c r="AU126" s="150" t="s">
        <v>82</v>
      </c>
      <c r="AY126" s="18" t="s">
        <v>125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80</v>
      </c>
      <c r="BK126" s="151">
        <f>ROUND(I126*H126,2)</f>
        <v>0</v>
      </c>
      <c r="BL126" s="18" t="s">
        <v>157</v>
      </c>
      <c r="BM126" s="150" t="s">
        <v>401</v>
      </c>
    </row>
    <row r="127" spans="1:47" s="2" customFormat="1" ht="273">
      <c r="A127" s="33"/>
      <c r="B127" s="34"/>
      <c r="C127" s="33"/>
      <c r="D127" s="167" t="s">
        <v>141</v>
      </c>
      <c r="E127" s="33"/>
      <c r="F127" s="168" t="s">
        <v>402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141</v>
      </c>
      <c r="AU127" s="18" t="s">
        <v>82</v>
      </c>
    </row>
    <row r="128" spans="1:65" s="2" customFormat="1" ht="16.5" customHeight="1">
      <c r="A128" s="33"/>
      <c r="B128" s="138"/>
      <c r="C128" s="157" t="s">
        <v>188</v>
      </c>
      <c r="D128" s="157" t="s">
        <v>136</v>
      </c>
      <c r="E128" s="158" t="s">
        <v>403</v>
      </c>
      <c r="F128" s="159" t="s">
        <v>404</v>
      </c>
      <c r="G128" s="160" t="s">
        <v>163</v>
      </c>
      <c r="H128" s="161">
        <v>1360</v>
      </c>
      <c r="I128" s="162"/>
      <c r="J128" s="163">
        <f>ROUND(I128*H128,2)</f>
        <v>0</v>
      </c>
      <c r="K128" s="159" t="s">
        <v>3</v>
      </c>
      <c r="L128" s="164"/>
      <c r="M128" s="165" t="s">
        <v>3</v>
      </c>
      <c r="N128" s="166" t="s">
        <v>43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164</v>
      </c>
      <c r="AT128" s="150" t="s">
        <v>136</v>
      </c>
      <c r="AU128" s="150" t="s">
        <v>82</v>
      </c>
      <c r="AY128" s="18" t="s">
        <v>125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80</v>
      </c>
      <c r="BK128" s="151">
        <f>ROUND(I128*H128,2)</f>
        <v>0</v>
      </c>
      <c r="BL128" s="18" t="s">
        <v>157</v>
      </c>
      <c r="BM128" s="150" t="s">
        <v>405</v>
      </c>
    </row>
    <row r="129" spans="1:47" s="2" customFormat="1" ht="156">
      <c r="A129" s="33"/>
      <c r="B129" s="34"/>
      <c r="C129" s="33"/>
      <c r="D129" s="167" t="s">
        <v>141</v>
      </c>
      <c r="E129" s="33"/>
      <c r="F129" s="168" t="s">
        <v>406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141</v>
      </c>
      <c r="AU129" s="18" t="s">
        <v>82</v>
      </c>
    </row>
    <row r="130" spans="2:51" s="13" customFormat="1" ht="12">
      <c r="B130" s="169"/>
      <c r="D130" s="167" t="s">
        <v>148</v>
      </c>
      <c r="E130" s="176" t="s">
        <v>3</v>
      </c>
      <c r="F130" s="170" t="s">
        <v>407</v>
      </c>
      <c r="H130" s="171">
        <v>1360</v>
      </c>
      <c r="I130" s="172"/>
      <c r="L130" s="169"/>
      <c r="M130" s="173"/>
      <c r="N130" s="174"/>
      <c r="O130" s="174"/>
      <c r="P130" s="174"/>
      <c r="Q130" s="174"/>
      <c r="R130" s="174"/>
      <c r="S130" s="174"/>
      <c r="T130" s="175"/>
      <c r="AT130" s="176" t="s">
        <v>148</v>
      </c>
      <c r="AU130" s="176" t="s">
        <v>82</v>
      </c>
      <c r="AV130" s="13" t="s">
        <v>82</v>
      </c>
      <c r="AW130" s="13" t="s">
        <v>33</v>
      </c>
      <c r="AX130" s="13" t="s">
        <v>80</v>
      </c>
      <c r="AY130" s="176" t="s">
        <v>125</v>
      </c>
    </row>
    <row r="131" spans="1:65" s="2" customFormat="1" ht="16.5" customHeight="1">
      <c r="A131" s="33"/>
      <c r="B131" s="138"/>
      <c r="C131" s="157" t="s">
        <v>193</v>
      </c>
      <c r="D131" s="157" t="s">
        <v>136</v>
      </c>
      <c r="E131" s="158" t="s">
        <v>408</v>
      </c>
      <c r="F131" s="159" t="s">
        <v>409</v>
      </c>
      <c r="G131" s="160" t="s">
        <v>156</v>
      </c>
      <c r="H131" s="161">
        <v>2</v>
      </c>
      <c r="I131" s="162"/>
      <c r="J131" s="163">
        <f>ROUND(I131*H131,2)</f>
        <v>0</v>
      </c>
      <c r="K131" s="159" t="s">
        <v>3</v>
      </c>
      <c r="L131" s="164"/>
      <c r="M131" s="165" t="s">
        <v>3</v>
      </c>
      <c r="N131" s="166" t="s">
        <v>43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164</v>
      </c>
      <c r="AT131" s="150" t="s">
        <v>136</v>
      </c>
      <c r="AU131" s="150" t="s">
        <v>82</v>
      </c>
      <c r="AY131" s="18" t="s">
        <v>125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80</v>
      </c>
      <c r="BK131" s="151">
        <f>ROUND(I131*H131,2)</f>
        <v>0</v>
      </c>
      <c r="BL131" s="18" t="s">
        <v>157</v>
      </c>
      <c r="BM131" s="150" t="s">
        <v>410</v>
      </c>
    </row>
    <row r="132" spans="1:47" s="2" customFormat="1" ht="117">
      <c r="A132" s="33"/>
      <c r="B132" s="34"/>
      <c r="C132" s="33"/>
      <c r="D132" s="167" t="s">
        <v>141</v>
      </c>
      <c r="E132" s="33"/>
      <c r="F132" s="168" t="s">
        <v>411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141</v>
      </c>
      <c r="AU132" s="18" t="s">
        <v>82</v>
      </c>
    </row>
    <row r="133" spans="1:65" s="2" customFormat="1" ht="16.5" customHeight="1">
      <c r="A133" s="33"/>
      <c r="B133" s="138"/>
      <c r="C133" s="157" t="s">
        <v>198</v>
      </c>
      <c r="D133" s="157" t="s">
        <v>136</v>
      </c>
      <c r="E133" s="158" t="s">
        <v>412</v>
      </c>
      <c r="F133" s="159" t="s">
        <v>413</v>
      </c>
      <c r="G133" s="160" t="s">
        <v>156</v>
      </c>
      <c r="H133" s="161">
        <v>2</v>
      </c>
      <c r="I133" s="162"/>
      <c r="J133" s="163">
        <f>ROUND(I133*H133,2)</f>
        <v>0</v>
      </c>
      <c r="K133" s="159" t="s">
        <v>3</v>
      </c>
      <c r="L133" s="164"/>
      <c r="M133" s="165" t="s">
        <v>3</v>
      </c>
      <c r="N133" s="166" t="s">
        <v>43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164</v>
      </c>
      <c r="AT133" s="150" t="s">
        <v>136</v>
      </c>
      <c r="AU133" s="150" t="s">
        <v>82</v>
      </c>
      <c r="AY133" s="18" t="s">
        <v>125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80</v>
      </c>
      <c r="BK133" s="151">
        <f>ROUND(I133*H133,2)</f>
        <v>0</v>
      </c>
      <c r="BL133" s="18" t="s">
        <v>157</v>
      </c>
      <c r="BM133" s="150" t="s">
        <v>414</v>
      </c>
    </row>
    <row r="134" spans="1:47" s="2" customFormat="1" ht="68.25">
      <c r="A134" s="33"/>
      <c r="B134" s="34"/>
      <c r="C134" s="33"/>
      <c r="D134" s="167" t="s">
        <v>141</v>
      </c>
      <c r="E134" s="33"/>
      <c r="F134" s="168" t="s">
        <v>415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141</v>
      </c>
      <c r="AU134" s="18" t="s">
        <v>82</v>
      </c>
    </row>
    <row r="135" spans="1:65" s="2" customFormat="1" ht="16.5" customHeight="1">
      <c r="A135" s="33"/>
      <c r="B135" s="138"/>
      <c r="C135" s="157" t="s">
        <v>203</v>
      </c>
      <c r="D135" s="157" t="s">
        <v>136</v>
      </c>
      <c r="E135" s="158" t="s">
        <v>416</v>
      </c>
      <c r="F135" s="159" t="s">
        <v>417</v>
      </c>
      <c r="G135" s="160" t="s">
        <v>418</v>
      </c>
      <c r="H135" s="161">
        <v>2</v>
      </c>
      <c r="I135" s="162"/>
      <c r="J135" s="163">
        <f>ROUND(I135*H135,2)</f>
        <v>0</v>
      </c>
      <c r="K135" s="159" t="s">
        <v>3</v>
      </c>
      <c r="L135" s="164"/>
      <c r="M135" s="165" t="s">
        <v>3</v>
      </c>
      <c r="N135" s="166" t="s">
        <v>43</v>
      </c>
      <c r="O135" s="54"/>
      <c r="P135" s="148">
        <f>O135*H135</f>
        <v>0</v>
      </c>
      <c r="Q135" s="148">
        <v>0.3</v>
      </c>
      <c r="R135" s="148">
        <f>Q135*H135</f>
        <v>0.6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164</v>
      </c>
      <c r="AT135" s="150" t="s">
        <v>136</v>
      </c>
      <c r="AU135" s="150" t="s">
        <v>82</v>
      </c>
      <c r="AY135" s="18" t="s">
        <v>125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80</v>
      </c>
      <c r="BK135" s="151">
        <f>ROUND(I135*H135,2)</f>
        <v>0</v>
      </c>
      <c r="BL135" s="18" t="s">
        <v>157</v>
      </c>
      <c r="BM135" s="150" t="s">
        <v>419</v>
      </c>
    </row>
    <row r="136" spans="1:47" s="2" customFormat="1" ht="117">
      <c r="A136" s="33"/>
      <c r="B136" s="34"/>
      <c r="C136" s="33"/>
      <c r="D136" s="167" t="s">
        <v>141</v>
      </c>
      <c r="E136" s="33"/>
      <c r="F136" s="168" t="s">
        <v>420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141</v>
      </c>
      <c r="AU136" s="18" t="s">
        <v>82</v>
      </c>
    </row>
    <row r="137" spans="1:65" s="2" customFormat="1" ht="16.5" customHeight="1">
      <c r="A137" s="33"/>
      <c r="B137" s="138"/>
      <c r="C137" s="157" t="s">
        <v>208</v>
      </c>
      <c r="D137" s="157" t="s">
        <v>136</v>
      </c>
      <c r="E137" s="158" t="s">
        <v>421</v>
      </c>
      <c r="F137" s="159" t="s">
        <v>422</v>
      </c>
      <c r="G137" s="160" t="s">
        <v>418</v>
      </c>
      <c r="H137" s="161">
        <v>2</v>
      </c>
      <c r="I137" s="162"/>
      <c r="J137" s="163">
        <f>ROUND(I137*H137,2)</f>
        <v>0</v>
      </c>
      <c r="K137" s="159" t="s">
        <v>3</v>
      </c>
      <c r="L137" s="164"/>
      <c r="M137" s="165" t="s">
        <v>3</v>
      </c>
      <c r="N137" s="166" t="s">
        <v>43</v>
      </c>
      <c r="O137" s="54"/>
      <c r="P137" s="148">
        <f>O137*H137</f>
        <v>0</v>
      </c>
      <c r="Q137" s="148">
        <v>0.1</v>
      </c>
      <c r="R137" s="148">
        <f>Q137*H137</f>
        <v>0.2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164</v>
      </c>
      <c r="AT137" s="150" t="s">
        <v>136</v>
      </c>
      <c r="AU137" s="150" t="s">
        <v>82</v>
      </c>
      <c r="AY137" s="18" t="s">
        <v>125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80</v>
      </c>
      <c r="BK137" s="151">
        <f>ROUND(I137*H137,2)</f>
        <v>0</v>
      </c>
      <c r="BL137" s="18" t="s">
        <v>157</v>
      </c>
      <c r="BM137" s="150" t="s">
        <v>423</v>
      </c>
    </row>
    <row r="138" spans="1:47" s="2" customFormat="1" ht="273">
      <c r="A138" s="33"/>
      <c r="B138" s="34"/>
      <c r="C138" s="33"/>
      <c r="D138" s="167" t="s">
        <v>141</v>
      </c>
      <c r="E138" s="33"/>
      <c r="F138" s="168" t="s">
        <v>424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141</v>
      </c>
      <c r="AU138" s="18" t="s">
        <v>82</v>
      </c>
    </row>
    <row r="139" spans="1:65" s="2" customFormat="1" ht="16.5" customHeight="1">
      <c r="A139" s="33"/>
      <c r="B139" s="138"/>
      <c r="C139" s="157" t="s">
        <v>9</v>
      </c>
      <c r="D139" s="157" t="s">
        <v>136</v>
      </c>
      <c r="E139" s="158" t="s">
        <v>425</v>
      </c>
      <c r="F139" s="159" t="s">
        <v>426</v>
      </c>
      <c r="G139" s="160" t="s">
        <v>163</v>
      </c>
      <c r="H139" s="161">
        <v>22</v>
      </c>
      <c r="I139" s="162"/>
      <c r="J139" s="163">
        <f>ROUND(I139*H139,2)</f>
        <v>0</v>
      </c>
      <c r="K139" s="159" t="s">
        <v>3</v>
      </c>
      <c r="L139" s="164"/>
      <c r="M139" s="165" t="s">
        <v>3</v>
      </c>
      <c r="N139" s="166" t="s">
        <v>43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164</v>
      </c>
      <c r="AT139" s="150" t="s">
        <v>136</v>
      </c>
      <c r="AU139" s="150" t="s">
        <v>82</v>
      </c>
      <c r="AY139" s="18" t="s">
        <v>125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80</v>
      </c>
      <c r="BK139" s="151">
        <f>ROUND(I139*H139,2)</f>
        <v>0</v>
      </c>
      <c r="BL139" s="18" t="s">
        <v>157</v>
      </c>
      <c r="BM139" s="150" t="s">
        <v>427</v>
      </c>
    </row>
    <row r="140" spans="1:47" s="2" customFormat="1" ht="29.25">
      <c r="A140" s="33"/>
      <c r="B140" s="34"/>
      <c r="C140" s="33"/>
      <c r="D140" s="167" t="s">
        <v>141</v>
      </c>
      <c r="E140" s="33"/>
      <c r="F140" s="168" t="s">
        <v>428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141</v>
      </c>
      <c r="AU140" s="18" t="s">
        <v>82</v>
      </c>
    </row>
    <row r="141" spans="2:51" s="13" customFormat="1" ht="12">
      <c r="B141" s="169"/>
      <c r="D141" s="167" t="s">
        <v>148</v>
      </c>
      <c r="E141" s="176" t="s">
        <v>3</v>
      </c>
      <c r="F141" s="170" t="s">
        <v>429</v>
      </c>
      <c r="H141" s="171">
        <v>22</v>
      </c>
      <c r="I141" s="172"/>
      <c r="L141" s="169"/>
      <c r="M141" s="173"/>
      <c r="N141" s="174"/>
      <c r="O141" s="174"/>
      <c r="P141" s="174"/>
      <c r="Q141" s="174"/>
      <c r="R141" s="174"/>
      <c r="S141" s="174"/>
      <c r="T141" s="175"/>
      <c r="AT141" s="176" t="s">
        <v>148</v>
      </c>
      <c r="AU141" s="176" t="s">
        <v>82</v>
      </c>
      <c r="AV141" s="13" t="s">
        <v>82</v>
      </c>
      <c r="AW141" s="13" t="s">
        <v>33</v>
      </c>
      <c r="AX141" s="13" t="s">
        <v>80</v>
      </c>
      <c r="AY141" s="176" t="s">
        <v>125</v>
      </c>
    </row>
    <row r="142" spans="1:65" s="2" customFormat="1" ht="16.5" customHeight="1">
      <c r="A142" s="33"/>
      <c r="B142" s="138"/>
      <c r="C142" s="157" t="s">
        <v>157</v>
      </c>
      <c r="D142" s="157" t="s">
        <v>136</v>
      </c>
      <c r="E142" s="158" t="s">
        <v>430</v>
      </c>
      <c r="F142" s="159" t="s">
        <v>431</v>
      </c>
      <c r="G142" s="160" t="s">
        <v>163</v>
      </c>
      <c r="H142" s="161">
        <v>5</v>
      </c>
      <c r="I142" s="162"/>
      <c r="J142" s="163">
        <f>ROUND(I142*H142,2)</f>
        <v>0</v>
      </c>
      <c r="K142" s="159" t="s">
        <v>3</v>
      </c>
      <c r="L142" s="164"/>
      <c r="M142" s="165" t="s">
        <v>3</v>
      </c>
      <c r="N142" s="166" t="s">
        <v>43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164</v>
      </c>
      <c r="AT142" s="150" t="s">
        <v>136</v>
      </c>
      <c r="AU142" s="150" t="s">
        <v>82</v>
      </c>
      <c r="AY142" s="18" t="s">
        <v>125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80</v>
      </c>
      <c r="BK142" s="151">
        <f>ROUND(I142*H142,2)</f>
        <v>0</v>
      </c>
      <c r="BL142" s="18" t="s">
        <v>157</v>
      </c>
      <c r="BM142" s="150" t="s">
        <v>432</v>
      </c>
    </row>
    <row r="143" spans="1:47" s="2" customFormat="1" ht="19.5">
      <c r="A143" s="33"/>
      <c r="B143" s="34"/>
      <c r="C143" s="33"/>
      <c r="D143" s="167" t="s">
        <v>141</v>
      </c>
      <c r="E143" s="33"/>
      <c r="F143" s="168" t="s">
        <v>433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141</v>
      </c>
      <c r="AU143" s="18" t="s">
        <v>82</v>
      </c>
    </row>
    <row r="144" spans="2:51" s="13" customFormat="1" ht="12">
      <c r="B144" s="169"/>
      <c r="D144" s="167" t="s">
        <v>148</v>
      </c>
      <c r="E144" s="176" t="s">
        <v>3</v>
      </c>
      <c r="F144" s="170" t="s">
        <v>434</v>
      </c>
      <c r="H144" s="171">
        <v>5</v>
      </c>
      <c r="I144" s="172"/>
      <c r="L144" s="169"/>
      <c r="M144" s="173"/>
      <c r="N144" s="174"/>
      <c r="O144" s="174"/>
      <c r="P144" s="174"/>
      <c r="Q144" s="174"/>
      <c r="R144" s="174"/>
      <c r="S144" s="174"/>
      <c r="T144" s="175"/>
      <c r="AT144" s="176" t="s">
        <v>148</v>
      </c>
      <c r="AU144" s="176" t="s">
        <v>82</v>
      </c>
      <c r="AV144" s="13" t="s">
        <v>82</v>
      </c>
      <c r="AW144" s="13" t="s">
        <v>33</v>
      </c>
      <c r="AX144" s="13" t="s">
        <v>80</v>
      </c>
      <c r="AY144" s="176" t="s">
        <v>125</v>
      </c>
    </row>
    <row r="145" spans="1:65" s="2" customFormat="1" ht="16.5" customHeight="1">
      <c r="A145" s="33"/>
      <c r="B145" s="138"/>
      <c r="C145" s="157" t="s">
        <v>224</v>
      </c>
      <c r="D145" s="157" t="s">
        <v>136</v>
      </c>
      <c r="E145" s="158" t="s">
        <v>435</v>
      </c>
      <c r="F145" s="159" t="s">
        <v>436</v>
      </c>
      <c r="G145" s="160" t="s">
        <v>163</v>
      </c>
      <c r="H145" s="161">
        <v>40</v>
      </c>
      <c r="I145" s="162"/>
      <c r="J145" s="163">
        <f>ROUND(I145*H145,2)</f>
        <v>0</v>
      </c>
      <c r="K145" s="159" t="s">
        <v>3</v>
      </c>
      <c r="L145" s="164"/>
      <c r="M145" s="165" t="s">
        <v>3</v>
      </c>
      <c r="N145" s="166" t="s">
        <v>43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164</v>
      </c>
      <c r="AT145" s="150" t="s">
        <v>136</v>
      </c>
      <c r="AU145" s="150" t="s">
        <v>82</v>
      </c>
      <c r="AY145" s="18" t="s">
        <v>125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80</v>
      </c>
      <c r="BK145" s="151">
        <f>ROUND(I145*H145,2)</f>
        <v>0</v>
      </c>
      <c r="BL145" s="18" t="s">
        <v>157</v>
      </c>
      <c r="BM145" s="150" t="s">
        <v>437</v>
      </c>
    </row>
    <row r="146" spans="1:47" s="2" customFormat="1" ht="78">
      <c r="A146" s="33"/>
      <c r="B146" s="34"/>
      <c r="C146" s="33"/>
      <c r="D146" s="167" t="s">
        <v>141</v>
      </c>
      <c r="E146" s="33"/>
      <c r="F146" s="168" t="s">
        <v>438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141</v>
      </c>
      <c r="AU146" s="18" t="s">
        <v>82</v>
      </c>
    </row>
    <row r="147" spans="2:51" s="13" customFormat="1" ht="12">
      <c r="B147" s="169"/>
      <c r="D147" s="167" t="s">
        <v>148</v>
      </c>
      <c r="E147" s="176" t="s">
        <v>3</v>
      </c>
      <c r="F147" s="170" t="s">
        <v>439</v>
      </c>
      <c r="H147" s="171">
        <v>40</v>
      </c>
      <c r="I147" s="172"/>
      <c r="L147" s="169"/>
      <c r="M147" s="173"/>
      <c r="N147" s="174"/>
      <c r="O147" s="174"/>
      <c r="P147" s="174"/>
      <c r="Q147" s="174"/>
      <c r="R147" s="174"/>
      <c r="S147" s="174"/>
      <c r="T147" s="175"/>
      <c r="AT147" s="176" t="s">
        <v>148</v>
      </c>
      <c r="AU147" s="176" t="s">
        <v>82</v>
      </c>
      <c r="AV147" s="13" t="s">
        <v>82</v>
      </c>
      <c r="AW147" s="13" t="s">
        <v>33</v>
      </c>
      <c r="AX147" s="13" t="s">
        <v>80</v>
      </c>
      <c r="AY147" s="176" t="s">
        <v>125</v>
      </c>
    </row>
    <row r="148" spans="1:65" s="2" customFormat="1" ht="16.5" customHeight="1">
      <c r="A148" s="33"/>
      <c r="B148" s="138"/>
      <c r="C148" s="157" t="s">
        <v>229</v>
      </c>
      <c r="D148" s="157" t="s">
        <v>136</v>
      </c>
      <c r="E148" s="158" t="s">
        <v>440</v>
      </c>
      <c r="F148" s="159" t="s">
        <v>441</v>
      </c>
      <c r="G148" s="160" t="s">
        <v>156</v>
      </c>
      <c r="H148" s="161">
        <v>2</v>
      </c>
      <c r="I148" s="162"/>
      <c r="J148" s="163">
        <f>ROUND(I148*H148,2)</f>
        <v>0</v>
      </c>
      <c r="K148" s="159" t="s">
        <v>3</v>
      </c>
      <c r="L148" s="164"/>
      <c r="M148" s="165" t="s">
        <v>3</v>
      </c>
      <c r="N148" s="166" t="s">
        <v>43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164</v>
      </c>
      <c r="AT148" s="150" t="s">
        <v>136</v>
      </c>
      <c r="AU148" s="150" t="s">
        <v>82</v>
      </c>
      <c r="AY148" s="18" t="s">
        <v>125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80</v>
      </c>
      <c r="BK148" s="151">
        <f>ROUND(I148*H148,2)</f>
        <v>0</v>
      </c>
      <c r="BL148" s="18" t="s">
        <v>157</v>
      </c>
      <c r="BM148" s="150" t="s">
        <v>442</v>
      </c>
    </row>
    <row r="149" spans="1:47" s="2" customFormat="1" ht="282.75">
      <c r="A149" s="33"/>
      <c r="B149" s="34"/>
      <c r="C149" s="33"/>
      <c r="D149" s="167" t="s">
        <v>141</v>
      </c>
      <c r="E149" s="33"/>
      <c r="F149" s="168" t="s">
        <v>443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141</v>
      </c>
      <c r="AU149" s="18" t="s">
        <v>82</v>
      </c>
    </row>
    <row r="150" spans="1:65" s="2" customFormat="1" ht="16.5" customHeight="1">
      <c r="A150" s="33"/>
      <c r="B150" s="138"/>
      <c r="C150" s="157" t="s">
        <v>242</v>
      </c>
      <c r="D150" s="157" t="s">
        <v>136</v>
      </c>
      <c r="E150" s="158" t="s">
        <v>444</v>
      </c>
      <c r="F150" s="159" t="s">
        <v>445</v>
      </c>
      <c r="G150" s="160" t="s">
        <v>163</v>
      </c>
      <c r="H150" s="161">
        <v>50</v>
      </c>
      <c r="I150" s="162"/>
      <c r="J150" s="163">
        <f>ROUND(I150*H150,2)</f>
        <v>0</v>
      </c>
      <c r="K150" s="159" t="s">
        <v>3</v>
      </c>
      <c r="L150" s="164"/>
      <c r="M150" s="165" t="s">
        <v>3</v>
      </c>
      <c r="N150" s="166" t="s">
        <v>43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164</v>
      </c>
      <c r="AT150" s="150" t="s">
        <v>136</v>
      </c>
      <c r="AU150" s="150" t="s">
        <v>82</v>
      </c>
      <c r="AY150" s="18" t="s">
        <v>125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80</v>
      </c>
      <c r="BK150" s="151">
        <f>ROUND(I150*H150,2)</f>
        <v>0</v>
      </c>
      <c r="BL150" s="18" t="s">
        <v>157</v>
      </c>
      <c r="BM150" s="150" t="s">
        <v>446</v>
      </c>
    </row>
    <row r="151" spans="1:47" s="2" customFormat="1" ht="48.75">
      <c r="A151" s="33"/>
      <c r="B151" s="34"/>
      <c r="C151" s="33"/>
      <c r="D151" s="167" t="s">
        <v>141</v>
      </c>
      <c r="E151" s="33"/>
      <c r="F151" s="168" t="s">
        <v>447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141</v>
      </c>
      <c r="AU151" s="18" t="s">
        <v>82</v>
      </c>
    </row>
    <row r="152" spans="2:51" s="13" customFormat="1" ht="12">
      <c r="B152" s="169"/>
      <c r="D152" s="167" t="s">
        <v>148</v>
      </c>
      <c r="E152" s="176" t="s">
        <v>3</v>
      </c>
      <c r="F152" s="170" t="s">
        <v>448</v>
      </c>
      <c r="H152" s="171">
        <v>50</v>
      </c>
      <c r="I152" s="172"/>
      <c r="L152" s="169"/>
      <c r="M152" s="173"/>
      <c r="N152" s="174"/>
      <c r="O152" s="174"/>
      <c r="P152" s="174"/>
      <c r="Q152" s="174"/>
      <c r="R152" s="174"/>
      <c r="S152" s="174"/>
      <c r="T152" s="175"/>
      <c r="AT152" s="176" t="s">
        <v>148</v>
      </c>
      <c r="AU152" s="176" t="s">
        <v>82</v>
      </c>
      <c r="AV152" s="13" t="s">
        <v>82</v>
      </c>
      <c r="AW152" s="13" t="s">
        <v>33</v>
      </c>
      <c r="AX152" s="13" t="s">
        <v>80</v>
      </c>
      <c r="AY152" s="176" t="s">
        <v>125</v>
      </c>
    </row>
    <row r="153" spans="1:65" s="2" customFormat="1" ht="16.5" customHeight="1">
      <c r="A153" s="33"/>
      <c r="B153" s="138"/>
      <c r="C153" s="157" t="s">
        <v>340</v>
      </c>
      <c r="D153" s="157" t="s">
        <v>136</v>
      </c>
      <c r="E153" s="158" t="s">
        <v>449</v>
      </c>
      <c r="F153" s="159" t="s">
        <v>450</v>
      </c>
      <c r="G153" s="160" t="s">
        <v>418</v>
      </c>
      <c r="H153" s="161">
        <v>2</v>
      </c>
      <c r="I153" s="162"/>
      <c r="J153" s="163">
        <f>ROUND(I153*H153,2)</f>
        <v>0</v>
      </c>
      <c r="K153" s="159" t="s">
        <v>3</v>
      </c>
      <c r="L153" s="164"/>
      <c r="M153" s="165" t="s">
        <v>3</v>
      </c>
      <c r="N153" s="166" t="s">
        <v>43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164</v>
      </c>
      <c r="AT153" s="150" t="s">
        <v>136</v>
      </c>
      <c r="AU153" s="150" t="s">
        <v>82</v>
      </c>
      <c r="AY153" s="18" t="s">
        <v>125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80</v>
      </c>
      <c r="BK153" s="151">
        <f>ROUND(I153*H153,2)</f>
        <v>0</v>
      </c>
      <c r="BL153" s="18" t="s">
        <v>157</v>
      </c>
      <c r="BM153" s="150" t="s">
        <v>451</v>
      </c>
    </row>
    <row r="154" spans="1:47" s="2" customFormat="1" ht="58.5">
      <c r="A154" s="33"/>
      <c r="B154" s="34"/>
      <c r="C154" s="33"/>
      <c r="D154" s="167" t="s">
        <v>141</v>
      </c>
      <c r="E154" s="33"/>
      <c r="F154" s="168" t="s">
        <v>452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141</v>
      </c>
      <c r="AU154" s="18" t="s">
        <v>82</v>
      </c>
    </row>
    <row r="155" spans="1:65" s="2" customFormat="1" ht="16.5" customHeight="1">
      <c r="A155" s="33"/>
      <c r="B155" s="138"/>
      <c r="C155" s="157" t="s">
        <v>8</v>
      </c>
      <c r="D155" s="157" t="s">
        <v>136</v>
      </c>
      <c r="E155" s="158" t="s">
        <v>453</v>
      </c>
      <c r="F155" s="159" t="s">
        <v>454</v>
      </c>
      <c r="G155" s="160" t="s">
        <v>163</v>
      </c>
      <c r="H155" s="161">
        <v>50</v>
      </c>
      <c r="I155" s="162"/>
      <c r="J155" s="163">
        <f>ROUND(I155*H155,2)</f>
        <v>0</v>
      </c>
      <c r="K155" s="159" t="s">
        <v>3</v>
      </c>
      <c r="L155" s="164"/>
      <c r="M155" s="165" t="s">
        <v>3</v>
      </c>
      <c r="N155" s="166" t="s">
        <v>43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164</v>
      </c>
      <c r="AT155" s="150" t="s">
        <v>136</v>
      </c>
      <c r="AU155" s="150" t="s">
        <v>82</v>
      </c>
      <c r="AY155" s="18" t="s">
        <v>125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80</v>
      </c>
      <c r="BK155" s="151">
        <f>ROUND(I155*H155,2)</f>
        <v>0</v>
      </c>
      <c r="BL155" s="18" t="s">
        <v>157</v>
      </c>
      <c r="BM155" s="150" t="s">
        <v>455</v>
      </c>
    </row>
    <row r="156" spans="1:47" s="2" customFormat="1" ht="87.75">
      <c r="A156" s="33"/>
      <c r="B156" s="34"/>
      <c r="C156" s="33"/>
      <c r="D156" s="167" t="s">
        <v>141</v>
      </c>
      <c r="E156" s="33"/>
      <c r="F156" s="168" t="s">
        <v>456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141</v>
      </c>
      <c r="AU156" s="18" t="s">
        <v>82</v>
      </c>
    </row>
    <row r="157" spans="2:51" s="13" customFormat="1" ht="12">
      <c r="B157" s="169"/>
      <c r="D157" s="167" t="s">
        <v>148</v>
      </c>
      <c r="E157" s="176" t="s">
        <v>3</v>
      </c>
      <c r="F157" s="170" t="s">
        <v>448</v>
      </c>
      <c r="H157" s="171">
        <v>50</v>
      </c>
      <c r="I157" s="172"/>
      <c r="L157" s="169"/>
      <c r="M157" s="173"/>
      <c r="N157" s="174"/>
      <c r="O157" s="174"/>
      <c r="P157" s="174"/>
      <c r="Q157" s="174"/>
      <c r="R157" s="174"/>
      <c r="S157" s="174"/>
      <c r="T157" s="175"/>
      <c r="AT157" s="176" t="s">
        <v>148</v>
      </c>
      <c r="AU157" s="176" t="s">
        <v>82</v>
      </c>
      <c r="AV157" s="13" t="s">
        <v>82</v>
      </c>
      <c r="AW157" s="13" t="s">
        <v>33</v>
      </c>
      <c r="AX157" s="13" t="s">
        <v>80</v>
      </c>
      <c r="AY157" s="176" t="s">
        <v>125</v>
      </c>
    </row>
    <row r="158" spans="1:65" s="2" customFormat="1" ht="16.5" customHeight="1">
      <c r="A158" s="33"/>
      <c r="B158" s="138"/>
      <c r="C158" s="157" t="s">
        <v>346</v>
      </c>
      <c r="D158" s="157" t="s">
        <v>136</v>
      </c>
      <c r="E158" s="158" t="s">
        <v>457</v>
      </c>
      <c r="F158" s="159" t="s">
        <v>458</v>
      </c>
      <c r="G158" s="160" t="s">
        <v>156</v>
      </c>
      <c r="H158" s="161">
        <v>2</v>
      </c>
      <c r="I158" s="162"/>
      <c r="J158" s="163">
        <f>ROUND(I158*H158,2)</f>
        <v>0</v>
      </c>
      <c r="K158" s="159" t="s">
        <v>3</v>
      </c>
      <c r="L158" s="164"/>
      <c r="M158" s="165" t="s">
        <v>3</v>
      </c>
      <c r="N158" s="166" t="s">
        <v>43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164</v>
      </c>
      <c r="AT158" s="150" t="s">
        <v>136</v>
      </c>
      <c r="AU158" s="150" t="s">
        <v>82</v>
      </c>
      <c r="AY158" s="18" t="s">
        <v>125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80</v>
      </c>
      <c r="BK158" s="151">
        <f>ROUND(I158*H158,2)</f>
        <v>0</v>
      </c>
      <c r="BL158" s="18" t="s">
        <v>157</v>
      </c>
      <c r="BM158" s="150" t="s">
        <v>459</v>
      </c>
    </row>
    <row r="159" spans="1:47" s="2" customFormat="1" ht="68.25">
      <c r="A159" s="33"/>
      <c r="B159" s="34"/>
      <c r="C159" s="33"/>
      <c r="D159" s="167" t="s">
        <v>141</v>
      </c>
      <c r="E159" s="33"/>
      <c r="F159" s="168" t="s">
        <v>460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141</v>
      </c>
      <c r="AU159" s="18" t="s">
        <v>82</v>
      </c>
    </row>
    <row r="160" spans="1:65" s="2" customFormat="1" ht="16.5" customHeight="1">
      <c r="A160" s="33"/>
      <c r="B160" s="138"/>
      <c r="C160" s="157" t="s">
        <v>353</v>
      </c>
      <c r="D160" s="157" t="s">
        <v>136</v>
      </c>
      <c r="E160" s="158" t="s">
        <v>461</v>
      </c>
      <c r="F160" s="159" t="s">
        <v>462</v>
      </c>
      <c r="G160" s="160" t="s">
        <v>156</v>
      </c>
      <c r="H160" s="161">
        <v>2</v>
      </c>
      <c r="I160" s="162"/>
      <c r="J160" s="163">
        <f>ROUND(I160*H160,2)</f>
        <v>0</v>
      </c>
      <c r="K160" s="159" t="s">
        <v>3</v>
      </c>
      <c r="L160" s="164"/>
      <c r="M160" s="165" t="s">
        <v>3</v>
      </c>
      <c r="N160" s="166" t="s">
        <v>43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164</v>
      </c>
      <c r="AT160" s="150" t="s">
        <v>136</v>
      </c>
      <c r="AU160" s="150" t="s">
        <v>82</v>
      </c>
      <c r="AY160" s="18" t="s">
        <v>125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80</v>
      </c>
      <c r="BK160" s="151">
        <f>ROUND(I160*H160,2)</f>
        <v>0</v>
      </c>
      <c r="BL160" s="18" t="s">
        <v>157</v>
      </c>
      <c r="BM160" s="150" t="s">
        <v>463</v>
      </c>
    </row>
    <row r="161" spans="1:47" s="2" customFormat="1" ht="68.25">
      <c r="A161" s="33"/>
      <c r="B161" s="34"/>
      <c r="C161" s="33"/>
      <c r="D161" s="167" t="s">
        <v>141</v>
      </c>
      <c r="E161" s="33"/>
      <c r="F161" s="168" t="s">
        <v>464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141</v>
      </c>
      <c r="AU161" s="18" t="s">
        <v>82</v>
      </c>
    </row>
    <row r="162" spans="1:65" s="2" customFormat="1" ht="16.5" customHeight="1">
      <c r="A162" s="33"/>
      <c r="B162" s="138"/>
      <c r="C162" s="157" t="s">
        <v>357</v>
      </c>
      <c r="D162" s="157" t="s">
        <v>136</v>
      </c>
      <c r="E162" s="158" t="s">
        <v>465</v>
      </c>
      <c r="F162" s="159" t="s">
        <v>335</v>
      </c>
      <c r="G162" s="160" t="s">
        <v>156</v>
      </c>
      <c r="H162" s="161">
        <v>2</v>
      </c>
      <c r="I162" s="162"/>
      <c r="J162" s="163">
        <f>ROUND(I162*H162,2)</f>
        <v>0</v>
      </c>
      <c r="K162" s="159" t="s">
        <v>3</v>
      </c>
      <c r="L162" s="164"/>
      <c r="M162" s="165" t="s">
        <v>3</v>
      </c>
      <c r="N162" s="166" t="s">
        <v>43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164</v>
      </c>
      <c r="AT162" s="150" t="s">
        <v>136</v>
      </c>
      <c r="AU162" s="150" t="s">
        <v>82</v>
      </c>
      <c r="AY162" s="18" t="s">
        <v>125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80</v>
      </c>
      <c r="BK162" s="151">
        <f>ROUND(I162*H162,2)</f>
        <v>0</v>
      </c>
      <c r="BL162" s="18" t="s">
        <v>157</v>
      </c>
      <c r="BM162" s="150" t="s">
        <v>466</v>
      </c>
    </row>
    <row r="163" spans="1:47" s="2" customFormat="1" ht="282.75">
      <c r="A163" s="33"/>
      <c r="B163" s="34"/>
      <c r="C163" s="33"/>
      <c r="D163" s="167" t="s">
        <v>141</v>
      </c>
      <c r="E163" s="33"/>
      <c r="F163" s="168" t="s">
        <v>467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141</v>
      </c>
      <c r="AU163" s="18" t="s">
        <v>82</v>
      </c>
    </row>
    <row r="164" spans="1:65" s="2" customFormat="1" ht="16.5" customHeight="1">
      <c r="A164" s="33"/>
      <c r="B164" s="138"/>
      <c r="C164" s="157" t="s">
        <v>468</v>
      </c>
      <c r="D164" s="157" t="s">
        <v>136</v>
      </c>
      <c r="E164" s="158" t="s">
        <v>469</v>
      </c>
      <c r="F164" s="159" t="s">
        <v>304</v>
      </c>
      <c r="G164" s="160" t="s">
        <v>156</v>
      </c>
      <c r="H164" s="161">
        <v>2</v>
      </c>
      <c r="I164" s="162"/>
      <c r="J164" s="163">
        <f>ROUND(I164*H164,2)</f>
        <v>0</v>
      </c>
      <c r="K164" s="159" t="s">
        <v>3</v>
      </c>
      <c r="L164" s="164"/>
      <c r="M164" s="165" t="s">
        <v>3</v>
      </c>
      <c r="N164" s="166" t="s">
        <v>43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164</v>
      </c>
      <c r="AT164" s="150" t="s">
        <v>136</v>
      </c>
      <c r="AU164" s="150" t="s">
        <v>82</v>
      </c>
      <c r="AY164" s="18" t="s">
        <v>125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80</v>
      </c>
      <c r="BK164" s="151">
        <f>ROUND(I164*H164,2)</f>
        <v>0</v>
      </c>
      <c r="BL164" s="18" t="s">
        <v>157</v>
      </c>
      <c r="BM164" s="150" t="s">
        <v>470</v>
      </c>
    </row>
    <row r="165" spans="1:47" s="2" customFormat="1" ht="78">
      <c r="A165" s="33"/>
      <c r="B165" s="34"/>
      <c r="C165" s="33"/>
      <c r="D165" s="167" t="s">
        <v>141</v>
      </c>
      <c r="E165" s="33"/>
      <c r="F165" s="168" t="s">
        <v>471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141</v>
      </c>
      <c r="AU165" s="18" t="s">
        <v>82</v>
      </c>
    </row>
    <row r="166" spans="1:65" s="2" customFormat="1" ht="16.5" customHeight="1">
      <c r="A166" s="33"/>
      <c r="B166" s="138"/>
      <c r="C166" s="157" t="s">
        <v>472</v>
      </c>
      <c r="D166" s="157" t="s">
        <v>136</v>
      </c>
      <c r="E166" s="158" t="s">
        <v>473</v>
      </c>
      <c r="F166" s="159" t="s">
        <v>474</v>
      </c>
      <c r="G166" s="160" t="s">
        <v>156</v>
      </c>
      <c r="H166" s="161">
        <v>2</v>
      </c>
      <c r="I166" s="162"/>
      <c r="J166" s="163">
        <f>ROUND(I166*H166,2)</f>
        <v>0</v>
      </c>
      <c r="K166" s="159" t="s">
        <v>3</v>
      </c>
      <c r="L166" s="164"/>
      <c r="M166" s="165" t="s">
        <v>3</v>
      </c>
      <c r="N166" s="166" t="s">
        <v>43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164</v>
      </c>
      <c r="AT166" s="150" t="s">
        <v>136</v>
      </c>
      <c r="AU166" s="150" t="s">
        <v>82</v>
      </c>
      <c r="AY166" s="18" t="s">
        <v>125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80</v>
      </c>
      <c r="BK166" s="151">
        <f>ROUND(I166*H166,2)</f>
        <v>0</v>
      </c>
      <c r="BL166" s="18" t="s">
        <v>157</v>
      </c>
      <c r="BM166" s="150" t="s">
        <v>475</v>
      </c>
    </row>
    <row r="167" spans="1:47" s="2" customFormat="1" ht="48.75">
      <c r="A167" s="33"/>
      <c r="B167" s="34"/>
      <c r="C167" s="33"/>
      <c r="D167" s="167" t="s">
        <v>141</v>
      </c>
      <c r="E167" s="33"/>
      <c r="F167" s="168" t="s">
        <v>476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141</v>
      </c>
      <c r="AU167" s="18" t="s">
        <v>82</v>
      </c>
    </row>
    <row r="168" spans="1:65" s="2" customFormat="1" ht="24.2" customHeight="1">
      <c r="A168" s="33"/>
      <c r="B168" s="138"/>
      <c r="C168" s="139" t="s">
        <v>477</v>
      </c>
      <c r="D168" s="139" t="s">
        <v>128</v>
      </c>
      <c r="E168" s="140" t="s">
        <v>213</v>
      </c>
      <c r="F168" s="141" t="s">
        <v>214</v>
      </c>
      <c r="G168" s="142" t="s">
        <v>131</v>
      </c>
      <c r="H168" s="143">
        <v>18.8</v>
      </c>
      <c r="I168" s="144"/>
      <c r="J168" s="145">
        <f>ROUND(I168*H168,2)</f>
        <v>0</v>
      </c>
      <c r="K168" s="141" t="s">
        <v>968</v>
      </c>
      <c r="L168" s="34"/>
      <c r="M168" s="146" t="s">
        <v>3</v>
      </c>
      <c r="N168" s="147" t="s">
        <v>43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157</v>
      </c>
      <c r="AT168" s="150" t="s">
        <v>128</v>
      </c>
      <c r="AU168" s="150" t="s">
        <v>82</v>
      </c>
      <c r="AY168" s="18" t="s">
        <v>125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80</v>
      </c>
      <c r="BK168" s="151">
        <f>ROUND(I168*H168,2)</f>
        <v>0</v>
      </c>
      <c r="BL168" s="18" t="s">
        <v>157</v>
      </c>
      <c r="BM168" s="150" t="s">
        <v>478</v>
      </c>
    </row>
    <row r="169" spans="1:47" s="2" customFormat="1" ht="12">
      <c r="A169" s="33"/>
      <c r="B169" s="34"/>
      <c r="C169" s="33"/>
      <c r="D169" s="152" t="s">
        <v>134</v>
      </c>
      <c r="E169" s="33"/>
      <c r="F169" s="153" t="s">
        <v>216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134</v>
      </c>
      <c r="AU169" s="18" t="s">
        <v>82</v>
      </c>
    </row>
    <row r="170" spans="2:63" s="12" customFormat="1" ht="22.9" customHeight="1">
      <c r="B170" s="125"/>
      <c r="D170" s="126" t="s">
        <v>71</v>
      </c>
      <c r="E170" s="136" t="s">
        <v>217</v>
      </c>
      <c r="F170" s="136" t="s">
        <v>218</v>
      </c>
      <c r="I170" s="128"/>
      <c r="J170" s="137">
        <f>BK170</f>
        <v>0</v>
      </c>
      <c r="L170" s="125"/>
      <c r="M170" s="130"/>
      <c r="N170" s="131"/>
      <c r="O170" s="131"/>
      <c r="P170" s="132">
        <f>SUM(P171:P206)</f>
        <v>0</v>
      </c>
      <c r="Q170" s="131"/>
      <c r="R170" s="132">
        <f>SUM(R171:R206)</f>
        <v>0</v>
      </c>
      <c r="S170" s="131"/>
      <c r="T170" s="133">
        <f>SUM(T171:T206)</f>
        <v>2.2359999999999998</v>
      </c>
      <c r="AR170" s="126" t="s">
        <v>82</v>
      </c>
      <c r="AT170" s="134" t="s">
        <v>71</v>
      </c>
      <c r="AU170" s="134" t="s">
        <v>80</v>
      </c>
      <c r="AY170" s="126" t="s">
        <v>125</v>
      </c>
      <c r="BK170" s="135">
        <f>SUM(BK171:BK206)</f>
        <v>0</v>
      </c>
    </row>
    <row r="171" spans="1:65" s="2" customFormat="1" ht="16.5" customHeight="1">
      <c r="A171" s="33"/>
      <c r="B171" s="138"/>
      <c r="C171" s="139" t="s">
        <v>479</v>
      </c>
      <c r="D171" s="139" t="s">
        <v>128</v>
      </c>
      <c r="E171" s="140" t="s">
        <v>347</v>
      </c>
      <c r="F171" s="141" t="s">
        <v>348</v>
      </c>
      <c r="G171" s="142" t="s">
        <v>221</v>
      </c>
      <c r="H171" s="143">
        <v>40</v>
      </c>
      <c r="I171" s="144"/>
      <c r="J171" s="145">
        <f>ROUND(I171*H171,2)</f>
        <v>0</v>
      </c>
      <c r="K171" s="141" t="s">
        <v>3</v>
      </c>
      <c r="L171" s="34"/>
      <c r="M171" s="146" t="s">
        <v>3</v>
      </c>
      <c r="N171" s="147" t="s">
        <v>43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132</v>
      </c>
      <c r="AT171" s="150" t="s">
        <v>128</v>
      </c>
      <c r="AU171" s="150" t="s">
        <v>82</v>
      </c>
      <c r="AY171" s="18" t="s">
        <v>125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80</v>
      </c>
      <c r="BK171" s="151">
        <f>ROUND(I171*H171,2)</f>
        <v>0</v>
      </c>
      <c r="BL171" s="18" t="s">
        <v>132</v>
      </c>
      <c r="BM171" s="150" t="s">
        <v>480</v>
      </c>
    </row>
    <row r="172" spans="1:47" s="2" customFormat="1" ht="87.75">
      <c r="A172" s="33"/>
      <c r="B172" s="34"/>
      <c r="C172" s="33"/>
      <c r="D172" s="167" t="s">
        <v>141</v>
      </c>
      <c r="E172" s="33"/>
      <c r="F172" s="168" t="s">
        <v>481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141</v>
      </c>
      <c r="AU172" s="18" t="s">
        <v>82</v>
      </c>
    </row>
    <row r="173" spans="2:51" s="13" customFormat="1" ht="12">
      <c r="B173" s="169"/>
      <c r="D173" s="167" t="s">
        <v>148</v>
      </c>
      <c r="E173" s="176" t="s">
        <v>3</v>
      </c>
      <c r="F173" s="170" t="s">
        <v>482</v>
      </c>
      <c r="H173" s="171">
        <v>40</v>
      </c>
      <c r="I173" s="172"/>
      <c r="L173" s="169"/>
      <c r="M173" s="173"/>
      <c r="N173" s="174"/>
      <c r="O173" s="174"/>
      <c r="P173" s="174"/>
      <c r="Q173" s="174"/>
      <c r="R173" s="174"/>
      <c r="S173" s="174"/>
      <c r="T173" s="175"/>
      <c r="AT173" s="176" t="s">
        <v>148</v>
      </c>
      <c r="AU173" s="176" t="s">
        <v>82</v>
      </c>
      <c r="AV173" s="13" t="s">
        <v>82</v>
      </c>
      <c r="AW173" s="13" t="s">
        <v>33</v>
      </c>
      <c r="AX173" s="13" t="s">
        <v>72</v>
      </c>
      <c r="AY173" s="176" t="s">
        <v>125</v>
      </c>
    </row>
    <row r="174" spans="2:51" s="14" customFormat="1" ht="12">
      <c r="B174" s="177"/>
      <c r="D174" s="167" t="s">
        <v>148</v>
      </c>
      <c r="E174" s="178" t="s">
        <v>3</v>
      </c>
      <c r="F174" s="179" t="s">
        <v>238</v>
      </c>
      <c r="H174" s="180">
        <v>40</v>
      </c>
      <c r="I174" s="181"/>
      <c r="L174" s="177"/>
      <c r="M174" s="182"/>
      <c r="N174" s="183"/>
      <c r="O174" s="183"/>
      <c r="P174" s="183"/>
      <c r="Q174" s="183"/>
      <c r="R174" s="183"/>
      <c r="S174" s="183"/>
      <c r="T174" s="184"/>
      <c r="AT174" s="178" t="s">
        <v>148</v>
      </c>
      <c r="AU174" s="178" t="s">
        <v>82</v>
      </c>
      <c r="AV174" s="14" t="s">
        <v>132</v>
      </c>
      <c r="AW174" s="14" t="s">
        <v>33</v>
      </c>
      <c r="AX174" s="14" t="s">
        <v>80</v>
      </c>
      <c r="AY174" s="178" t="s">
        <v>125</v>
      </c>
    </row>
    <row r="175" spans="1:65" s="2" customFormat="1" ht="16.5" customHeight="1">
      <c r="A175" s="33"/>
      <c r="B175" s="138"/>
      <c r="C175" s="157" t="s">
        <v>483</v>
      </c>
      <c r="D175" s="157" t="s">
        <v>136</v>
      </c>
      <c r="E175" s="158" t="s">
        <v>484</v>
      </c>
      <c r="F175" s="159" t="s">
        <v>485</v>
      </c>
      <c r="G175" s="160" t="s">
        <v>221</v>
      </c>
      <c r="H175" s="161">
        <v>40</v>
      </c>
      <c r="I175" s="162"/>
      <c r="J175" s="163">
        <f>ROUND(I175*H175,2)</f>
        <v>0</v>
      </c>
      <c r="K175" s="159" t="s">
        <v>3</v>
      </c>
      <c r="L175" s="164"/>
      <c r="M175" s="165" t="s">
        <v>3</v>
      </c>
      <c r="N175" s="166" t="s">
        <v>43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139</v>
      </c>
      <c r="AT175" s="150" t="s">
        <v>136</v>
      </c>
      <c r="AU175" s="150" t="s">
        <v>82</v>
      </c>
      <c r="AY175" s="18" t="s">
        <v>125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80</v>
      </c>
      <c r="BK175" s="151">
        <f>ROUND(I175*H175,2)</f>
        <v>0</v>
      </c>
      <c r="BL175" s="18" t="s">
        <v>132</v>
      </c>
      <c r="BM175" s="150" t="s">
        <v>486</v>
      </c>
    </row>
    <row r="176" spans="1:47" s="2" customFormat="1" ht="68.25">
      <c r="A176" s="33"/>
      <c r="B176" s="34"/>
      <c r="C176" s="33"/>
      <c r="D176" s="167" t="s">
        <v>141</v>
      </c>
      <c r="E176" s="33"/>
      <c r="F176" s="168" t="s">
        <v>487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141</v>
      </c>
      <c r="AU176" s="18" t="s">
        <v>82</v>
      </c>
    </row>
    <row r="177" spans="2:51" s="13" customFormat="1" ht="12">
      <c r="B177" s="169"/>
      <c r="D177" s="167" t="s">
        <v>148</v>
      </c>
      <c r="E177" s="176" t="s">
        <v>3</v>
      </c>
      <c r="F177" s="170" t="s">
        <v>482</v>
      </c>
      <c r="H177" s="171">
        <v>40</v>
      </c>
      <c r="I177" s="172"/>
      <c r="L177" s="169"/>
      <c r="M177" s="173"/>
      <c r="N177" s="174"/>
      <c r="O177" s="174"/>
      <c r="P177" s="174"/>
      <c r="Q177" s="174"/>
      <c r="R177" s="174"/>
      <c r="S177" s="174"/>
      <c r="T177" s="175"/>
      <c r="AT177" s="176" t="s">
        <v>148</v>
      </c>
      <c r="AU177" s="176" t="s">
        <v>82</v>
      </c>
      <c r="AV177" s="13" t="s">
        <v>82</v>
      </c>
      <c r="AW177" s="13" t="s">
        <v>33</v>
      </c>
      <c r="AX177" s="13" t="s">
        <v>72</v>
      </c>
      <c r="AY177" s="176" t="s">
        <v>125</v>
      </c>
    </row>
    <row r="178" spans="2:51" s="14" customFormat="1" ht="12">
      <c r="B178" s="177"/>
      <c r="D178" s="167" t="s">
        <v>148</v>
      </c>
      <c r="E178" s="178" t="s">
        <v>3</v>
      </c>
      <c r="F178" s="179" t="s">
        <v>238</v>
      </c>
      <c r="H178" s="180">
        <v>40</v>
      </c>
      <c r="I178" s="181"/>
      <c r="L178" s="177"/>
      <c r="M178" s="182"/>
      <c r="N178" s="183"/>
      <c r="O178" s="183"/>
      <c r="P178" s="183"/>
      <c r="Q178" s="183"/>
      <c r="R178" s="183"/>
      <c r="S178" s="183"/>
      <c r="T178" s="184"/>
      <c r="AT178" s="178" t="s">
        <v>148</v>
      </c>
      <c r="AU178" s="178" t="s">
        <v>82</v>
      </c>
      <c r="AV178" s="14" t="s">
        <v>132</v>
      </c>
      <c r="AW178" s="14" t="s">
        <v>33</v>
      </c>
      <c r="AX178" s="14" t="s">
        <v>80</v>
      </c>
      <c r="AY178" s="178" t="s">
        <v>125</v>
      </c>
    </row>
    <row r="179" spans="1:65" s="2" customFormat="1" ht="16.5" customHeight="1">
      <c r="A179" s="33"/>
      <c r="B179" s="138"/>
      <c r="C179" s="139" t="s">
        <v>488</v>
      </c>
      <c r="D179" s="139" t="s">
        <v>128</v>
      </c>
      <c r="E179" s="140" t="s">
        <v>219</v>
      </c>
      <c r="F179" s="141" t="s">
        <v>220</v>
      </c>
      <c r="G179" s="142" t="s">
        <v>221</v>
      </c>
      <c r="H179" s="143">
        <v>52</v>
      </c>
      <c r="I179" s="144"/>
      <c r="J179" s="145">
        <f>ROUND(I179*H179,2)</f>
        <v>0</v>
      </c>
      <c r="K179" s="141" t="s">
        <v>3</v>
      </c>
      <c r="L179" s="34"/>
      <c r="M179" s="146" t="s">
        <v>3</v>
      </c>
      <c r="N179" s="147" t="s">
        <v>43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132</v>
      </c>
      <c r="AT179" s="150" t="s">
        <v>128</v>
      </c>
      <c r="AU179" s="150" t="s">
        <v>82</v>
      </c>
      <c r="AY179" s="18" t="s">
        <v>125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80</v>
      </c>
      <c r="BK179" s="151">
        <f>ROUND(I179*H179,2)</f>
        <v>0</v>
      </c>
      <c r="BL179" s="18" t="s">
        <v>132</v>
      </c>
      <c r="BM179" s="150" t="s">
        <v>489</v>
      </c>
    </row>
    <row r="180" spans="1:47" s="2" customFormat="1" ht="87.75">
      <c r="A180" s="33"/>
      <c r="B180" s="34"/>
      <c r="C180" s="33"/>
      <c r="D180" s="167" t="s">
        <v>141</v>
      </c>
      <c r="E180" s="33"/>
      <c r="F180" s="168" t="s">
        <v>490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141</v>
      </c>
      <c r="AU180" s="18" t="s">
        <v>82</v>
      </c>
    </row>
    <row r="181" spans="2:51" s="13" customFormat="1" ht="12">
      <c r="B181" s="169"/>
      <c r="D181" s="167" t="s">
        <v>148</v>
      </c>
      <c r="E181" s="176" t="s">
        <v>3</v>
      </c>
      <c r="F181" s="170" t="s">
        <v>491</v>
      </c>
      <c r="H181" s="171">
        <v>30</v>
      </c>
      <c r="I181" s="172"/>
      <c r="L181" s="169"/>
      <c r="M181" s="173"/>
      <c r="N181" s="174"/>
      <c r="O181" s="174"/>
      <c r="P181" s="174"/>
      <c r="Q181" s="174"/>
      <c r="R181" s="174"/>
      <c r="S181" s="174"/>
      <c r="T181" s="175"/>
      <c r="AT181" s="176" t="s">
        <v>148</v>
      </c>
      <c r="AU181" s="176" t="s">
        <v>82</v>
      </c>
      <c r="AV181" s="13" t="s">
        <v>82</v>
      </c>
      <c r="AW181" s="13" t="s">
        <v>33</v>
      </c>
      <c r="AX181" s="13" t="s">
        <v>72</v>
      </c>
      <c r="AY181" s="176" t="s">
        <v>125</v>
      </c>
    </row>
    <row r="182" spans="2:51" s="13" customFormat="1" ht="12">
      <c r="B182" s="169"/>
      <c r="D182" s="167" t="s">
        <v>148</v>
      </c>
      <c r="E182" s="176" t="s">
        <v>3</v>
      </c>
      <c r="F182" s="170" t="s">
        <v>492</v>
      </c>
      <c r="H182" s="171">
        <v>6</v>
      </c>
      <c r="I182" s="172"/>
      <c r="L182" s="169"/>
      <c r="M182" s="173"/>
      <c r="N182" s="174"/>
      <c r="O182" s="174"/>
      <c r="P182" s="174"/>
      <c r="Q182" s="174"/>
      <c r="R182" s="174"/>
      <c r="S182" s="174"/>
      <c r="T182" s="175"/>
      <c r="AT182" s="176" t="s">
        <v>148</v>
      </c>
      <c r="AU182" s="176" t="s">
        <v>82</v>
      </c>
      <c r="AV182" s="13" t="s">
        <v>82</v>
      </c>
      <c r="AW182" s="13" t="s">
        <v>33</v>
      </c>
      <c r="AX182" s="13" t="s">
        <v>72</v>
      </c>
      <c r="AY182" s="176" t="s">
        <v>125</v>
      </c>
    </row>
    <row r="183" spans="2:51" s="13" customFormat="1" ht="12">
      <c r="B183" s="169"/>
      <c r="D183" s="167" t="s">
        <v>148</v>
      </c>
      <c r="E183" s="176" t="s">
        <v>3</v>
      </c>
      <c r="F183" s="170" t="s">
        <v>493</v>
      </c>
      <c r="H183" s="171">
        <v>2</v>
      </c>
      <c r="I183" s="172"/>
      <c r="L183" s="169"/>
      <c r="M183" s="173"/>
      <c r="N183" s="174"/>
      <c r="O183" s="174"/>
      <c r="P183" s="174"/>
      <c r="Q183" s="174"/>
      <c r="R183" s="174"/>
      <c r="S183" s="174"/>
      <c r="T183" s="175"/>
      <c r="AT183" s="176" t="s">
        <v>148</v>
      </c>
      <c r="AU183" s="176" t="s">
        <v>82</v>
      </c>
      <c r="AV183" s="13" t="s">
        <v>82</v>
      </c>
      <c r="AW183" s="13" t="s">
        <v>33</v>
      </c>
      <c r="AX183" s="13" t="s">
        <v>72</v>
      </c>
      <c r="AY183" s="176" t="s">
        <v>125</v>
      </c>
    </row>
    <row r="184" spans="2:51" s="13" customFormat="1" ht="12">
      <c r="B184" s="169"/>
      <c r="D184" s="167" t="s">
        <v>148</v>
      </c>
      <c r="E184" s="176" t="s">
        <v>3</v>
      </c>
      <c r="F184" s="170" t="s">
        <v>494</v>
      </c>
      <c r="H184" s="171">
        <v>8</v>
      </c>
      <c r="I184" s="172"/>
      <c r="L184" s="169"/>
      <c r="M184" s="173"/>
      <c r="N184" s="174"/>
      <c r="O184" s="174"/>
      <c r="P184" s="174"/>
      <c r="Q184" s="174"/>
      <c r="R184" s="174"/>
      <c r="S184" s="174"/>
      <c r="T184" s="175"/>
      <c r="AT184" s="176" t="s">
        <v>148</v>
      </c>
      <c r="AU184" s="176" t="s">
        <v>82</v>
      </c>
      <c r="AV184" s="13" t="s">
        <v>82</v>
      </c>
      <c r="AW184" s="13" t="s">
        <v>33</v>
      </c>
      <c r="AX184" s="13" t="s">
        <v>72</v>
      </c>
      <c r="AY184" s="176" t="s">
        <v>125</v>
      </c>
    </row>
    <row r="185" spans="2:51" s="13" customFormat="1" ht="12">
      <c r="B185" s="169"/>
      <c r="D185" s="167" t="s">
        <v>148</v>
      </c>
      <c r="E185" s="176" t="s">
        <v>3</v>
      </c>
      <c r="F185" s="170" t="s">
        <v>495</v>
      </c>
      <c r="H185" s="171">
        <v>6</v>
      </c>
      <c r="I185" s="172"/>
      <c r="L185" s="169"/>
      <c r="M185" s="173"/>
      <c r="N185" s="174"/>
      <c r="O185" s="174"/>
      <c r="P185" s="174"/>
      <c r="Q185" s="174"/>
      <c r="R185" s="174"/>
      <c r="S185" s="174"/>
      <c r="T185" s="175"/>
      <c r="AT185" s="176" t="s">
        <v>148</v>
      </c>
      <c r="AU185" s="176" t="s">
        <v>82</v>
      </c>
      <c r="AV185" s="13" t="s">
        <v>82</v>
      </c>
      <c r="AW185" s="13" t="s">
        <v>33</v>
      </c>
      <c r="AX185" s="13" t="s">
        <v>72</v>
      </c>
      <c r="AY185" s="176" t="s">
        <v>125</v>
      </c>
    </row>
    <row r="186" spans="2:51" s="14" customFormat="1" ht="12">
      <c r="B186" s="177"/>
      <c r="D186" s="167" t="s">
        <v>148</v>
      </c>
      <c r="E186" s="178" t="s">
        <v>3</v>
      </c>
      <c r="F186" s="179" t="s">
        <v>238</v>
      </c>
      <c r="H186" s="180">
        <v>52</v>
      </c>
      <c r="I186" s="181"/>
      <c r="L186" s="177"/>
      <c r="M186" s="182"/>
      <c r="N186" s="183"/>
      <c r="O186" s="183"/>
      <c r="P186" s="183"/>
      <c r="Q186" s="183"/>
      <c r="R186" s="183"/>
      <c r="S186" s="183"/>
      <c r="T186" s="184"/>
      <c r="AT186" s="178" t="s">
        <v>148</v>
      </c>
      <c r="AU186" s="178" t="s">
        <v>82</v>
      </c>
      <c r="AV186" s="14" t="s">
        <v>132</v>
      </c>
      <c r="AW186" s="14" t="s">
        <v>33</v>
      </c>
      <c r="AX186" s="14" t="s">
        <v>80</v>
      </c>
      <c r="AY186" s="178" t="s">
        <v>125</v>
      </c>
    </row>
    <row r="187" spans="1:65" s="2" customFormat="1" ht="16.5" customHeight="1">
      <c r="A187" s="33"/>
      <c r="B187" s="138"/>
      <c r="C187" s="157" t="s">
        <v>496</v>
      </c>
      <c r="D187" s="157" t="s">
        <v>136</v>
      </c>
      <c r="E187" s="158" t="s">
        <v>225</v>
      </c>
      <c r="F187" s="159" t="s">
        <v>354</v>
      </c>
      <c r="G187" s="160" t="s">
        <v>221</v>
      </c>
      <c r="H187" s="161">
        <v>52</v>
      </c>
      <c r="I187" s="162"/>
      <c r="J187" s="163">
        <f>ROUND(I187*H187,2)</f>
        <v>0</v>
      </c>
      <c r="K187" s="159" t="s">
        <v>3</v>
      </c>
      <c r="L187" s="164"/>
      <c r="M187" s="165" t="s">
        <v>3</v>
      </c>
      <c r="N187" s="166" t="s">
        <v>43</v>
      </c>
      <c r="O187" s="54"/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139</v>
      </c>
      <c r="AT187" s="150" t="s">
        <v>136</v>
      </c>
      <c r="AU187" s="150" t="s">
        <v>82</v>
      </c>
      <c r="AY187" s="18" t="s">
        <v>125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80</v>
      </c>
      <c r="BK187" s="151">
        <f>ROUND(I187*H187,2)</f>
        <v>0</v>
      </c>
      <c r="BL187" s="18" t="s">
        <v>132</v>
      </c>
      <c r="BM187" s="150" t="s">
        <v>497</v>
      </c>
    </row>
    <row r="188" spans="1:47" s="2" customFormat="1" ht="68.25">
      <c r="A188" s="33"/>
      <c r="B188" s="34"/>
      <c r="C188" s="33"/>
      <c r="D188" s="167" t="s">
        <v>141</v>
      </c>
      <c r="E188" s="33"/>
      <c r="F188" s="168" t="s">
        <v>487</v>
      </c>
      <c r="G188" s="33"/>
      <c r="H188" s="33"/>
      <c r="I188" s="154"/>
      <c r="J188" s="33"/>
      <c r="K188" s="33"/>
      <c r="L188" s="34"/>
      <c r="M188" s="155"/>
      <c r="N188" s="156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141</v>
      </c>
      <c r="AU188" s="18" t="s">
        <v>82</v>
      </c>
    </row>
    <row r="189" spans="1:65" s="2" customFormat="1" ht="24.2" customHeight="1">
      <c r="A189" s="33"/>
      <c r="B189" s="138"/>
      <c r="C189" s="139" t="s">
        <v>164</v>
      </c>
      <c r="D189" s="139" t="s">
        <v>128</v>
      </c>
      <c r="E189" s="140" t="s">
        <v>498</v>
      </c>
      <c r="F189" s="141" t="s">
        <v>499</v>
      </c>
      <c r="G189" s="142" t="s">
        <v>221</v>
      </c>
      <c r="H189" s="143">
        <v>6</v>
      </c>
      <c r="I189" s="144"/>
      <c r="J189" s="145">
        <f>ROUND(I189*H189,2)</f>
        <v>0</v>
      </c>
      <c r="K189" s="141" t="s">
        <v>968</v>
      </c>
      <c r="L189" s="34"/>
      <c r="M189" s="146" t="s">
        <v>3</v>
      </c>
      <c r="N189" s="147" t="s">
        <v>43</v>
      </c>
      <c r="O189" s="54"/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157</v>
      </c>
      <c r="AT189" s="150" t="s">
        <v>128</v>
      </c>
      <c r="AU189" s="150" t="s">
        <v>82</v>
      </c>
      <c r="AY189" s="18" t="s">
        <v>125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80</v>
      </c>
      <c r="BK189" s="151">
        <f>ROUND(I189*H189,2)</f>
        <v>0</v>
      </c>
      <c r="BL189" s="18" t="s">
        <v>157</v>
      </c>
      <c r="BM189" s="150" t="s">
        <v>500</v>
      </c>
    </row>
    <row r="190" spans="1:47" s="2" customFormat="1" ht="12">
      <c r="A190" s="33"/>
      <c r="B190" s="34"/>
      <c r="C190" s="33"/>
      <c r="D190" s="152" t="s">
        <v>134</v>
      </c>
      <c r="E190" s="33"/>
      <c r="F190" s="153" t="s">
        <v>501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134</v>
      </c>
      <c r="AU190" s="18" t="s">
        <v>82</v>
      </c>
    </row>
    <row r="191" spans="2:51" s="13" customFormat="1" ht="12">
      <c r="B191" s="169"/>
      <c r="D191" s="167" t="s">
        <v>148</v>
      </c>
      <c r="E191" s="176" t="s">
        <v>3</v>
      </c>
      <c r="F191" s="170" t="s">
        <v>502</v>
      </c>
      <c r="H191" s="171">
        <v>6</v>
      </c>
      <c r="I191" s="172"/>
      <c r="L191" s="169"/>
      <c r="M191" s="173"/>
      <c r="N191" s="174"/>
      <c r="O191" s="174"/>
      <c r="P191" s="174"/>
      <c r="Q191" s="174"/>
      <c r="R191" s="174"/>
      <c r="S191" s="174"/>
      <c r="T191" s="175"/>
      <c r="AT191" s="176" t="s">
        <v>148</v>
      </c>
      <c r="AU191" s="176" t="s">
        <v>82</v>
      </c>
      <c r="AV191" s="13" t="s">
        <v>82</v>
      </c>
      <c r="AW191" s="13" t="s">
        <v>33</v>
      </c>
      <c r="AX191" s="13" t="s">
        <v>80</v>
      </c>
      <c r="AY191" s="176" t="s">
        <v>125</v>
      </c>
    </row>
    <row r="192" spans="1:65" s="2" customFormat="1" ht="24.2" customHeight="1">
      <c r="A192" s="33"/>
      <c r="B192" s="138"/>
      <c r="C192" s="139" t="s">
        <v>503</v>
      </c>
      <c r="D192" s="139" t="s">
        <v>128</v>
      </c>
      <c r="E192" s="140" t="s">
        <v>230</v>
      </c>
      <c r="F192" s="141" t="s">
        <v>231</v>
      </c>
      <c r="G192" s="142" t="s">
        <v>221</v>
      </c>
      <c r="H192" s="143">
        <v>172</v>
      </c>
      <c r="I192" s="144"/>
      <c r="J192" s="145">
        <f>ROUND(I192*H192,2)</f>
        <v>0</v>
      </c>
      <c r="K192" s="141" t="s">
        <v>232</v>
      </c>
      <c r="L192" s="34"/>
      <c r="M192" s="146" t="s">
        <v>3</v>
      </c>
      <c r="N192" s="147" t="s">
        <v>43</v>
      </c>
      <c r="O192" s="54"/>
      <c r="P192" s="148">
        <f>O192*H192</f>
        <v>0</v>
      </c>
      <c r="Q192" s="148">
        <v>0</v>
      </c>
      <c r="R192" s="148">
        <f>Q192*H192</f>
        <v>0</v>
      </c>
      <c r="S192" s="148">
        <v>0.013</v>
      </c>
      <c r="T192" s="149">
        <f>S192*H192</f>
        <v>2.2359999999999998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157</v>
      </c>
      <c r="AT192" s="150" t="s">
        <v>128</v>
      </c>
      <c r="AU192" s="150" t="s">
        <v>82</v>
      </c>
      <c r="AY192" s="18" t="s">
        <v>125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80</v>
      </c>
      <c r="BK192" s="151">
        <f>ROUND(I192*H192,2)</f>
        <v>0</v>
      </c>
      <c r="BL192" s="18" t="s">
        <v>157</v>
      </c>
      <c r="BM192" s="150" t="s">
        <v>504</v>
      </c>
    </row>
    <row r="193" spans="1:47" s="2" customFormat="1" ht="12">
      <c r="A193" s="33"/>
      <c r="B193" s="34"/>
      <c r="C193" s="33"/>
      <c r="D193" s="152" t="s">
        <v>134</v>
      </c>
      <c r="E193" s="33"/>
      <c r="F193" s="153" t="s">
        <v>234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134</v>
      </c>
      <c r="AU193" s="18" t="s">
        <v>82</v>
      </c>
    </row>
    <row r="194" spans="1:47" s="2" customFormat="1" ht="48.75">
      <c r="A194" s="33"/>
      <c r="B194" s="34"/>
      <c r="C194" s="33"/>
      <c r="D194" s="167" t="s">
        <v>141</v>
      </c>
      <c r="E194" s="33"/>
      <c r="F194" s="168" t="s">
        <v>505</v>
      </c>
      <c r="G194" s="33"/>
      <c r="H194" s="33"/>
      <c r="I194" s="154"/>
      <c r="J194" s="33"/>
      <c r="K194" s="33"/>
      <c r="L194" s="34"/>
      <c r="M194" s="155"/>
      <c r="N194" s="156"/>
      <c r="O194" s="54"/>
      <c r="P194" s="54"/>
      <c r="Q194" s="54"/>
      <c r="R194" s="54"/>
      <c r="S194" s="54"/>
      <c r="T194" s="55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141</v>
      </c>
      <c r="AU194" s="18" t="s">
        <v>82</v>
      </c>
    </row>
    <row r="195" spans="2:51" s="15" customFormat="1" ht="12">
      <c r="B195" s="192"/>
      <c r="D195" s="167" t="s">
        <v>148</v>
      </c>
      <c r="E195" s="193" t="s">
        <v>3</v>
      </c>
      <c r="F195" s="194" t="s">
        <v>506</v>
      </c>
      <c r="H195" s="193" t="s">
        <v>3</v>
      </c>
      <c r="I195" s="195"/>
      <c r="L195" s="192"/>
      <c r="M195" s="196"/>
      <c r="N195" s="197"/>
      <c r="O195" s="197"/>
      <c r="P195" s="197"/>
      <c r="Q195" s="197"/>
      <c r="R195" s="197"/>
      <c r="S195" s="197"/>
      <c r="T195" s="198"/>
      <c r="AT195" s="193" t="s">
        <v>148</v>
      </c>
      <c r="AU195" s="193" t="s">
        <v>82</v>
      </c>
      <c r="AV195" s="15" t="s">
        <v>80</v>
      </c>
      <c r="AW195" s="15" t="s">
        <v>33</v>
      </c>
      <c r="AX195" s="15" t="s">
        <v>72</v>
      </c>
      <c r="AY195" s="193" t="s">
        <v>125</v>
      </c>
    </row>
    <row r="196" spans="2:51" s="13" customFormat="1" ht="12">
      <c r="B196" s="169"/>
      <c r="D196" s="167" t="s">
        <v>148</v>
      </c>
      <c r="E196" s="176" t="s">
        <v>3</v>
      </c>
      <c r="F196" s="170" t="s">
        <v>507</v>
      </c>
      <c r="H196" s="171">
        <v>40</v>
      </c>
      <c r="I196" s="172"/>
      <c r="L196" s="169"/>
      <c r="M196" s="173"/>
      <c r="N196" s="174"/>
      <c r="O196" s="174"/>
      <c r="P196" s="174"/>
      <c r="Q196" s="174"/>
      <c r="R196" s="174"/>
      <c r="S196" s="174"/>
      <c r="T196" s="175"/>
      <c r="AT196" s="176" t="s">
        <v>148</v>
      </c>
      <c r="AU196" s="176" t="s">
        <v>82</v>
      </c>
      <c r="AV196" s="13" t="s">
        <v>82</v>
      </c>
      <c r="AW196" s="13" t="s">
        <v>33</v>
      </c>
      <c r="AX196" s="13" t="s">
        <v>72</v>
      </c>
      <c r="AY196" s="176" t="s">
        <v>125</v>
      </c>
    </row>
    <row r="197" spans="2:51" s="13" customFormat="1" ht="12">
      <c r="B197" s="169"/>
      <c r="D197" s="167" t="s">
        <v>148</v>
      </c>
      <c r="E197" s="176" t="s">
        <v>3</v>
      </c>
      <c r="F197" s="170" t="s">
        <v>508</v>
      </c>
      <c r="H197" s="171">
        <v>30</v>
      </c>
      <c r="I197" s="172"/>
      <c r="L197" s="169"/>
      <c r="M197" s="173"/>
      <c r="N197" s="174"/>
      <c r="O197" s="174"/>
      <c r="P197" s="174"/>
      <c r="Q197" s="174"/>
      <c r="R197" s="174"/>
      <c r="S197" s="174"/>
      <c r="T197" s="175"/>
      <c r="AT197" s="176" t="s">
        <v>148</v>
      </c>
      <c r="AU197" s="176" t="s">
        <v>82</v>
      </c>
      <c r="AV197" s="13" t="s">
        <v>82</v>
      </c>
      <c r="AW197" s="13" t="s">
        <v>33</v>
      </c>
      <c r="AX197" s="13" t="s">
        <v>72</v>
      </c>
      <c r="AY197" s="176" t="s">
        <v>125</v>
      </c>
    </row>
    <row r="198" spans="2:51" s="13" customFormat="1" ht="12">
      <c r="B198" s="169"/>
      <c r="D198" s="167" t="s">
        <v>148</v>
      </c>
      <c r="E198" s="176" t="s">
        <v>3</v>
      </c>
      <c r="F198" s="170" t="s">
        <v>509</v>
      </c>
      <c r="H198" s="171">
        <v>6</v>
      </c>
      <c r="I198" s="172"/>
      <c r="L198" s="169"/>
      <c r="M198" s="173"/>
      <c r="N198" s="174"/>
      <c r="O198" s="174"/>
      <c r="P198" s="174"/>
      <c r="Q198" s="174"/>
      <c r="R198" s="174"/>
      <c r="S198" s="174"/>
      <c r="T198" s="175"/>
      <c r="AT198" s="176" t="s">
        <v>148</v>
      </c>
      <c r="AU198" s="176" t="s">
        <v>82</v>
      </c>
      <c r="AV198" s="13" t="s">
        <v>82</v>
      </c>
      <c r="AW198" s="13" t="s">
        <v>33</v>
      </c>
      <c r="AX198" s="13" t="s">
        <v>72</v>
      </c>
      <c r="AY198" s="176" t="s">
        <v>125</v>
      </c>
    </row>
    <row r="199" spans="2:51" s="13" customFormat="1" ht="12">
      <c r="B199" s="169"/>
      <c r="D199" s="167" t="s">
        <v>148</v>
      </c>
      <c r="E199" s="176" t="s">
        <v>3</v>
      </c>
      <c r="F199" s="170" t="s">
        <v>510</v>
      </c>
      <c r="H199" s="171">
        <v>2</v>
      </c>
      <c r="I199" s="172"/>
      <c r="L199" s="169"/>
      <c r="M199" s="173"/>
      <c r="N199" s="174"/>
      <c r="O199" s="174"/>
      <c r="P199" s="174"/>
      <c r="Q199" s="174"/>
      <c r="R199" s="174"/>
      <c r="S199" s="174"/>
      <c r="T199" s="175"/>
      <c r="AT199" s="176" t="s">
        <v>148</v>
      </c>
      <c r="AU199" s="176" t="s">
        <v>82</v>
      </c>
      <c r="AV199" s="13" t="s">
        <v>82</v>
      </c>
      <c r="AW199" s="13" t="s">
        <v>33</v>
      </c>
      <c r="AX199" s="13" t="s">
        <v>72</v>
      </c>
      <c r="AY199" s="176" t="s">
        <v>125</v>
      </c>
    </row>
    <row r="200" spans="2:51" s="13" customFormat="1" ht="12">
      <c r="B200" s="169"/>
      <c r="D200" s="167" t="s">
        <v>148</v>
      </c>
      <c r="E200" s="176" t="s">
        <v>3</v>
      </c>
      <c r="F200" s="170" t="s">
        <v>511</v>
      </c>
      <c r="H200" s="171">
        <v>8</v>
      </c>
      <c r="I200" s="172"/>
      <c r="L200" s="169"/>
      <c r="M200" s="173"/>
      <c r="N200" s="174"/>
      <c r="O200" s="174"/>
      <c r="P200" s="174"/>
      <c r="Q200" s="174"/>
      <c r="R200" s="174"/>
      <c r="S200" s="174"/>
      <c r="T200" s="175"/>
      <c r="AT200" s="176" t="s">
        <v>148</v>
      </c>
      <c r="AU200" s="176" t="s">
        <v>82</v>
      </c>
      <c r="AV200" s="13" t="s">
        <v>82</v>
      </c>
      <c r="AW200" s="13" t="s">
        <v>33</v>
      </c>
      <c r="AX200" s="13" t="s">
        <v>72</v>
      </c>
      <c r="AY200" s="176" t="s">
        <v>125</v>
      </c>
    </row>
    <row r="201" spans="2:51" s="16" customFormat="1" ht="12">
      <c r="B201" s="199"/>
      <c r="D201" s="167" t="s">
        <v>148</v>
      </c>
      <c r="E201" s="200" t="s">
        <v>3</v>
      </c>
      <c r="F201" s="201" t="s">
        <v>512</v>
      </c>
      <c r="H201" s="202">
        <v>86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148</v>
      </c>
      <c r="AU201" s="200" t="s">
        <v>82</v>
      </c>
      <c r="AV201" s="16" t="s">
        <v>143</v>
      </c>
      <c r="AW201" s="16" t="s">
        <v>33</v>
      </c>
      <c r="AX201" s="16" t="s">
        <v>72</v>
      </c>
      <c r="AY201" s="200" t="s">
        <v>125</v>
      </c>
    </row>
    <row r="202" spans="2:51" s="13" customFormat="1" ht="12">
      <c r="B202" s="169"/>
      <c r="D202" s="167" t="s">
        <v>148</v>
      </c>
      <c r="E202" s="176" t="s">
        <v>3</v>
      </c>
      <c r="F202" s="170" t="s">
        <v>513</v>
      </c>
      <c r="H202" s="171">
        <v>86</v>
      </c>
      <c r="I202" s="172"/>
      <c r="L202" s="169"/>
      <c r="M202" s="173"/>
      <c r="N202" s="174"/>
      <c r="O202" s="174"/>
      <c r="P202" s="174"/>
      <c r="Q202" s="174"/>
      <c r="R202" s="174"/>
      <c r="S202" s="174"/>
      <c r="T202" s="175"/>
      <c r="AT202" s="176" t="s">
        <v>148</v>
      </c>
      <c r="AU202" s="176" t="s">
        <v>82</v>
      </c>
      <c r="AV202" s="13" t="s">
        <v>82</v>
      </c>
      <c r="AW202" s="13" t="s">
        <v>33</v>
      </c>
      <c r="AX202" s="13" t="s">
        <v>72</v>
      </c>
      <c r="AY202" s="176" t="s">
        <v>125</v>
      </c>
    </row>
    <row r="203" spans="2:51" s="14" customFormat="1" ht="12">
      <c r="B203" s="177"/>
      <c r="D203" s="167" t="s">
        <v>148</v>
      </c>
      <c r="E203" s="178" t="s">
        <v>3</v>
      </c>
      <c r="F203" s="179" t="s">
        <v>238</v>
      </c>
      <c r="H203" s="180">
        <v>172</v>
      </c>
      <c r="I203" s="181"/>
      <c r="L203" s="177"/>
      <c r="M203" s="182"/>
      <c r="N203" s="183"/>
      <c r="O203" s="183"/>
      <c r="P203" s="183"/>
      <c r="Q203" s="183"/>
      <c r="R203" s="183"/>
      <c r="S203" s="183"/>
      <c r="T203" s="184"/>
      <c r="AT203" s="178" t="s">
        <v>148</v>
      </c>
      <c r="AU203" s="178" t="s">
        <v>82</v>
      </c>
      <c r="AV203" s="14" t="s">
        <v>132</v>
      </c>
      <c r="AW203" s="14" t="s">
        <v>33</v>
      </c>
      <c r="AX203" s="14" t="s">
        <v>80</v>
      </c>
      <c r="AY203" s="178" t="s">
        <v>125</v>
      </c>
    </row>
    <row r="204" spans="1:65" s="2" customFormat="1" ht="16.5" customHeight="1">
      <c r="A204" s="33"/>
      <c r="B204" s="138"/>
      <c r="C204" s="139" t="s">
        <v>514</v>
      </c>
      <c r="D204" s="139" t="s">
        <v>128</v>
      </c>
      <c r="E204" s="140" t="s">
        <v>515</v>
      </c>
      <c r="F204" s="141" t="s">
        <v>516</v>
      </c>
      <c r="G204" s="142" t="s">
        <v>163</v>
      </c>
      <c r="H204" s="143">
        <v>50</v>
      </c>
      <c r="I204" s="144"/>
      <c r="J204" s="145">
        <f>ROUND(I204*H204,2)</f>
        <v>0</v>
      </c>
      <c r="K204" s="141" t="s">
        <v>3</v>
      </c>
      <c r="L204" s="34"/>
      <c r="M204" s="146" t="s">
        <v>3</v>
      </c>
      <c r="N204" s="147" t="s">
        <v>43</v>
      </c>
      <c r="O204" s="54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157</v>
      </c>
      <c r="AT204" s="150" t="s">
        <v>128</v>
      </c>
      <c r="AU204" s="150" t="s">
        <v>82</v>
      </c>
      <c r="AY204" s="18" t="s">
        <v>125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80</v>
      </c>
      <c r="BK204" s="151">
        <f>ROUND(I204*H204,2)</f>
        <v>0</v>
      </c>
      <c r="BL204" s="18" t="s">
        <v>157</v>
      </c>
      <c r="BM204" s="150" t="s">
        <v>517</v>
      </c>
    </row>
    <row r="205" spans="1:47" s="2" customFormat="1" ht="48.75">
      <c r="A205" s="33"/>
      <c r="B205" s="34"/>
      <c r="C205" s="33"/>
      <c r="D205" s="167" t="s">
        <v>141</v>
      </c>
      <c r="E205" s="33"/>
      <c r="F205" s="168" t="s">
        <v>518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141</v>
      </c>
      <c r="AU205" s="18" t="s">
        <v>82</v>
      </c>
    </row>
    <row r="206" spans="2:51" s="13" customFormat="1" ht="12">
      <c r="B206" s="169"/>
      <c r="D206" s="167" t="s">
        <v>148</v>
      </c>
      <c r="E206" s="176" t="s">
        <v>3</v>
      </c>
      <c r="F206" s="170" t="s">
        <v>448</v>
      </c>
      <c r="H206" s="171">
        <v>50</v>
      </c>
      <c r="I206" s="172"/>
      <c r="L206" s="169"/>
      <c r="M206" s="173"/>
      <c r="N206" s="174"/>
      <c r="O206" s="174"/>
      <c r="P206" s="174"/>
      <c r="Q206" s="174"/>
      <c r="R206" s="174"/>
      <c r="S206" s="174"/>
      <c r="T206" s="175"/>
      <c r="AT206" s="176" t="s">
        <v>148</v>
      </c>
      <c r="AU206" s="176" t="s">
        <v>82</v>
      </c>
      <c r="AV206" s="13" t="s">
        <v>82</v>
      </c>
      <c r="AW206" s="13" t="s">
        <v>33</v>
      </c>
      <c r="AX206" s="13" t="s">
        <v>80</v>
      </c>
      <c r="AY206" s="176" t="s">
        <v>125</v>
      </c>
    </row>
    <row r="207" spans="2:63" s="12" customFormat="1" ht="25.9" customHeight="1">
      <c r="B207" s="125"/>
      <c r="D207" s="126" t="s">
        <v>71</v>
      </c>
      <c r="E207" s="127" t="s">
        <v>136</v>
      </c>
      <c r="F207" s="127" t="s">
        <v>519</v>
      </c>
      <c r="I207" s="128"/>
      <c r="J207" s="129">
        <f>BK207</f>
        <v>0</v>
      </c>
      <c r="L207" s="125"/>
      <c r="M207" s="130"/>
      <c r="N207" s="131"/>
      <c r="O207" s="131"/>
      <c r="P207" s="132">
        <f>P208+P215</f>
        <v>0</v>
      </c>
      <c r="Q207" s="131"/>
      <c r="R207" s="132">
        <f>R208+R215</f>
        <v>0</v>
      </c>
      <c r="S207" s="131"/>
      <c r="T207" s="133">
        <f>T208+T215</f>
        <v>0</v>
      </c>
      <c r="AR207" s="126" t="s">
        <v>143</v>
      </c>
      <c r="AT207" s="134" t="s">
        <v>71</v>
      </c>
      <c r="AU207" s="134" t="s">
        <v>72</v>
      </c>
      <c r="AY207" s="126" t="s">
        <v>125</v>
      </c>
      <c r="BK207" s="135">
        <f>BK208+BK215</f>
        <v>0</v>
      </c>
    </row>
    <row r="208" spans="2:63" s="12" customFormat="1" ht="22.9" customHeight="1">
      <c r="B208" s="125"/>
      <c r="D208" s="126" t="s">
        <v>71</v>
      </c>
      <c r="E208" s="136" t="s">
        <v>520</v>
      </c>
      <c r="F208" s="136" t="s">
        <v>521</v>
      </c>
      <c r="I208" s="128"/>
      <c r="J208" s="137">
        <f>BK208</f>
        <v>0</v>
      </c>
      <c r="L208" s="125"/>
      <c r="M208" s="130"/>
      <c r="N208" s="131"/>
      <c r="O208" s="131"/>
      <c r="P208" s="132">
        <f>SUM(P209:P214)</f>
        <v>0</v>
      </c>
      <c r="Q208" s="131"/>
      <c r="R208" s="132">
        <f>SUM(R209:R214)</f>
        <v>0</v>
      </c>
      <c r="S208" s="131"/>
      <c r="T208" s="133">
        <f>SUM(T209:T214)</f>
        <v>0</v>
      </c>
      <c r="AR208" s="126" t="s">
        <v>143</v>
      </c>
      <c r="AT208" s="134" t="s">
        <v>71</v>
      </c>
      <c r="AU208" s="134" t="s">
        <v>80</v>
      </c>
      <c r="AY208" s="126" t="s">
        <v>125</v>
      </c>
      <c r="BK208" s="135">
        <f>SUM(BK209:BK214)</f>
        <v>0</v>
      </c>
    </row>
    <row r="209" spans="1:65" s="2" customFormat="1" ht="16.5" customHeight="1">
      <c r="A209" s="33"/>
      <c r="B209" s="138"/>
      <c r="C209" s="139" t="s">
        <v>522</v>
      </c>
      <c r="D209" s="139" t="s">
        <v>128</v>
      </c>
      <c r="E209" s="140" t="s">
        <v>523</v>
      </c>
      <c r="F209" s="141" t="s">
        <v>524</v>
      </c>
      <c r="G209" s="142" t="s">
        <v>156</v>
      </c>
      <c r="H209" s="143">
        <v>1</v>
      </c>
      <c r="I209" s="144"/>
      <c r="J209" s="145">
        <f>ROUND(I209*H209,2)</f>
        <v>0</v>
      </c>
      <c r="K209" s="141" t="s">
        <v>3</v>
      </c>
      <c r="L209" s="34"/>
      <c r="M209" s="146" t="s">
        <v>3</v>
      </c>
      <c r="N209" s="147" t="s">
        <v>43</v>
      </c>
      <c r="O209" s="54"/>
      <c r="P209" s="148">
        <f>O209*H209</f>
        <v>0</v>
      </c>
      <c r="Q209" s="148">
        <v>0</v>
      </c>
      <c r="R209" s="148">
        <f>Q209*H209</f>
        <v>0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525</v>
      </c>
      <c r="AT209" s="150" t="s">
        <v>128</v>
      </c>
      <c r="AU209" s="150" t="s">
        <v>82</v>
      </c>
      <c r="AY209" s="18" t="s">
        <v>125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80</v>
      </c>
      <c r="BK209" s="151">
        <f>ROUND(I209*H209,2)</f>
        <v>0</v>
      </c>
      <c r="BL209" s="18" t="s">
        <v>525</v>
      </c>
      <c r="BM209" s="150" t="s">
        <v>526</v>
      </c>
    </row>
    <row r="210" spans="1:47" s="2" customFormat="1" ht="19.5">
      <c r="A210" s="33"/>
      <c r="B210" s="34"/>
      <c r="C210" s="33"/>
      <c r="D210" s="167" t="s">
        <v>141</v>
      </c>
      <c r="E210" s="33"/>
      <c r="F210" s="168" t="s">
        <v>527</v>
      </c>
      <c r="G210" s="33"/>
      <c r="H210" s="33"/>
      <c r="I210" s="154"/>
      <c r="J210" s="33"/>
      <c r="K210" s="33"/>
      <c r="L210" s="34"/>
      <c r="M210" s="155"/>
      <c r="N210" s="156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141</v>
      </c>
      <c r="AU210" s="18" t="s">
        <v>82</v>
      </c>
    </row>
    <row r="211" spans="1:65" s="2" customFormat="1" ht="16.5" customHeight="1">
      <c r="A211" s="33"/>
      <c r="B211" s="138"/>
      <c r="C211" s="139" t="s">
        <v>528</v>
      </c>
      <c r="D211" s="139" t="s">
        <v>128</v>
      </c>
      <c r="E211" s="140" t="s">
        <v>529</v>
      </c>
      <c r="F211" s="141" t="s">
        <v>530</v>
      </c>
      <c r="G211" s="142" t="s">
        <v>156</v>
      </c>
      <c r="H211" s="143">
        <v>1</v>
      </c>
      <c r="I211" s="144"/>
      <c r="J211" s="145">
        <f>ROUND(I211*H211,2)</f>
        <v>0</v>
      </c>
      <c r="K211" s="141" t="s">
        <v>3</v>
      </c>
      <c r="L211" s="34"/>
      <c r="M211" s="146" t="s">
        <v>3</v>
      </c>
      <c r="N211" s="147" t="s">
        <v>43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525</v>
      </c>
      <c r="AT211" s="150" t="s">
        <v>128</v>
      </c>
      <c r="AU211" s="150" t="s">
        <v>82</v>
      </c>
      <c r="AY211" s="18" t="s">
        <v>125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80</v>
      </c>
      <c r="BK211" s="151">
        <f>ROUND(I211*H211,2)</f>
        <v>0</v>
      </c>
      <c r="BL211" s="18" t="s">
        <v>525</v>
      </c>
      <c r="BM211" s="150" t="s">
        <v>531</v>
      </c>
    </row>
    <row r="212" spans="1:47" s="2" customFormat="1" ht="39">
      <c r="A212" s="33"/>
      <c r="B212" s="34"/>
      <c r="C212" s="33"/>
      <c r="D212" s="167" t="s">
        <v>141</v>
      </c>
      <c r="E212" s="33"/>
      <c r="F212" s="168" t="s">
        <v>532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141</v>
      </c>
      <c r="AU212" s="18" t="s">
        <v>82</v>
      </c>
    </row>
    <row r="213" spans="1:65" s="2" customFormat="1" ht="16.5" customHeight="1">
      <c r="A213" s="33"/>
      <c r="B213" s="138"/>
      <c r="C213" s="157" t="s">
        <v>533</v>
      </c>
      <c r="D213" s="157" t="s">
        <v>136</v>
      </c>
      <c r="E213" s="158" t="s">
        <v>534</v>
      </c>
      <c r="F213" s="159" t="s">
        <v>971</v>
      </c>
      <c r="G213" s="160" t="s">
        <v>156</v>
      </c>
      <c r="H213" s="161">
        <v>1</v>
      </c>
      <c r="I213" s="162"/>
      <c r="J213" s="163">
        <f>ROUND(I213*H213,2)</f>
        <v>0</v>
      </c>
      <c r="K213" s="159" t="s">
        <v>3</v>
      </c>
      <c r="L213" s="164"/>
      <c r="M213" s="165" t="s">
        <v>3</v>
      </c>
      <c r="N213" s="166" t="s">
        <v>43</v>
      </c>
      <c r="O213" s="54"/>
      <c r="P213" s="148">
        <f>O213*H213</f>
        <v>0</v>
      </c>
      <c r="Q213" s="148">
        <v>0</v>
      </c>
      <c r="R213" s="148">
        <f>Q213*H213</f>
        <v>0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535</v>
      </c>
      <c r="AT213" s="150" t="s">
        <v>136</v>
      </c>
      <c r="AU213" s="150" t="s">
        <v>82</v>
      </c>
      <c r="AY213" s="18" t="s">
        <v>125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80</v>
      </c>
      <c r="BK213" s="151">
        <f>ROUND(I213*H213,2)</f>
        <v>0</v>
      </c>
      <c r="BL213" s="18" t="s">
        <v>525</v>
      </c>
      <c r="BM213" s="150" t="s">
        <v>536</v>
      </c>
    </row>
    <row r="214" spans="1:47" s="2" customFormat="1" ht="165.75">
      <c r="A214" s="33"/>
      <c r="B214" s="34"/>
      <c r="C214" s="33"/>
      <c r="D214" s="167" t="s">
        <v>141</v>
      </c>
      <c r="E214" s="33"/>
      <c r="F214" s="168" t="s">
        <v>537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141</v>
      </c>
      <c r="AU214" s="18" t="s">
        <v>82</v>
      </c>
    </row>
    <row r="215" spans="2:63" s="12" customFormat="1" ht="22.9" customHeight="1">
      <c r="B215" s="125"/>
      <c r="D215" s="126" t="s">
        <v>71</v>
      </c>
      <c r="E215" s="136" t="s">
        <v>538</v>
      </c>
      <c r="F215" s="136" t="s">
        <v>539</v>
      </c>
      <c r="I215" s="128"/>
      <c r="J215" s="137">
        <f>BK215</f>
        <v>0</v>
      </c>
      <c r="L215" s="125"/>
      <c r="M215" s="130"/>
      <c r="N215" s="131"/>
      <c r="O215" s="131"/>
      <c r="P215" s="132">
        <f>P216</f>
        <v>0</v>
      </c>
      <c r="Q215" s="131"/>
      <c r="R215" s="132">
        <f>R216</f>
        <v>0</v>
      </c>
      <c r="S215" s="131"/>
      <c r="T215" s="133">
        <f>T216</f>
        <v>0</v>
      </c>
      <c r="AR215" s="126" t="s">
        <v>143</v>
      </c>
      <c r="AT215" s="134" t="s">
        <v>71</v>
      </c>
      <c r="AU215" s="134" t="s">
        <v>80</v>
      </c>
      <c r="AY215" s="126" t="s">
        <v>125</v>
      </c>
      <c r="BK215" s="135">
        <f>BK216</f>
        <v>0</v>
      </c>
    </row>
    <row r="216" spans="1:65" s="2" customFormat="1" ht="16.5" customHeight="1">
      <c r="A216" s="33"/>
      <c r="B216" s="138"/>
      <c r="C216" s="139" t="s">
        <v>540</v>
      </c>
      <c r="D216" s="139" t="s">
        <v>128</v>
      </c>
      <c r="E216" s="140" t="s">
        <v>541</v>
      </c>
      <c r="F216" s="141" t="s">
        <v>542</v>
      </c>
      <c r="G216" s="142" t="s">
        <v>418</v>
      </c>
      <c r="H216" s="143">
        <v>1</v>
      </c>
      <c r="I216" s="144"/>
      <c r="J216" s="145">
        <f>ROUND(I216*H216,2)</f>
        <v>0</v>
      </c>
      <c r="K216" s="141" t="s">
        <v>3</v>
      </c>
      <c r="L216" s="34"/>
      <c r="M216" s="146" t="s">
        <v>3</v>
      </c>
      <c r="N216" s="147" t="s">
        <v>43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525</v>
      </c>
      <c r="AT216" s="150" t="s">
        <v>128</v>
      </c>
      <c r="AU216" s="150" t="s">
        <v>82</v>
      </c>
      <c r="AY216" s="18" t="s">
        <v>125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80</v>
      </c>
      <c r="BK216" s="151">
        <f>ROUND(I216*H216,2)</f>
        <v>0</v>
      </c>
      <c r="BL216" s="18" t="s">
        <v>525</v>
      </c>
      <c r="BM216" s="150" t="s">
        <v>543</v>
      </c>
    </row>
    <row r="217" spans="2:63" s="12" customFormat="1" ht="25.9" customHeight="1">
      <c r="B217" s="125"/>
      <c r="D217" s="126" t="s">
        <v>71</v>
      </c>
      <c r="E217" s="127" t="s">
        <v>544</v>
      </c>
      <c r="F217" s="127" t="s">
        <v>545</v>
      </c>
      <c r="I217" s="128"/>
      <c r="J217" s="129">
        <f>BK217</f>
        <v>0</v>
      </c>
      <c r="L217" s="125"/>
      <c r="M217" s="130"/>
      <c r="N217" s="131"/>
      <c r="O217" s="131"/>
      <c r="P217" s="132">
        <f>P218</f>
        <v>0</v>
      </c>
      <c r="Q217" s="131"/>
      <c r="R217" s="132">
        <f>R218</f>
        <v>0</v>
      </c>
      <c r="S217" s="131"/>
      <c r="T217" s="133">
        <f>T218</f>
        <v>0</v>
      </c>
      <c r="AR217" s="126" t="s">
        <v>143</v>
      </c>
      <c r="AT217" s="134" t="s">
        <v>71</v>
      </c>
      <c r="AU217" s="134" t="s">
        <v>72</v>
      </c>
      <c r="AY217" s="126" t="s">
        <v>125</v>
      </c>
      <c r="BK217" s="135">
        <f>BK218</f>
        <v>0</v>
      </c>
    </row>
    <row r="218" spans="2:63" s="12" customFormat="1" ht="22.9" customHeight="1">
      <c r="B218" s="125"/>
      <c r="D218" s="126" t="s">
        <v>71</v>
      </c>
      <c r="E218" s="136" t="s">
        <v>546</v>
      </c>
      <c r="F218" s="136" t="s">
        <v>547</v>
      </c>
      <c r="I218" s="128"/>
      <c r="J218" s="137">
        <f>BK218</f>
        <v>0</v>
      </c>
      <c r="L218" s="125"/>
      <c r="M218" s="130"/>
      <c r="N218" s="131"/>
      <c r="O218" s="131"/>
      <c r="P218" s="132">
        <f>SUM(P219:P222)</f>
        <v>0</v>
      </c>
      <c r="Q218" s="131"/>
      <c r="R218" s="132">
        <f>SUM(R219:R222)</f>
        <v>0</v>
      </c>
      <c r="S218" s="131"/>
      <c r="T218" s="133">
        <f>SUM(T219:T222)</f>
        <v>0</v>
      </c>
      <c r="AR218" s="126" t="s">
        <v>143</v>
      </c>
      <c r="AT218" s="134" t="s">
        <v>71</v>
      </c>
      <c r="AU218" s="134" t="s">
        <v>80</v>
      </c>
      <c r="AY218" s="126" t="s">
        <v>125</v>
      </c>
      <c r="BK218" s="135">
        <f>SUM(BK219:BK222)</f>
        <v>0</v>
      </c>
    </row>
    <row r="219" spans="1:65" s="2" customFormat="1" ht="16.5" customHeight="1">
      <c r="A219" s="33"/>
      <c r="B219" s="138"/>
      <c r="C219" s="139" t="s">
        <v>548</v>
      </c>
      <c r="D219" s="139" t="s">
        <v>128</v>
      </c>
      <c r="E219" s="140" t="s">
        <v>549</v>
      </c>
      <c r="F219" s="141" t="s">
        <v>550</v>
      </c>
      <c r="G219" s="142" t="s">
        <v>156</v>
      </c>
      <c r="H219" s="143">
        <v>1</v>
      </c>
      <c r="I219" s="144"/>
      <c r="J219" s="145">
        <f>ROUND(I219*H219,2)</f>
        <v>0</v>
      </c>
      <c r="K219" s="141" t="s">
        <v>3</v>
      </c>
      <c r="L219" s="34"/>
      <c r="M219" s="146" t="s">
        <v>3</v>
      </c>
      <c r="N219" s="147" t="s">
        <v>43</v>
      </c>
      <c r="O219" s="54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525</v>
      </c>
      <c r="AT219" s="150" t="s">
        <v>128</v>
      </c>
      <c r="AU219" s="150" t="s">
        <v>82</v>
      </c>
      <c r="AY219" s="18" t="s">
        <v>125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80</v>
      </c>
      <c r="BK219" s="151">
        <f>ROUND(I219*H219,2)</f>
        <v>0</v>
      </c>
      <c r="BL219" s="18" t="s">
        <v>525</v>
      </c>
      <c r="BM219" s="150" t="s">
        <v>551</v>
      </c>
    </row>
    <row r="220" spans="1:47" s="2" customFormat="1" ht="39">
      <c r="A220" s="33"/>
      <c r="B220" s="34"/>
      <c r="C220" s="33"/>
      <c r="D220" s="167" t="s">
        <v>141</v>
      </c>
      <c r="E220" s="33"/>
      <c r="F220" s="168" t="s">
        <v>552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141</v>
      </c>
      <c r="AU220" s="18" t="s">
        <v>82</v>
      </c>
    </row>
    <row r="221" spans="1:65" s="2" customFormat="1" ht="16.5" customHeight="1">
      <c r="A221" s="33"/>
      <c r="B221" s="138"/>
      <c r="C221" s="157" t="s">
        <v>553</v>
      </c>
      <c r="D221" s="157" t="s">
        <v>136</v>
      </c>
      <c r="E221" s="158" t="s">
        <v>554</v>
      </c>
      <c r="F221" s="159" t="s">
        <v>555</v>
      </c>
      <c r="G221" s="160" t="s">
        <v>156</v>
      </c>
      <c r="H221" s="161">
        <v>1</v>
      </c>
      <c r="I221" s="162"/>
      <c r="J221" s="163">
        <f>ROUND(I221*H221,2)</f>
        <v>0</v>
      </c>
      <c r="K221" s="159" t="s">
        <v>3</v>
      </c>
      <c r="L221" s="164"/>
      <c r="M221" s="165" t="s">
        <v>3</v>
      </c>
      <c r="N221" s="166" t="s">
        <v>43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535</v>
      </c>
      <c r="AT221" s="150" t="s">
        <v>136</v>
      </c>
      <c r="AU221" s="150" t="s">
        <v>82</v>
      </c>
      <c r="AY221" s="18" t="s">
        <v>125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80</v>
      </c>
      <c r="BK221" s="151">
        <f>ROUND(I221*H221,2)</f>
        <v>0</v>
      </c>
      <c r="BL221" s="18" t="s">
        <v>525</v>
      </c>
      <c r="BM221" s="150" t="s">
        <v>556</v>
      </c>
    </row>
    <row r="222" spans="1:47" s="2" customFormat="1" ht="39">
      <c r="A222" s="33"/>
      <c r="B222" s="34"/>
      <c r="C222" s="33"/>
      <c r="D222" s="167" t="s">
        <v>141</v>
      </c>
      <c r="E222" s="33"/>
      <c r="F222" s="168" t="s">
        <v>557</v>
      </c>
      <c r="G222" s="33"/>
      <c r="H222" s="33"/>
      <c r="I222" s="154"/>
      <c r="J222" s="33"/>
      <c r="K222" s="33"/>
      <c r="L222" s="34"/>
      <c r="M222" s="185"/>
      <c r="N222" s="186"/>
      <c r="O222" s="187"/>
      <c r="P222" s="187"/>
      <c r="Q222" s="187"/>
      <c r="R222" s="187"/>
      <c r="S222" s="187"/>
      <c r="T222" s="188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141</v>
      </c>
      <c r="AU222" s="18" t="s">
        <v>82</v>
      </c>
    </row>
    <row r="223" spans="1:31" s="2" customFormat="1" ht="6.95" customHeight="1">
      <c r="A223" s="33"/>
      <c r="B223" s="43"/>
      <c r="C223" s="44"/>
      <c r="D223" s="44"/>
      <c r="E223" s="44"/>
      <c r="F223" s="44"/>
      <c r="G223" s="44"/>
      <c r="H223" s="44"/>
      <c r="I223" s="44"/>
      <c r="J223" s="44"/>
      <c r="K223" s="44"/>
      <c r="L223" s="34"/>
      <c r="M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</sheetData>
  <autoFilter ref="C89:K22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109" r:id="rId1" display="https://podminky.urs.cz/item/CS_URS_2021_02/997321511"/>
    <hyperlink ref="F117" r:id="rId2" display="https://podminky.urs.cz/item/CS_URS_2021_02/997321519"/>
    <hyperlink ref="F169" r:id="rId3" display="https://podminky.urs.cz/item/CS_URS_2021_02/998767101"/>
    <hyperlink ref="F190" r:id="rId4" display="https://podminky.urs.cz/item/CS_URS_2021_02/789121152"/>
    <hyperlink ref="F193" r:id="rId5" display="https://podminky.urs.cz/item/CS_URS_2021_01/789224532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7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8"/>
  <sheetViews>
    <sheetView showGridLines="0" workbookViewId="0" topLeftCell="A88">
      <selection activeCell="G103" sqref="G10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47" t="str">
        <f>'Rekapitulace stavby'!K6</f>
        <v>VD Josefův Důl, rekonstrukce rychlouzávěrových tabulí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558</v>
      </c>
      <c r="F9" s="246"/>
      <c r="G9" s="246"/>
      <c r="H9" s="24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>
        <f>'Rekapitulace stavby'!AN8</f>
        <v>44704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98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3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ROUND((SUM(BE87:BE307)),2)</f>
        <v>0</v>
      </c>
      <c r="G33" s="33"/>
      <c r="H33" s="33"/>
      <c r="I33" s="97">
        <v>0.21</v>
      </c>
      <c r="J33" s="96">
        <f>ROUND(((SUM(BE87:BE307))*I33),2)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ROUND((SUM(BF87:BF307)),2)</f>
        <v>0</v>
      </c>
      <c r="G34" s="33"/>
      <c r="H34" s="33"/>
      <c r="I34" s="97">
        <v>0.15</v>
      </c>
      <c r="J34" s="96">
        <f>ROUND(((SUM(BF87:BF307))*I34),2)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ROUND((SUM(BG87:BG307)),2)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ROUND((SUM(BH87:BH307)),2)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ROUND((SUM(BI87:BI307)),2)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 hidden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 hidden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 hidden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hidden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hidden="1">
      <c r="A48" s="33"/>
      <c r="B48" s="34"/>
      <c r="C48" s="33"/>
      <c r="D48" s="33"/>
      <c r="E48" s="247" t="str">
        <f>E7</f>
        <v>VD Josefův Důl, rekonstrukce rychlouzávěrových tabulí</v>
      </c>
      <c r="F48" s="248"/>
      <c r="G48" s="248"/>
      <c r="H48" s="24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 hidden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 hidden="1">
      <c r="A50" s="33"/>
      <c r="B50" s="34"/>
      <c r="C50" s="33"/>
      <c r="D50" s="33"/>
      <c r="E50" s="226" t="str">
        <f>E9</f>
        <v>PS4_SachtyUzav - PS4 Šachty provozních uzávěrů</v>
      </c>
      <c r="F50" s="246"/>
      <c r="G50" s="246"/>
      <c r="H50" s="24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 hidden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 hidden="1">
      <c r="A52" s="33"/>
      <c r="B52" s="34"/>
      <c r="C52" s="28" t="s">
        <v>22</v>
      </c>
      <c r="D52" s="33"/>
      <c r="E52" s="33"/>
      <c r="F52" s="26" t="str">
        <f>F12</f>
        <v>VD Josefův Důl</v>
      </c>
      <c r="G52" s="33"/>
      <c r="H52" s="33"/>
      <c r="I52" s="28" t="s">
        <v>24</v>
      </c>
      <c r="J52" s="51">
        <f>IF(J12="","",J12)</f>
        <v>44704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 hidden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 hidden="1">
      <c r="A54" s="33"/>
      <c r="B54" s="34"/>
      <c r="C54" s="28" t="s">
        <v>25</v>
      </c>
      <c r="D54" s="33"/>
      <c r="E54" s="33"/>
      <c r="F54" s="26" t="str">
        <f>E15</f>
        <v>Povodí Labe, státní podnik</v>
      </c>
      <c r="G54" s="33"/>
      <c r="H54" s="33"/>
      <c r="I54" s="28" t="s">
        <v>31</v>
      </c>
      <c r="J54" s="31" t="str">
        <f>E21</f>
        <v>PS PROFI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 hidden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MD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 hidden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 hidden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 hidden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 hidden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 hidden="1">
      <c r="B60" s="107"/>
      <c r="D60" s="108" t="s">
        <v>103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" customHeight="1" hidden="1">
      <c r="B61" s="111"/>
      <c r="D61" s="112" t="s">
        <v>364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" customHeight="1" hidden="1">
      <c r="B62" s="111"/>
      <c r="D62" s="112" t="s">
        <v>104</v>
      </c>
      <c r="E62" s="113"/>
      <c r="F62" s="113"/>
      <c r="G62" s="113"/>
      <c r="H62" s="113"/>
      <c r="I62" s="113"/>
      <c r="J62" s="114">
        <f>J171</f>
        <v>0</v>
      </c>
      <c r="L62" s="111"/>
    </row>
    <row r="63" spans="2:12" s="10" customFormat="1" ht="19.9" customHeight="1" hidden="1">
      <c r="B63" s="111"/>
      <c r="D63" s="112" t="s">
        <v>559</v>
      </c>
      <c r="E63" s="113"/>
      <c r="F63" s="113"/>
      <c r="G63" s="113"/>
      <c r="H63" s="113"/>
      <c r="I63" s="113"/>
      <c r="J63" s="114">
        <f>J182</f>
        <v>0</v>
      </c>
      <c r="L63" s="111"/>
    </row>
    <row r="64" spans="2:12" s="9" customFormat="1" ht="24.95" customHeight="1" hidden="1">
      <c r="B64" s="107"/>
      <c r="D64" s="108" t="s">
        <v>105</v>
      </c>
      <c r="E64" s="109"/>
      <c r="F64" s="109"/>
      <c r="G64" s="109"/>
      <c r="H64" s="109"/>
      <c r="I64" s="109"/>
      <c r="J64" s="110">
        <f>J185</f>
        <v>0</v>
      </c>
      <c r="L64" s="107"/>
    </row>
    <row r="65" spans="2:12" s="10" customFormat="1" ht="19.9" customHeight="1" hidden="1">
      <c r="B65" s="111"/>
      <c r="D65" s="112" t="s">
        <v>560</v>
      </c>
      <c r="E65" s="113"/>
      <c r="F65" s="113"/>
      <c r="G65" s="113"/>
      <c r="H65" s="113"/>
      <c r="I65" s="113"/>
      <c r="J65" s="114">
        <f>J186</f>
        <v>0</v>
      </c>
      <c r="L65" s="111"/>
    </row>
    <row r="66" spans="2:12" s="10" customFormat="1" ht="19.9" customHeight="1" hidden="1">
      <c r="B66" s="111"/>
      <c r="D66" s="112" t="s">
        <v>106</v>
      </c>
      <c r="E66" s="113"/>
      <c r="F66" s="113"/>
      <c r="G66" s="113"/>
      <c r="H66" s="113"/>
      <c r="I66" s="113"/>
      <c r="J66" s="114">
        <f>J212</f>
        <v>0</v>
      </c>
      <c r="L66" s="111"/>
    </row>
    <row r="67" spans="2:12" s="10" customFormat="1" ht="19.9" customHeight="1" hidden="1">
      <c r="B67" s="111"/>
      <c r="D67" s="112" t="s">
        <v>107</v>
      </c>
      <c r="E67" s="113"/>
      <c r="F67" s="113"/>
      <c r="G67" s="113"/>
      <c r="H67" s="113"/>
      <c r="I67" s="113"/>
      <c r="J67" s="114">
        <f>J281</f>
        <v>0</v>
      </c>
      <c r="L67" s="111"/>
    </row>
    <row r="68" spans="1:31" s="2" customFormat="1" ht="21.75" customHeight="1" hidden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 hidden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ht="12" hidden="1"/>
    <row r="71" ht="12" hidden="1"/>
    <row r="72" ht="12" hidden="1"/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110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47" t="str">
        <f>E7</f>
        <v>VD Josefův Důl, rekonstrukce rychlouzávěrových tabulí</v>
      </c>
      <c r="F77" s="248"/>
      <c r="G77" s="248"/>
      <c r="H77" s="248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96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226" t="str">
        <f>E9</f>
        <v>PS4_SachtyUzav - PS4 Šachty provozních uzávěrů</v>
      </c>
      <c r="F79" s="246"/>
      <c r="G79" s="246"/>
      <c r="H79" s="246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VD Josefův Důl</v>
      </c>
      <c r="G81" s="33"/>
      <c r="H81" s="33"/>
      <c r="I81" s="28" t="s">
        <v>24</v>
      </c>
      <c r="J81" s="51">
        <f>IF(J12="","",J12)</f>
        <v>44704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25</v>
      </c>
      <c r="D83" s="33"/>
      <c r="E83" s="33"/>
      <c r="F83" s="26" t="str">
        <f>E15</f>
        <v>Povodí Labe, státní podnik</v>
      </c>
      <c r="G83" s="33"/>
      <c r="H83" s="33"/>
      <c r="I83" s="28" t="s">
        <v>31</v>
      </c>
      <c r="J83" s="31" t="str">
        <f>E21</f>
        <v>PS PROFI s.r.o.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29</v>
      </c>
      <c r="D84" s="33"/>
      <c r="E84" s="33"/>
      <c r="F84" s="26" t="str">
        <f>IF(E18="","",E18)</f>
        <v>Vyplň údaj</v>
      </c>
      <c r="G84" s="33"/>
      <c r="H84" s="33"/>
      <c r="I84" s="28" t="s">
        <v>34</v>
      </c>
      <c r="J84" s="31" t="str">
        <f>E24</f>
        <v>MD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111</v>
      </c>
      <c r="D86" s="118" t="s">
        <v>57</v>
      </c>
      <c r="E86" s="118" t="s">
        <v>53</v>
      </c>
      <c r="F86" s="118" t="s">
        <v>54</v>
      </c>
      <c r="G86" s="118" t="s">
        <v>112</v>
      </c>
      <c r="H86" s="118" t="s">
        <v>113</v>
      </c>
      <c r="I86" s="118" t="s">
        <v>114</v>
      </c>
      <c r="J86" s="118" t="s">
        <v>101</v>
      </c>
      <c r="K86" s="119" t="s">
        <v>115</v>
      </c>
      <c r="L86" s="120"/>
      <c r="M86" s="58" t="s">
        <v>3</v>
      </c>
      <c r="N86" s="59" t="s">
        <v>42</v>
      </c>
      <c r="O86" s="59" t="s">
        <v>116</v>
      </c>
      <c r="P86" s="59" t="s">
        <v>117</v>
      </c>
      <c r="Q86" s="59" t="s">
        <v>118</v>
      </c>
      <c r="R86" s="59" t="s">
        <v>119</v>
      </c>
      <c r="S86" s="59" t="s">
        <v>120</v>
      </c>
      <c r="T86" s="60" t="s">
        <v>121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" customHeight="1">
      <c r="A87" s="33"/>
      <c r="B87" s="34"/>
      <c r="C87" s="65" t="s">
        <v>122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P88+P185</f>
        <v>0</v>
      </c>
      <c r="Q87" s="62"/>
      <c r="R87" s="122">
        <f>R88+R185</f>
        <v>0.9292819600000002</v>
      </c>
      <c r="S87" s="62"/>
      <c r="T87" s="123">
        <f>T88+T185</f>
        <v>3.0225999999999997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71</v>
      </c>
      <c r="AU87" s="18" t="s">
        <v>102</v>
      </c>
      <c r="BK87" s="124">
        <f>BK88+BK185</f>
        <v>0</v>
      </c>
    </row>
    <row r="88" spans="2:63" s="12" customFormat="1" ht="25.9" customHeight="1">
      <c r="B88" s="125"/>
      <c r="D88" s="126" t="s">
        <v>71</v>
      </c>
      <c r="E88" s="127" t="s">
        <v>123</v>
      </c>
      <c r="F88" s="127" t="s">
        <v>124</v>
      </c>
      <c r="I88" s="128"/>
      <c r="J88" s="129">
        <f>BK88</f>
        <v>0</v>
      </c>
      <c r="L88" s="125"/>
      <c r="M88" s="130"/>
      <c r="N88" s="131"/>
      <c r="O88" s="131"/>
      <c r="P88" s="132">
        <f>P89+P171+P182</f>
        <v>0</v>
      </c>
      <c r="Q88" s="131"/>
      <c r="R88" s="132">
        <f>R89+R171+R182</f>
        <v>0.3458279600000001</v>
      </c>
      <c r="S88" s="131"/>
      <c r="T88" s="133">
        <f>T89+T171+T182</f>
        <v>0.1451</v>
      </c>
      <c r="AR88" s="126" t="s">
        <v>80</v>
      </c>
      <c r="AT88" s="134" t="s">
        <v>71</v>
      </c>
      <c r="AU88" s="134" t="s">
        <v>72</v>
      </c>
      <c r="AY88" s="126" t="s">
        <v>125</v>
      </c>
      <c r="BK88" s="135">
        <f>BK89+BK171+BK182</f>
        <v>0</v>
      </c>
    </row>
    <row r="89" spans="2:63" s="12" customFormat="1" ht="22.9" customHeight="1">
      <c r="B89" s="125"/>
      <c r="D89" s="126" t="s">
        <v>71</v>
      </c>
      <c r="E89" s="136" t="s">
        <v>183</v>
      </c>
      <c r="F89" s="136" t="s">
        <v>370</v>
      </c>
      <c r="I89" s="128"/>
      <c r="J89" s="137">
        <f>BK89</f>
        <v>0</v>
      </c>
      <c r="L89" s="125"/>
      <c r="M89" s="130"/>
      <c r="N89" s="131"/>
      <c r="O89" s="131"/>
      <c r="P89" s="132">
        <f>SUM(P90:P170)</f>
        <v>0</v>
      </c>
      <c r="Q89" s="131"/>
      <c r="R89" s="132">
        <f>SUM(R90:R170)</f>
        <v>0.3458279600000001</v>
      </c>
      <c r="S89" s="131"/>
      <c r="T89" s="133">
        <f>SUM(T90:T170)</f>
        <v>0.1451</v>
      </c>
      <c r="AR89" s="126" t="s">
        <v>80</v>
      </c>
      <c r="AT89" s="134" t="s">
        <v>71</v>
      </c>
      <c r="AU89" s="134" t="s">
        <v>80</v>
      </c>
      <c r="AY89" s="126" t="s">
        <v>125</v>
      </c>
      <c r="BK89" s="135">
        <f>SUM(BK90:BK170)</f>
        <v>0</v>
      </c>
    </row>
    <row r="90" spans="1:65" s="2" customFormat="1" ht="16.5" customHeight="1">
      <c r="A90" s="33"/>
      <c r="B90" s="138"/>
      <c r="C90" s="139" t="s">
        <v>80</v>
      </c>
      <c r="D90" s="139" t="s">
        <v>128</v>
      </c>
      <c r="E90" s="140" t="s">
        <v>371</v>
      </c>
      <c r="F90" s="141" t="s">
        <v>969</v>
      </c>
      <c r="G90" s="142" t="s">
        <v>373</v>
      </c>
      <c r="H90" s="143">
        <v>204</v>
      </c>
      <c r="I90" s="144"/>
      <c r="J90" s="145">
        <f>ROUND(I90*H90,2)</f>
        <v>0</v>
      </c>
      <c r="K90" s="141" t="s">
        <v>3</v>
      </c>
      <c r="L90" s="34"/>
      <c r="M90" s="146" t="s">
        <v>3</v>
      </c>
      <c r="N90" s="147" t="s">
        <v>43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132</v>
      </c>
      <c r="AT90" s="150" t="s">
        <v>128</v>
      </c>
      <c r="AU90" s="150" t="s">
        <v>82</v>
      </c>
      <c r="AY90" s="18" t="s">
        <v>125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80</v>
      </c>
      <c r="BK90" s="151">
        <f>ROUND(I90*H90,2)</f>
        <v>0</v>
      </c>
      <c r="BL90" s="18" t="s">
        <v>132</v>
      </c>
      <c r="BM90" s="150" t="s">
        <v>561</v>
      </c>
    </row>
    <row r="91" spans="1:47" s="2" customFormat="1" ht="126.75">
      <c r="A91" s="33"/>
      <c r="B91" s="34"/>
      <c r="C91" s="33"/>
      <c r="D91" s="167" t="s">
        <v>141</v>
      </c>
      <c r="E91" s="33"/>
      <c r="F91" s="168" t="s">
        <v>562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141</v>
      </c>
      <c r="AU91" s="18" t="s">
        <v>82</v>
      </c>
    </row>
    <row r="92" spans="2:51" s="13" customFormat="1" ht="12">
      <c r="B92" s="169"/>
      <c r="D92" s="167" t="s">
        <v>148</v>
      </c>
      <c r="E92" s="176" t="s">
        <v>3</v>
      </c>
      <c r="F92" s="170" t="s">
        <v>563</v>
      </c>
      <c r="H92" s="171">
        <v>48</v>
      </c>
      <c r="I92" s="172"/>
      <c r="L92" s="169"/>
      <c r="M92" s="173"/>
      <c r="N92" s="174"/>
      <c r="O92" s="174"/>
      <c r="P92" s="174"/>
      <c r="Q92" s="174"/>
      <c r="R92" s="174"/>
      <c r="S92" s="174"/>
      <c r="T92" s="175"/>
      <c r="AT92" s="176" t="s">
        <v>148</v>
      </c>
      <c r="AU92" s="176" t="s">
        <v>82</v>
      </c>
      <c r="AV92" s="13" t="s">
        <v>82</v>
      </c>
      <c r="AW92" s="13" t="s">
        <v>33</v>
      </c>
      <c r="AX92" s="13" t="s">
        <v>72</v>
      </c>
      <c r="AY92" s="176" t="s">
        <v>125</v>
      </c>
    </row>
    <row r="93" spans="2:51" s="13" customFormat="1" ht="12">
      <c r="B93" s="169"/>
      <c r="D93" s="167" t="s">
        <v>148</v>
      </c>
      <c r="E93" s="176" t="s">
        <v>3</v>
      </c>
      <c r="F93" s="170" t="s">
        <v>564</v>
      </c>
      <c r="H93" s="171">
        <v>144</v>
      </c>
      <c r="I93" s="172"/>
      <c r="L93" s="169"/>
      <c r="M93" s="173"/>
      <c r="N93" s="174"/>
      <c r="O93" s="174"/>
      <c r="P93" s="174"/>
      <c r="Q93" s="174"/>
      <c r="R93" s="174"/>
      <c r="S93" s="174"/>
      <c r="T93" s="175"/>
      <c r="AT93" s="176" t="s">
        <v>148</v>
      </c>
      <c r="AU93" s="176" t="s">
        <v>82</v>
      </c>
      <c r="AV93" s="13" t="s">
        <v>82</v>
      </c>
      <c r="AW93" s="13" t="s">
        <v>33</v>
      </c>
      <c r="AX93" s="13" t="s">
        <v>72</v>
      </c>
      <c r="AY93" s="176" t="s">
        <v>125</v>
      </c>
    </row>
    <row r="94" spans="2:51" s="13" customFormat="1" ht="12">
      <c r="B94" s="169"/>
      <c r="D94" s="167" t="s">
        <v>148</v>
      </c>
      <c r="E94" s="176" t="s">
        <v>3</v>
      </c>
      <c r="F94" s="170" t="s">
        <v>565</v>
      </c>
      <c r="H94" s="171">
        <v>12</v>
      </c>
      <c r="I94" s="172"/>
      <c r="L94" s="169"/>
      <c r="M94" s="173"/>
      <c r="N94" s="174"/>
      <c r="O94" s="174"/>
      <c r="P94" s="174"/>
      <c r="Q94" s="174"/>
      <c r="R94" s="174"/>
      <c r="S94" s="174"/>
      <c r="T94" s="175"/>
      <c r="AT94" s="176" t="s">
        <v>148</v>
      </c>
      <c r="AU94" s="176" t="s">
        <v>82</v>
      </c>
      <c r="AV94" s="13" t="s">
        <v>82</v>
      </c>
      <c r="AW94" s="13" t="s">
        <v>33</v>
      </c>
      <c r="AX94" s="13" t="s">
        <v>72</v>
      </c>
      <c r="AY94" s="176" t="s">
        <v>125</v>
      </c>
    </row>
    <row r="95" spans="2:51" s="14" customFormat="1" ht="12">
      <c r="B95" s="177"/>
      <c r="D95" s="167" t="s">
        <v>148</v>
      </c>
      <c r="E95" s="178" t="s">
        <v>3</v>
      </c>
      <c r="F95" s="179" t="s">
        <v>238</v>
      </c>
      <c r="H95" s="180">
        <v>204</v>
      </c>
      <c r="I95" s="181"/>
      <c r="L95" s="177"/>
      <c r="M95" s="182"/>
      <c r="N95" s="183"/>
      <c r="O95" s="183"/>
      <c r="P95" s="183"/>
      <c r="Q95" s="183"/>
      <c r="R95" s="183"/>
      <c r="S95" s="183"/>
      <c r="T95" s="184"/>
      <c r="AT95" s="178" t="s">
        <v>148</v>
      </c>
      <c r="AU95" s="178" t="s">
        <v>82</v>
      </c>
      <c r="AV95" s="14" t="s">
        <v>132</v>
      </c>
      <c r="AW95" s="14" t="s">
        <v>33</v>
      </c>
      <c r="AX95" s="14" t="s">
        <v>80</v>
      </c>
      <c r="AY95" s="178" t="s">
        <v>125</v>
      </c>
    </row>
    <row r="96" spans="1:65" s="2" customFormat="1" ht="16.5" customHeight="1">
      <c r="A96" s="33"/>
      <c r="B96" s="138"/>
      <c r="C96" s="139" t="s">
        <v>82</v>
      </c>
      <c r="D96" s="139" t="s">
        <v>128</v>
      </c>
      <c r="E96" s="140" t="s">
        <v>378</v>
      </c>
      <c r="F96" s="141" t="s">
        <v>372</v>
      </c>
      <c r="G96" s="142" t="s">
        <v>373</v>
      </c>
      <c r="H96" s="143">
        <v>272</v>
      </c>
      <c r="I96" s="144"/>
      <c r="J96" s="145">
        <f>ROUND(I96*H96,2)</f>
        <v>0</v>
      </c>
      <c r="K96" s="141" t="s">
        <v>3</v>
      </c>
      <c r="L96" s="34"/>
      <c r="M96" s="146" t="s">
        <v>3</v>
      </c>
      <c r="N96" s="147" t="s">
        <v>43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132</v>
      </c>
      <c r="AT96" s="150" t="s">
        <v>128</v>
      </c>
      <c r="AU96" s="150" t="s">
        <v>82</v>
      </c>
      <c r="AY96" s="18" t="s">
        <v>125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80</v>
      </c>
      <c r="BK96" s="151">
        <f>ROUND(I96*H96,2)</f>
        <v>0</v>
      </c>
      <c r="BL96" s="18" t="s">
        <v>132</v>
      </c>
      <c r="BM96" s="150" t="s">
        <v>566</v>
      </c>
    </row>
    <row r="97" spans="1:47" s="2" customFormat="1" ht="97.5">
      <c r="A97" s="33"/>
      <c r="B97" s="34"/>
      <c r="C97" s="33"/>
      <c r="D97" s="167" t="s">
        <v>141</v>
      </c>
      <c r="E97" s="33"/>
      <c r="F97" s="168" t="s">
        <v>567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141</v>
      </c>
      <c r="AU97" s="18" t="s">
        <v>82</v>
      </c>
    </row>
    <row r="98" spans="2:51" s="13" customFormat="1" ht="12">
      <c r="B98" s="169"/>
      <c r="D98" s="167" t="s">
        <v>148</v>
      </c>
      <c r="E98" s="176" t="s">
        <v>3</v>
      </c>
      <c r="F98" s="170" t="s">
        <v>568</v>
      </c>
      <c r="H98" s="171">
        <v>64</v>
      </c>
      <c r="I98" s="172"/>
      <c r="L98" s="169"/>
      <c r="M98" s="173"/>
      <c r="N98" s="174"/>
      <c r="O98" s="174"/>
      <c r="P98" s="174"/>
      <c r="Q98" s="174"/>
      <c r="R98" s="174"/>
      <c r="S98" s="174"/>
      <c r="T98" s="175"/>
      <c r="AT98" s="176" t="s">
        <v>148</v>
      </c>
      <c r="AU98" s="176" t="s">
        <v>82</v>
      </c>
      <c r="AV98" s="13" t="s">
        <v>82</v>
      </c>
      <c r="AW98" s="13" t="s">
        <v>33</v>
      </c>
      <c r="AX98" s="13" t="s">
        <v>72</v>
      </c>
      <c r="AY98" s="176" t="s">
        <v>125</v>
      </c>
    </row>
    <row r="99" spans="2:51" s="13" customFormat="1" ht="12">
      <c r="B99" s="169"/>
      <c r="D99" s="167" t="s">
        <v>148</v>
      </c>
      <c r="E99" s="176" t="s">
        <v>3</v>
      </c>
      <c r="F99" s="170" t="s">
        <v>569</v>
      </c>
      <c r="H99" s="171">
        <v>192</v>
      </c>
      <c r="I99" s="172"/>
      <c r="L99" s="169"/>
      <c r="M99" s="173"/>
      <c r="N99" s="174"/>
      <c r="O99" s="174"/>
      <c r="P99" s="174"/>
      <c r="Q99" s="174"/>
      <c r="R99" s="174"/>
      <c r="S99" s="174"/>
      <c r="T99" s="175"/>
      <c r="AT99" s="176" t="s">
        <v>148</v>
      </c>
      <c r="AU99" s="176" t="s">
        <v>82</v>
      </c>
      <c r="AV99" s="13" t="s">
        <v>82</v>
      </c>
      <c r="AW99" s="13" t="s">
        <v>33</v>
      </c>
      <c r="AX99" s="13" t="s">
        <v>72</v>
      </c>
      <c r="AY99" s="176" t="s">
        <v>125</v>
      </c>
    </row>
    <row r="100" spans="2:51" s="13" customFormat="1" ht="12">
      <c r="B100" s="169"/>
      <c r="D100" s="167" t="s">
        <v>148</v>
      </c>
      <c r="E100" s="176" t="s">
        <v>3</v>
      </c>
      <c r="F100" s="170" t="s">
        <v>570</v>
      </c>
      <c r="H100" s="171">
        <v>16</v>
      </c>
      <c r="I100" s="172"/>
      <c r="L100" s="169"/>
      <c r="M100" s="173"/>
      <c r="N100" s="174"/>
      <c r="O100" s="174"/>
      <c r="P100" s="174"/>
      <c r="Q100" s="174"/>
      <c r="R100" s="174"/>
      <c r="S100" s="174"/>
      <c r="T100" s="175"/>
      <c r="AT100" s="176" t="s">
        <v>148</v>
      </c>
      <c r="AU100" s="176" t="s">
        <v>82</v>
      </c>
      <c r="AV100" s="13" t="s">
        <v>82</v>
      </c>
      <c r="AW100" s="13" t="s">
        <v>33</v>
      </c>
      <c r="AX100" s="13" t="s">
        <v>72</v>
      </c>
      <c r="AY100" s="176" t="s">
        <v>125</v>
      </c>
    </row>
    <row r="101" spans="2:51" s="14" customFormat="1" ht="12">
      <c r="B101" s="177"/>
      <c r="D101" s="167" t="s">
        <v>148</v>
      </c>
      <c r="E101" s="178" t="s">
        <v>3</v>
      </c>
      <c r="F101" s="179" t="s">
        <v>238</v>
      </c>
      <c r="H101" s="180">
        <v>272</v>
      </c>
      <c r="I101" s="181"/>
      <c r="L101" s="177"/>
      <c r="M101" s="182"/>
      <c r="N101" s="183"/>
      <c r="O101" s="183"/>
      <c r="P101" s="183"/>
      <c r="Q101" s="183"/>
      <c r="R101" s="183"/>
      <c r="S101" s="183"/>
      <c r="T101" s="184"/>
      <c r="AT101" s="178" t="s">
        <v>148</v>
      </c>
      <c r="AU101" s="178" t="s">
        <v>82</v>
      </c>
      <c r="AV101" s="14" t="s">
        <v>132</v>
      </c>
      <c r="AW101" s="14" t="s">
        <v>33</v>
      </c>
      <c r="AX101" s="14" t="s">
        <v>80</v>
      </c>
      <c r="AY101" s="178" t="s">
        <v>125</v>
      </c>
    </row>
    <row r="102" spans="1:65" s="2" customFormat="1" ht="24.95" customHeight="1">
      <c r="A102" s="33"/>
      <c r="B102" s="138"/>
      <c r="C102" s="157" t="s">
        <v>143</v>
      </c>
      <c r="D102" s="157" t="s">
        <v>136</v>
      </c>
      <c r="E102" s="158" t="s">
        <v>571</v>
      </c>
      <c r="F102" s="159" t="s">
        <v>572</v>
      </c>
      <c r="G102" s="160" t="s">
        <v>163</v>
      </c>
      <c r="H102" s="161">
        <v>500</v>
      </c>
      <c r="I102" s="162"/>
      <c r="J102" s="163">
        <f>ROUND(I102*H102,2)</f>
        <v>0</v>
      </c>
      <c r="K102" s="159" t="s">
        <v>3</v>
      </c>
      <c r="L102" s="164"/>
      <c r="M102" s="165" t="s">
        <v>3</v>
      </c>
      <c r="N102" s="166" t="s">
        <v>43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139</v>
      </c>
      <c r="AT102" s="150" t="s">
        <v>136</v>
      </c>
      <c r="AU102" s="150" t="s">
        <v>82</v>
      </c>
      <c r="AY102" s="18" t="s">
        <v>125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80</v>
      </c>
      <c r="BK102" s="151">
        <f>ROUND(I102*H102,2)</f>
        <v>0</v>
      </c>
      <c r="BL102" s="18" t="s">
        <v>132</v>
      </c>
      <c r="BM102" s="150" t="s">
        <v>573</v>
      </c>
    </row>
    <row r="103" spans="1:65" s="2" customFormat="1" ht="16.5" customHeight="1">
      <c r="A103" s="33"/>
      <c r="B103" s="138"/>
      <c r="C103" s="157" t="s">
        <v>132</v>
      </c>
      <c r="D103" s="157" t="s">
        <v>136</v>
      </c>
      <c r="E103" s="158" t="s">
        <v>574</v>
      </c>
      <c r="F103" s="159" t="s">
        <v>575</v>
      </c>
      <c r="G103" s="160" t="s">
        <v>163</v>
      </c>
      <c r="H103" s="161">
        <v>100</v>
      </c>
      <c r="I103" s="162"/>
      <c r="J103" s="163">
        <f>ROUND(I103*H103,2)</f>
        <v>0</v>
      </c>
      <c r="K103" s="159" t="s">
        <v>3</v>
      </c>
      <c r="L103" s="164"/>
      <c r="M103" s="165" t="s">
        <v>3</v>
      </c>
      <c r="N103" s="166" t="s">
        <v>43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139</v>
      </c>
      <c r="AT103" s="150" t="s">
        <v>136</v>
      </c>
      <c r="AU103" s="150" t="s">
        <v>82</v>
      </c>
      <c r="AY103" s="18" t="s">
        <v>125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80</v>
      </c>
      <c r="BK103" s="151">
        <f>ROUND(I103*H103,2)</f>
        <v>0</v>
      </c>
      <c r="BL103" s="18" t="s">
        <v>132</v>
      </c>
      <c r="BM103" s="150" t="s">
        <v>576</v>
      </c>
    </row>
    <row r="104" spans="1:65" s="2" customFormat="1" ht="16.5" customHeight="1">
      <c r="A104" s="33"/>
      <c r="B104" s="138"/>
      <c r="C104" s="157" t="s">
        <v>160</v>
      </c>
      <c r="D104" s="157" t="s">
        <v>136</v>
      </c>
      <c r="E104" s="158" t="s">
        <v>577</v>
      </c>
      <c r="F104" s="159" t="s">
        <v>578</v>
      </c>
      <c r="G104" s="160" t="s">
        <v>163</v>
      </c>
      <c r="H104" s="161">
        <v>200</v>
      </c>
      <c r="I104" s="162"/>
      <c r="J104" s="163">
        <f>ROUND(I104*H104,2)</f>
        <v>0</v>
      </c>
      <c r="K104" s="159" t="s">
        <v>3</v>
      </c>
      <c r="L104" s="164"/>
      <c r="M104" s="165" t="s">
        <v>3</v>
      </c>
      <c r="N104" s="166" t="s">
        <v>43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139</v>
      </c>
      <c r="AT104" s="150" t="s">
        <v>136</v>
      </c>
      <c r="AU104" s="150" t="s">
        <v>82</v>
      </c>
      <c r="AY104" s="18" t="s">
        <v>125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80</v>
      </c>
      <c r="BK104" s="151">
        <f>ROUND(I104*H104,2)</f>
        <v>0</v>
      </c>
      <c r="BL104" s="18" t="s">
        <v>132</v>
      </c>
      <c r="BM104" s="150" t="s">
        <v>579</v>
      </c>
    </row>
    <row r="105" spans="1:47" s="2" customFormat="1" ht="29.25">
      <c r="A105" s="33"/>
      <c r="B105" s="34"/>
      <c r="C105" s="33"/>
      <c r="D105" s="167" t="s">
        <v>141</v>
      </c>
      <c r="E105" s="33"/>
      <c r="F105" s="168" t="s">
        <v>580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141</v>
      </c>
      <c r="AU105" s="18" t="s">
        <v>82</v>
      </c>
    </row>
    <row r="106" spans="1:65" s="2" customFormat="1" ht="16.5" customHeight="1">
      <c r="A106" s="33"/>
      <c r="B106" s="138"/>
      <c r="C106" s="157" t="s">
        <v>167</v>
      </c>
      <c r="D106" s="157" t="s">
        <v>136</v>
      </c>
      <c r="E106" s="158" t="s">
        <v>581</v>
      </c>
      <c r="F106" s="159" t="s">
        <v>582</v>
      </c>
      <c r="G106" s="160" t="s">
        <v>163</v>
      </c>
      <c r="H106" s="161">
        <v>30</v>
      </c>
      <c r="I106" s="162"/>
      <c r="J106" s="163">
        <f>ROUND(I106*H106,2)</f>
        <v>0</v>
      </c>
      <c r="K106" s="159" t="s">
        <v>3</v>
      </c>
      <c r="L106" s="164"/>
      <c r="M106" s="165" t="s">
        <v>3</v>
      </c>
      <c r="N106" s="166" t="s">
        <v>43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139</v>
      </c>
      <c r="AT106" s="150" t="s">
        <v>136</v>
      </c>
      <c r="AU106" s="150" t="s">
        <v>82</v>
      </c>
      <c r="AY106" s="18" t="s">
        <v>125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80</v>
      </c>
      <c r="BK106" s="151">
        <f>ROUND(I106*H106,2)</f>
        <v>0</v>
      </c>
      <c r="BL106" s="18" t="s">
        <v>132</v>
      </c>
      <c r="BM106" s="150" t="s">
        <v>583</v>
      </c>
    </row>
    <row r="107" spans="1:47" s="2" customFormat="1" ht="39">
      <c r="A107" s="33"/>
      <c r="B107" s="34"/>
      <c r="C107" s="33"/>
      <c r="D107" s="167" t="s">
        <v>141</v>
      </c>
      <c r="E107" s="33"/>
      <c r="F107" s="168" t="s">
        <v>584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141</v>
      </c>
      <c r="AU107" s="18" t="s">
        <v>82</v>
      </c>
    </row>
    <row r="108" spans="1:65" s="2" customFormat="1" ht="16.5" customHeight="1">
      <c r="A108" s="33"/>
      <c r="B108" s="138"/>
      <c r="C108" s="157" t="s">
        <v>173</v>
      </c>
      <c r="D108" s="157" t="s">
        <v>136</v>
      </c>
      <c r="E108" s="158" t="s">
        <v>585</v>
      </c>
      <c r="F108" s="159" t="s">
        <v>586</v>
      </c>
      <c r="G108" s="160" t="s">
        <v>156</v>
      </c>
      <c r="H108" s="161">
        <v>1</v>
      </c>
      <c r="I108" s="162"/>
      <c r="J108" s="163">
        <f>ROUND(I108*H108,2)</f>
        <v>0</v>
      </c>
      <c r="K108" s="159" t="s">
        <v>3</v>
      </c>
      <c r="L108" s="164"/>
      <c r="M108" s="165" t="s">
        <v>3</v>
      </c>
      <c r="N108" s="166" t="s">
        <v>43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139</v>
      </c>
      <c r="AT108" s="150" t="s">
        <v>136</v>
      </c>
      <c r="AU108" s="150" t="s">
        <v>82</v>
      </c>
      <c r="AY108" s="18" t="s">
        <v>125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80</v>
      </c>
      <c r="BK108" s="151">
        <f>ROUND(I108*H108,2)</f>
        <v>0</v>
      </c>
      <c r="BL108" s="18" t="s">
        <v>132</v>
      </c>
      <c r="BM108" s="150" t="s">
        <v>587</v>
      </c>
    </row>
    <row r="109" spans="1:65" s="2" customFormat="1" ht="16.5" customHeight="1">
      <c r="A109" s="33"/>
      <c r="B109" s="138"/>
      <c r="C109" s="157" t="s">
        <v>139</v>
      </c>
      <c r="D109" s="157" t="s">
        <v>136</v>
      </c>
      <c r="E109" s="158" t="s">
        <v>588</v>
      </c>
      <c r="F109" s="159" t="s">
        <v>589</v>
      </c>
      <c r="G109" s="160" t="s">
        <v>418</v>
      </c>
      <c r="H109" s="161">
        <v>2</v>
      </c>
      <c r="I109" s="162"/>
      <c r="J109" s="163">
        <f>ROUND(I109*H109,2)</f>
        <v>0</v>
      </c>
      <c r="K109" s="159" t="s">
        <v>3</v>
      </c>
      <c r="L109" s="164"/>
      <c r="M109" s="165" t="s">
        <v>3</v>
      </c>
      <c r="N109" s="166" t="s">
        <v>43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139</v>
      </c>
      <c r="AT109" s="150" t="s">
        <v>136</v>
      </c>
      <c r="AU109" s="150" t="s">
        <v>82</v>
      </c>
      <c r="AY109" s="18" t="s">
        <v>125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80</v>
      </c>
      <c r="BK109" s="151">
        <f>ROUND(I109*H109,2)</f>
        <v>0</v>
      </c>
      <c r="BL109" s="18" t="s">
        <v>132</v>
      </c>
      <c r="BM109" s="150" t="s">
        <v>590</v>
      </c>
    </row>
    <row r="110" spans="1:65" s="2" customFormat="1" ht="16.5" customHeight="1">
      <c r="A110" s="33"/>
      <c r="B110" s="138"/>
      <c r="C110" s="139" t="s">
        <v>183</v>
      </c>
      <c r="D110" s="139" t="s">
        <v>128</v>
      </c>
      <c r="E110" s="140" t="s">
        <v>382</v>
      </c>
      <c r="F110" s="141" t="s">
        <v>591</v>
      </c>
      <c r="G110" s="142" t="s">
        <v>156</v>
      </c>
      <c r="H110" s="143">
        <v>1</v>
      </c>
      <c r="I110" s="144"/>
      <c r="J110" s="145">
        <f>ROUND(I110*H110,2)</f>
        <v>0</v>
      </c>
      <c r="K110" s="141" t="s">
        <v>3</v>
      </c>
      <c r="L110" s="34"/>
      <c r="M110" s="146" t="s">
        <v>3</v>
      </c>
      <c r="N110" s="147" t="s">
        <v>43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132</v>
      </c>
      <c r="AT110" s="150" t="s">
        <v>128</v>
      </c>
      <c r="AU110" s="150" t="s">
        <v>82</v>
      </c>
      <c r="AY110" s="18" t="s">
        <v>125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80</v>
      </c>
      <c r="BK110" s="151">
        <f>ROUND(I110*H110,2)</f>
        <v>0</v>
      </c>
      <c r="BL110" s="18" t="s">
        <v>132</v>
      </c>
      <c r="BM110" s="150" t="s">
        <v>592</v>
      </c>
    </row>
    <row r="111" spans="1:47" s="2" customFormat="1" ht="87.75">
      <c r="A111" s="33"/>
      <c r="B111" s="34"/>
      <c r="C111" s="33"/>
      <c r="D111" s="167" t="s">
        <v>141</v>
      </c>
      <c r="E111" s="33"/>
      <c r="F111" s="168" t="s">
        <v>593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141</v>
      </c>
      <c r="AU111" s="18" t="s">
        <v>82</v>
      </c>
    </row>
    <row r="112" spans="1:65" s="2" customFormat="1" ht="33" customHeight="1">
      <c r="A112" s="33"/>
      <c r="B112" s="138"/>
      <c r="C112" s="139" t="s">
        <v>188</v>
      </c>
      <c r="D112" s="139" t="s">
        <v>128</v>
      </c>
      <c r="E112" s="140" t="s">
        <v>594</v>
      </c>
      <c r="F112" s="141" t="s">
        <v>595</v>
      </c>
      <c r="G112" s="142" t="s">
        <v>596</v>
      </c>
      <c r="H112" s="143">
        <v>20</v>
      </c>
      <c r="I112" s="144"/>
      <c r="J112" s="145">
        <f>ROUND(I112*H112,2)</f>
        <v>0</v>
      </c>
      <c r="K112" s="141" t="s">
        <v>968</v>
      </c>
      <c r="L112" s="34"/>
      <c r="M112" s="146" t="s">
        <v>3</v>
      </c>
      <c r="N112" s="147" t="s">
        <v>43</v>
      </c>
      <c r="O112" s="54"/>
      <c r="P112" s="148">
        <f>O112*H112</f>
        <v>0</v>
      </c>
      <c r="Q112" s="148">
        <v>0.01638</v>
      </c>
      <c r="R112" s="148">
        <f>Q112*H112</f>
        <v>0.3276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132</v>
      </c>
      <c r="AT112" s="150" t="s">
        <v>128</v>
      </c>
      <c r="AU112" s="150" t="s">
        <v>82</v>
      </c>
      <c r="AY112" s="18" t="s">
        <v>125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80</v>
      </c>
      <c r="BK112" s="151">
        <f>ROUND(I112*H112,2)</f>
        <v>0</v>
      </c>
      <c r="BL112" s="18" t="s">
        <v>132</v>
      </c>
      <c r="BM112" s="150" t="s">
        <v>597</v>
      </c>
    </row>
    <row r="113" spans="1:47" s="2" customFormat="1" ht="12">
      <c r="A113" s="33"/>
      <c r="B113" s="34"/>
      <c r="C113" s="33"/>
      <c r="D113" s="152" t="s">
        <v>134</v>
      </c>
      <c r="E113" s="33"/>
      <c r="F113" s="153" t="s">
        <v>598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134</v>
      </c>
      <c r="AU113" s="18" t="s">
        <v>82</v>
      </c>
    </row>
    <row r="114" spans="2:51" s="13" customFormat="1" ht="12">
      <c r="B114" s="169"/>
      <c r="D114" s="167" t="s">
        <v>148</v>
      </c>
      <c r="E114" s="176" t="s">
        <v>3</v>
      </c>
      <c r="F114" s="170" t="s">
        <v>599</v>
      </c>
      <c r="H114" s="171">
        <v>20</v>
      </c>
      <c r="I114" s="172"/>
      <c r="L114" s="169"/>
      <c r="M114" s="173"/>
      <c r="N114" s="174"/>
      <c r="O114" s="174"/>
      <c r="P114" s="174"/>
      <c r="Q114" s="174"/>
      <c r="R114" s="174"/>
      <c r="S114" s="174"/>
      <c r="T114" s="175"/>
      <c r="AT114" s="176" t="s">
        <v>148</v>
      </c>
      <c r="AU114" s="176" t="s">
        <v>82</v>
      </c>
      <c r="AV114" s="13" t="s">
        <v>82</v>
      </c>
      <c r="AW114" s="13" t="s">
        <v>33</v>
      </c>
      <c r="AX114" s="13" t="s">
        <v>80</v>
      </c>
      <c r="AY114" s="176" t="s">
        <v>125</v>
      </c>
    </row>
    <row r="115" spans="1:65" s="2" customFormat="1" ht="16.5" customHeight="1">
      <c r="A115" s="33"/>
      <c r="B115" s="138"/>
      <c r="C115" s="157" t="s">
        <v>193</v>
      </c>
      <c r="D115" s="157" t="s">
        <v>136</v>
      </c>
      <c r="E115" s="158" t="s">
        <v>600</v>
      </c>
      <c r="F115" s="159" t="s">
        <v>601</v>
      </c>
      <c r="G115" s="160" t="s">
        <v>163</v>
      </c>
      <c r="H115" s="161">
        <v>80</v>
      </c>
      <c r="I115" s="162"/>
      <c r="J115" s="163">
        <f>ROUND(I115*H115,2)</f>
        <v>0</v>
      </c>
      <c r="K115" s="159" t="s">
        <v>3</v>
      </c>
      <c r="L115" s="164"/>
      <c r="M115" s="165" t="s">
        <v>3</v>
      </c>
      <c r="N115" s="166" t="s">
        <v>43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139</v>
      </c>
      <c r="AT115" s="150" t="s">
        <v>136</v>
      </c>
      <c r="AU115" s="150" t="s">
        <v>82</v>
      </c>
      <c r="AY115" s="18" t="s">
        <v>125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80</v>
      </c>
      <c r="BK115" s="151">
        <f>ROUND(I115*H115,2)</f>
        <v>0</v>
      </c>
      <c r="BL115" s="18" t="s">
        <v>132</v>
      </c>
      <c r="BM115" s="150" t="s">
        <v>602</v>
      </c>
    </row>
    <row r="116" spans="1:47" s="2" customFormat="1" ht="29.25">
      <c r="A116" s="33"/>
      <c r="B116" s="34"/>
      <c r="C116" s="33"/>
      <c r="D116" s="167" t="s">
        <v>141</v>
      </c>
      <c r="E116" s="33"/>
      <c r="F116" s="168" t="s">
        <v>603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141</v>
      </c>
      <c r="AU116" s="18" t="s">
        <v>82</v>
      </c>
    </row>
    <row r="117" spans="2:51" s="13" customFormat="1" ht="12">
      <c r="B117" s="169"/>
      <c r="D117" s="167" t="s">
        <v>148</v>
      </c>
      <c r="E117" s="176" t="s">
        <v>3</v>
      </c>
      <c r="F117" s="170" t="s">
        <v>604</v>
      </c>
      <c r="H117" s="171">
        <v>80</v>
      </c>
      <c r="I117" s="172"/>
      <c r="L117" s="169"/>
      <c r="M117" s="173"/>
      <c r="N117" s="174"/>
      <c r="O117" s="174"/>
      <c r="P117" s="174"/>
      <c r="Q117" s="174"/>
      <c r="R117" s="174"/>
      <c r="S117" s="174"/>
      <c r="T117" s="175"/>
      <c r="AT117" s="176" t="s">
        <v>148</v>
      </c>
      <c r="AU117" s="176" t="s">
        <v>82</v>
      </c>
      <c r="AV117" s="13" t="s">
        <v>82</v>
      </c>
      <c r="AW117" s="13" t="s">
        <v>33</v>
      </c>
      <c r="AX117" s="13" t="s">
        <v>80</v>
      </c>
      <c r="AY117" s="176" t="s">
        <v>125</v>
      </c>
    </row>
    <row r="118" spans="1:65" s="2" customFormat="1" ht="16.5" customHeight="1">
      <c r="A118" s="33"/>
      <c r="B118" s="138"/>
      <c r="C118" s="157" t="s">
        <v>198</v>
      </c>
      <c r="D118" s="157" t="s">
        <v>136</v>
      </c>
      <c r="E118" s="158" t="s">
        <v>605</v>
      </c>
      <c r="F118" s="159" t="s">
        <v>606</v>
      </c>
      <c r="G118" s="160" t="s">
        <v>163</v>
      </c>
      <c r="H118" s="161">
        <v>8</v>
      </c>
      <c r="I118" s="162"/>
      <c r="J118" s="163">
        <f>ROUND(I118*H118,2)</f>
        <v>0</v>
      </c>
      <c r="K118" s="159" t="s">
        <v>3</v>
      </c>
      <c r="L118" s="164"/>
      <c r="M118" s="165" t="s">
        <v>3</v>
      </c>
      <c r="N118" s="166" t="s">
        <v>43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139</v>
      </c>
      <c r="AT118" s="150" t="s">
        <v>136</v>
      </c>
      <c r="AU118" s="150" t="s">
        <v>82</v>
      </c>
      <c r="AY118" s="18" t="s">
        <v>125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80</v>
      </c>
      <c r="BK118" s="151">
        <f>ROUND(I118*H118,2)</f>
        <v>0</v>
      </c>
      <c r="BL118" s="18" t="s">
        <v>132</v>
      </c>
      <c r="BM118" s="150" t="s">
        <v>607</v>
      </c>
    </row>
    <row r="119" spans="2:51" s="13" customFormat="1" ht="12">
      <c r="B119" s="169"/>
      <c r="D119" s="167" t="s">
        <v>148</v>
      </c>
      <c r="E119" s="176" t="s">
        <v>3</v>
      </c>
      <c r="F119" s="170" t="s">
        <v>608</v>
      </c>
      <c r="H119" s="171">
        <v>8</v>
      </c>
      <c r="I119" s="172"/>
      <c r="L119" s="169"/>
      <c r="M119" s="173"/>
      <c r="N119" s="174"/>
      <c r="O119" s="174"/>
      <c r="P119" s="174"/>
      <c r="Q119" s="174"/>
      <c r="R119" s="174"/>
      <c r="S119" s="174"/>
      <c r="T119" s="175"/>
      <c r="AT119" s="176" t="s">
        <v>148</v>
      </c>
      <c r="AU119" s="176" t="s">
        <v>82</v>
      </c>
      <c r="AV119" s="13" t="s">
        <v>82</v>
      </c>
      <c r="AW119" s="13" t="s">
        <v>33</v>
      </c>
      <c r="AX119" s="13" t="s">
        <v>80</v>
      </c>
      <c r="AY119" s="176" t="s">
        <v>125</v>
      </c>
    </row>
    <row r="120" spans="1:65" s="2" customFormat="1" ht="24.2" customHeight="1">
      <c r="A120" s="33"/>
      <c r="B120" s="138"/>
      <c r="C120" s="139" t="s">
        <v>203</v>
      </c>
      <c r="D120" s="139" t="s">
        <v>128</v>
      </c>
      <c r="E120" s="140" t="s">
        <v>609</v>
      </c>
      <c r="F120" s="141" t="s">
        <v>610</v>
      </c>
      <c r="G120" s="142" t="s">
        <v>596</v>
      </c>
      <c r="H120" s="143">
        <v>2</v>
      </c>
      <c r="I120" s="144"/>
      <c r="J120" s="145">
        <f>ROUND(I120*H120,2)</f>
        <v>0</v>
      </c>
      <c r="K120" s="141" t="s">
        <v>968</v>
      </c>
      <c r="L120" s="34"/>
      <c r="M120" s="146" t="s">
        <v>3</v>
      </c>
      <c r="N120" s="147" t="s">
        <v>43</v>
      </c>
      <c r="O120" s="54"/>
      <c r="P120" s="148">
        <f>O120*H120</f>
        <v>0</v>
      </c>
      <c r="Q120" s="148">
        <v>0.00015</v>
      </c>
      <c r="R120" s="148">
        <f>Q120*H120</f>
        <v>0.0003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132</v>
      </c>
      <c r="AT120" s="150" t="s">
        <v>128</v>
      </c>
      <c r="AU120" s="150" t="s">
        <v>82</v>
      </c>
      <c r="AY120" s="18" t="s">
        <v>125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80</v>
      </c>
      <c r="BK120" s="151">
        <f>ROUND(I120*H120,2)</f>
        <v>0</v>
      </c>
      <c r="BL120" s="18" t="s">
        <v>132</v>
      </c>
      <c r="BM120" s="150" t="s">
        <v>611</v>
      </c>
    </row>
    <row r="121" spans="1:47" s="2" customFormat="1" ht="12">
      <c r="A121" s="33"/>
      <c r="B121" s="34"/>
      <c r="C121" s="33"/>
      <c r="D121" s="152" t="s">
        <v>134</v>
      </c>
      <c r="E121" s="33"/>
      <c r="F121" s="153" t="s">
        <v>612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134</v>
      </c>
      <c r="AU121" s="18" t="s">
        <v>82</v>
      </c>
    </row>
    <row r="122" spans="1:47" s="2" customFormat="1" ht="19.5">
      <c r="A122" s="33"/>
      <c r="B122" s="34"/>
      <c r="C122" s="33"/>
      <c r="D122" s="167" t="s">
        <v>141</v>
      </c>
      <c r="E122" s="33"/>
      <c r="F122" s="168" t="s">
        <v>613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141</v>
      </c>
      <c r="AU122" s="18" t="s">
        <v>82</v>
      </c>
    </row>
    <row r="123" spans="1:65" s="2" customFormat="1" ht="16.5" customHeight="1">
      <c r="A123" s="33"/>
      <c r="B123" s="138"/>
      <c r="C123" s="157" t="s">
        <v>208</v>
      </c>
      <c r="D123" s="157" t="s">
        <v>136</v>
      </c>
      <c r="E123" s="158" t="s">
        <v>614</v>
      </c>
      <c r="F123" s="159" t="s">
        <v>615</v>
      </c>
      <c r="G123" s="160" t="s">
        <v>163</v>
      </c>
      <c r="H123" s="161">
        <v>8</v>
      </c>
      <c r="I123" s="162"/>
      <c r="J123" s="163">
        <f>ROUND(I123*H123,2)</f>
        <v>0</v>
      </c>
      <c r="K123" s="159" t="s">
        <v>3</v>
      </c>
      <c r="L123" s="164"/>
      <c r="M123" s="165" t="s">
        <v>3</v>
      </c>
      <c r="N123" s="166" t="s">
        <v>43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139</v>
      </c>
      <c r="AT123" s="150" t="s">
        <v>136</v>
      </c>
      <c r="AU123" s="150" t="s">
        <v>82</v>
      </c>
      <c r="AY123" s="18" t="s">
        <v>125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80</v>
      </c>
      <c r="BK123" s="151">
        <f>ROUND(I123*H123,2)</f>
        <v>0</v>
      </c>
      <c r="BL123" s="18" t="s">
        <v>132</v>
      </c>
      <c r="BM123" s="150" t="s">
        <v>616</v>
      </c>
    </row>
    <row r="124" spans="1:47" s="2" customFormat="1" ht="19.5">
      <c r="A124" s="33"/>
      <c r="B124" s="34"/>
      <c r="C124" s="33"/>
      <c r="D124" s="167" t="s">
        <v>141</v>
      </c>
      <c r="E124" s="33"/>
      <c r="F124" s="168" t="s">
        <v>617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141</v>
      </c>
      <c r="AU124" s="18" t="s">
        <v>82</v>
      </c>
    </row>
    <row r="125" spans="2:51" s="13" customFormat="1" ht="12">
      <c r="B125" s="169"/>
      <c r="D125" s="167" t="s">
        <v>148</v>
      </c>
      <c r="E125" s="176" t="s">
        <v>3</v>
      </c>
      <c r="F125" s="170" t="s">
        <v>618</v>
      </c>
      <c r="H125" s="171">
        <v>8</v>
      </c>
      <c r="I125" s="172"/>
      <c r="L125" s="169"/>
      <c r="M125" s="173"/>
      <c r="N125" s="174"/>
      <c r="O125" s="174"/>
      <c r="P125" s="174"/>
      <c r="Q125" s="174"/>
      <c r="R125" s="174"/>
      <c r="S125" s="174"/>
      <c r="T125" s="175"/>
      <c r="AT125" s="176" t="s">
        <v>148</v>
      </c>
      <c r="AU125" s="176" t="s">
        <v>82</v>
      </c>
      <c r="AV125" s="13" t="s">
        <v>82</v>
      </c>
      <c r="AW125" s="13" t="s">
        <v>33</v>
      </c>
      <c r="AX125" s="13" t="s">
        <v>80</v>
      </c>
      <c r="AY125" s="176" t="s">
        <v>125</v>
      </c>
    </row>
    <row r="126" spans="1:65" s="2" customFormat="1" ht="24.2" customHeight="1">
      <c r="A126" s="33"/>
      <c r="B126" s="138"/>
      <c r="C126" s="139" t="s">
        <v>9</v>
      </c>
      <c r="D126" s="139" t="s">
        <v>128</v>
      </c>
      <c r="E126" s="140" t="s">
        <v>619</v>
      </c>
      <c r="F126" s="141" t="s">
        <v>620</v>
      </c>
      <c r="G126" s="142" t="s">
        <v>596</v>
      </c>
      <c r="H126" s="143">
        <v>2</v>
      </c>
      <c r="I126" s="144"/>
      <c r="J126" s="145">
        <f>ROUND(I126*H126,2)</f>
        <v>0</v>
      </c>
      <c r="K126" s="141" t="s">
        <v>968</v>
      </c>
      <c r="L126" s="34"/>
      <c r="M126" s="146" t="s">
        <v>3</v>
      </c>
      <c r="N126" s="147" t="s">
        <v>43</v>
      </c>
      <c r="O126" s="54"/>
      <c r="P126" s="148">
        <f>O126*H126</f>
        <v>0</v>
      </c>
      <c r="Q126" s="148">
        <v>0.00025</v>
      </c>
      <c r="R126" s="148">
        <f>Q126*H126</f>
        <v>0.0005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132</v>
      </c>
      <c r="AT126" s="150" t="s">
        <v>128</v>
      </c>
      <c r="AU126" s="150" t="s">
        <v>82</v>
      </c>
      <c r="AY126" s="18" t="s">
        <v>125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80</v>
      </c>
      <c r="BK126" s="151">
        <f>ROUND(I126*H126,2)</f>
        <v>0</v>
      </c>
      <c r="BL126" s="18" t="s">
        <v>132</v>
      </c>
      <c r="BM126" s="150" t="s">
        <v>621</v>
      </c>
    </row>
    <row r="127" spans="1:47" s="2" customFormat="1" ht="12">
      <c r="A127" s="33"/>
      <c r="B127" s="34"/>
      <c r="C127" s="33"/>
      <c r="D127" s="152" t="s">
        <v>134</v>
      </c>
      <c r="E127" s="33"/>
      <c r="F127" s="153" t="s">
        <v>622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134</v>
      </c>
      <c r="AU127" s="18" t="s">
        <v>82</v>
      </c>
    </row>
    <row r="128" spans="1:65" s="2" customFormat="1" ht="16.5" customHeight="1">
      <c r="A128" s="33"/>
      <c r="B128" s="138"/>
      <c r="C128" s="157" t="s">
        <v>157</v>
      </c>
      <c r="D128" s="157" t="s">
        <v>136</v>
      </c>
      <c r="E128" s="158" t="s">
        <v>623</v>
      </c>
      <c r="F128" s="159" t="s">
        <v>624</v>
      </c>
      <c r="G128" s="160" t="s">
        <v>163</v>
      </c>
      <c r="H128" s="161">
        <v>63.8</v>
      </c>
      <c r="I128" s="162"/>
      <c r="J128" s="163">
        <f>ROUND(I128*H128,2)</f>
        <v>0</v>
      </c>
      <c r="K128" s="159" t="s">
        <v>3</v>
      </c>
      <c r="L128" s="164"/>
      <c r="M128" s="165" t="s">
        <v>3</v>
      </c>
      <c r="N128" s="166" t="s">
        <v>43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139</v>
      </c>
      <c r="AT128" s="150" t="s">
        <v>136</v>
      </c>
      <c r="AU128" s="150" t="s">
        <v>82</v>
      </c>
      <c r="AY128" s="18" t="s">
        <v>125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80</v>
      </c>
      <c r="BK128" s="151">
        <f>ROUND(I128*H128,2)</f>
        <v>0</v>
      </c>
      <c r="BL128" s="18" t="s">
        <v>132</v>
      </c>
      <c r="BM128" s="150" t="s">
        <v>625</v>
      </c>
    </row>
    <row r="129" spans="1:47" s="2" customFormat="1" ht="19.5">
      <c r="A129" s="33"/>
      <c r="B129" s="34"/>
      <c r="C129" s="33"/>
      <c r="D129" s="167" t="s">
        <v>141</v>
      </c>
      <c r="E129" s="33"/>
      <c r="F129" s="168" t="s">
        <v>626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141</v>
      </c>
      <c r="AU129" s="18" t="s">
        <v>82</v>
      </c>
    </row>
    <row r="130" spans="2:51" s="13" customFormat="1" ht="12">
      <c r="B130" s="169"/>
      <c r="D130" s="167" t="s">
        <v>148</v>
      </c>
      <c r="E130" s="176" t="s">
        <v>3</v>
      </c>
      <c r="F130" s="170" t="s">
        <v>627</v>
      </c>
      <c r="H130" s="171">
        <v>63.8</v>
      </c>
      <c r="I130" s="172"/>
      <c r="L130" s="169"/>
      <c r="M130" s="173"/>
      <c r="N130" s="174"/>
      <c r="O130" s="174"/>
      <c r="P130" s="174"/>
      <c r="Q130" s="174"/>
      <c r="R130" s="174"/>
      <c r="S130" s="174"/>
      <c r="T130" s="175"/>
      <c r="AT130" s="176" t="s">
        <v>148</v>
      </c>
      <c r="AU130" s="176" t="s">
        <v>82</v>
      </c>
      <c r="AV130" s="13" t="s">
        <v>82</v>
      </c>
      <c r="AW130" s="13" t="s">
        <v>33</v>
      </c>
      <c r="AX130" s="13" t="s">
        <v>80</v>
      </c>
      <c r="AY130" s="176" t="s">
        <v>125</v>
      </c>
    </row>
    <row r="131" spans="1:65" s="2" customFormat="1" ht="24.2" customHeight="1">
      <c r="A131" s="33"/>
      <c r="B131" s="138"/>
      <c r="C131" s="139" t="s">
        <v>224</v>
      </c>
      <c r="D131" s="139" t="s">
        <v>128</v>
      </c>
      <c r="E131" s="140" t="s">
        <v>628</v>
      </c>
      <c r="F131" s="141" t="s">
        <v>629</v>
      </c>
      <c r="G131" s="142" t="s">
        <v>596</v>
      </c>
      <c r="H131" s="143">
        <v>2</v>
      </c>
      <c r="I131" s="144"/>
      <c r="J131" s="145">
        <f>ROUND(I131*H131,2)</f>
        <v>0</v>
      </c>
      <c r="K131" s="141" t="s">
        <v>968</v>
      </c>
      <c r="L131" s="34"/>
      <c r="M131" s="146" t="s">
        <v>3</v>
      </c>
      <c r="N131" s="147" t="s">
        <v>43</v>
      </c>
      <c r="O131" s="54"/>
      <c r="P131" s="148">
        <f>O131*H131</f>
        <v>0</v>
      </c>
      <c r="Q131" s="148">
        <v>0.00044</v>
      </c>
      <c r="R131" s="148">
        <f>Q131*H131</f>
        <v>0.00088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132</v>
      </c>
      <c r="AT131" s="150" t="s">
        <v>128</v>
      </c>
      <c r="AU131" s="150" t="s">
        <v>82</v>
      </c>
      <c r="AY131" s="18" t="s">
        <v>125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80</v>
      </c>
      <c r="BK131" s="151">
        <f>ROUND(I131*H131,2)</f>
        <v>0</v>
      </c>
      <c r="BL131" s="18" t="s">
        <v>132</v>
      </c>
      <c r="BM131" s="150" t="s">
        <v>630</v>
      </c>
    </row>
    <row r="132" spans="1:47" s="2" customFormat="1" ht="12">
      <c r="A132" s="33"/>
      <c r="B132" s="34"/>
      <c r="C132" s="33"/>
      <c r="D132" s="152" t="s">
        <v>134</v>
      </c>
      <c r="E132" s="33"/>
      <c r="F132" s="153" t="s">
        <v>631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134</v>
      </c>
      <c r="AU132" s="18" t="s">
        <v>82</v>
      </c>
    </row>
    <row r="133" spans="1:47" s="2" customFormat="1" ht="19.5">
      <c r="A133" s="33"/>
      <c r="B133" s="34"/>
      <c r="C133" s="33"/>
      <c r="D133" s="167" t="s">
        <v>141</v>
      </c>
      <c r="E133" s="33"/>
      <c r="F133" s="168" t="s">
        <v>632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141</v>
      </c>
      <c r="AU133" s="18" t="s">
        <v>82</v>
      </c>
    </row>
    <row r="134" spans="1:65" s="2" customFormat="1" ht="16.5" customHeight="1">
      <c r="A134" s="33"/>
      <c r="B134" s="138"/>
      <c r="C134" s="157" t="s">
        <v>229</v>
      </c>
      <c r="D134" s="157" t="s">
        <v>136</v>
      </c>
      <c r="E134" s="158" t="s">
        <v>633</v>
      </c>
      <c r="F134" s="159" t="s">
        <v>634</v>
      </c>
      <c r="G134" s="160" t="s">
        <v>163</v>
      </c>
      <c r="H134" s="161">
        <v>64.6</v>
      </c>
      <c r="I134" s="162"/>
      <c r="J134" s="163">
        <f>ROUND(I134*H134,2)</f>
        <v>0</v>
      </c>
      <c r="K134" s="159" t="s">
        <v>3</v>
      </c>
      <c r="L134" s="164"/>
      <c r="M134" s="165" t="s">
        <v>3</v>
      </c>
      <c r="N134" s="166" t="s">
        <v>43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139</v>
      </c>
      <c r="AT134" s="150" t="s">
        <v>136</v>
      </c>
      <c r="AU134" s="150" t="s">
        <v>82</v>
      </c>
      <c r="AY134" s="18" t="s">
        <v>125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80</v>
      </c>
      <c r="BK134" s="151">
        <f>ROUND(I134*H134,2)</f>
        <v>0</v>
      </c>
      <c r="BL134" s="18" t="s">
        <v>132</v>
      </c>
      <c r="BM134" s="150" t="s">
        <v>635</v>
      </c>
    </row>
    <row r="135" spans="2:51" s="13" customFormat="1" ht="12">
      <c r="B135" s="169"/>
      <c r="D135" s="167" t="s">
        <v>148</v>
      </c>
      <c r="E135" s="176" t="s">
        <v>3</v>
      </c>
      <c r="F135" s="170" t="s">
        <v>636</v>
      </c>
      <c r="H135" s="171">
        <v>64.6</v>
      </c>
      <c r="I135" s="172"/>
      <c r="L135" s="169"/>
      <c r="M135" s="173"/>
      <c r="N135" s="174"/>
      <c r="O135" s="174"/>
      <c r="P135" s="174"/>
      <c r="Q135" s="174"/>
      <c r="R135" s="174"/>
      <c r="S135" s="174"/>
      <c r="T135" s="175"/>
      <c r="AT135" s="176" t="s">
        <v>148</v>
      </c>
      <c r="AU135" s="176" t="s">
        <v>82</v>
      </c>
      <c r="AV135" s="13" t="s">
        <v>82</v>
      </c>
      <c r="AW135" s="13" t="s">
        <v>33</v>
      </c>
      <c r="AX135" s="13" t="s">
        <v>80</v>
      </c>
      <c r="AY135" s="176" t="s">
        <v>125</v>
      </c>
    </row>
    <row r="136" spans="1:65" s="2" customFormat="1" ht="16.5" customHeight="1">
      <c r="A136" s="33"/>
      <c r="B136" s="138"/>
      <c r="C136" s="139" t="s">
        <v>242</v>
      </c>
      <c r="D136" s="139" t="s">
        <v>128</v>
      </c>
      <c r="E136" s="140" t="s">
        <v>637</v>
      </c>
      <c r="F136" s="141" t="s">
        <v>638</v>
      </c>
      <c r="G136" s="142" t="s">
        <v>639</v>
      </c>
      <c r="H136" s="143">
        <v>0.03</v>
      </c>
      <c r="I136" s="144"/>
      <c r="J136" s="145">
        <f>ROUND(I136*H136,2)</f>
        <v>0</v>
      </c>
      <c r="K136" s="141" t="s">
        <v>968</v>
      </c>
      <c r="L136" s="34"/>
      <c r="M136" s="146" t="s">
        <v>3</v>
      </c>
      <c r="N136" s="147" t="s">
        <v>43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2.4</v>
      </c>
      <c r="T136" s="149">
        <f>S136*H136</f>
        <v>0.072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132</v>
      </c>
      <c r="AT136" s="150" t="s">
        <v>128</v>
      </c>
      <c r="AU136" s="150" t="s">
        <v>82</v>
      </c>
      <c r="AY136" s="18" t="s">
        <v>125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80</v>
      </c>
      <c r="BK136" s="151">
        <f>ROUND(I136*H136,2)</f>
        <v>0</v>
      </c>
      <c r="BL136" s="18" t="s">
        <v>132</v>
      </c>
      <c r="BM136" s="150" t="s">
        <v>640</v>
      </c>
    </row>
    <row r="137" spans="1:47" s="2" customFormat="1" ht="12">
      <c r="A137" s="33"/>
      <c r="B137" s="34"/>
      <c r="C137" s="33"/>
      <c r="D137" s="152" t="s">
        <v>134</v>
      </c>
      <c r="E137" s="33"/>
      <c r="F137" s="153" t="s">
        <v>641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134</v>
      </c>
      <c r="AU137" s="18" t="s">
        <v>82</v>
      </c>
    </row>
    <row r="138" spans="2:51" s="13" customFormat="1" ht="12">
      <c r="B138" s="169"/>
      <c r="D138" s="167" t="s">
        <v>148</v>
      </c>
      <c r="E138" s="176" t="s">
        <v>3</v>
      </c>
      <c r="F138" s="170" t="s">
        <v>642</v>
      </c>
      <c r="H138" s="171">
        <v>0.03</v>
      </c>
      <c r="I138" s="172"/>
      <c r="L138" s="169"/>
      <c r="M138" s="173"/>
      <c r="N138" s="174"/>
      <c r="O138" s="174"/>
      <c r="P138" s="174"/>
      <c r="Q138" s="174"/>
      <c r="R138" s="174"/>
      <c r="S138" s="174"/>
      <c r="T138" s="175"/>
      <c r="AT138" s="176" t="s">
        <v>148</v>
      </c>
      <c r="AU138" s="176" t="s">
        <v>82</v>
      </c>
      <c r="AV138" s="13" t="s">
        <v>82</v>
      </c>
      <c r="AW138" s="13" t="s">
        <v>33</v>
      </c>
      <c r="AX138" s="13" t="s">
        <v>80</v>
      </c>
      <c r="AY138" s="176" t="s">
        <v>125</v>
      </c>
    </row>
    <row r="139" spans="1:65" s="2" customFormat="1" ht="24.2" customHeight="1">
      <c r="A139" s="33"/>
      <c r="B139" s="138"/>
      <c r="C139" s="139" t="s">
        <v>340</v>
      </c>
      <c r="D139" s="139" t="s">
        <v>128</v>
      </c>
      <c r="E139" s="140" t="s">
        <v>643</v>
      </c>
      <c r="F139" s="141" t="s">
        <v>644</v>
      </c>
      <c r="G139" s="142" t="s">
        <v>645</v>
      </c>
      <c r="H139" s="143">
        <v>7.6</v>
      </c>
      <c r="I139" s="144"/>
      <c r="J139" s="145">
        <f>ROUND(I139*H139,2)</f>
        <v>0</v>
      </c>
      <c r="K139" s="141" t="s">
        <v>968</v>
      </c>
      <c r="L139" s="34"/>
      <c r="M139" s="146" t="s">
        <v>3</v>
      </c>
      <c r="N139" s="147" t="s">
        <v>43</v>
      </c>
      <c r="O139" s="54"/>
      <c r="P139" s="148">
        <f>O139*H139</f>
        <v>0</v>
      </c>
      <c r="Q139" s="148">
        <v>0.00076</v>
      </c>
      <c r="R139" s="148">
        <f>Q139*H139</f>
        <v>0.005776</v>
      </c>
      <c r="S139" s="148">
        <v>0.0021</v>
      </c>
      <c r="T139" s="149">
        <f>S139*H139</f>
        <v>0.01596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132</v>
      </c>
      <c r="AT139" s="150" t="s">
        <v>128</v>
      </c>
      <c r="AU139" s="150" t="s">
        <v>82</v>
      </c>
      <c r="AY139" s="18" t="s">
        <v>125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80</v>
      </c>
      <c r="BK139" s="151">
        <f>ROUND(I139*H139,2)</f>
        <v>0</v>
      </c>
      <c r="BL139" s="18" t="s">
        <v>132</v>
      </c>
      <c r="BM139" s="150" t="s">
        <v>646</v>
      </c>
    </row>
    <row r="140" spans="1:47" s="2" customFormat="1" ht="12">
      <c r="A140" s="33"/>
      <c r="B140" s="34"/>
      <c r="C140" s="33"/>
      <c r="D140" s="152" t="s">
        <v>134</v>
      </c>
      <c r="E140" s="33"/>
      <c r="F140" s="153" t="s">
        <v>647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134</v>
      </c>
      <c r="AU140" s="18" t="s">
        <v>82</v>
      </c>
    </row>
    <row r="141" spans="1:47" s="2" customFormat="1" ht="39">
      <c r="A141" s="33"/>
      <c r="B141" s="34"/>
      <c r="C141" s="33"/>
      <c r="D141" s="167" t="s">
        <v>141</v>
      </c>
      <c r="E141" s="33"/>
      <c r="F141" s="168" t="s">
        <v>648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141</v>
      </c>
      <c r="AU141" s="18" t="s">
        <v>82</v>
      </c>
    </row>
    <row r="142" spans="2:51" s="13" customFormat="1" ht="12">
      <c r="B142" s="169"/>
      <c r="D142" s="167" t="s">
        <v>148</v>
      </c>
      <c r="E142" s="176" t="s">
        <v>3</v>
      </c>
      <c r="F142" s="170" t="s">
        <v>649</v>
      </c>
      <c r="H142" s="171">
        <v>4.4</v>
      </c>
      <c r="I142" s="172"/>
      <c r="L142" s="169"/>
      <c r="M142" s="173"/>
      <c r="N142" s="174"/>
      <c r="O142" s="174"/>
      <c r="P142" s="174"/>
      <c r="Q142" s="174"/>
      <c r="R142" s="174"/>
      <c r="S142" s="174"/>
      <c r="T142" s="175"/>
      <c r="AT142" s="176" t="s">
        <v>148</v>
      </c>
      <c r="AU142" s="176" t="s">
        <v>82</v>
      </c>
      <c r="AV142" s="13" t="s">
        <v>82</v>
      </c>
      <c r="AW142" s="13" t="s">
        <v>33</v>
      </c>
      <c r="AX142" s="13" t="s">
        <v>72</v>
      </c>
      <c r="AY142" s="176" t="s">
        <v>125</v>
      </c>
    </row>
    <row r="143" spans="2:51" s="13" customFormat="1" ht="12">
      <c r="B143" s="169"/>
      <c r="D143" s="167" t="s">
        <v>148</v>
      </c>
      <c r="E143" s="176" t="s">
        <v>3</v>
      </c>
      <c r="F143" s="170" t="s">
        <v>650</v>
      </c>
      <c r="H143" s="171">
        <v>3.2</v>
      </c>
      <c r="I143" s="172"/>
      <c r="L143" s="169"/>
      <c r="M143" s="173"/>
      <c r="N143" s="174"/>
      <c r="O143" s="174"/>
      <c r="P143" s="174"/>
      <c r="Q143" s="174"/>
      <c r="R143" s="174"/>
      <c r="S143" s="174"/>
      <c r="T143" s="175"/>
      <c r="AT143" s="176" t="s">
        <v>148</v>
      </c>
      <c r="AU143" s="176" t="s">
        <v>82</v>
      </c>
      <c r="AV143" s="13" t="s">
        <v>82</v>
      </c>
      <c r="AW143" s="13" t="s">
        <v>33</v>
      </c>
      <c r="AX143" s="13" t="s">
        <v>72</v>
      </c>
      <c r="AY143" s="176" t="s">
        <v>125</v>
      </c>
    </row>
    <row r="144" spans="2:51" s="14" customFormat="1" ht="12">
      <c r="B144" s="177"/>
      <c r="D144" s="167" t="s">
        <v>148</v>
      </c>
      <c r="E144" s="178" t="s">
        <v>3</v>
      </c>
      <c r="F144" s="179" t="s">
        <v>238</v>
      </c>
      <c r="H144" s="180">
        <v>7.6000000000000005</v>
      </c>
      <c r="I144" s="181"/>
      <c r="L144" s="177"/>
      <c r="M144" s="182"/>
      <c r="N144" s="183"/>
      <c r="O144" s="183"/>
      <c r="P144" s="183"/>
      <c r="Q144" s="183"/>
      <c r="R144" s="183"/>
      <c r="S144" s="183"/>
      <c r="T144" s="184"/>
      <c r="AT144" s="178" t="s">
        <v>148</v>
      </c>
      <c r="AU144" s="178" t="s">
        <v>82</v>
      </c>
      <c r="AV144" s="14" t="s">
        <v>132</v>
      </c>
      <c r="AW144" s="14" t="s">
        <v>33</v>
      </c>
      <c r="AX144" s="14" t="s">
        <v>80</v>
      </c>
      <c r="AY144" s="178" t="s">
        <v>125</v>
      </c>
    </row>
    <row r="145" spans="1:65" s="2" customFormat="1" ht="24.2" customHeight="1">
      <c r="A145" s="33"/>
      <c r="B145" s="138"/>
      <c r="C145" s="139" t="s">
        <v>8</v>
      </c>
      <c r="D145" s="139" t="s">
        <v>128</v>
      </c>
      <c r="E145" s="140" t="s">
        <v>651</v>
      </c>
      <c r="F145" s="141" t="s">
        <v>652</v>
      </c>
      <c r="G145" s="142" t="s">
        <v>645</v>
      </c>
      <c r="H145" s="143">
        <v>5.4</v>
      </c>
      <c r="I145" s="144"/>
      <c r="J145" s="145">
        <f>ROUND(I145*H145,2)</f>
        <v>0</v>
      </c>
      <c r="K145" s="141" t="s">
        <v>968</v>
      </c>
      <c r="L145" s="34"/>
      <c r="M145" s="146" t="s">
        <v>3</v>
      </c>
      <c r="N145" s="147" t="s">
        <v>43</v>
      </c>
      <c r="O145" s="54"/>
      <c r="P145" s="148">
        <f>O145*H145</f>
        <v>0</v>
      </c>
      <c r="Q145" s="148">
        <v>0.00097</v>
      </c>
      <c r="R145" s="148">
        <f>Q145*H145</f>
        <v>0.0052380000000000005</v>
      </c>
      <c r="S145" s="148">
        <v>0.0043</v>
      </c>
      <c r="T145" s="149">
        <f>S145*H145</f>
        <v>0.02322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132</v>
      </c>
      <c r="AT145" s="150" t="s">
        <v>128</v>
      </c>
      <c r="AU145" s="150" t="s">
        <v>82</v>
      </c>
      <c r="AY145" s="18" t="s">
        <v>125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80</v>
      </c>
      <c r="BK145" s="151">
        <f>ROUND(I145*H145,2)</f>
        <v>0</v>
      </c>
      <c r="BL145" s="18" t="s">
        <v>132</v>
      </c>
      <c r="BM145" s="150" t="s">
        <v>653</v>
      </c>
    </row>
    <row r="146" spans="1:47" s="2" customFormat="1" ht="12">
      <c r="A146" s="33"/>
      <c r="B146" s="34"/>
      <c r="C146" s="33"/>
      <c r="D146" s="152" t="s">
        <v>134</v>
      </c>
      <c r="E146" s="33"/>
      <c r="F146" s="153" t="s">
        <v>654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134</v>
      </c>
      <c r="AU146" s="18" t="s">
        <v>82</v>
      </c>
    </row>
    <row r="147" spans="1:47" s="2" customFormat="1" ht="29.25">
      <c r="A147" s="33"/>
      <c r="B147" s="34"/>
      <c r="C147" s="33"/>
      <c r="D147" s="167" t="s">
        <v>141</v>
      </c>
      <c r="E147" s="33"/>
      <c r="F147" s="168" t="s">
        <v>655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141</v>
      </c>
      <c r="AU147" s="18" t="s">
        <v>82</v>
      </c>
    </row>
    <row r="148" spans="2:51" s="13" customFormat="1" ht="12">
      <c r="B148" s="169"/>
      <c r="D148" s="167" t="s">
        <v>148</v>
      </c>
      <c r="E148" s="176" t="s">
        <v>3</v>
      </c>
      <c r="F148" s="170" t="s">
        <v>656</v>
      </c>
      <c r="H148" s="171">
        <v>3</v>
      </c>
      <c r="I148" s="172"/>
      <c r="L148" s="169"/>
      <c r="M148" s="173"/>
      <c r="N148" s="174"/>
      <c r="O148" s="174"/>
      <c r="P148" s="174"/>
      <c r="Q148" s="174"/>
      <c r="R148" s="174"/>
      <c r="S148" s="174"/>
      <c r="T148" s="175"/>
      <c r="AT148" s="176" t="s">
        <v>148</v>
      </c>
      <c r="AU148" s="176" t="s">
        <v>82</v>
      </c>
      <c r="AV148" s="13" t="s">
        <v>82</v>
      </c>
      <c r="AW148" s="13" t="s">
        <v>33</v>
      </c>
      <c r="AX148" s="13" t="s">
        <v>72</v>
      </c>
      <c r="AY148" s="176" t="s">
        <v>125</v>
      </c>
    </row>
    <row r="149" spans="2:51" s="13" customFormat="1" ht="12">
      <c r="B149" s="169"/>
      <c r="D149" s="167" t="s">
        <v>148</v>
      </c>
      <c r="E149" s="176" t="s">
        <v>3</v>
      </c>
      <c r="F149" s="170" t="s">
        <v>657</v>
      </c>
      <c r="H149" s="171">
        <v>1.2</v>
      </c>
      <c r="I149" s="172"/>
      <c r="L149" s="169"/>
      <c r="M149" s="173"/>
      <c r="N149" s="174"/>
      <c r="O149" s="174"/>
      <c r="P149" s="174"/>
      <c r="Q149" s="174"/>
      <c r="R149" s="174"/>
      <c r="S149" s="174"/>
      <c r="T149" s="175"/>
      <c r="AT149" s="176" t="s">
        <v>148</v>
      </c>
      <c r="AU149" s="176" t="s">
        <v>82</v>
      </c>
      <c r="AV149" s="13" t="s">
        <v>82</v>
      </c>
      <c r="AW149" s="13" t="s">
        <v>33</v>
      </c>
      <c r="AX149" s="13" t="s">
        <v>72</v>
      </c>
      <c r="AY149" s="176" t="s">
        <v>125</v>
      </c>
    </row>
    <row r="150" spans="2:51" s="13" customFormat="1" ht="12">
      <c r="B150" s="169"/>
      <c r="D150" s="167" t="s">
        <v>148</v>
      </c>
      <c r="E150" s="176" t="s">
        <v>3</v>
      </c>
      <c r="F150" s="170" t="s">
        <v>658</v>
      </c>
      <c r="H150" s="171">
        <v>1.2</v>
      </c>
      <c r="I150" s="172"/>
      <c r="L150" s="169"/>
      <c r="M150" s="173"/>
      <c r="N150" s="174"/>
      <c r="O150" s="174"/>
      <c r="P150" s="174"/>
      <c r="Q150" s="174"/>
      <c r="R150" s="174"/>
      <c r="S150" s="174"/>
      <c r="T150" s="175"/>
      <c r="AT150" s="176" t="s">
        <v>148</v>
      </c>
      <c r="AU150" s="176" t="s">
        <v>82</v>
      </c>
      <c r="AV150" s="13" t="s">
        <v>82</v>
      </c>
      <c r="AW150" s="13" t="s">
        <v>33</v>
      </c>
      <c r="AX150" s="13" t="s">
        <v>72</v>
      </c>
      <c r="AY150" s="176" t="s">
        <v>125</v>
      </c>
    </row>
    <row r="151" spans="2:51" s="14" customFormat="1" ht="12">
      <c r="B151" s="177"/>
      <c r="D151" s="167" t="s">
        <v>148</v>
      </c>
      <c r="E151" s="178" t="s">
        <v>3</v>
      </c>
      <c r="F151" s="179" t="s">
        <v>238</v>
      </c>
      <c r="H151" s="180">
        <v>5.4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8" t="s">
        <v>148</v>
      </c>
      <c r="AU151" s="178" t="s">
        <v>82</v>
      </c>
      <c r="AV151" s="14" t="s">
        <v>132</v>
      </c>
      <c r="AW151" s="14" t="s">
        <v>33</v>
      </c>
      <c r="AX151" s="14" t="s">
        <v>80</v>
      </c>
      <c r="AY151" s="178" t="s">
        <v>125</v>
      </c>
    </row>
    <row r="152" spans="1:65" s="2" customFormat="1" ht="24.2" customHeight="1">
      <c r="A152" s="33"/>
      <c r="B152" s="138"/>
      <c r="C152" s="139" t="s">
        <v>346</v>
      </c>
      <c r="D152" s="139" t="s">
        <v>128</v>
      </c>
      <c r="E152" s="140" t="s">
        <v>659</v>
      </c>
      <c r="F152" s="141" t="s">
        <v>660</v>
      </c>
      <c r="G152" s="142" t="s">
        <v>645</v>
      </c>
      <c r="H152" s="143">
        <v>0.48</v>
      </c>
      <c r="I152" s="144"/>
      <c r="J152" s="145">
        <f>ROUND(I152*H152,2)</f>
        <v>0</v>
      </c>
      <c r="K152" s="141" t="s">
        <v>968</v>
      </c>
      <c r="L152" s="34"/>
      <c r="M152" s="146" t="s">
        <v>3</v>
      </c>
      <c r="N152" s="147" t="s">
        <v>43</v>
      </c>
      <c r="O152" s="54"/>
      <c r="P152" s="148">
        <f>O152*H152</f>
        <v>0</v>
      </c>
      <c r="Q152" s="148">
        <v>0.00118</v>
      </c>
      <c r="R152" s="148">
        <f>Q152*H152</f>
        <v>0.0005664</v>
      </c>
      <c r="S152" s="148">
        <v>0.014</v>
      </c>
      <c r="T152" s="149">
        <f>S152*H152</f>
        <v>0.00672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132</v>
      </c>
      <c r="AT152" s="150" t="s">
        <v>128</v>
      </c>
      <c r="AU152" s="150" t="s">
        <v>82</v>
      </c>
      <c r="AY152" s="18" t="s">
        <v>125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80</v>
      </c>
      <c r="BK152" s="151">
        <f>ROUND(I152*H152,2)</f>
        <v>0</v>
      </c>
      <c r="BL152" s="18" t="s">
        <v>132</v>
      </c>
      <c r="BM152" s="150" t="s">
        <v>661</v>
      </c>
    </row>
    <row r="153" spans="1:47" s="2" customFormat="1" ht="12">
      <c r="A153" s="33"/>
      <c r="B153" s="34"/>
      <c r="C153" s="33"/>
      <c r="D153" s="152" t="s">
        <v>134</v>
      </c>
      <c r="E153" s="33"/>
      <c r="F153" s="153" t="s">
        <v>662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134</v>
      </c>
      <c r="AU153" s="18" t="s">
        <v>82</v>
      </c>
    </row>
    <row r="154" spans="1:47" s="2" customFormat="1" ht="19.5">
      <c r="A154" s="33"/>
      <c r="B154" s="34"/>
      <c r="C154" s="33"/>
      <c r="D154" s="167" t="s">
        <v>141</v>
      </c>
      <c r="E154" s="33"/>
      <c r="F154" s="168" t="s">
        <v>663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141</v>
      </c>
      <c r="AU154" s="18" t="s">
        <v>82</v>
      </c>
    </row>
    <row r="155" spans="2:51" s="13" customFormat="1" ht="12">
      <c r="B155" s="169"/>
      <c r="D155" s="167" t="s">
        <v>148</v>
      </c>
      <c r="E155" s="176" t="s">
        <v>3</v>
      </c>
      <c r="F155" s="170" t="s">
        <v>664</v>
      </c>
      <c r="H155" s="171">
        <v>0.08</v>
      </c>
      <c r="I155" s="172"/>
      <c r="L155" s="169"/>
      <c r="M155" s="173"/>
      <c r="N155" s="174"/>
      <c r="O155" s="174"/>
      <c r="P155" s="174"/>
      <c r="Q155" s="174"/>
      <c r="R155" s="174"/>
      <c r="S155" s="174"/>
      <c r="T155" s="175"/>
      <c r="AT155" s="176" t="s">
        <v>148</v>
      </c>
      <c r="AU155" s="176" t="s">
        <v>82</v>
      </c>
      <c r="AV155" s="13" t="s">
        <v>82</v>
      </c>
      <c r="AW155" s="13" t="s">
        <v>33</v>
      </c>
      <c r="AX155" s="13" t="s">
        <v>72</v>
      </c>
      <c r="AY155" s="176" t="s">
        <v>125</v>
      </c>
    </row>
    <row r="156" spans="2:51" s="13" customFormat="1" ht="12">
      <c r="B156" s="169"/>
      <c r="D156" s="167" t="s">
        <v>148</v>
      </c>
      <c r="E156" s="176" t="s">
        <v>3</v>
      </c>
      <c r="F156" s="170" t="s">
        <v>665</v>
      </c>
      <c r="H156" s="171">
        <v>0.4</v>
      </c>
      <c r="I156" s="172"/>
      <c r="L156" s="169"/>
      <c r="M156" s="173"/>
      <c r="N156" s="174"/>
      <c r="O156" s="174"/>
      <c r="P156" s="174"/>
      <c r="Q156" s="174"/>
      <c r="R156" s="174"/>
      <c r="S156" s="174"/>
      <c r="T156" s="175"/>
      <c r="AT156" s="176" t="s">
        <v>148</v>
      </c>
      <c r="AU156" s="176" t="s">
        <v>82</v>
      </c>
      <c r="AV156" s="13" t="s">
        <v>82</v>
      </c>
      <c r="AW156" s="13" t="s">
        <v>33</v>
      </c>
      <c r="AX156" s="13" t="s">
        <v>72</v>
      </c>
      <c r="AY156" s="176" t="s">
        <v>125</v>
      </c>
    </row>
    <row r="157" spans="2:51" s="14" customFormat="1" ht="12">
      <c r="B157" s="177"/>
      <c r="D157" s="167" t="s">
        <v>148</v>
      </c>
      <c r="E157" s="178" t="s">
        <v>3</v>
      </c>
      <c r="F157" s="179" t="s">
        <v>238</v>
      </c>
      <c r="H157" s="180">
        <v>0.48000000000000004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8" t="s">
        <v>148</v>
      </c>
      <c r="AU157" s="178" t="s">
        <v>82</v>
      </c>
      <c r="AV157" s="14" t="s">
        <v>132</v>
      </c>
      <c r="AW157" s="14" t="s">
        <v>33</v>
      </c>
      <c r="AX157" s="14" t="s">
        <v>80</v>
      </c>
      <c r="AY157" s="178" t="s">
        <v>125</v>
      </c>
    </row>
    <row r="158" spans="1:65" s="2" customFormat="1" ht="24.2" customHeight="1">
      <c r="A158" s="33"/>
      <c r="B158" s="138"/>
      <c r="C158" s="139" t="s">
        <v>353</v>
      </c>
      <c r="D158" s="139" t="s">
        <v>128</v>
      </c>
      <c r="E158" s="140" t="s">
        <v>666</v>
      </c>
      <c r="F158" s="141" t="s">
        <v>667</v>
      </c>
      <c r="G158" s="142" t="s">
        <v>645</v>
      </c>
      <c r="H158" s="143">
        <v>1.6</v>
      </c>
      <c r="I158" s="144"/>
      <c r="J158" s="145">
        <f>ROUND(I158*H158,2)</f>
        <v>0</v>
      </c>
      <c r="K158" s="141" t="s">
        <v>968</v>
      </c>
      <c r="L158" s="34"/>
      <c r="M158" s="146" t="s">
        <v>3</v>
      </c>
      <c r="N158" s="147" t="s">
        <v>43</v>
      </c>
      <c r="O158" s="54"/>
      <c r="P158" s="148">
        <f>O158*H158</f>
        <v>0</v>
      </c>
      <c r="Q158" s="148">
        <v>0.00123</v>
      </c>
      <c r="R158" s="148">
        <f>Q158*H158</f>
        <v>0.001968</v>
      </c>
      <c r="S158" s="148">
        <v>0.017</v>
      </c>
      <c r="T158" s="149">
        <f>S158*H158</f>
        <v>0.027200000000000002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132</v>
      </c>
      <c r="AT158" s="150" t="s">
        <v>128</v>
      </c>
      <c r="AU158" s="150" t="s">
        <v>82</v>
      </c>
      <c r="AY158" s="18" t="s">
        <v>125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80</v>
      </c>
      <c r="BK158" s="151">
        <f>ROUND(I158*H158,2)</f>
        <v>0</v>
      </c>
      <c r="BL158" s="18" t="s">
        <v>132</v>
      </c>
      <c r="BM158" s="150" t="s">
        <v>668</v>
      </c>
    </row>
    <row r="159" spans="1:47" s="2" customFormat="1" ht="12">
      <c r="A159" s="33"/>
      <c r="B159" s="34"/>
      <c r="C159" s="33"/>
      <c r="D159" s="152" t="s">
        <v>134</v>
      </c>
      <c r="E159" s="33"/>
      <c r="F159" s="153" t="s">
        <v>669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134</v>
      </c>
      <c r="AU159" s="18" t="s">
        <v>82</v>
      </c>
    </row>
    <row r="160" spans="1:47" s="2" customFormat="1" ht="29.25">
      <c r="A160" s="33"/>
      <c r="B160" s="34"/>
      <c r="C160" s="33"/>
      <c r="D160" s="167" t="s">
        <v>141</v>
      </c>
      <c r="E160" s="33"/>
      <c r="F160" s="168" t="s">
        <v>670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141</v>
      </c>
      <c r="AU160" s="18" t="s">
        <v>82</v>
      </c>
    </row>
    <row r="161" spans="2:51" s="13" customFormat="1" ht="12">
      <c r="B161" s="169"/>
      <c r="D161" s="167" t="s">
        <v>148</v>
      </c>
      <c r="E161" s="176" t="s">
        <v>3</v>
      </c>
      <c r="F161" s="170" t="s">
        <v>671</v>
      </c>
      <c r="H161" s="171">
        <v>1.6</v>
      </c>
      <c r="I161" s="172"/>
      <c r="L161" s="169"/>
      <c r="M161" s="173"/>
      <c r="N161" s="174"/>
      <c r="O161" s="174"/>
      <c r="P161" s="174"/>
      <c r="Q161" s="174"/>
      <c r="R161" s="174"/>
      <c r="S161" s="174"/>
      <c r="T161" s="175"/>
      <c r="AT161" s="176" t="s">
        <v>148</v>
      </c>
      <c r="AU161" s="176" t="s">
        <v>82</v>
      </c>
      <c r="AV161" s="13" t="s">
        <v>82</v>
      </c>
      <c r="AW161" s="13" t="s">
        <v>33</v>
      </c>
      <c r="AX161" s="13" t="s">
        <v>80</v>
      </c>
      <c r="AY161" s="176" t="s">
        <v>125</v>
      </c>
    </row>
    <row r="162" spans="1:65" s="2" customFormat="1" ht="24.2" customHeight="1">
      <c r="A162" s="33"/>
      <c r="B162" s="138"/>
      <c r="C162" s="139" t="s">
        <v>357</v>
      </c>
      <c r="D162" s="139" t="s">
        <v>128</v>
      </c>
      <c r="E162" s="140" t="s">
        <v>672</v>
      </c>
      <c r="F162" s="141" t="s">
        <v>673</v>
      </c>
      <c r="G162" s="142" t="s">
        <v>645</v>
      </c>
      <c r="H162" s="143">
        <v>2.9</v>
      </c>
      <c r="I162" s="144"/>
      <c r="J162" s="145">
        <f>ROUND(I162*H162,2)</f>
        <v>0</v>
      </c>
      <c r="K162" s="141" t="s">
        <v>968</v>
      </c>
      <c r="L162" s="34"/>
      <c r="M162" s="146" t="s">
        <v>3</v>
      </c>
      <c r="N162" s="147" t="s">
        <v>43</v>
      </c>
      <c r="O162" s="54"/>
      <c r="P162" s="148">
        <f>O162*H162</f>
        <v>0</v>
      </c>
      <c r="Q162" s="148">
        <v>8E-05</v>
      </c>
      <c r="R162" s="148">
        <f>Q162*H162</f>
        <v>0.000232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132</v>
      </c>
      <c r="AT162" s="150" t="s">
        <v>128</v>
      </c>
      <c r="AU162" s="150" t="s">
        <v>82</v>
      </c>
      <c r="AY162" s="18" t="s">
        <v>125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80</v>
      </c>
      <c r="BK162" s="151">
        <f>ROUND(I162*H162,2)</f>
        <v>0</v>
      </c>
      <c r="BL162" s="18" t="s">
        <v>132</v>
      </c>
      <c r="BM162" s="150" t="s">
        <v>674</v>
      </c>
    </row>
    <row r="163" spans="1:47" s="2" customFormat="1" ht="12">
      <c r="A163" s="33"/>
      <c r="B163" s="34"/>
      <c r="C163" s="33"/>
      <c r="D163" s="152" t="s">
        <v>134</v>
      </c>
      <c r="E163" s="33"/>
      <c r="F163" s="153" t="s">
        <v>675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134</v>
      </c>
      <c r="AU163" s="18" t="s">
        <v>82</v>
      </c>
    </row>
    <row r="164" spans="2:51" s="13" customFormat="1" ht="12">
      <c r="B164" s="169"/>
      <c r="D164" s="167" t="s">
        <v>148</v>
      </c>
      <c r="E164" s="176" t="s">
        <v>3</v>
      </c>
      <c r="F164" s="170" t="s">
        <v>676</v>
      </c>
      <c r="H164" s="171">
        <v>2.9</v>
      </c>
      <c r="I164" s="172"/>
      <c r="L164" s="169"/>
      <c r="M164" s="173"/>
      <c r="N164" s="174"/>
      <c r="O164" s="174"/>
      <c r="P164" s="174"/>
      <c r="Q164" s="174"/>
      <c r="R164" s="174"/>
      <c r="S164" s="174"/>
      <c r="T164" s="175"/>
      <c r="AT164" s="176" t="s">
        <v>148</v>
      </c>
      <c r="AU164" s="176" t="s">
        <v>82</v>
      </c>
      <c r="AV164" s="13" t="s">
        <v>82</v>
      </c>
      <c r="AW164" s="13" t="s">
        <v>33</v>
      </c>
      <c r="AX164" s="13" t="s">
        <v>80</v>
      </c>
      <c r="AY164" s="176" t="s">
        <v>125</v>
      </c>
    </row>
    <row r="165" spans="1:65" s="2" customFormat="1" ht="24.2" customHeight="1">
      <c r="A165" s="33"/>
      <c r="B165" s="138"/>
      <c r="C165" s="139" t="s">
        <v>468</v>
      </c>
      <c r="D165" s="139" t="s">
        <v>128</v>
      </c>
      <c r="E165" s="140" t="s">
        <v>677</v>
      </c>
      <c r="F165" s="141" t="s">
        <v>678</v>
      </c>
      <c r="G165" s="142" t="s">
        <v>645</v>
      </c>
      <c r="H165" s="143">
        <v>1.88</v>
      </c>
      <c r="I165" s="144"/>
      <c r="J165" s="145">
        <f>ROUND(I165*H165,2)</f>
        <v>0</v>
      </c>
      <c r="K165" s="141" t="s">
        <v>968</v>
      </c>
      <c r="L165" s="34"/>
      <c r="M165" s="146" t="s">
        <v>3</v>
      </c>
      <c r="N165" s="147" t="s">
        <v>43</v>
      </c>
      <c r="O165" s="54"/>
      <c r="P165" s="148">
        <f>O165*H165</f>
        <v>0</v>
      </c>
      <c r="Q165" s="148">
        <v>0.00071</v>
      </c>
      <c r="R165" s="148">
        <f>Q165*H165</f>
        <v>0.0013348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132</v>
      </c>
      <c r="AT165" s="150" t="s">
        <v>128</v>
      </c>
      <c r="AU165" s="150" t="s">
        <v>82</v>
      </c>
      <c r="AY165" s="18" t="s">
        <v>125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80</v>
      </c>
      <c r="BK165" s="151">
        <f>ROUND(I165*H165,2)</f>
        <v>0</v>
      </c>
      <c r="BL165" s="18" t="s">
        <v>132</v>
      </c>
      <c r="BM165" s="150" t="s">
        <v>679</v>
      </c>
    </row>
    <row r="166" spans="1:47" s="2" customFormat="1" ht="12">
      <c r="A166" s="33"/>
      <c r="B166" s="34"/>
      <c r="C166" s="33"/>
      <c r="D166" s="152" t="s">
        <v>134</v>
      </c>
      <c r="E166" s="33"/>
      <c r="F166" s="153" t="s">
        <v>680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134</v>
      </c>
      <c r="AU166" s="18" t="s">
        <v>82</v>
      </c>
    </row>
    <row r="167" spans="2:51" s="13" customFormat="1" ht="12">
      <c r="B167" s="169"/>
      <c r="D167" s="167" t="s">
        <v>148</v>
      </c>
      <c r="E167" s="176" t="s">
        <v>3</v>
      </c>
      <c r="F167" s="170" t="s">
        <v>681</v>
      </c>
      <c r="H167" s="171">
        <v>1.88</v>
      </c>
      <c r="I167" s="172"/>
      <c r="L167" s="169"/>
      <c r="M167" s="173"/>
      <c r="N167" s="174"/>
      <c r="O167" s="174"/>
      <c r="P167" s="174"/>
      <c r="Q167" s="174"/>
      <c r="R167" s="174"/>
      <c r="S167" s="174"/>
      <c r="T167" s="175"/>
      <c r="AT167" s="176" t="s">
        <v>148</v>
      </c>
      <c r="AU167" s="176" t="s">
        <v>82</v>
      </c>
      <c r="AV167" s="13" t="s">
        <v>82</v>
      </c>
      <c r="AW167" s="13" t="s">
        <v>33</v>
      </c>
      <c r="AX167" s="13" t="s">
        <v>80</v>
      </c>
      <c r="AY167" s="176" t="s">
        <v>125</v>
      </c>
    </row>
    <row r="168" spans="1:65" s="2" customFormat="1" ht="16.5" customHeight="1">
      <c r="A168" s="33"/>
      <c r="B168" s="138"/>
      <c r="C168" s="139" t="s">
        <v>472</v>
      </c>
      <c r="D168" s="139" t="s">
        <v>128</v>
      </c>
      <c r="E168" s="140" t="s">
        <v>682</v>
      </c>
      <c r="F168" s="141" t="s">
        <v>683</v>
      </c>
      <c r="G168" s="142" t="s">
        <v>221</v>
      </c>
      <c r="H168" s="143">
        <v>3.332</v>
      </c>
      <c r="I168" s="144"/>
      <c r="J168" s="145">
        <f>ROUND(I168*H168,2)</f>
        <v>0</v>
      </c>
      <c r="K168" s="141" t="s">
        <v>968</v>
      </c>
      <c r="L168" s="34"/>
      <c r="M168" s="146" t="s">
        <v>3</v>
      </c>
      <c r="N168" s="147" t="s">
        <v>43</v>
      </c>
      <c r="O168" s="54"/>
      <c r="P168" s="148">
        <f>O168*H168</f>
        <v>0</v>
      </c>
      <c r="Q168" s="148">
        <v>0.00043</v>
      </c>
      <c r="R168" s="148">
        <f>Q168*H168</f>
        <v>0.00143276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132</v>
      </c>
      <c r="AT168" s="150" t="s">
        <v>128</v>
      </c>
      <c r="AU168" s="150" t="s">
        <v>82</v>
      </c>
      <c r="AY168" s="18" t="s">
        <v>125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80</v>
      </c>
      <c r="BK168" s="151">
        <f>ROUND(I168*H168,2)</f>
        <v>0</v>
      </c>
      <c r="BL168" s="18" t="s">
        <v>132</v>
      </c>
      <c r="BM168" s="150" t="s">
        <v>684</v>
      </c>
    </row>
    <row r="169" spans="1:47" s="2" customFormat="1" ht="12">
      <c r="A169" s="33"/>
      <c r="B169" s="34"/>
      <c r="C169" s="33"/>
      <c r="D169" s="152" t="s">
        <v>134</v>
      </c>
      <c r="E169" s="33"/>
      <c r="F169" s="153" t="s">
        <v>685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134</v>
      </c>
      <c r="AU169" s="18" t="s">
        <v>82</v>
      </c>
    </row>
    <row r="170" spans="2:51" s="13" customFormat="1" ht="12">
      <c r="B170" s="169"/>
      <c r="D170" s="167" t="s">
        <v>148</v>
      </c>
      <c r="E170" s="176" t="s">
        <v>3</v>
      </c>
      <c r="F170" s="170" t="s">
        <v>686</v>
      </c>
      <c r="H170" s="171">
        <v>3.332</v>
      </c>
      <c r="I170" s="172"/>
      <c r="L170" s="169"/>
      <c r="M170" s="173"/>
      <c r="N170" s="174"/>
      <c r="O170" s="174"/>
      <c r="P170" s="174"/>
      <c r="Q170" s="174"/>
      <c r="R170" s="174"/>
      <c r="S170" s="174"/>
      <c r="T170" s="175"/>
      <c r="AT170" s="176" t="s">
        <v>148</v>
      </c>
      <c r="AU170" s="176" t="s">
        <v>82</v>
      </c>
      <c r="AV170" s="13" t="s">
        <v>82</v>
      </c>
      <c r="AW170" s="13" t="s">
        <v>33</v>
      </c>
      <c r="AX170" s="13" t="s">
        <v>80</v>
      </c>
      <c r="AY170" s="176" t="s">
        <v>125</v>
      </c>
    </row>
    <row r="171" spans="2:63" s="12" customFormat="1" ht="22.9" customHeight="1">
      <c r="B171" s="125"/>
      <c r="D171" s="126" t="s">
        <v>71</v>
      </c>
      <c r="E171" s="136" t="s">
        <v>126</v>
      </c>
      <c r="F171" s="136" t="s">
        <v>127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SUM(P172:P181)</f>
        <v>0</v>
      </c>
      <c r="Q171" s="131"/>
      <c r="R171" s="132">
        <f>SUM(R172:R181)</f>
        <v>0</v>
      </c>
      <c r="S171" s="131"/>
      <c r="T171" s="133">
        <f>SUM(T172:T181)</f>
        <v>0</v>
      </c>
      <c r="AR171" s="126" t="s">
        <v>80</v>
      </c>
      <c r="AT171" s="134" t="s">
        <v>71</v>
      </c>
      <c r="AU171" s="134" t="s">
        <v>80</v>
      </c>
      <c r="AY171" s="126" t="s">
        <v>125</v>
      </c>
      <c r="BK171" s="135">
        <f>SUM(BK172:BK181)</f>
        <v>0</v>
      </c>
    </row>
    <row r="172" spans="1:65" s="2" customFormat="1" ht="24.2" customHeight="1">
      <c r="A172" s="33"/>
      <c r="B172" s="138"/>
      <c r="C172" s="139" t="s">
        <v>477</v>
      </c>
      <c r="D172" s="139" t="s">
        <v>128</v>
      </c>
      <c r="E172" s="140" t="s">
        <v>687</v>
      </c>
      <c r="F172" s="141" t="s">
        <v>688</v>
      </c>
      <c r="G172" s="142" t="s">
        <v>131</v>
      </c>
      <c r="H172" s="143">
        <v>3.023</v>
      </c>
      <c r="I172" s="144"/>
      <c r="J172" s="145">
        <f>ROUND(I172*H172,2)</f>
        <v>0</v>
      </c>
      <c r="K172" s="141" t="s">
        <v>968</v>
      </c>
      <c r="L172" s="34"/>
      <c r="M172" s="146" t="s">
        <v>3</v>
      </c>
      <c r="N172" s="147" t="s">
        <v>43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132</v>
      </c>
      <c r="AT172" s="150" t="s">
        <v>128</v>
      </c>
      <c r="AU172" s="150" t="s">
        <v>82</v>
      </c>
      <c r="AY172" s="18" t="s">
        <v>125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80</v>
      </c>
      <c r="BK172" s="151">
        <f>ROUND(I172*H172,2)</f>
        <v>0</v>
      </c>
      <c r="BL172" s="18" t="s">
        <v>132</v>
      </c>
      <c r="BM172" s="150" t="s">
        <v>689</v>
      </c>
    </row>
    <row r="173" spans="1:47" s="2" customFormat="1" ht="12">
      <c r="A173" s="33"/>
      <c r="B173" s="34"/>
      <c r="C173" s="33"/>
      <c r="D173" s="152" t="s">
        <v>134</v>
      </c>
      <c r="E173" s="33"/>
      <c r="F173" s="153" t="s">
        <v>690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134</v>
      </c>
      <c r="AU173" s="18" t="s">
        <v>82</v>
      </c>
    </row>
    <row r="174" spans="1:65" s="2" customFormat="1" ht="33" customHeight="1">
      <c r="A174" s="33"/>
      <c r="B174" s="138"/>
      <c r="C174" s="139" t="s">
        <v>479</v>
      </c>
      <c r="D174" s="139" t="s">
        <v>128</v>
      </c>
      <c r="E174" s="140" t="s">
        <v>691</v>
      </c>
      <c r="F174" s="141" t="s">
        <v>692</v>
      </c>
      <c r="G174" s="142" t="s">
        <v>131</v>
      </c>
      <c r="H174" s="143">
        <v>15.115</v>
      </c>
      <c r="I174" s="144"/>
      <c r="J174" s="145">
        <f>ROUND(I174*H174,2)</f>
        <v>0</v>
      </c>
      <c r="K174" s="141" t="s">
        <v>968</v>
      </c>
      <c r="L174" s="34"/>
      <c r="M174" s="146" t="s">
        <v>3</v>
      </c>
      <c r="N174" s="147" t="s">
        <v>43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132</v>
      </c>
      <c r="AT174" s="150" t="s">
        <v>128</v>
      </c>
      <c r="AU174" s="150" t="s">
        <v>82</v>
      </c>
      <c r="AY174" s="18" t="s">
        <v>125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80</v>
      </c>
      <c r="BK174" s="151">
        <f>ROUND(I174*H174,2)</f>
        <v>0</v>
      </c>
      <c r="BL174" s="18" t="s">
        <v>132</v>
      </c>
      <c r="BM174" s="150" t="s">
        <v>693</v>
      </c>
    </row>
    <row r="175" spans="1:47" s="2" customFormat="1" ht="12">
      <c r="A175" s="33"/>
      <c r="B175" s="34"/>
      <c r="C175" s="33"/>
      <c r="D175" s="152" t="s">
        <v>134</v>
      </c>
      <c r="E175" s="33"/>
      <c r="F175" s="153" t="s">
        <v>694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134</v>
      </c>
      <c r="AU175" s="18" t="s">
        <v>82</v>
      </c>
    </row>
    <row r="176" spans="2:51" s="13" customFormat="1" ht="12">
      <c r="B176" s="169"/>
      <c r="D176" s="167" t="s">
        <v>148</v>
      </c>
      <c r="F176" s="170" t="s">
        <v>695</v>
      </c>
      <c r="H176" s="171">
        <v>15.115</v>
      </c>
      <c r="I176" s="172"/>
      <c r="L176" s="169"/>
      <c r="M176" s="173"/>
      <c r="N176" s="174"/>
      <c r="O176" s="174"/>
      <c r="P176" s="174"/>
      <c r="Q176" s="174"/>
      <c r="R176" s="174"/>
      <c r="S176" s="174"/>
      <c r="T176" s="175"/>
      <c r="AT176" s="176" t="s">
        <v>148</v>
      </c>
      <c r="AU176" s="176" t="s">
        <v>82</v>
      </c>
      <c r="AV176" s="13" t="s">
        <v>82</v>
      </c>
      <c r="AW176" s="13" t="s">
        <v>4</v>
      </c>
      <c r="AX176" s="13" t="s">
        <v>80</v>
      </c>
      <c r="AY176" s="176" t="s">
        <v>125</v>
      </c>
    </row>
    <row r="177" spans="1:65" s="2" customFormat="1" ht="24.2" customHeight="1">
      <c r="A177" s="33"/>
      <c r="B177" s="138"/>
      <c r="C177" s="139" t="s">
        <v>483</v>
      </c>
      <c r="D177" s="139" t="s">
        <v>128</v>
      </c>
      <c r="E177" s="140" t="s">
        <v>129</v>
      </c>
      <c r="F177" s="141" t="s">
        <v>130</v>
      </c>
      <c r="G177" s="142" t="s">
        <v>131</v>
      </c>
      <c r="H177" s="143">
        <v>3.023</v>
      </c>
      <c r="I177" s="144"/>
      <c r="J177" s="145">
        <f>ROUND(I177*H177,2)</f>
        <v>0</v>
      </c>
      <c r="K177" s="141" t="s">
        <v>968</v>
      </c>
      <c r="L177" s="34"/>
      <c r="M177" s="146" t="s">
        <v>3</v>
      </c>
      <c r="N177" s="147" t="s">
        <v>43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132</v>
      </c>
      <c r="AT177" s="150" t="s">
        <v>128</v>
      </c>
      <c r="AU177" s="150" t="s">
        <v>82</v>
      </c>
      <c r="AY177" s="18" t="s">
        <v>125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80</v>
      </c>
      <c r="BK177" s="151">
        <f>ROUND(I177*H177,2)</f>
        <v>0</v>
      </c>
      <c r="BL177" s="18" t="s">
        <v>132</v>
      </c>
      <c r="BM177" s="150" t="s">
        <v>696</v>
      </c>
    </row>
    <row r="178" spans="1:47" s="2" customFormat="1" ht="12">
      <c r="A178" s="33"/>
      <c r="B178" s="34"/>
      <c r="C178" s="33"/>
      <c r="D178" s="152" t="s">
        <v>134</v>
      </c>
      <c r="E178" s="33"/>
      <c r="F178" s="153" t="s">
        <v>135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134</v>
      </c>
      <c r="AU178" s="18" t="s">
        <v>82</v>
      </c>
    </row>
    <row r="179" spans="1:65" s="2" customFormat="1" ht="24.2" customHeight="1">
      <c r="A179" s="33"/>
      <c r="B179" s="138"/>
      <c r="C179" s="139" t="s">
        <v>488</v>
      </c>
      <c r="D179" s="139" t="s">
        <v>128</v>
      </c>
      <c r="E179" s="140" t="s">
        <v>144</v>
      </c>
      <c r="F179" s="141" t="s">
        <v>145</v>
      </c>
      <c r="G179" s="142" t="s">
        <v>131</v>
      </c>
      <c r="H179" s="143">
        <v>57.437</v>
      </c>
      <c r="I179" s="144"/>
      <c r="J179" s="145">
        <f>ROUND(I179*H179,2)</f>
        <v>0</v>
      </c>
      <c r="K179" s="141" t="s">
        <v>968</v>
      </c>
      <c r="L179" s="34"/>
      <c r="M179" s="146" t="s">
        <v>3</v>
      </c>
      <c r="N179" s="147" t="s">
        <v>43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132</v>
      </c>
      <c r="AT179" s="150" t="s">
        <v>128</v>
      </c>
      <c r="AU179" s="150" t="s">
        <v>82</v>
      </c>
      <c r="AY179" s="18" t="s">
        <v>125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80</v>
      </c>
      <c r="BK179" s="151">
        <f>ROUND(I179*H179,2)</f>
        <v>0</v>
      </c>
      <c r="BL179" s="18" t="s">
        <v>132</v>
      </c>
      <c r="BM179" s="150" t="s">
        <v>697</v>
      </c>
    </row>
    <row r="180" spans="1:47" s="2" customFormat="1" ht="12">
      <c r="A180" s="33"/>
      <c r="B180" s="34"/>
      <c r="C180" s="33"/>
      <c r="D180" s="152" t="s">
        <v>134</v>
      </c>
      <c r="E180" s="33"/>
      <c r="F180" s="153" t="s">
        <v>147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134</v>
      </c>
      <c r="AU180" s="18" t="s">
        <v>82</v>
      </c>
    </row>
    <row r="181" spans="2:51" s="13" customFormat="1" ht="12">
      <c r="B181" s="169"/>
      <c r="D181" s="167" t="s">
        <v>148</v>
      </c>
      <c r="F181" s="170" t="s">
        <v>698</v>
      </c>
      <c r="H181" s="171">
        <v>57.437</v>
      </c>
      <c r="I181" s="172"/>
      <c r="L181" s="169"/>
      <c r="M181" s="173"/>
      <c r="N181" s="174"/>
      <c r="O181" s="174"/>
      <c r="P181" s="174"/>
      <c r="Q181" s="174"/>
      <c r="R181" s="174"/>
      <c r="S181" s="174"/>
      <c r="T181" s="175"/>
      <c r="AT181" s="176" t="s">
        <v>148</v>
      </c>
      <c r="AU181" s="176" t="s">
        <v>82</v>
      </c>
      <c r="AV181" s="13" t="s">
        <v>82</v>
      </c>
      <c r="AW181" s="13" t="s">
        <v>4</v>
      </c>
      <c r="AX181" s="13" t="s">
        <v>80</v>
      </c>
      <c r="AY181" s="176" t="s">
        <v>125</v>
      </c>
    </row>
    <row r="182" spans="2:63" s="12" customFormat="1" ht="22.9" customHeight="1">
      <c r="B182" s="125"/>
      <c r="D182" s="126" t="s">
        <v>71</v>
      </c>
      <c r="E182" s="136" t="s">
        <v>699</v>
      </c>
      <c r="F182" s="136" t="s">
        <v>700</v>
      </c>
      <c r="I182" s="128"/>
      <c r="J182" s="137">
        <f>BK182</f>
        <v>0</v>
      </c>
      <c r="L182" s="125"/>
      <c r="M182" s="130"/>
      <c r="N182" s="131"/>
      <c r="O182" s="131"/>
      <c r="P182" s="132">
        <f>SUM(P183:P184)</f>
        <v>0</v>
      </c>
      <c r="Q182" s="131"/>
      <c r="R182" s="132">
        <f>SUM(R183:R184)</f>
        <v>0</v>
      </c>
      <c r="S182" s="131"/>
      <c r="T182" s="133">
        <f>SUM(T183:T184)</f>
        <v>0</v>
      </c>
      <c r="AR182" s="126" t="s">
        <v>80</v>
      </c>
      <c r="AT182" s="134" t="s">
        <v>71</v>
      </c>
      <c r="AU182" s="134" t="s">
        <v>80</v>
      </c>
      <c r="AY182" s="126" t="s">
        <v>125</v>
      </c>
      <c r="BK182" s="135">
        <f>SUM(BK183:BK184)</f>
        <v>0</v>
      </c>
    </row>
    <row r="183" spans="1:65" s="2" customFormat="1" ht="21.75" customHeight="1">
      <c r="A183" s="33"/>
      <c r="B183" s="138"/>
      <c r="C183" s="139" t="s">
        <v>496</v>
      </c>
      <c r="D183" s="139" t="s">
        <v>128</v>
      </c>
      <c r="E183" s="140" t="s">
        <v>701</v>
      </c>
      <c r="F183" s="141" t="s">
        <v>702</v>
      </c>
      <c r="G183" s="142" t="s">
        <v>131</v>
      </c>
      <c r="H183" s="143">
        <v>0.346</v>
      </c>
      <c r="I183" s="144"/>
      <c r="J183" s="145">
        <f>ROUND(I183*H183,2)</f>
        <v>0</v>
      </c>
      <c r="K183" s="141" t="s">
        <v>968</v>
      </c>
      <c r="L183" s="34"/>
      <c r="M183" s="146" t="s">
        <v>3</v>
      </c>
      <c r="N183" s="147" t="s">
        <v>43</v>
      </c>
      <c r="O183" s="54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132</v>
      </c>
      <c r="AT183" s="150" t="s">
        <v>128</v>
      </c>
      <c r="AU183" s="150" t="s">
        <v>82</v>
      </c>
      <c r="AY183" s="18" t="s">
        <v>125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80</v>
      </c>
      <c r="BK183" s="151">
        <f>ROUND(I183*H183,2)</f>
        <v>0</v>
      </c>
      <c r="BL183" s="18" t="s">
        <v>132</v>
      </c>
      <c r="BM183" s="150" t="s">
        <v>703</v>
      </c>
    </row>
    <row r="184" spans="1:47" s="2" customFormat="1" ht="12">
      <c r="A184" s="33"/>
      <c r="B184" s="34"/>
      <c r="C184" s="33"/>
      <c r="D184" s="152" t="s">
        <v>134</v>
      </c>
      <c r="E184" s="33"/>
      <c r="F184" s="153" t="s">
        <v>704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134</v>
      </c>
      <c r="AU184" s="18" t="s">
        <v>82</v>
      </c>
    </row>
    <row r="185" spans="2:63" s="12" customFormat="1" ht="25.9" customHeight="1">
      <c r="B185" s="125"/>
      <c r="D185" s="126" t="s">
        <v>71</v>
      </c>
      <c r="E185" s="127" t="s">
        <v>150</v>
      </c>
      <c r="F185" s="127" t="s">
        <v>151</v>
      </c>
      <c r="I185" s="128"/>
      <c r="J185" s="129">
        <f>BK185</f>
        <v>0</v>
      </c>
      <c r="L185" s="125"/>
      <c r="M185" s="130"/>
      <c r="N185" s="131"/>
      <c r="O185" s="131"/>
      <c r="P185" s="132">
        <f>P186+P212+P281</f>
        <v>0</v>
      </c>
      <c r="Q185" s="131"/>
      <c r="R185" s="132">
        <f>R186+R212+R281</f>
        <v>0.583454</v>
      </c>
      <c r="S185" s="131"/>
      <c r="T185" s="133">
        <f>T186+T212+T281</f>
        <v>2.8775</v>
      </c>
      <c r="AR185" s="126" t="s">
        <v>82</v>
      </c>
      <c r="AT185" s="134" t="s">
        <v>71</v>
      </c>
      <c r="AU185" s="134" t="s">
        <v>72</v>
      </c>
      <c r="AY185" s="126" t="s">
        <v>125</v>
      </c>
      <c r="BK185" s="135">
        <f>BK186+BK212+BK281</f>
        <v>0</v>
      </c>
    </row>
    <row r="186" spans="2:63" s="12" customFormat="1" ht="22.9" customHeight="1">
      <c r="B186" s="125"/>
      <c r="D186" s="126" t="s">
        <v>71</v>
      </c>
      <c r="E186" s="136" t="s">
        <v>705</v>
      </c>
      <c r="F186" s="136" t="s">
        <v>706</v>
      </c>
      <c r="I186" s="128"/>
      <c r="J186" s="137">
        <f>BK186</f>
        <v>0</v>
      </c>
      <c r="L186" s="125"/>
      <c r="M186" s="130"/>
      <c r="N186" s="131"/>
      <c r="O186" s="131"/>
      <c r="P186" s="132">
        <f>SUM(P187:P211)</f>
        <v>0</v>
      </c>
      <c r="Q186" s="131"/>
      <c r="R186" s="132">
        <f>SUM(R187:R211)</f>
        <v>0.57535</v>
      </c>
      <c r="S186" s="131"/>
      <c r="T186" s="133">
        <f>SUM(T187:T211)</f>
        <v>1.6378</v>
      </c>
      <c r="AR186" s="126" t="s">
        <v>82</v>
      </c>
      <c r="AT186" s="134" t="s">
        <v>71</v>
      </c>
      <c r="AU186" s="134" t="s">
        <v>80</v>
      </c>
      <c r="AY186" s="126" t="s">
        <v>125</v>
      </c>
      <c r="BK186" s="135">
        <f>SUM(BK187:BK211)</f>
        <v>0</v>
      </c>
    </row>
    <row r="187" spans="1:65" s="2" customFormat="1" ht="21.75" customHeight="1">
      <c r="A187" s="33"/>
      <c r="B187" s="138"/>
      <c r="C187" s="139" t="s">
        <v>164</v>
      </c>
      <c r="D187" s="139" t="s">
        <v>128</v>
      </c>
      <c r="E187" s="140" t="s">
        <v>707</v>
      </c>
      <c r="F187" s="141" t="s">
        <v>708</v>
      </c>
      <c r="G187" s="142" t="s">
        <v>709</v>
      </c>
      <c r="H187" s="143">
        <v>3</v>
      </c>
      <c r="I187" s="144"/>
      <c r="J187" s="145">
        <f>ROUND(I187*H187,2)</f>
        <v>0</v>
      </c>
      <c r="K187" s="141" t="s">
        <v>968</v>
      </c>
      <c r="L187" s="34"/>
      <c r="M187" s="146" t="s">
        <v>3</v>
      </c>
      <c r="N187" s="147" t="s">
        <v>43</v>
      </c>
      <c r="O187" s="54"/>
      <c r="P187" s="148">
        <f>O187*H187</f>
        <v>0</v>
      </c>
      <c r="Q187" s="148">
        <v>0.09647</v>
      </c>
      <c r="R187" s="148">
        <f>Q187*H187</f>
        <v>0.28941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157</v>
      </c>
      <c r="AT187" s="150" t="s">
        <v>128</v>
      </c>
      <c r="AU187" s="150" t="s">
        <v>82</v>
      </c>
      <c r="AY187" s="18" t="s">
        <v>125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80</v>
      </c>
      <c r="BK187" s="151">
        <f>ROUND(I187*H187,2)</f>
        <v>0</v>
      </c>
      <c r="BL187" s="18" t="s">
        <v>157</v>
      </c>
      <c r="BM187" s="150" t="s">
        <v>710</v>
      </c>
    </row>
    <row r="188" spans="1:47" s="2" customFormat="1" ht="12">
      <c r="A188" s="33"/>
      <c r="B188" s="34"/>
      <c r="C188" s="33"/>
      <c r="D188" s="152" t="s">
        <v>134</v>
      </c>
      <c r="E188" s="33"/>
      <c r="F188" s="153" t="s">
        <v>711</v>
      </c>
      <c r="G188" s="33"/>
      <c r="H188" s="33"/>
      <c r="I188" s="154"/>
      <c r="J188" s="33"/>
      <c r="K188" s="33"/>
      <c r="L188" s="34"/>
      <c r="M188" s="155"/>
      <c r="N188" s="156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134</v>
      </c>
      <c r="AU188" s="18" t="s">
        <v>82</v>
      </c>
    </row>
    <row r="189" spans="1:65" s="2" customFormat="1" ht="16.5" customHeight="1">
      <c r="A189" s="33"/>
      <c r="B189" s="138"/>
      <c r="C189" s="139" t="s">
        <v>503</v>
      </c>
      <c r="D189" s="139" t="s">
        <v>128</v>
      </c>
      <c r="E189" s="140" t="s">
        <v>712</v>
      </c>
      <c r="F189" s="141" t="s">
        <v>713</v>
      </c>
      <c r="G189" s="142" t="s">
        <v>596</v>
      </c>
      <c r="H189" s="143">
        <v>8</v>
      </c>
      <c r="I189" s="144"/>
      <c r="J189" s="145">
        <f>ROUND(I189*H189,2)</f>
        <v>0</v>
      </c>
      <c r="K189" s="141" t="s">
        <v>968</v>
      </c>
      <c r="L189" s="34"/>
      <c r="M189" s="146" t="s">
        <v>3</v>
      </c>
      <c r="N189" s="147" t="s">
        <v>43</v>
      </c>
      <c r="O189" s="54"/>
      <c r="P189" s="148">
        <f>O189*H189</f>
        <v>0</v>
      </c>
      <c r="Q189" s="148">
        <v>0</v>
      </c>
      <c r="R189" s="148">
        <f>Q189*H189</f>
        <v>0</v>
      </c>
      <c r="S189" s="148">
        <v>0.1724</v>
      </c>
      <c r="T189" s="149">
        <f>S189*H189</f>
        <v>1.3792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157</v>
      </c>
      <c r="AT189" s="150" t="s">
        <v>128</v>
      </c>
      <c r="AU189" s="150" t="s">
        <v>82</v>
      </c>
      <c r="AY189" s="18" t="s">
        <v>125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80</v>
      </c>
      <c r="BK189" s="151">
        <f>ROUND(I189*H189,2)</f>
        <v>0</v>
      </c>
      <c r="BL189" s="18" t="s">
        <v>157</v>
      </c>
      <c r="BM189" s="150" t="s">
        <v>714</v>
      </c>
    </row>
    <row r="190" spans="1:47" s="2" customFormat="1" ht="12">
      <c r="A190" s="33"/>
      <c r="B190" s="34"/>
      <c r="C190" s="33"/>
      <c r="D190" s="152" t="s">
        <v>134</v>
      </c>
      <c r="E190" s="33"/>
      <c r="F190" s="153" t="s">
        <v>715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134</v>
      </c>
      <c r="AU190" s="18" t="s">
        <v>82</v>
      </c>
    </row>
    <row r="191" spans="1:47" s="2" customFormat="1" ht="29.25">
      <c r="A191" s="33"/>
      <c r="B191" s="34"/>
      <c r="C191" s="33"/>
      <c r="D191" s="167" t="s">
        <v>141</v>
      </c>
      <c r="E191" s="33"/>
      <c r="F191" s="168" t="s">
        <v>716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141</v>
      </c>
      <c r="AU191" s="18" t="s">
        <v>82</v>
      </c>
    </row>
    <row r="192" spans="2:51" s="13" customFormat="1" ht="12">
      <c r="B192" s="169"/>
      <c r="D192" s="167" t="s">
        <v>148</v>
      </c>
      <c r="E192" s="176" t="s">
        <v>3</v>
      </c>
      <c r="F192" s="170" t="s">
        <v>717</v>
      </c>
      <c r="H192" s="171">
        <v>8</v>
      </c>
      <c r="I192" s="172"/>
      <c r="L192" s="169"/>
      <c r="M192" s="173"/>
      <c r="N192" s="174"/>
      <c r="O192" s="174"/>
      <c r="P192" s="174"/>
      <c r="Q192" s="174"/>
      <c r="R192" s="174"/>
      <c r="S192" s="174"/>
      <c r="T192" s="175"/>
      <c r="AT192" s="176" t="s">
        <v>148</v>
      </c>
      <c r="AU192" s="176" t="s">
        <v>82</v>
      </c>
      <c r="AV192" s="13" t="s">
        <v>82</v>
      </c>
      <c r="AW192" s="13" t="s">
        <v>33</v>
      </c>
      <c r="AX192" s="13" t="s">
        <v>80</v>
      </c>
      <c r="AY192" s="176" t="s">
        <v>125</v>
      </c>
    </row>
    <row r="193" spans="1:65" s="2" customFormat="1" ht="16.5" customHeight="1">
      <c r="A193" s="33"/>
      <c r="B193" s="138"/>
      <c r="C193" s="139" t="s">
        <v>514</v>
      </c>
      <c r="D193" s="139" t="s">
        <v>128</v>
      </c>
      <c r="E193" s="140" t="s">
        <v>718</v>
      </c>
      <c r="F193" s="141" t="s">
        <v>719</v>
      </c>
      <c r="G193" s="142" t="s">
        <v>596</v>
      </c>
      <c r="H193" s="143">
        <v>1</v>
      </c>
      <c r="I193" s="144"/>
      <c r="J193" s="145">
        <f>ROUND(I193*H193,2)</f>
        <v>0</v>
      </c>
      <c r="K193" s="141" t="s">
        <v>968</v>
      </c>
      <c r="L193" s="34"/>
      <c r="M193" s="146" t="s">
        <v>3</v>
      </c>
      <c r="N193" s="147" t="s">
        <v>43</v>
      </c>
      <c r="O193" s="54"/>
      <c r="P193" s="148">
        <f>O193*H193</f>
        <v>0</v>
      </c>
      <c r="Q193" s="148">
        <v>0</v>
      </c>
      <c r="R193" s="148">
        <f>Q193*H193</f>
        <v>0</v>
      </c>
      <c r="S193" s="148">
        <v>0.2586</v>
      </c>
      <c r="T193" s="149">
        <f>S193*H193</f>
        <v>0.2586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157</v>
      </c>
      <c r="AT193" s="150" t="s">
        <v>128</v>
      </c>
      <c r="AU193" s="150" t="s">
        <v>82</v>
      </c>
      <c r="AY193" s="18" t="s">
        <v>125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80</v>
      </c>
      <c r="BK193" s="151">
        <f>ROUND(I193*H193,2)</f>
        <v>0</v>
      </c>
      <c r="BL193" s="18" t="s">
        <v>157</v>
      </c>
      <c r="BM193" s="150" t="s">
        <v>720</v>
      </c>
    </row>
    <row r="194" spans="1:47" s="2" customFormat="1" ht="12">
      <c r="A194" s="33"/>
      <c r="B194" s="34"/>
      <c r="C194" s="33"/>
      <c r="D194" s="152" t="s">
        <v>134</v>
      </c>
      <c r="E194" s="33"/>
      <c r="F194" s="153" t="s">
        <v>721</v>
      </c>
      <c r="G194" s="33"/>
      <c r="H194" s="33"/>
      <c r="I194" s="154"/>
      <c r="J194" s="33"/>
      <c r="K194" s="33"/>
      <c r="L194" s="34"/>
      <c r="M194" s="155"/>
      <c r="N194" s="156"/>
      <c r="O194" s="54"/>
      <c r="P194" s="54"/>
      <c r="Q194" s="54"/>
      <c r="R194" s="54"/>
      <c r="S194" s="54"/>
      <c r="T194" s="55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8" t="s">
        <v>134</v>
      </c>
      <c r="AU194" s="18" t="s">
        <v>82</v>
      </c>
    </row>
    <row r="195" spans="1:65" s="2" customFormat="1" ht="24.2" customHeight="1">
      <c r="A195" s="33"/>
      <c r="B195" s="138"/>
      <c r="C195" s="139" t="s">
        <v>522</v>
      </c>
      <c r="D195" s="139" t="s">
        <v>128</v>
      </c>
      <c r="E195" s="140" t="s">
        <v>722</v>
      </c>
      <c r="F195" s="141" t="s">
        <v>723</v>
      </c>
      <c r="G195" s="142" t="s">
        <v>709</v>
      </c>
      <c r="H195" s="143">
        <v>2</v>
      </c>
      <c r="I195" s="144"/>
      <c r="J195" s="145">
        <f>ROUND(I195*H195,2)</f>
        <v>0</v>
      </c>
      <c r="K195" s="141" t="s">
        <v>968</v>
      </c>
      <c r="L195" s="34"/>
      <c r="M195" s="146" t="s">
        <v>3</v>
      </c>
      <c r="N195" s="147" t="s">
        <v>43</v>
      </c>
      <c r="O195" s="54"/>
      <c r="P195" s="148">
        <f>O195*H195</f>
        <v>0</v>
      </c>
      <c r="Q195" s="148">
        <v>0.07862</v>
      </c>
      <c r="R195" s="148">
        <f>Q195*H195</f>
        <v>0.15724</v>
      </c>
      <c r="S195" s="148">
        <v>0</v>
      </c>
      <c r="T195" s="14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0" t="s">
        <v>157</v>
      </c>
      <c r="AT195" s="150" t="s">
        <v>128</v>
      </c>
      <c r="AU195" s="150" t="s">
        <v>82</v>
      </c>
      <c r="AY195" s="18" t="s">
        <v>125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8" t="s">
        <v>80</v>
      </c>
      <c r="BK195" s="151">
        <f>ROUND(I195*H195,2)</f>
        <v>0</v>
      </c>
      <c r="BL195" s="18" t="s">
        <v>157</v>
      </c>
      <c r="BM195" s="150" t="s">
        <v>724</v>
      </c>
    </row>
    <row r="196" spans="1:47" s="2" customFormat="1" ht="12">
      <c r="A196" s="33"/>
      <c r="B196" s="34"/>
      <c r="C196" s="33"/>
      <c r="D196" s="152" t="s">
        <v>134</v>
      </c>
      <c r="E196" s="33"/>
      <c r="F196" s="153" t="s">
        <v>725</v>
      </c>
      <c r="G196" s="33"/>
      <c r="H196" s="33"/>
      <c r="I196" s="154"/>
      <c r="J196" s="33"/>
      <c r="K196" s="33"/>
      <c r="L196" s="34"/>
      <c r="M196" s="155"/>
      <c r="N196" s="156"/>
      <c r="O196" s="54"/>
      <c r="P196" s="54"/>
      <c r="Q196" s="54"/>
      <c r="R196" s="54"/>
      <c r="S196" s="54"/>
      <c r="T196" s="55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134</v>
      </c>
      <c r="AU196" s="18" t="s">
        <v>82</v>
      </c>
    </row>
    <row r="197" spans="1:65" s="2" customFormat="1" ht="16.5" customHeight="1">
      <c r="A197" s="33"/>
      <c r="B197" s="138"/>
      <c r="C197" s="139" t="s">
        <v>528</v>
      </c>
      <c r="D197" s="139" t="s">
        <v>128</v>
      </c>
      <c r="E197" s="140" t="s">
        <v>726</v>
      </c>
      <c r="F197" s="141" t="s">
        <v>727</v>
      </c>
      <c r="G197" s="142" t="s">
        <v>596</v>
      </c>
      <c r="H197" s="143">
        <v>5</v>
      </c>
      <c r="I197" s="144"/>
      <c r="J197" s="145">
        <f>ROUND(I197*H197,2)</f>
        <v>0</v>
      </c>
      <c r="K197" s="141" t="s">
        <v>968</v>
      </c>
      <c r="L197" s="34"/>
      <c r="M197" s="146" t="s">
        <v>3</v>
      </c>
      <c r="N197" s="147" t="s">
        <v>43</v>
      </c>
      <c r="O197" s="54"/>
      <c r="P197" s="148">
        <f>O197*H197</f>
        <v>0</v>
      </c>
      <c r="Q197" s="148">
        <v>0.02574</v>
      </c>
      <c r="R197" s="148">
        <f>Q197*H197</f>
        <v>0.12869999999999998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157</v>
      </c>
      <c r="AT197" s="150" t="s">
        <v>128</v>
      </c>
      <c r="AU197" s="150" t="s">
        <v>82</v>
      </c>
      <c r="AY197" s="18" t="s">
        <v>125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80</v>
      </c>
      <c r="BK197" s="151">
        <f>ROUND(I197*H197,2)</f>
        <v>0</v>
      </c>
      <c r="BL197" s="18" t="s">
        <v>157</v>
      </c>
      <c r="BM197" s="150" t="s">
        <v>728</v>
      </c>
    </row>
    <row r="198" spans="1:47" s="2" customFormat="1" ht="12">
      <c r="A198" s="33"/>
      <c r="B198" s="34"/>
      <c r="C198" s="33"/>
      <c r="D198" s="152" t="s">
        <v>134</v>
      </c>
      <c r="E198" s="33"/>
      <c r="F198" s="153" t="s">
        <v>729</v>
      </c>
      <c r="G198" s="33"/>
      <c r="H198" s="33"/>
      <c r="I198" s="154"/>
      <c r="J198" s="33"/>
      <c r="K198" s="33"/>
      <c r="L198" s="34"/>
      <c r="M198" s="155"/>
      <c r="N198" s="156"/>
      <c r="O198" s="54"/>
      <c r="P198" s="54"/>
      <c r="Q198" s="54"/>
      <c r="R198" s="54"/>
      <c r="S198" s="54"/>
      <c r="T198" s="55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8" t="s">
        <v>134</v>
      </c>
      <c r="AU198" s="18" t="s">
        <v>82</v>
      </c>
    </row>
    <row r="199" spans="1:65" s="2" customFormat="1" ht="16.5" customHeight="1">
      <c r="A199" s="33"/>
      <c r="B199" s="138"/>
      <c r="C199" s="157" t="s">
        <v>533</v>
      </c>
      <c r="D199" s="157" t="s">
        <v>136</v>
      </c>
      <c r="E199" s="158" t="s">
        <v>730</v>
      </c>
      <c r="F199" s="159" t="s">
        <v>731</v>
      </c>
      <c r="G199" s="160" t="s">
        <v>418</v>
      </c>
      <c r="H199" s="161">
        <v>1</v>
      </c>
      <c r="I199" s="162"/>
      <c r="J199" s="163">
        <f aca="true" t="shared" si="0" ref="J199:J205">ROUND(I199*H199,2)</f>
        <v>0</v>
      </c>
      <c r="K199" s="159" t="s">
        <v>3</v>
      </c>
      <c r="L199" s="164"/>
      <c r="M199" s="165" t="s">
        <v>3</v>
      </c>
      <c r="N199" s="166" t="s">
        <v>43</v>
      </c>
      <c r="O199" s="54"/>
      <c r="P199" s="148">
        <f aca="true" t="shared" si="1" ref="P199:P205">O199*H199</f>
        <v>0</v>
      </c>
      <c r="Q199" s="148">
        <v>0</v>
      </c>
      <c r="R199" s="148">
        <f aca="true" t="shared" si="2" ref="R199:R205">Q199*H199</f>
        <v>0</v>
      </c>
      <c r="S199" s="148">
        <v>0</v>
      </c>
      <c r="T199" s="149">
        <f aca="true" t="shared" si="3" ref="T199:T205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0" t="s">
        <v>164</v>
      </c>
      <c r="AT199" s="150" t="s">
        <v>136</v>
      </c>
      <c r="AU199" s="150" t="s">
        <v>82</v>
      </c>
      <c r="AY199" s="18" t="s">
        <v>125</v>
      </c>
      <c r="BE199" s="151">
        <f aca="true" t="shared" si="4" ref="BE199:BE205">IF(N199="základní",J199,0)</f>
        <v>0</v>
      </c>
      <c r="BF199" s="151">
        <f aca="true" t="shared" si="5" ref="BF199:BF205">IF(N199="snížená",J199,0)</f>
        <v>0</v>
      </c>
      <c r="BG199" s="151">
        <f aca="true" t="shared" si="6" ref="BG199:BG205">IF(N199="zákl. přenesená",J199,0)</f>
        <v>0</v>
      </c>
      <c r="BH199" s="151">
        <f aca="true" t="shared" si="7" ref="BH199:BH205">IF(N199="sníž. přenesená",J199,0)</f>
        <v>0</v>
      </c>
      <c r="BI199" s="151">
        <f aca="true" t="shared" si="8" ref="BI199:BI205">IF(N199="nulová",J199,0)</f>
        <v>0</v>
      </c>
      <c r="BJ199" s="18" t="s">
        <v>80</v>
      </c>
      <c r="BK199" s="151">
        <f aca="true" t="shared" si="9" ref="BK199:BK205">ROUND(I199*H199,2)</f>
        <v>0</v>
      </c>
      <c r="BL199" s="18" t="s">
        <v>157</v>
      </c>
      <c r="BM199" s="150" t="s">
        <v>732</v>
      </c>
    </row>
    <row r="200" spans="1:65" s="2" customFormat="1" ht="16.5" customHeight="1">
      <c r="A200" s="33"/>
      <c r="B200" s="138"/>
      <c r="C200" s="157" t="s">
        <v>540</v>
      </c>
      <c r="D200" s="157" t="s">
        <v>136</v>
      </c>
      <c r="E200" s="158" t="s">
        <v>733</v>
      </c>
      <c r="F200" s="159" t="s">
        <v>734</v>
      </c>
      <c r="G200" s="160" t="s">
        <v>418</v>
      </c>
      <c r="H200" s="161">
        <v>1</v>
      </c>
      <c r="I200" s="162"/>
      <c r="J200" s="163">
        <f t="shared" si="0"/>
        <v>0</v>
      </c>
      <c r="K200" s="159" t="s">
        <v>3</v>
      </c>
      <c r="L200" s="164"/>
      <c r="M200" s="165" t="s">
        <v>3</v>
      </c>
      <c r="N200" s="166" t="s">
        <v>43</v>
      </c>
      <c r="O200" s="54"/>
      <c r="P200" s="148">
        <f t="shared" si="1"/>
        <v>0</v>
      </c>
      <c r="Q200" s="148">
        <v>0</v>
      </c>
      <c r="R200" s="148">
        <f t="shared" si="2"/>
        <v>0</v>
      </c>
      <c r="S200" s="148">
        <v>0</v>
      </c>
      <c r="T200" s="149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164</v>
      </c>
      <c r="AT200" s="150" t="s">
        <v>136</v>
      </c>
      <c r="AU200" s="150" t="s">
        <v>82</v>
      </c>
      <c r="AY200" s="18" t="s">
        <v>125</v>
      </c>
      <c r="BE200" s="151">
        <f t="shared" si="4"/>
        <v>0</v>
      </c>
      <c r="BF200" s="151">
        <f t="shared" si="5"/>
        <v>0</v>
      </c>
      <c r="BG200" s="151">
        <f t="shared" si="6"/>
        <v>0</v>
      </c>
      <c r="BH200" s="151">
        <f t="shared" si="7"/>
        <v>0</v>
      </c>
      <c r="BI200" s="151">
        <f t="shared" si="8"/>
        <v>0</v>
      </c>
      <c r="BJ200" s="18" t="s">
        <v>80</v>
      </c>
      <c r="BK200" s="151">
        <f t="shared" si="9"/>
        <v>0</v>
      </c>
      <c r="BL200" s="18" t="s">
        <v>157</v>
      </c>
      <c r="BM200" s="150" t="s">
        <v>735</v>
      </c>
    </row>
    <row r="201" spans="1:65" s="2" customFormat="1" ht="16.5" customHeight="1">
      <c r="A201" s="33"/>
      <c r="B201" s="138"/>
      <c r="C201" s="157" t="s">
        <v>548</v>
      </c>
      <c r="D201" s="157" t="s">
        <v>136</v>
      </c>
      <c r="E201" s="158" t="s">
        <v>736</v>
      </c>
      <c r="F201" s="159" t="s">
        <v>737</v>
      </c>
      <c r="G201" s="160" t="s">
        <v>418</v>
      </c>
      <c r="H201" s="161">
        <v>1</v>
      </c>
      <c r="I201" s="162"/>
      <c r="J201" s="163">
        <f t="shared" si="0"/>
        <v>0</v>
      </c>
      <c r="K201" s="159" t="s">
        <v>3</v>
      </c>
      <c r="L201" s="164"/>
      <c r="M201" s="165" t="s">
        <v>3</v>
      </c>
      <c r="N201" s="166" t="s">
        <v>43</v>
      </c>
      <c r="O201" s="54"/>
      <c r="P201" s="148">
        <f t="shared" si="1"/>
        <v>0</v>
      </c>
      <c r="Q201" s="148">
        <v>0</v>
      </c>
      <c r="R201" s="148">
        <f t="shared" si="2"/>
        <v>0</v>
      </c>
      <c r="S201" s="148">
        <v>0</v>
      </c>
      <c r="T201" s="149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164</v>
      </c>
      <c r="AT201" s="150" t="s">
        <v>136</v>
      </c>
      <c r="AU201" s="150" t="s">
        <v>82</v>
      </c>
      <c r="AY201" s="18" t="s">
        <v>125</v>
      </c>
      <c r="BE201" s="151">
        <f t="shared" si="4"/>
        <v>0</v>
      </c>
      <c r="BF201" s="151">
        <f t="shared" si="5"/>
        <v>0</v>
      </c>
      <c r="BG201" s="151">
        <f t="shared" si="6"/>
        <v>0</v>
      </c>
      <c r="BH201" s="151">
        <f t="shared" si="7"/>
        <v>0</v>
      </c>
      <c r="BI201" s="151">
        <f t="shared" si="8"/>
        <v>0</v>
      </c>
      <c r="BJ201" s="18" t="s">
        <v>80</v>
      </c>
      <c r="BK201" s="151">
        <f t="shared" si="9"/>
        <v>0</v>
      </c>
      <c r="BL201" s="18" t="s">
        <v>157</v>
      </c>
      <c r="BM201" s="150" t="s">
        <v>738</v>
      </c>
    </row>
    <row r="202" spans="1:65" s="2" customFormat="1" ht="16.5" customHeight="1">
      <c r="A202" s="33"/>
      <c r="B202" s="138"/>
      <c r="C202" s="157" t="s">
        <v>553</v>
      </c>
      <c r="D202" s="157" t="s">
        <v>136</v>
      </c>
      <c r="E202" s="158" t="s">
        <v>739</v>
      </c>
      <c r="F202" s="159" t="s">
        <v>740</v>
      </c>
      <c r="G202" s="160" t="s">
        <v>418</v>
      </c>
      <c r="H202" s="161">
        <v>1</v>
      </c>
      <c r="I202" s="162"/>
      <c r="J202" s="163">
        <f t="shared" si="0"/>
        <v>0</v>
      </c>
      <c r="K202" s="159" t="s">
        <v>3</v>
      </c>
      <c r="L202" s="164"/>
      <c r="M202" s="165" t="s">
        <v>3</v>
      </c>
      <c r="N202" s="166" t="s">
        <v>43</v>
      </c>
      <c r="O202" s="54"/>
      <c r="P202" s="148">
        <f t="shared" si="1"/>
        <v>0</v>
      </c>
      <c r="Q202" s="148">
        <v>0</v>
      </c>
      <c r="R202" s="148">
        <f t="shared" si="2"/>
        <v>0</v>
      </c>
      <c r="S202" s="148">
        <v>0</v>
      </c>
      <c r="T202" s="149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164</v>
      </c>
      <c r="AT202" s="150" t="s">
        <v>136</v>
      </c>
      <c r="AU202" s="150" t="s">
        <v>82</v>
      </c>
      <c r="AY202" s="18" t="s">
        <v>125</v>
      </c>
      <c r="BE202" s="151">
        <f t="shared" si="4"/>
        <v>0</v>
      </c>
      <c r="BF202" s="151">
        <f t="shared" si="5"/>
        <v>0</v>
      </c>
      <c r="BG202" s="151">
        <f t="shared" si="6"/>
        <v>0</v>
      </c>
      <c r="BH202" s="151">
        <f t="shared" si="7"/>
        <v>0</v>
      </c>
      <c r="BI202" s="151">
        <f t="shared" si="8"/>
        <v>0</v>
      </c>
      <c r="BJ202" s="18" t="s">
        <v>80</v>
      </c>
      <c r="BK202" s="151">
        <f t="shared" si="9"/>
        <v>0</v>
      </c>
      <c r="BL202" s="18" t="s">
        <v>157</v>
      </c>
      <c r="BM202" s="150" t="s">
        <v>741</v>
      </c>
    </row>
    <row r="203" spans="1:65" s="2" customFormat="1" ht="16.5" customHeight="1">
      <c r="A203" s="33"/>
      <c r="B203" s="138"/>
      <c r="C203" s="157" t="s">
        <v>742</v>
      </c>
      <c r="D203" s="157" t="s">
        <v>136</v>
      </c>
      <c r="E203" s="158" t="s">
        <v>743</v>
      </c>
      <c r="F203" s="159" t="s">
        <v>744</v>
      </c>
      <c r="G203" s="160" t="s">
        <v>418</v>
      </c>
      <c r="H203" s="161">
        <v>1</v>
      </c>
      <c r="I203" s="162"/>
      <c r="J203" s="163">
        <f t="shared" si="0"/>
        <v>0</v>
      </c>
      <c r="K203" s="159" t="s">
        <v>3</v>
      </c>
      <c r="L203" s="164"/>
      <c r="M203" s="165" t="s">
        <v>3</v>
      </c>
      <c r="N203" s="166" t="s">
        <v>43</v>
      </c>
      <c r="O203" s="54"/>
      <c r="P203" s="148">
        <f t="shared" si="1"/>
        <v>0</v>
      </c>
      <c r="Q203" s="148">
        <v>0</v>
      </c>
      <c r="R203" s="148">
        <f t="shared" si="2"/>
        <v>0</v>
      </c>
      <c r="S203" s="148">
        <v>0</v>
      </c>
      <c r="T203" s="149">
        <f t="shared" si="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164</v>
      </c>
      <c r="AT203" s="150" t="s">
        <v>136</v>
      </c>
      <c r="AU203" s="150" t="s">
        <v>82</v>
      </c>
      <c r="AY203" s="18" t="s">
        <v>125</v>
      </c>
      <c r="BE203" s="151">
        <f t="shared" si="4"/>
        <v>0</v>
      </c>
      <c r="BF203" s="151">
        <f t="shared" si="5"/>
        <v>0</v>
      </c>
      <c r="BG203" s="151">
        <f t="shared" si="6"/>
        <v>0</v>
      </c>
      <c r="BH203" s="151">
        <f t="shared" si="7"/>
        <v>0</v>
      </c>
      <c r="BI203" s="151">
        <f t="shared" si="8"/>
        <v>0</v>
      </c>
      <c r="BJ203" s="18" t="s">
        <v>80</v>
      </c>
      <c r="BK203" s="151">
        <f t="shared" si="9"/>
        <v>0</v>
      </c>
      <c r="BL203" s="18" t="s">
        <v>157</v>
      </c>
      <c r="BM203" s="150" t="s">
        <v>745</v>
      </c>
    </row>
    <row r="204" spans="1:65" s="2" customFormat="1" ht="16.5" customHeight="1">
      <c r="A204" s="33"/>
      <c r="B204" s="138"/>
      <c r="C204" s="157" t="s">
        <v>746</v>
      </c>
      <c r="D204" s="157" t="s">
        <v>136</v>
      </c>
      <c r="E204" s="158" t="s">
        <v>747</v>
      </c>
      <c r="F204" s="159" t="s">
        <v>748</v>
      </c>
      <c r="G204" s="160" t="s">
        <v>163</v>
      </c>
      <c r="H204" s="161">
        <v>36</v>
      </c>
      <c r="I204" s="162"/>
      <c r="J204" s="163">
        <f t="shared" si="0"/>
        <v>0</v>
      </c>
      <c r="K204" s="159" t="s">
        <v>3</v>
      </c>
      <c r="L204" s="164"/>
      <c r="M204" s="165" t="s">
        <v>3</v>
      </c>
      <c r="N204" s="166" t="s">
        <v>43</v>
      </c>
      <c r="O204" s="54"/>
      <c r="P204" s="148">
        <f t="shared" si="1"/>
        <v>0</v>
      </c>
      <c r="Q204" s="148">
        <v>0</v>
      </c>
      <c r="R204" s="148">
        <f t="shared" si="2"/>
        <v>0</v>
      </c>
      <c r="S204" s="148">
        <v>0</v>
      </c>
      <c r="T204" s="149">
        <f t="shared" si="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164</v>
      </c>
      <c r="AT204" s="150" t="s">
        <v>136</v>
      </c>
      <c r="AU204" s="150" t="s">
        <v>82</v>
      </c>
      <c r="AY204" s="18" t="s">
        <v>125</v>
      </c>
      <c r="BE204" s="151">
        <f t="shared" si="4"/>
        <v>0</v>
      </c>
      <c r="BF204" s="151">
        <f t="shared" si="5"/>
        <v>0</v>
      </c>
      <c r="BG204" s="151">
        <f t="shared" si="6"/>
        <v>0</v>
      </c>
      <c r="BH204" s="151">
        <f t="shared" si="7"/>
        <v>0</v>
      </c>
      <c r="BI204" s="151">
        <f t="shared" si="8"/>
        <v>0</v>
      </c>
      <c r="BJ204" s="18" t="s">
        <v>80</v>
      </c>
      <c r="BK204" s="151">
        <f t="shared" si="9"/>
        <v>0</v>
      </c>
      <c r="BL204" s="18" t="s">
        <v>157</v>
      </c>
      <c r="BM204" s="150" t="s">
        <v>749</v>
      </c>
    </row>
    <row r="205" spans="1:65" s="2" customFormat="1" ht="16.5" customHeight="1">
      <c r="A205" s="33"/>
      <c r="B205" s="138"/>
      <c r="C205" s="139" t="s">
        <v>750</v>
      </c>
      <c r="D205" s="139" t="s">
        <v>128</v>
      </c>
      <c r="E205" s="140" t="s">
        <v>751</v>
      </c>
      <c r="F205" s="141" t="s">
        <v>752</v>
      </c>
      <c r="G205" s="142" t="s">
        <v>156</v>
      </c>
      <c r="H205" s="143">
        <v>1</v>
      </c>
      <c r="I205" s="144"/>
      <c r="J205" s="145">
        <f t="shared" si="0"/>
        <v>0</v>
      </c>
      <c r="K205" s="141" t="s">
        <v>3</v>
      </c>
      <c r="L205" s="34"/>
      <c r="M205" s="146" t="s">
        <v>3</v>
      </c>
      <c r="N205" s="147" t="s">
        <v>43</v>
      </c>
      <c r="O205" s="54"/>
      <c r="P205" s="148">
        <f t="shared" si="1"/>
        <v>0</v>
      </c>
      <c r="Q205" s="148">
        <v>0</v>
      </c>
      <c r="R205" s="148">
        <f t="shared" si="2"/>
        <v>0</v>
      </c>
      <c r="S205" s="148">
        <v>0</v>
      </c>
      <c r="T205" s="149">
        <f t="shared" si="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157</v>
      </c>
      <c r="AT205" s="150" t="s">
        <v>128</v>
      </c>
      <c r="AU205" s="150" t="s">
        <v>82</v>
      </c>
      <c r="AY205" s="18" t="s">
        <v>125</v>
      </c>
      <c r="BE205" s="151">
        <f t="shared" si="4"/>
        <v>0</v>
      </c>
      <c r="BF205" s="151">
        <f t="shared" si="5"/>
        <v>0</v>
      </c>
      <c r="BG205" s="151">
        <f t="shared" si="6"/>
        <v>0</v>
      </c>
      <c r="BH205" s="151">
        <f t="shared" si="7"/>
        <v>0</v>
      </c>
      <c r="BI205" s="151">
        <f t="shared" si="8"/>
        <v>0</v>
      </c>
      <c r="BJ205" s="18" t="s">
        <v>80</v>
      </c>
      <c r="BK205" s="151">
        <f t="shared" si="9"/>
        <v>0</v>
      </c>
      <c r="BL205" s="18" t="s">
        <v>157</v>
      </c>
      <c r="BM205" s="150" t="s">
        <v>753</v>
      </c>
    </row>
    <row r="206" spans="1:47" s="2" customFormat="1" ht="39">
      <c r="A206" s="33"/>
      <c r="B206" s="34"/>
      <c r="C206" s="33"/>
      <c r="D206" s="167" t="s">
        <v>141</v>
      </c>
      <c r="E206" s="33"/>
      <c r="F206" s="168" t="s">
        <v>754</v>
      </c>
      <c r="G206" s="33"/>
      <c r="H206" s="33"/>
      <c r="I206" s="154"/>
      <c r="J206" s="33"/>
      <c r="K206" s="33"/>
      <c r="L206" s="34"/>
      <c r="M206" s="155"/>
      <c r="N206" s="156"/>
      <c r="O206" s="54"/>
      <c r="P206" s="54"/>
      <c r="Q206" s="54"/>
      <c r="R206" s="54"/>
      <c r="S206" s="54"/>
      <c r="T206" s="55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141</v>
      </c>
      <c r="AU206" s="18" t="s">
        <v>82</v>
      </c>
    </row>
    <row r="207" spans="1:65" s="2" customFormat="1" ht="16.5" customHeight="1">
      <c r="A207" s="33"/>
      <c r="B207" s="138"/>
      <c r="C207" s="157" t="s">
        <v>755</v>
      </c>
      <c r="D207" s="157" t="s">
        <v>136</v>
      </c>
      <c r="E207" s="158" t="s">
        <v>756</v>
      </c>
      <c r="F207" s="159" t="s">
        <v>757</v>
      </c>
      <c r="G207" s="160" t="s">
        <v>418</v>
      </c>
      <c r="H207" s="161">
        <v>1</v>
      </c>
      <c r="I207" s="162"/>
      <c r="J207" s="163">
        <f>ROUND(I207*H207,2)</f>
        <v>0</v>
      </c>
      <c r="K207" s="159" t="s">
        <v>3</v>
      </c>
      <c r="L207" s="164"/>
      <c r="M207" s="165" t="s">
        <v>3</v>
      </c>
      <c r="N207" s="166" t="s">
        <v>43</v>
      </c>
      <c r="O207" s="54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164</v>
      </c>
      <c r="AT207" s="150" t="s">
        <v>136</v>
      </c>
      <c r="AU207" s="150" t="s">
        <v>82</v>
      </c>
      <c r="AY207" s="18" t="s">
        <v>125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80</v>
      </c>
      <c r="BK207" s="151">
        <f>ROUND(I207*H207,2)</f>
        <v>0</v>
      </c>
      <c r="BL207" s="18" t="s">
        <v>157</v>
      </c>
      <c r="BM207" s="150" t="s">
        <v>758</v>
      </c>
    </row>
    <row r="208" spans="1:65" s="2" customFormat="1" ht="16.5" customHeight="1">
      <c r="A208" s="33"/>
      <c r="B208" s="138"/>
      <c r="C208" s="157" t="s">
        <v>759</v>
      </c>
      <c r="D208" s="157" t="s">
        <v>136</v>
      </c>
      <c r="E208" s="158" t="s">
        <v>760</v>
      </c>
      <c r="F208" s="159" t="s">
        <v>761</v>
      </c>
      <c r="G208" s="160" t="s">
        <v>418</v>
      </c>
      <c r="H208" s="161">
        <v>1</v>
      </c>
      <c r="I208" s="162"/>
      <c r="J208" s="163">
        <f>ROUND(I208*H208,2)</f>
        <v>0</v>
      </c>
      <c r="K208" s="159" t="s">
        <v>3</v>
      </c>
      <c r="L208" s="164"/>
      <c r="M208" s="165" t="s">
        <v>3</v>
      </c>
      <c r="N208" s="166" t="s">
        <v>43</v>
      </c>
      <c r="O208" s="54"/>
      <c r="P208" s="148">
        <f>O208*H208</f>
        <v>0</v>
      </c>
      <c r="Q208" s="148">
        <v>0</v>
      </c>
      <c r="R208" s="148">
        <f>Q208*H208</f>
        <v>0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164</v>
      </c>
      <c r="AT208" s="150" t="s">
        <v>136</v>
      </c>
      <c r="AU208" s="150" t="s">
        <v>82</v>
      </c>
      <c r="AY208" s="18" t="s">
        <v>125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80</v>
      </c>
      <c r="BK208" s="151">
        <f>ROUND(I208*H208,2)</f>
        <v>0</v>
      </c>
      <c r="BL208" s="18" t="s">
        <v>157</v>
      </c>
      <c r="BM208" s="150" t="s">
        <v>762</v>
      </c>
    </row>
    <row r="209" spans="1:65" s="2" customFormat="1" ht="16.5" customHeight="1">
      <c r="A209" s="33"/>
      <c r="B209" s="138"/>
      <c r="C209" s="157" t="s">
        <v>763</v>
      </c>
      <c r="D209" s="157" t="s">
        <v>136</v>
      </c>
      <c r="E209" s="158" t="s">
        <v>764</v>
      </c>
      <c r="F209" s="159" t="s">
        <v>765</v>
      </c>
      <c r="G209" s="160" t="s">
        <v>418</v>
      </c>
      <c r="H209" s="161">
        <v>1</v>
      </c>
      <c r="I209" s="162"/>
      <c r="J209" s="163">
        <f>ROUND(I209*H209,2)</f>
        <v>0</v>
      </c>
      <c r="K209" s="159" t="s">
        <v>3</v>
      </c>
      <c r="L209" s="164"/>
      <c r="M209" s="165" t="s">
        <v>3</v>
      </c>
      <c r="N209" s="166" t="s">
        <v>43</v>
      </c>
      <c r="O209" s="54"/>
      <c r="P209" s="148">
        <f>O209*H209</f>
        <v>0</v>
      </c>
      <c r="Q209" s="148">
        <v>0</v>
      </c>
      <c r="R209" s="148">
        <f>Q209*H209</f>
        <v>0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164</v>
      </c>
      <c r="AT209" s="150" t="s">
        <v>136</v>
      </c>
      <c r="AU209" s="150" t="s">
        <v>82</v>
      </c>
      <c r="AY209" s="18" t="s">
        <v>125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80</v>
      </c>
      <c r="BK209" s="151">
        <f>ROUND(I209*H209,2)</f>
        <v>0</v>
      </c>
      <c r="BL209" s="18" t="s">
        <v>157</v>
      </c>
      <c r="BM209" s="150" t="s">
        <v>766</v>
      </c>
    </row>
    <row r="210" spans="1:65" s="2" customFormat="1" ht="16.5" customHeight="1">
      <c r="A210" s="33"/>
      <c r="B210" s="138"/>
      <c r="C210" s="157" t="s">
        <v>767</v>
      </c>
      <c r="D210" s="157" t="s">
        <v>136</v>
      </c>
      <c r="E210" s="158" t="s">
        <v>768</v>
      </c>
      <c r="F210" s="159" t="s">
        <v>769</v>
      </c>
      <c r="G210" s="160" t="s">
        <v>418</v>
      </c>
      <c r="H210" s="161">
        <v>1</v>
      </c>
      <c r="I210" s="162"/>
      <c r="J210" s="163">
        <f>ROUND(I210*H210,2)</f>
        <v>0</v>
      </c>
      <c r="K210" s="159" t="s">
        <v>3</v>
      </c>
      <c r="L210" s="164"/>
      <c r="M210" s="165" t="s">
        <v>3</v>
      </c>
      <c r="N210" s="166" t="s">
        <v>43</v>
      </c>
      <c r="O210" s="54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164</v>
      </c>
      <c r="AT210" s="150" t="s">
        <v>136</v>
      </c>
      <c r="AU210" s="150" t="s">
        <v>82</v>
      </c>
      <c r="AY210" s="18" t="s">
        <v>125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80</v>
      </c>
      <c r="BK210" s="151">
        <f>ROUND(I210*H210,2)</f>
        <v>0</v>
      </c>
      <c r="BL210" s="18" t="s">
        <v>157</v>
      </c>
      <c r="BM210" s="150" t="s">
        <v>770</v>
      </c>
    </row>
    <row r="211" spans="1:65" s="2" customFormat="1" ht="16.5" customHeight="1">
      <c r="A211" s="33"/>
      <c r="B211" s="138"/>
      <c r="C211" s="157" t="s">
        <v>771</v>
      </c>
      <c r="D211" s="157" t="s">
        <v>136</v>
      </c>
      <c r="E211" s="158" t="s">
        <v>772</v>
      </c>
      <c r="F211" s="159" t="s">
        <v>773</v>
      </c>
      <c r="G211" s="160" t="s">
        <v>418</v>
      </c>
      <c r="H211" s="161">
        <v>3</v>
      </c>
      <c r="I211" s="162"/>
      <c r="J211" s="163">
        <f>ROUND(I211*H211,2)</f>
        <v>0</v>
      </c>
      <c r="K211" s="159" t="s">
        <v>3</v>
      </c>
      <c r="L211" s="164"/>
      <c r="M211" s="165" t="s">
        <v>3</v>
      </c>
      <c r="N211" s="166" t="s">
        <v>43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164</v>
      </c>
      <c r="AT211" s="150" t="s">
        <v>136</v>
      </c>
      <c r="AU211" s="150" t="s">
        <v>82</v>
      </c>
      <c r="AY211" s="18" t="s">
        <v>125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80</v>
      </c>
      <c r="BK211" s="151">
        <f>ROUND(I211*H211,2)</f>
        <v>0</v>
      </c>
      <c r="BL211" s="18" t="s">
        <v>157</v>
      </c>
      <c r="BM211" s="150" t="s">
        <v>774</v>
      </c>
    </row>
    <row r="212" spans="2:63" s="12" customFormat="1" ht="22.9" customHeight="1">
      <c r="B212" s="125"/>
      <c r="D212" s="126" t="s">
        <v>71</v>
      </c>
      <c r="E212" s="136" t="s">
        <v>152</v>
      </c>
      <c r="F212" s="136" t="s">
        <v>153</v>
      </c>
      <c r="I212" s="128"/>
      <c r="J212" s="137">
        <f>BK212</f>
        <v>0</v>
      </c>
      <c r="L212" s="125"/>
      <c r="M212" s="130"/>
      <c r="N212" s="131"/>
      <c r="O212" s="131"/>
      <c r="P212" s="132">
        <f>SUM(P213:P280)</f>
        <v>0</v>
      </c>
      <c r="Q212" s="131"/>
      <c r="R212" s="132">
        <f>SUM(R213:R280)</f>
        <v>0.008104</v>
      </c>
      <c r="S212" s="131"/>
      <c r="T212" s="133">
        <f>SUM(T213:T280)</f>
        <v>1.2072</v>
      </c>
      <c r="AR212" s="126" t="s">
        <v>82</v>
      </c>
      <c r="AT212" s="134" t="s">
        <v>71</v>
      </c>
      <c r="AU212" s="134" t="s">
        <v>80</v>
      </c>
      <c r="AY212" s="126" t="s">
        <v>125</v>
      </c>
      <c r="BK212" s="135">
        <f>SUM(BK213:BK280)</f>
        <v>0</v>
      </c>
    </row>
    <row r="213" spans="1:65" s="2" customFormat="1" ht="24.2" customHeight="1">
      <c r="A213" s="33"/>
      <c r="B213" s="138"/>
      <c r="C213" s="139" t="s">
        <v>775</v>
      </c>
      <c r="D213" s="139" t="s">
        <v>128</v>
      </c>
      <c r="E213" s="140" t="s">
        <v>776</v>
      </c>
      <c r="F213" s="141" t="s">
        <v>777</v>
      </c>
      <c r="G213" s="142" t="s">
        <v>645</v>
      </c>
      <c r="H213" s="143">
        <v>54.4</v>
      </c>
      <c r="I213" s="144"/>
      <c r="J213" s="145">
        <f>ROUND(I213*H213,2)</f>
        <v>0</v>
      </c>
      <c r="K213" s="141" t="s">
        <v>968</v>
      </c>
      <c r="L213" s="34"/>
      <c r="M213" s="146" t="s">
        <v>3</v>
      </c>
      <c r="N213" s="147" t="s">
        <v>43</v>
      </c>
      <c r="O213" s="54"/>
      <c r="P213" s="148">
        <f>O213*H213</f>
        <v>0</v>
      </c>
      <c r="Q213" s="148">
        <v>6E-05</v>
      </c>
      <c r="R213" s="148">
        <f>Q213*H213</f>
        <v>0.003264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157</v>
      </c>
      <c r="AT213" s="150" t="s">
        <v>128</v>
      </c>
      <c r="AU213" s="150" t="s">
        <v>82</v>
      </c>
      <c r="AY213" s="18" t="s">
        <v>125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80</v>
      </c>
      <c r="BK213" s="151">
        <f>ROUND(I213*H213,2)</f>
        <v>0</v>
      </c>
      <c r="BL213" s="18" t="s">
        <v>157</v>
      </c>
      <c r="BM213" s="150" t="s">
        <v>778</v>
      </c>
    </row>
    <row r="214" spans="1:47" s="2" customFormat="1" ht="12">
      <c r="A214" s="33"/>
      <c r="B214" s="34"/>
      <c r="C214" s="33"/>
      <c r="D214" s="152" t="s">
        <v>134</v>
      </c>
      <c r="E214" s="33"/>
      <c r="F214" s="153" t="s">
        <v>779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134</v>
      </c>
      <c r="AU214" s="18" t="s">
        <v>82</v>
      </c>
    </row>
    <row r="215" spans="1:47" s="2" customFormat="1" ht="29.25">
      <c r="A215" s="33"/>
      <c r="B215" s="34"/>
      <c r="C215" s="33"/>
      <c r="D215" s="167" t="s">
        <v>141</v>
      </c>
      <c r="E215" s="33"/>
      <c r="F215" s="168" t="s">
        <v>780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141</v>
      </c>
      <c r="AU215" s="18" t="s">
        <v>82</v>
      </c>
    </row>
    <row r="216" spans="2:51" s="13" customFormat="1" ht="12">
      <c r="B216" s="169"/>
      <c r="D216" s="167" t="s">
        <v>148</v>
      </c>
      <c r="E216" s="176" t="s">
        <v>3</v>
      </c>
      <c r="F216" s="170" t="s">
        <v>781</v>
      </c>
      <c r="H216" s="171">
        <v>4</v>
      </c>
      <c r="I216" s="172"/>
      <c r="L216" s="169"/>
      <c r="M216" s="173"/>
      <c r="N216" s="174"/>
      <c r="O216" s="174"/>
      <c r="P216" s="174"/>
      <c r="Q216" s="174"/>
      <c r="R216" s="174"/>
      <c r="S216" s="174"/>
      <c r="T216" s="175"/>
      <c r="AT216" s="176" t="s">
        <v>148</v>
      </c>
      <c r="AU216" s="176" t="s">
        <v>82</v>
      </c>
      <c r="AV216" s="13" t="s">
        <v>82</v>
      </c>
      <c r="AW216" s="13" t="s">
        <v>33</v>
      </c>
      <c r="AX216" s="13" t="s">
        <v>72</v>
      </c>
      <c r="AY216" s="176" t="s">
        <v>125</v>
      </c>
    </row>
    <row r="217" spans="2:51" s="13" customFormat="1" ht="12">
      <c r="B217" s="169"/>
      <c r="D217" s="167" t="s">
        <v>148</v>
      </c>
      <c r="E217" s="176" t="s">
        <v>3</v>
      </c>
      <c r="F217" s="170" t="s">
        <v>782</v>
      </c>
      <c r="H217" s="171">
        <v>50.4</v>
      </c>
      <c r="I217" s="172"/>
      <c r="L217" s="169"/>
      <c r="M217" s="173"/>
      <c r="N217" s="174"/>
      <c r="O217" s="174"/>
      <c r="P217" s="174"/>
      <c r="Q217" s="174"/>
      <c r="R217" s="174"/>
      <c r="S217" s="174"/>
      <c r="T217" s="175"/>
      <c r="AT217" s="176" t="s">
        <v>148</v>
      </c>
      <c r="AU217" s="176" t="s">
        <v>82</v>
      </c>
      <c r="AV217" s="13" t="s">
        <v>82</v>
      </c>
      <c r="AW217" s="13" t="s">
        <v>33</v>
      </c>
      <c r="AX217" s="13" t="s">
        <v>72</v>
      </c>
      <c r="AY217" s="176" t="s">
        <v>125</v>
      </c>
    </row>
    <row r="218" spans="2:51" s="14" customFormat="1" ht="12">
      <c r="B218" s="177"/>
      <c r="D218" s="167" t="s">
        <v>148</v>
      </c>
      <c r="E218" s="178" t="s">
        <v>3</v>
      </c>
      <c r="F218" s="179" t="s">
        <v>238</v>
      </c>
      <c r="H218" s="180">
        <v>54.4</v>
      </c>
      <c r="I218" s="181"/>
      <c r="L218" s="177"/>
      <c r="M218" s="182"/>
      <c r="N218" s="183"/>
      <c r="O218" s="183"/>
      <c r="P218" s="183"/>
      <c r="Q218" s="183"/>
      <c r="R218" s="183"/>
      <c r="S218" s="183"/>
      <c r="T218" s="184"/>
      <c r="AT218" s="178" t="s">
        <v>148</v>
      </c>
      <c r="AU218" s="178" t="s">
        <v>82</v>
      </c>
      <c r="AV218" s="14" t="s">
        <v>132</v>
      </c>
      <c r="AW218" s="14" t="s">
        <v>33</v>
      </c>
      <c r="AX218" s="14" t="s">
        <v>80</v>
      </c>
      <c r="AY218" s="178" t="s">
        <v>125</v>
      </c>
    </row>
    <row r="219" spans="1:65" s="2" customFormat="1" ht="16.5" customHeight="1">
      <c r="A219" s="33"/>
      <c r="B219" s="138"/>
      <c r="C219" s="157" t="s">
        <v>783</v>
      </c>
      <c r="D219" s="157" t="s">
        <v>136</v>
      </c>
      <c r="E219" s="158" t="s">
        <v>784</v>
      </c>
      <c r="F219" s="159" t="s">
        <v>335</v>
      </c>
      <c r="G219" s="160" t="s">
        <v>418</v>
      </c>
      <c r="H219" s="161">
        <v>100</v>
      </c>
      <c r="I219" s="162"/>
      <c r="J219" s="163">
        <f>ROUND(I219*H219,2)</f>
        <v>0</v>
      </c>
      <c r="K219" s="159" t="s">
        <v>3</v>
      </c>
      <c r="L219" s="164"/>
      <c r="M219" s="165" t="s">
        <v>3</v>
      </c>
      <c r="N219" s="166" t="s">
        <v>43</v>
      </c>
      <c r="O219" s="54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164</v>
      </c>
      <c r="AT219" s="150" t="s">
        <v>136</v>
      </c>
      <c r="AU219" s="150" t="s">
        <v>82</v>
      </c>
      <c r="AY219" s="18" t="s">
        <v>125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80</v>
      </c>
      <c r="BK219" s="151">
        <f>ROUND(I219*H219,2)</f>
        <v>0</v>
      </c>
      <c r="BL219" s="18" t="s">
        <v>157</v>
      </c>
      <c r="BM219" s="150" t="s">
        <v>785</v>
      </c>
    </row>
    <row r="220" spans="2:51" s="13" customFormat="1" ht="12">
      <c r="B220" s="169"/>
      <c r="D220" s="167" t="s">
        <v>148</v>
      </c>
      <c r="E220" s="176" t="s">
        <v>3</v>
      </c>
      <c r="F220" s="170" t="s">
        <v>786</v>
      </c>
      <c r="H220" s="171">
        <v>100</v>
      </c>
      <c r="I220" s="172"/>
      <c r="L220" s="169"/>
      <c r="M220" s="173"/>
      <c r="N220" s="174"/>
      <c r="O220" s="174"/>
      <c r="P220" s="174"/>
      <c r="Q220" s="174"/>
      <c r="R220" s="174"/>
      <c r="S220" s="174"/>
      <c r="T220" s="175"/>
      <c r="AT220" s="176" t="s">
        <v>148</v>
      </c>
      <c r="AU220" s="176" t="s">
        <v>82</v>
      </c>
      <c r="AV220" s="13" t="s">
        <v>82</v>
      </c>
      <c r="AW220" s="13" t="s">
        <v>33</v>
      </c>
      <c r="AX220" s="13" t="s">
        <v>80</v>
      </c>
      <c r="AY220" s="176" t="s">
        <v>125</v>
      </c>
    </row>
    <row r="221" spans="1:65" s="2" customFormat="1" ht="16.5" customHeight="1">
      <c r="A221" s="33"/>
      <c r="B221" s="138"/>
      <c r="C221" s="157" t="s">
        <v>787</v>
      </c>
      <c r="D221" s="157" t="s">
        <v>136</v>
      </c>
      <c r="E221" s="158" t="s">
        <v>788</v>
      </c>
      <c r="F221" s="159" t="s">
        <v>789</v>
      </c>
      <c r="G221" s="160" t="s">
        <v>163</v>
      </c>
      <c r="H221" s="161">
        <v>540</v>
      </c>
      <c r="I221" s="162"/>
      <c r="J221" s="163">
        <f>ROUND(I221*H221,2)</f>
        <v>0</v>
      </c>
      <c r="K221" s="159" t="s">
        <v>3</v>
      </c>
      <c r="L221" s="164"/>
      <c r="M221" s="165" t="s">
        <v>3</v>
      </c>
      <c r="N221" s="166" t="s">
        <v>43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164</v>
      </c>
      <c r="AT221" s="150" t="s">
        <v>136</v>
      </c>
      <c r="AU221" s="150" t="s">
        <v>82</v>
      </c>
      <c r="AY221" s="18" t="s">
        <v>125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80</v>
      </c>
      <c r="BK221" s="151">
        <f>ROUND(I221*H221,2)</f>
        <v>0</v>
      </c>
      <c r="BL221" s="18" t="s">
        <v>157</v>
      </c>
      <c r="BM221" s="150" t="s">
        <v>790</v>
      </c>
    </row>
    <row r="222" spans="1:47" s="2" customFormat="1" ht="29.25">
      <c r="A222" s="33"/>
      <c r="B222" s="34"/>
      <c r="C222" s="33"/>
      <c r="D222" s="167" t="s">
        <v>141</v>
      </c>
      <c r="E222" s="33"/>
      <c r="F222" s="168" t="s">
        <v>791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141</v>
      </c>
      <c r="AU222" s="18" t="s">
        <v>82</v>
      </c>
    </row>
    <row r="223" spans="2:51" s="13" customFormat="1" ht="12">
      <c r="B223" s="169"/>
      <c r="D223" s="167" t="s">
        <v>148</v>
      </c>
      <c r="E223" s="176" t="s">
        <v>3</v>
      </c>
      <c r="F223" s="170" t="s">
        <v>792</v>
      </c>
      <c r="H223" s="171">
        <v>540</v>
      </c>
      <c r="I223" s="172"/>
      <c r="L223" s="169"/>
      <c r="M223" s="173"/>
      <c r="N223" s="174"/>
      <c r="O223" s="174"/>
      <c r="P223" s="174"/>
      <c r="Q223" s="174"/>
      <c r="R223" s="174"/>
      <c r="S223" s="174"/>
      <c r="T223" s="175"/>
      <c r="AT223" s="176" t="s">
        <v>148</v>
      </c>
      <c r="AU223" s="176" t="s">
        <v>82</v>
      </c>
      <c r="AV223" s="13" t="s">
        <v>82</v>
      </c>
      <c r="AW223" s="13" t="s">
        <v>33</v>
      </c>
      <c r="AX223" s="13" t="s">
        <v>80</v>
      </c>
      <c r="AY223" s="176" t="s">
        <v>125</v>
      </c>
    </row>
    <row r="224" spans="1:65" s="2" customFormat="1" ht="16.5" customHeight="1">
      <c r="A224" s="33"/>
      <c r="B224" s="138"/>
      <c r="C224" s="157" t="s">
        <v>793</v>
      </c>
      <c r="D224" s="157" t="s">
        <v>136</v>
      </c>
      <c r="E224" s="158" t="s">
        <v>794</v>
      </c>
      <c r="F224" s="159" t="s">
        <v>795</v>
      </c>
      <c r="G224" s="160" t="s">
        <v>163</v>
      </c>
      <c r="H224" s="161">
        <v>45</v>
      </c>
      <c r="I224" s="162"/>
      <c r="J224" s="163">
        <f>ROUND(I224*H224,2)</f>
        <v>0</v>
      </c>
      <c r="K224" s="159" t="s">
        <v>3</v>
      </c>
      <c r="L224" s="164"/>
      <c r="M224" s="165" t="s">
        <v>3</v>
      </c>
      <c r="N224" s="166" t="s">
        <v>43</v>
      </c>
      <c r="O224" s="54"/>
      <c r="P224" s="148">
        <f>O224*H224</f>
        <v>0</v>
      </c>
      <c r="Q224" s="148">
        <v>0</v>
      </c>
      <c r="R224" s="148">
        <f>Q224*H224</f>
        <v>0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164</v>
      </c>
      <c r="AT224" s="150" t="s">
        <v>136</v>
      </c>
      <c r="AU224" s="150" t="s">
        <v>82</v>
      </c>
      <c r="AY224" s="18" t="s">
        <v>125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80</v>
      </c>
      <c r="BK224" s="151">
        <f>ROUND(I224*H224,2)</f>
        <v>0</v>
      </c>
      <c r="BL224" s="18" t="s">
        <v>157</v>
      </c>
      <c r="BM224" s="150" t="s">
        <v>796</v>
      </c>
    </row>
    <row r="225" spans="1:47" s="2" customFormat="1" ht="29.25">
      <c r="A225" s="33"/>
      <c r="B225" s="34"/>
      <c r="C225" s="33"/>
      <c r="D225" s="167" t="s">
        <v>141</v>
      </c>
      <c r="E225" s="33"/>
      <c r="F225" s="168" t="s">
        <v>797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141</v>
      </c>
      <c r="AU225" s="18" t="s">
        <v>82</v>
      </c>
    </row>
    <row r="226" spans="2:51" s="13" customFormat="1" ht="12">
      <c r="B226" s="169"/>
      <c r="D226" s="167" t="s">
        <v>148</v>
      </c>
      <c r="E226" s="176" t="s">
        <v>3</v>
      </c>
      <c r="F226" s="170" t="s">
        <v>798</v>
      </c>
      <c r="H226" s="171">
        <v>45</v>
      </c>
      <c r="I226" s="172"/>
      <c r="L226" s="169"/>
      <c r="M226" s="173"/>
      <c r="N226" s="174"/>
      <c r="O226" s="174"/>
      <c r="P226" s="174"/>
      <c r="Q226" s="174"/>
      <c r="R226" s="174"/>
      <c r="S226" s="174"/>
      <c r="T226" s="175"/>
      <c r="AT226" s="176" t="s">
        <v>148</v>
      </c>
      <c r="AU226" s="176" t="s">
        <v>82</v>
      </c>
      <c r="AV226" s="13" t="s">
        <v>82</v>
      </c>
      <c r="AW226" s="13" t="s">
        <v>33</v>
      </c>
      <c r="AX226" s="13" t="s">
        <v>80</v>
      </c>
      <c r="AY226" s="176" t="s">
        <v>125</v>
      </c>
    </row>
    <row r="227" spans="1:65" s="2" customFormat="1" ht="16.5" customHeight="1">
      <c r="A227" s="33"/>
      <c r="B227" s="138"/>
      <c r="C227" s="139" t="s">
        <v>799</v>
      </c>
      <c r="D227" s="139" t="s">
        <v>128</v>
      </c>
      <c r="E227" s="140" t="s">
        <v>800</v>
      </c>
      <c r="F227" s="141" t="s">
        <v>801</v>
      </c>
      <c r="G227" s="142" t="s">
        <v>645</v>
      </c>
      <c r="H227" s="143">
        <v>50.4</v>
      </c>
      <c r="I227" s="144"/>
      <c r="J227" s="145">
        <f>ROUND(I227*H227,2)</f>
        <v>0</v>
      </c>
      <c r="K227" s="141" t="s">
        <v>968</v>
      </c>
      <c r="L227" s="34"/>
      <c r="M227" s="146" t="s">
        <v>3</v>
      </c>
      <c r="N227" s="147" t="s">
        <v>43</v>
      </c>
      <c r="O227" s="54"/>
      <c r="P227" s="148">
        <f>O227*H227</f>
        <v>0</v>
      </c>
      <c r="Q227" s="148">
        <v>0</v>
      </c>
      <c r="R227" s="148">
        <f>Q227*H227</f>
        <v>0</v>
      </c>
      <c r="S227" s="148">
        <v>0.016</v>
      </c>
      <c r="T227" s="149">
        <f>S227*H227</f>
        <v>0.8064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157</v>
      </c>
      <c r="AT227" s="150" t="s">
        <v>128</v>
      </c>
      <c r="AU227" s="150" t="s">
        <v>82</v>
      </c>
      <c r="AY227" s="18" t="s">
        <v>125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80</v>
      </c>
      <c r="BK227" s="151">
        <f>ROUND(I227*H227,2)</f>
        <v>0</v>
      </c>
      <c r="BL227" s="18" t="s">
        <v>157</v>
      </c>
      <c r="BM227" s="150" t="s">
        <v>802</v>
      </c>
    </row>
    <row r="228" spans="1:47" s="2" customFormat="1" ht="12">
      <c r="A228" s="33"/>
      <c r="B228" s="34"/>
      <c r="C228" s="33"/>
      <c r="D228" s="152" t="s">
        <v>134</v>
      </c>
      <c r="E228" s="33"/>
      <c r="F228" s="153" t="s">
        <v>803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134</v>
      </c>
      <c r="AU228" s="18" t="s">
        <v>82</v>
      </c>
    </row>
    <row r="229" spans="2:51" s="13" customFormat="1" ht="12">
      <c r="B229" s="169"/>
      <c r="D229" s="167" t="s">
        <v>148</v>
      </c>
      <c r="E229" s="176" t="s">
        <v>3</v>
      </c>
      <c r="F229" s="170" t="s">
        <v>804</v>
      </c>
      <c r="H229" s="171">
        <v>50.4</v>
      </c>
      <c r="I229" s="172"/>
      <c r="L229" s="169"/>
      <c r="M229" s="173"/>
      <c r="N229" s="174"/>
      <c r="O229" s="174"/>
      <c r="P229" s="174"/>
      <c r="Q229" s="174"/>
      <c r="R229" s="174"/>
      <c r="S229" s="174"/>
      <c r="T229" s="175"/>
      <c r="AT229" s="176" t="s">
        <v>148</v>
      </c>
      <c r="AU229" s="176" t="s">
        <v>82</v>
      </c>
      <c r="AV229" s="13" t="s">
        <v>82</v>
      </c>
      <c r="AW229" s="13" t="s">
        <v>33</v>
      </c>
      <c r="AX229" s="13" t="s">
        <v>80</v>
      </c>
      <c r="AY229" s="176" t="s">
        <v>125</v>
      </c>
    </row>
    <row r="230" spans="1:65" s="2" customFormat="1" ht="24.2" customHeight="1">
      <c r="A230" s="33"/>
      <c r="B230" s="138"/>
      <c r="C230" s="139" t="s">
        <v>805</v>
      </c>
      <c r="D230" s="139" t="s">
        <v>128</v>
      </c>
      <c r="E230" s="140" t="s">
        <v>806</v>
      </c>
      <c r="F230" s="141" t="s">
        <v>807</v>
      </c>
      <c r="G230" s="142" t="s">
        <v>645</v>
      </c>
      <c r="H230" s="143">
        <v>8.6</v>
      </c>
      <c r="I230" s="144"/>
      <c r="J230" s="145">
        <f>ROUND(I230*H230,2)</f>
        <v>0</v>
      </c>
      <c r="K230" s="141" t="s">
        <v>968</v>
      </c>
      <c r="L230" s="34"/>
      <c r="M230" s="146" t="s">
        <v>3</v>
      </c>
      <c r="N230" s="147" t="s">
        <v>43</v>
      </c>
      <c r="O230" s="54"/>
      <c r="P230" s="148">
        <f>O230*H230</f>
        <v>0</v>
      </c>
      <c r="Q230" s="148">
        <v>0.0004</v>
      </c>
      <c r="R230" s="148">
        <f>Q230*H230</f>
        <v>0.00344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157</v>
      </c>
      <c r="AT230" s="150" t="s">
        <v>128</v>
      </c>
      <c r="AU230" s="150" t="s">
        <v>82</v>
      </c>
      <c r="AY230" s="18" t="s">
        <v>125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80</v>
      </c>
      <c r="BK230" s="151">
        <f>ROUND(I230*H230,2)</f>
        <v>0</v>
      </c>
      <c r="BL230" s="18" t="s">
        <v>157</v>
      </c>
      <c r="BM230" s="150" t="s">
        <v>808</v>
      </c>
    </row>
    <row r="231" spans="1:47" s="2" customFormat="1" ht="12">
      <c r="A231" s="33"/>
      <c r="B231" s="34"/>
      <c r="C231" s="33"/>
      <c r="D231" s="152" t="s">
        <v>134</v>
      </c>
      <c r="E231" s="33"/>
      <c r="F231" s="153" t="s">
        <v>809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134</v>
      </c>
      <c r="AU231" s="18" t="s">
        <v>82</v>
      </c>
    </row>
    <row r="232" spans="1:47" s="2" customFormat="1" ht="39">
      <c r="A232" s="33"/>
      <c r="B232" s="34"/>
      <c r="C232" s="33"/>
      <c r="D232" s="167" t="s">
        <v>141</v>
      </c>
      <c r="E232" s="33"/>
      <c r="F232" s="168" t="s">
        <v>810</v>
      </c>
      <c r="G232" s="33"/>
      <c r="H232" s="33"/>
      <c r="I232" s="154"/>
      <c r="J232" s="33"/>
      <c r="K232" s="33"/>
      <c r="L232" s="34"/>
      <c r="M232" s="155"/>
      <c r="N232" s="156"/>
      <c r="O232" s="54"/>
      <c r="P232" s="54"/>
      <c r="Q232" s="54"/>
      <c r="R232" s="54"/>
      <c r="S232" s="54"/>
      <c r="T232" s="55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141</v>
      </c>
      <c r="AU232" s="18" t="s">
        <v>82</v>
      </c>
    </row>
    <row r="233" spans="2:51" s="13" customFormat="1" ht="12">
      <c r="B233" s="169"/>
      <c r="D233" s="167" t="s">
        <v>148</v>
      </c>
      <c r="E233" s="176" t="s">
        <v>3</v>
      </c>
      <c r="F233" s="170" t="s">
        <v>811</v>
      </c>
      <c r="H233" s="171">
        <v>8.6</v>
      </c>
      <c r="I233" s="172"/>
      <c r="L233" s="169"/>
      <c r="M233" s="173"/>
      <c r="N233" s="174"/>
      <c r="O233" s="174"/>
      <c r="P233" s="174"/>
      <c r="Q233" s="174"/>
      <c r="R233" s="174"/>
      <c r="S233" s="174"/>
      <c r="T233" s="175"/>
      <c r="AT233" s="176" t="s">
        <v>148</v>
      </c>
      <c r="AU233" s="176" t="s">
        <v>82</v>
      </c>
      <c r="AV233" s="13" t="s">
        <v>82</v>
      </c>
      <c r="AW233" s="13" t="s">
        <v>33</v>
      </c>
      <c r="AX233" s="13" t="s">
        <v>80</v>
      </c>
      <c r="AY233" s="176" t="s">
        <v>125</v>
      </c>
    </row>
    <row r="234" spans="1:65" s="2" customFormat="1" ht="16.5" customHeight="1">
      <c r="A234" s="33"/>
      <c r="B234" s="138"/>
      <c r="C234" s="157" t="s">
        <v>812</v>
      </c>
      <c r="D234" s="157" t="s">
        <v>136</v>
      </c>
      <c r="E234" s="158" t="s">
        <v>813</v>
      </c>
      <c r="F234" s="159" t="s">
        <v>814</v>
      </c>
      <c r="G234" s="160" t="s">
        <v>163</v>
      </c>
      <c r="H234" s="161">
        <v>40</v>
      </c>
      <c r="I234" s="162"/>
      <c r="J234" s="163">
        <f>ROUND(I234*H234,2)</f>
        <v>0</v>
      </c>
      <c r="K234" s="159" t="s">
        <v>3</v>
      </c>
      <c r="L234" s="164"/>
      <c r="M234" s="165" t="s">
        <v>3</v>
      </c>
      <c r="N234" s="166" t="s">
        <v>43</v>
      </c>
      <c r="O234" s="54"/>
      <c r="P234" s="148">
        <f>O234*H234</f>
        <v>0</v>
      </c>
      <c r="Q234" s="148">
        <v>0</v>
      </c>
      <c r="R234" s="148">
        <f>Q234*H234</f>
        <v>0</v>
      </c>
      <c r="S234" s="148">
        <v>0</v>
      </c>
      <c r="T234" s="149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0" t="s">
        <v>164</v>
      </c>
      <c r="AT234" s="150" t="s">
        <v>136</v>
      </c>
      <c r="AU234" s="150" t="s">
        <v>82</v>
      </c>
      <c r="AY234" s="18" t="s">
        <v>125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8" t="s">
        <v>80</v>
      </c>
      <c r="BK234" s="151">
        <f>ROUND(I234*H234,2)</f>
        <v>0</v>
      </c>
      <c r="BL234" s="18" t="s">
        <v>157</v>
      </c>
      <c r="BM234" s="150" t="s">
        <v>815</v>
      </c>
    </row>
    <row r="235" spans="1:47" s="2" customFormat="1" ht="19.5">
      <c r="A235" s="33"/>
      <c r="B235" s="34"/>
      <c r="C235" s="33"/>
      <c r="D235" s="167" t="s">
        <v>141</v>
      </c>
      <c r="E235" s="33"/>
      <c r="F235" s="168" t="s">
        <v>816</v>
      </c>
      <c r="G235" s="33"/>
      <c r="H235" s="33"/>
      <c r="I235" s="154"/>
      <c r="J235" s="33"/>
      <c r="K235" s="33"/>
      <c r="L235" s="34"/>
      <c r="M235" s="155"/>
      <c r="N235" s="156"/>
      <c r="O235" s="54"/>
      <c r="P235" s="54"/>
      <c r="Q235" s="54"/>
      <c r="R235" s="54"/>
      <c r="S235" s="54"/>
      <c r="T235" s="55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141</v>
      </c>
      <c r="AU235" s="18" t="s">
        <v>82</v>
      </c>
    </row>
    <row r="236" spans="2:51" s="13" customFormat="1" ht="12">
      <c r="B236" s="169"/>
      <c r="D236" s="167" t="s">
        <v>148</v>
      </c>
      <c r="E236" s="176" t="s">
        <v>3</v>
      </c>
      <c r="F236" s="170" t="s">
        <v>817</v>
      </c>
      <c r="H236" s="171">
        <v>40</v>
      </c>
      <c r="I236" s="172"/>
      <c r="L236" s="169"/>
      <c r="M236" s="173"/>
      <c r="N236" s="174"/>
      <c r="O236" s="174"/>
      <c r="P236" s="174"/>
      <c r="Q236" s="174"/>
      <c r="R236" s="174"/>
      <c r="S236" s="174"/>
      <c r="T236" s="175"/>
      <c r="AT236" s="176" t="s">
        <v>148</v>
      </c>
      <c r="AU236" s="176" t="s">
        <v>82</v>
      </c>
      <c r="AV236" s="13" t="s">
        <v>82</v>
      </c>
      <c r="AW236" s="13" t="s">
        <v>33</v>
      </c>
      <c r="AX236" s="13" t="s">
        <v>80</v>
      </c>
      <c r="AY236" s="176" t="s">
        <v>125</v>
      </c>
    </row>
    <row r="237" spans="1:65" s="2" customFormat="1" ht="16.5" customHeight="1">
      <c r="A237" s="33"/>
      <c r="B237" s="138"/>
      <c r="C237" s="157" t="s">
        <v>818</v>
      </c>
      <c r="D237" s="157" t="s">
        <v>136</v>
      </c>
      <c r="E237" s="158" t="s">
        <v>819</v>
      </c>
      <c r="F237" s="159" t="s">
        <v>820</v>
      </c>
      <c r="G237" s="160" t="s">
        <v>645</v>
      </c>
      <c r="H237" s="161">
        <v>18</v>
      </c>
      <c r="I237" s="162"/>
      <c r="J237" s="163">
        <f>ROUND(I237*H237,2)</f>
        <v>0</v>
      </c>
      <c r="K237" s="159" t="s">
        <v>3</v>
      </c>
      <c r="L237" s="164"/>
      <c r="M237" s="165" t="s">
        <v>3</v>
      </c>
      <c r="N237" s="166" t="s">
        <v>43</v>
      </c>
      <c r="O237" s="54"/>
      <c r="P237" s="148">
        <f>O237*H237</f>
        <v>0</v>
      </c>
      <c r="Q237" s="148">
        <v>0</v>
      </c>
      <c r="R237" s="148">
        <f>Q237*H237</f>
        <v>0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164</v>
      </c>
      <c r="AT237" s="150" t="s">
        <v>136</v>
      </c>
      <c r="AU237" s="150" t="s">
        <v>82</v>
      </c>
      <c r="AY237" s="18" t="s">
        <v>125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80</v>
      </c>
      <c r="BK237" s="151">
        <f>ROUND(I237*H237,2)</f>
        <v>0</v>
      </c>
      <c r="BL237" s="18" t="s">
        <v>157</v>
      </c>
      <c r="BM237" s="150" t="s">
        <v>821</v>
      </c>
    </row>
    <row r="238" spans="1:65" s="2" customFormat="1" ht="16.5" customHeight="1">
      <c r="A238" s="33"/>
      <c r="B238" s="138"/>
      <c r="C238" s="157" t="s">
        <v>822</v>
      </c>
      <c r="D238" s="157" t="s">
        <v>136</v>
      </c>
      <c r="E238" s="158" t="s">
        <v>823</v>
      </c>
      <c r="F238" s="159" t="s">
        <v>824</v>
      </c>
      <c r="G238" s="160" t="s">
        <v>163</v>
      </c>
      <c r="H238" s="161">
        <v>4.5</v>
      </c>
      <c r="I238" s="162"/>
      <c r="J238" s="163">
        <f>ROUND(I238*H238,2)</f>
        <v>0</v>
      </c>
      <c r="K238" s="159" t="s">
        <v>3</v>
      </c>
      <c r="L238" s="164"/>
      <c r="M238" s="165" t="s">
        <v>3</v>
      </c>
      <c r="N238" s="166" t="s">
        <v>43</v>
      </c>
      <c r="O238" s="54"/>
      <c r="P238" s="148">
        <f>O238*H238</f>
        <v>0</v>
      </c>
      <c r="Q238" s="148">
        <v>0</v>
      </c>
      <c r="R238" s="148">
        <f>Q238*H238</f>
        <v>0</v>
      </c>
      <c r="S238" s="148">
        <v>0</v>
      </c>
      <c r="T238" s="149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0" t="s">
        <v>164</v>
      </c>
      <c r="AT238" s="150" t="s">
        <v>136</v>
      </c>
      <c r="AU238" s="150" t="s">
        <v>82</v>
      </c>
      <c r="AY238" s="18" t="s">
        <v>125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8" t="s">
        <v>80</v>
      </c>
      <c r="BK238" s="151">
        <f>ROUND(I238*H238,2)</f>
        <v>0</v>
      </c>
      <c r="BL238" s="18" t="s">
        <v>157</v>
      </c>
      <c r="BM238" s="150" t="s">
        <v>825</v>
      </c>
    </row>
    <row r="239" spans="1:47" s="2" customFormat="1" ht="19.5">
      <c r="A239" s="33"/>
      <c r="B239" s="34"/>
      <c r="C239" s="33"/>
      <c r="D239" s="167" t="s">
        <v>141</v>
      </c>
      <c r="E239" s="33"/>
      <c r="F239" s="168" t="s">
        <v>826</v>
      </c>
      <c r="G239" s="33"/>
      <c r="H239" s="33"/>
      <c r="I239" s="154"/>
      <c r="J239" s="33"/>
      <c r="K239" s="33"/>
      <c r="L239" s="34"/>
      <c r="M239" s="155"/>
      <c r="N239" s="156"/>
      <c r="O239" s="54"/>
      <c r="P239" s="54"/>
      <c r="Q239" s="54"/>
      <c r="R239" s="54"/>
      <c r="S239" s="54"/>
      <c r="T239" s="55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141</v>
      </c>
      <c r="AU239" s="18" t="s">
        <v>82</v>
      </c>
    </row>
    <row r="240" spans="1:65" s="2" customFormat="1" ht="24.2" customHeight="1">
      <c r="A240" s="33"/>
      <c r="B240" s="138"/>
      <c r="C240" s="139" t="s">
        <v>827</v>
      </c>
      <c r="D240" s="139" t="s">
        <v>128</v>
      </c>
      <c r="E240" s="140" t="s">
        <v>828</v>
      </c>
      <c r="F240" s="141" t="s">
        <v>829</v>
      </c>
      <c r="G240" s="142" t="s">
        <v>645</v>
      </c>
      <c r="H240" s="143">
        <v>9.9</v>
      </c>
      <c r="I240" s="144"/>
      <c r="J240" s="145">
        <f>ROUND(I240*H240,2)</f>
        <v>0</v>
      </c>
      <c r="K240" s="141" t="s">
        <v>968</v>
      </c>
      <c r="L240" s="34"/>
      <c r="M240" s="146" t="s">
        <v>3</v>
      </c>
      <c r="N240" s="147" t="s">
        <v>43</v>
      </c>
      <c r="O240" s="54"/>
      <c r="P240" s="148">
        <f>O240*H240</f>
        <v>0</v>
      </c>
      <c r="Q240" s="148">
        <v>0</v>
      </c>
      <c r="R240" s="148">
        <f>Q240*H240</f>
        <v>0</v>
      </c>
      <c r="S240" s="148">
        <v>0</v>
      </c>
      <c r="T240" s="14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0" t="s">
        <v>157</v>
      </c>
      <c r="AT240" s="150" t="s">
        <v>128</v>
      </c>
      <c r="AU240" s="150" t="s">
        <v>82</v>
      </c>
      <c r="AY240" s="18" t="s">
        <v>125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8" t="s">
        <v>80</v>
      </c>
      <c r="BK240" s="151">
        <f>ROUND(I240*H240,2)</f>
        <v>0</v>
      </c>
      <c r="BL240" s="18" t="s">
        <v>157</v>
      </c>
      <c r="BM240" s="150" t="s">
        <v>830</v>
      </c>
    </row>
    <row r="241" spans="1:47" s="2" customFormat="1" ht="12">
      <c r="A241" s="33"/>
      <c r="B241" s="34"/>
      <c r="C241" s="33"/>
      <c r="D241" s="152" t="s">
        <v>134</v>
      </c>
      <c r="E241" s="33"/>
      <c r="F241" s="153" t="s">
        <v>831</v>
      </c>
      <c r="G241" s="33"/>
      <c r="H241" s="33"/>
      <c r="I241" s="154"/>
      <c r="J241" s="33"/>
      <c r="K241" s="33"/>
      <c r="L241" s="34"/>
      <c r="M241" s="155"/>
      <c r="N241" s="156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134</v>
      </c>
      <c r="AU241" s="18" t="s">
        <v>82</v>
      </c>
    </row>
    <row r="242" spans="2:51" s="13" customFormat="1" ht="12">
      <c r="B242" s="169"/>
      <c r="D242" s="167" t="s">
        <v>148</v>
      </c>
      <c r="E242" s="176" t="s">
        <v>3</v>
      </c>
      <c r="F242" s="170" t="s">
        <v>832</v>
      </c>
      <c r="H242" s="171">
        <v>9.9</v>
      </c>
      <c r="I242" s="172"/>
      <c r="L242" s="169"/>
      <c r="M242" s="173"/>
      <c r="N242" s="174"/>
      <c r="O242" s="174"/>
      <c r="P242" s="174"/>
      <c r="Q242" s="174"/>
      <c r="R242" s="174"/>
      <c r="S242" s="174"/>
      <c r="T242" s="175"/>
      <c r="AT242" s="176" t="s">
        <v>148</v>
      </c>
      <c r="AU242" s="176" t="s">
        <v>82</v>
      </c>
      <c r="AV242" s="13" t="s">
        <v>82</v>
      </c>
      <c r="AW242" s="13" t="s">
        <v>33</v>
      </c>
      <c r="AX242" s="13" t="s">
        <v>80</v>
      </c>
      <c r="AY242" s="176" t="s">
        <v>125</v>
      </c>
    </row>
    <row r="243" spans="1:65" s="2" customFormat="1" ht="16.5" customHeight="1">
      <c r="A243" s="33"/>
      <c r="B243" s="138"/>
      <c r="C243" s="139" t="s">
        <v>833</v>
      </c>
      <c r="D243" s="139" t="s">
        <v>128</v>
      </c>
      <c r="E243" s="140" t="s">
        <v>834</v>
      </c>
      <c r="F243" s="141" t="s">
        <v>835</v>
      </c>
      <c r="G243" s="142" t="s">
        <v>596</v>
      </c>
      <c r="H243" s="143">
        <v>25</v>
      </c>
      <c r="I243" s="144"/>
      <c r="J243" s="145">
        <f>ROUND(I243*H243,2)</f>
        <v>0</v>
      </c>
      <c r="K243" s="141" t="s">
        <v>968</v>
      </c>
      <c r="L243" s="34"/>
      <c r="M243" s="146" t="s">
        <v>3</v>
      </c>
      <c r="N243" s="147" t="s">
        <v>43</v>
      </c>
      <c r="O243" s="54"/>
      <c r="P243" s="148">
        <f>O243*H243</f>
        <v>0</v>
      </c>
      <c r="Q243" s="148">
        <v>0</v>
      </c>
      <c r="R243" s="148">
        <f>Q243*H243</f>
        <v>0</v>
      </c>
      <c r="S243" s="148">
        <v>0</v>
      </c>
      <c r="T243" s="149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0" t="s">
        <v>157</v>
      </c>
      <c r="AT243" s="150" t="s">
        <v>128</v>
      </c>
      <c r="AU243" s="150" t="s">
        <v>82</v>
      </c>
      <c r="AY243" s="18" t="s">
        <v>125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8" t="s">
        <v>80</v>
      </c>
      <c r="BK243" s="151">
        <f>ROUND(I243*H243,2)</f>
        <v>0</v>
      </c>
      <c r="BL243" s="18" t="s">
        <v>157</v>
      </c>
      <c r="BM243" s="150" t="s">
        <v>836</v>
      </c>
    </row>
    <row r="244" spans="1:47" s="2" customFormat="1" ht="12">
      <c r="A244" s="33"/>
      <c r="B244" s="34"/>
      <c r="C244" s="33"/>
      <c r="D244" s="152" t="s">
        <v>134</v>
      </c>
      <c r="E244" s="33"/>
      <c r="F244" s="153" t="s">
        <v>837</v>
      </c>
      <c r="G244" s="33"/>
      <c r="H244" s="33"/>
      <c r="I244" s="154"/>
      <c r="J244" s="33"/>
      <c r="K244" s="33"/>
      <c r="L244" s="34"/>
      <c r="M244" s="155"/>
      <c r="N244" s="156"/>
      <c r="O244" s="54"/>
      <c r="P244" s="54"/>
      <c r="Q244" s="54"/>
      <c r="R244" s="54"/>
      <c r="S244" s="54"/>
      <c r="T244" s="55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134</v>
      </c>
      <c r="AU244" s="18" t="s">
        <v>82</v>
      </c>
    </row>
    <row r="245" spans="2:51" s="13" customFormat="1" ht="12">
      <c r="B245" s="169"/>
      <c r="D245" s="167" t="s">
        <v>148</v>
      </c>
      <c r="E245" s="176" t="s">
        <v>3</v>
      </c>
      <c r="F245" s="170" t="s">
        <v>838</v>
      </c>
      <c r="H245" s="171">
        <v>18</v>
      </c>
      <c r="I245" s="172"/>
      <c r="L245" s="169"/>
      <c r="M245" s="173"/>
      <c r="N245" s="174"/>
      <c r="O245" s="174"/>
      <c r="P245" s="174"/>
      <c r="Q245" s="174"/>
      <c r="R245" s="174"/>
      <c r="S245" s="174"/>
      <c r="T245" s="175"/>
      <c r="AT245" s="176" t="s">
        <v>148</v>
      </c>
      <c r="AU245" s="176" t="s">
        <v>82</v>
      </c>
      <c r="AV245" s="13" t="s">
        <v>82</v>
      </c>
      <c r="AW245" s="13" t="s">
        <v>33</v>
      </c>
      <c r="AX245" s="13" t="s">
        <v>72</v>
      </c>
      <c r="AY245" s="176" t="s">
        <v>125</v>
      </c>
    </row>
    <row r="246" spans="2:51" s="13" customFormat="1" ht="12">
      <c r="B246" s="169"/>
      <c r="D246" s="167" t="s">
        <v>148</v>
      </c>
      <c r="E246" s="176" t="s">
        <v>3</v>
      </c>
      <c r="F246" s="170" t="s">
        <v>839</v>
      </c>
      <c r="H246" s="171">
        <v>2</v>
      </c>
      <c r="I246" s="172"/>
      <c r="L246" s="169"/>
      <c r="M246" s="173"/>
      <c r="N246" s="174"/>
      <c r="O246" s="174"/>
      <c r="P246" s="174"/>
      <c r="Q246" s="174"/>
      <c r="R246" s="174"/>
      <c r="S246" s="174"/>
      <c r="T246" s="175"/>
      <c r="AT246" s="176" t="s">
        <v>148</v>
      </c>
      <c r="AU246" s="176" t="s">
        <v>82</v>
      </c>
      <c r="AV246" s="13" t="s">
        <v>82</v>
      </c>
      <c r="AW246" s="13" t="s">
        <v>33</v>
      </c>
      <c r="AX246" s="13" t="s">
        <v>72</v>
      </c>
      <c r="AY246" s="176" t="s">
        <v>125</v>
      </c>
    </row>
    <row r="247" spans="2:51" s="13" customFormat="1" ht="12">
      <c r="B247" s="169"/>
      <c r="D247" s="167" t="s">
        <v>148</v>
      </c>
      <c r="E247" s="176" t="s">
        <v>3</v>
      </c>
      <c r="F247" s="170" t="s">
        <v>840</v>
      </c>
      <c r="H247" s="171">
        <v>2</v>
      </c>
      <c r="I247" s="172"/>
      <c r="L247" s="169"/>
      <c r="M247" s="173"/>
      <c r="N247" s="174"/>
      <c r="O247" s="174"/>
      <c r="P247" s="174"/>
      <c r="Q247" s="174"/>
      <c r="R247" s="174"/>
      <c r="S247" s="174"/>
      <c r="T247" s="175"/>
      <c r="AT247" s="176" t="s">
        <v>148</v>
      </c>
      <c r="AU247" s="176" t="s">
        <v>82</v>
      </c>
      <c r="AV247" s="13" t="s">
        <v>82</v>
      </c>
      <c r="AW247" s="13" t="s">
        <v>33</v>
      </c>
      <c r="AX247" s="13" t="s">
        <v>72</v>
      </c>
      <c r="AY247" s="176" t="s">
        <v>125</v>
      </c>
    </row>
    <row r="248" spans="2:51" s="13" customFormat="1" ht="12">
      <c r="B248" s="169"/>
      <c r="D248" s="167" t="s">
        <v>148</v>
      </c>
      <c r="E248" s="176" t="s">
        <v>3</v>
      </c>
      <c r="F248" s="170" t="s">
        <v>841</v>
      </c>
      <c r="H248" s="171">
        <v>2</v>
      </c>
      <c r="I248" s="172"/>
      <c r="L248" s="169"/>
      <c r="M248" s="173"/>
      <c r="N248" s="174"/>
      <c r="O248" s="174"/>
      <c r="P248" s="174"/>
      <c r="Q248" s="174"/>
      <c r="R248" s="174"/>
      <c r="S248" s="174"/>
      <c r="T248" s="175"/>
      <c r="AT248" s="176" t="s">
        <v>148</v>
      </c>
      <c r="AU248" s="176" t="s">
        <v>82</v>
      </c>
      <c r="AV248" s="13" t="s">
        <v>82</v>
      </c>
      <c r="AW248" s="13" t="s">
        <v>33</v>
      </c>
      <c r="AX248" s="13" t="s">
        <v>72</v>
      </c>
      <c r="AY248" s="176" t="s">
        <v>125</v>
      </c>
    </row>
    <row r="249" spans="2:51" s="13" customFormat="1" ht="12">
      <c r="B249" s="169"/>
      <c r="D249" s="167" t="s">
        <v>148</v>
      </c>
      <c r="E249" s="176" t="s">
        <v>3</v>
      </c>
      <c r="F249" s="170" t="s">
        <v>842</v>
      </c>
      <c r="H249" s="171">
        <v>1</v>
      </c>
      <c r="I249" s="172"/>
      <c r="L249" s="169"/>
      <c r="M249" s="173"/>
      <c r="N249" s="174"/>
      <c r="O249" s="174"/>
      <c r="P249" s="174"/>
      <c r="Q249" s="174"/>
      <c r="R249" s="174"/>
      <c r="S249" s="174"/>
      <c r="T249" s="175"/>
      <c r="AT249" s="176" t="s">
        <v>148</v>
      </c>
      <c r="AU249" s="176" t="s">
        <v>82</v>
      </c>
      <c r="AV249" s="13" t="s">
        <v>82</v>
      </c>
      <c r="AW249" s="13" t="s">
        <v>33</v>
      </c>
      <c r="AX249" s="13" t="s">
        <v>72</v>
      </c>
      <c r="AY249" s="176" t="s">
        <v>125</v>
      </c>
    </row>
    <row r="250" spans="2:51" s="14" customFormat="1" ht="12">
      <c r="B250" s="177"/>
      <c r="D250" s="167" t="s">
        <v>148</v>
      </c>
      <c r="E250" s="178" t="s">
        <v>3</v>
      </c>
      <c r="F250" s="179" t="s">
        <v>238</v>
      </c>
      <c r="H250" s="180">
        <v>25</v>
      </c>
      <c r="I250" s="181"/>
      <c r="L250" s="177"/>
      <c r="M250" s="182"/>
      <c r="N250" s="183"/>
      <c r="O250" s="183"/>
      <c r="P250" s="183"/>
      <c r="Q250" s="183"/>
      <c r="R250" s="183"/>
      <c r="S250" s="183"/>
      <c r="T250" s="184"/>
      <c r="AT250" s="178" t="s">
        <v>148</v>
      </c>
      <c r="AU250" s="178" t="s">
        <v>82</v>
      </c>
      <c r="AV250" s="14" t="s">
        <v>132</v>
      </c>
      <c r="AW250" s="14" t="s">
        <v>33</v>
      </c>
      <c r="AX250" s="14" t="s">
        <v>80</v>
      </c>
      <c r="AY250" s="178" t="s">
        <v>125</v>
      </c>
    </row>
    <row r="251" spans="1:65" s="2" customFormat="1" ht="16.5" customHeight="1">
      <c r="A251" s="33"/>
      <c r="B251" s="138"/>
      <c r="C251" s="157" t="s">
        <v>843</v>
      </c>
      <c r="D251" s="157" t="s">
        <v>136</v>
      </c>
      <c r="E251" s="158" t="s">
        <v>844</v>
      </c>
      <c r="F251" s="159" t="s">
        <v>845</v>
      </c>
      <c r="G251" s="160" t="s">
        <v>163</v>
      </c>
      <c r="H251" s="161">
        <v>720</v>
      </c>
      <c r="I251" s="162"/>
      <c r="J251" s="163">
        <f>ROUND(I251*H251,2)</f>
        <v>0</v>
      </c>
      <c r="K251" s="159" t="s">
        <v>3</v>
      </c>
      <c r="L251" s="164"/>
      <c r="M251" s="165" t="s">
        <v>3</v>
      </c>
      <c r="N251" s="166" t="s">
        <v>43</v>
      </c>
      <c r="O251" s="54"/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164</v>
      </c>
      <c r="AT251" s="150" t="s">
        <v>136</v>
      </c>
      <c r="AU251" s="150" t="s">
        <v>82</v>
      </c>
      <c r="AY251" s="18" t="s">
        <v>125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80</v>
      </c>
      <c r="BK251" s="151">
        <f>ROUND(I251*H251,2)</f>
        <v>0</v>
      </c>
      <c r="BL251" s="18" t="s">
        <v>157</v>
      </c>
      <c r="BM251" s="150" t="s">
        <v>846</v>
      </c>
    </row>
    <row r="252" spans="2:51" s="13" customFormat="1" ht="12">
      <c r="B252" s="169"/>
      <c r="D252" s="167" t="s">
        <v>148</v>
      </c>
      <c r="E252" s="176" t="s">
        <v>3</v>
      </c>
      <c r="F252" s="170" t="s">
        <v>847</v>
      </c>
      <c r="H252" s="171">
        <v>720</v>
      </c>
      <c r="I252" s="172"/>
      <c r="L252" s="169"/>
      <c r="M252" s="173"/>
      <c r="N252" s="174"/>
      <c r="O252" s="174"/>
      <c r="P252" s="174"/>
      <c r="Q252" s="174"/>
      <c r="R252" s="174"/>
      <c r="S252" s="174"/>
      <c r="T252" s="175"/>
      <c r="AT252" s="176" t="s">
        <v>148</v>
      </c>
      <c r="AU252" s="176" t="s">
        <v>82</v>
      </c>
      <c r="AV252" s="13" t="s">
        <v>82</v>
      </c>
      <c r="AW252" s="13" t="s">
        <v>33</v>
      </c>
      <c r="AX252" s="13" t="s">
        <v>80</v>
      </c>
      <c r="AY252" s="176" t="s">
        <v>125</v>
      </c>
    </row>
    <row r="253" spans="1:65" s="2" customFormat="1" ht="16.5" customHeight="1">
      <c r="A253" s="33"/>
      <c r="B253" s="138"/>
      <c r="C253" s="157" t="s">
        <v>848</v>
      </c>
      <c r="D253" s="157" t="s">
        <v>136</v>
      </c>
      <c r="E253" s="158" t="s">
        <v>849</v>
      </c>
      <c r="F253" s="159" t="s">
        <v>850</v>
      </c>
      <c r="G253" s="160" t="s">
        <v>163</v>
      </c>
      <c r="H253" s="161">
        <v>100</v>
      </c>
      <c r="I253" s="162"/>
      <c r="J253" s="163">
        <f>ROUND(I253*H253,2)</f>
        <v>0</v>
      </c>
      <c r="K253" s="159" t="s">
        <v>3</v>
      </c>
      <c r="L253" s="164"/>
      <c r="M253" s="165" t="s">
        <v>3</v>
      </c>
      <c r="N253" s="166" t="s">
        <v>43</v>
      </c>
      <c r="O253" s="54"/>
      <c r="P253" s="148">
        <f>O253*H253</f>
        <v>0</v>
      </c>
      <c r="Q253" s="148">
        <v>0</v>
      </c>
      <c r="R253" s="148">
        <f>Q253*H253</f>
        <v>0</v>
      </c>
      <c r="S253" s="148">
        <v>0</v>
      </c>
      <c r="T253" s="149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0" t="s">
        <v>164</v>
      </c>
      <c r="AT253" s="150" t="s">
        <v>136</v>
      </c>
      <c r="AU253" s="150" t="s">
        <v>82</v>
      </c>
      <c r="AY253" s="18" t="s">
        <v>125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8" t="s">
        <v>80</v>
      </c>
      <c r="BK253" s="151">
        <f>ROUND(I253*H253,2)</f>
        <v>0</v>
      </c>
      <c r="BL253" s="18" t="s">
        <v>157</v>
      </c>
      <c r="BM253" s="150" t="s">
        <v>851</v>
      </c>
    </row>
    <row r="254" spans="2:51" s="13" customFormat="1" ht="12">
      <c r="B254" s="169"/>
      <c r="D254" s="167" t="s">
        <v>148</v>
      </c>
      <c r="E254" s="176" t="s">
        <v>3</v>
      </c>
      <c r="F254" s="170" t="s">
        <v>852</v>
      </c>
      <c r="H254" s="171">
        <v>100</v>
      </c>
      <c r="I254" s="172"/>
      <c r="L254" s="169"/>
      <c r="M254" s="173"/>
      <c r="N254" s="174"/>
      <c r="O254" s="174"/>
      <c r="P254" s="174"/>
      <c r="Q254" s="174"/>
      <c r="R254" s="174"/>
      <c r="S254" s="174"/>
      <c r="T254" s="175"/>
      <c r="AT254" s="176" t="s">
        <v>148</v>
      </c>
      <c r="AU254" s="176" t="s">
        <v>82</v>
      </c>
      <c r="AV254" s="13" t="s">
        <v>82</v>
      </c>
      <c r="AW254" s="13" t="s">
        <v>33</v>
      </c>
      <c r="AX254" s="13" t="s">
        <v>80</v>
      </c>
      <c r="AY254" s="176" t="s">
        <v>125</v>
      </c>
    </row>
    <row r="255" spans="1:65" s="2" customFormat="1" ht="16.5" customHeight="1">
      <c r="A255" s="33"/>
      <c r="B255" s="138"/>
      <c r="C255" s="157" t="s">
        <v>853</v>
      </c>
      <c r="D255" s="157" t="s">
        <v>136</v>
      </c>
      <c r="E255" s="158" t="s">
        <v>854</v>
      </c>
      <c r="F255" s="159" t="s">
        <v>855</v>
      </c>
      <c r="G255" s="160" t="s">
        <v>163</v>
      </c>
      <c r="H255" s="161">
        <v>96</v>
      </c>
      <c r="I255" s="162"/>
      <c r="J255" s="163">
        <f>ROUND(I255*H255,2)</f>
        <v>0</v>
      </c>
      <c r="K255" s="159" t="s">
        <v>3</v>
      </c>
      <c r="L255" s="164"/>
      <c r="M255" s="165" t="s">
        <v>3</v>
      </c>
      <c r="N255" s="166" t="s">
        <v>43</v>
      </c>
      <c r="O255" s="54"/>
      <c r="P255" s="148">
        <f>O255*H255</f>
        <v>0</v>
      </c>
      <c r="Q255" s="148">
        <v>0</v>
      </c>
      <c r="R255" s="148">
        <f>Q255*H255</f>
        <v>0</v>
      </c>
      <c r="S255" s="148">
        <v>0</v>
      </c>
      <c r="T255" s="149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0" t="s">
        <v>164</v>
      </c>
      <c r="AT255" s="150" t="s">
        <v>136</v>
      </c>
      <c r="AU255" s="150" t="s">
        <v>82</v>
      </c>
      <c r="AY255" s="18" t="s">
        <v>125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8" t="s">
        <v>80</v>
      </c>
      <c r="BK255" s="151">
        <f>ROUND(I255*H255,2)</f>
        <v>0</v>
      </c>
      <c r="BL255" s="18" t="s">
        <v>157</v>
      </c>
      <c r="BM255" s="150" t="s">
        <v>856</v>
      </c>
    </row>
    <row r="256" spans="2:51" s="13" customFormat="1" ht="12">
      <c r="B256" s="169"/>
      <c r="D256" s="167" t="s">
        <v>148</v>
      </c>
      <c r="E256" s="176" t="s">
        <v>3</v>
      </c>
      <c r="F256" s="170" t="s">
        <v>857</v>
      </c>
      <c r="H256" s="171">
        <v>96</v>
      </c>
      <c r="I256" s="172"/>
      <c r="L256" s="169"/>
      <c r="M256" s="173"/>
      <c r="N256" s="174"/>
      <c r="O256" s="174"/>
      <c r="P256" s="174"/>
      <c r="Q256" s="174"/>
      <c r="R256" s="174"/>
      <c r="S256" s="174"/>
      <c r="T256" s="175"/>
      <c r="AT256" s="176" t="s">
        <v>148</v>
      </c>
      <c r="AU256" s="176" t="s">
        <v>82</v>
      </c>
      <c r="AV256" s="13" t="s">
        <v>82</v>
      </c>
      <c r="AW256" s="13" t="s">
        <v>33</v>
      </c>
      <c r="AX256" s="13" t="s">
        <v>80</v>
      </c>
      <c r="AY256" s="176" t="s">
        <v>125</v>
      </c>
    </row>
    <row r="257" spans="1:65" s="2" customFormat="1" ht="16.5" customHeight="1">
      <c r="A257" s="33"/>
      <c r="B257" s="138"/>
      <c r="C257" s="157" t="s">
        <v>858</v>
      </c>
      <c r="D257" s="157" t="s">
        <v>136</v>
      </c>
      <c r="E257" s="158" t="s">
        <v>859</v>
      </c>
      <c r="F257" s="159" t="s">
        <v>860</v>
      </c>
      <c r="G257" s="160" t="s">
        <v>163</v>
      </c>
      <c r="H257" s="161">
        <v>254</v>
      </c>
      <c r="I257" s="162"/>
      <c r="J257" s="163">
        <f>ROUND(I257*H257,2)</f>
        <v>0</v>
      </c>
      <c r="K257" s="159" t="s">
        <v>3</v>
      </c>
      <c r="L257" s="164"/>
      <c r="M257" s="165" t="s">
        <v>3</v>
      </c>
      <c r="N257" s="166" t="s">
        <v>43</v>
      </c>
      <c r="O257" s="54"/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164</v>
      </c>
      <c r="AT257" s="150" t="s">
        <v>136</v>
      </c>
      <c r="AU257" s="150" t="s">
        <v>82</v>
      </c>
      <c r="AY257" s="18" t="s">
        <v>125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80</v>
      </c>
      <c r="BK257" s="151">
        <f>ROUND(I257*H257,2)</f>
        <v>0</v>
      </c>
      <c r="BL257" s="18" t="s">
        <v>157</v>
      </c>
      <c r="BM257" s="150" t="s">
        <v>861</v>
      </c>
    </row>
    <row r="258" spans="2:51" s="13" customFormat="1" ht="12">
      <c r="B258" s="169"/>
      <c r="D258" s="167" t="s">
        <v>148</v>
      </c>
      <c r="E258" s="176" t="s">
        <v>3</v>
      </c>
      <c r="F258" s="170" t="s">
        <v>862</v>
      </c>
      <c r="H258" s="171">
        <v>254</v>
      </c>
      <c r="I258" s="172"/>
      <c r="L258" s="169"/>
      <c r="M258" s="173"/>
      <c r="N258" s="174"/>
      <c r="O258" s="174"/>
      <c r="P258" s="174"/>
      <c r="Q258" s="174"/>
      <c r="R258" s="174"/>
      <c r="S258" s="174"/>
      <c r="T258" s="175"/>
      <c r="AT258" s="176" t="s">
        <v>148</v>
      </c>
      <c r="AU258" s="176" t="s">
        <v>82</v>
      </c>
      <c r="AV258" s="13" t="s">
        <v>82</v>
      </c>
      <c r="AW258" s="13" t="s">
        <v>33</v>
      </c>
      <c r="AX258" s="13" t="s">
        <v>80</v>
      </c>
      <c r="AY258" s="176" t="s">
        <v>125</v>
      </c>
    </row>
    <row r="259" spans="1:65" s="2" customFormat="1" ht="16.5" customHeight="1">
      <c r="A259" s="33"/>
      <c r="B259" s="138"/>
      <c r="C259" s="157" t="s">
        <v>525</v>
      </c>
      <c r="D259" s="157" t="s">
        <v>136</v>
      </c>
      <c r="E259" s="158" t="s">
        <v>863</v>
      </c>
      <c r="F259" s="159" t="s">
        <v>864</v>
      </c>
      <c r="G259" s="160" t="s">
        <v>163</v>
      </c>
      <c r="H259" s="161">
        <v>77</v>
      </c>
      <c r="I259" s="162"/>
      <c r="J259" s="163">
        <f>ROUND(I259*H259,2)</f>
        <v>0</v>
      </c>
      <c r="K259" s="159" t="s">
        <v>3</v>
      </c>
      <c r="L259" s="164"/>
      <c r="M259" s="165" t="s">
        <v>3</v>
      </c>
      <c r="N259" s="166" t="s">
        <v>43</v>
      </c>
      <c r="O259" s="54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164</v>
      </c>
      <c r="AT259" s="150" t="s">
        <v>136</v>
      </c>
      <c r="AU259" s="150" t="s">
        <v>82</v>
      </c>
      <c r="AY259" s="18" t="s">
        <v>125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80</v>
      </c>
      <c r="BK259" s="151">
        <f>ROUND(I259*H259,2)</f>
        <v>0</v>
      </c>
      <c r="BL259" s="18" t="s">
        <v>157</v>
      </c>
      <c r="BM259" s="150" t="s">
        <v>865</v>
      </c>
    </row>
    <row r="260" spans="1:65" s="2" customFormat="1" ht="16.5" customHeight="1">
      <c r="A260" s="33"/>
      <c r="B260" s="138"/>
      <c r="C260" s="157" t="s">
        <v>866</v>
      </c>
      <c r="D260" s="157" t="s">
        <v>136</v>
      </c>
      <c r="E260" s="158" t="s">
        <v>784</v>
      </c>
      <c r="F260" s="159" t="s">
        <v>335</v>
      </c>
      <c r="G260" s="160" t="s">
        <v>418</v>
      </c>
      <c r="H260" s="161">
        <v>90</v>
      </c>
      <c r="I260" s="162"/>
      <c r="J260" s="163">
        <f>ROUND(I260*H260,2)</f>
        <v>0</v>
      </c>
      <c r="K260" s="159" t="s">
        <v>3</v>
      </c>
      <c r="L260" s="164"/>
      <c r="M260" s="165" t="s">
        <v>3</v>
      </c>
      <c r="N260" s="166" t="s">
        <v>43</v>
      </c>
      <c r="O260" s="54"/>
      <c r="P260" s="148">
        <f>O260*H260</f>
        <v>0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164</v>
      </c>
      <c r="AT260" s="150" t="s">
        <v>136</v>
      </c>
      <c r="AU260" s="150" t="s">
        <v>82</v>
      </c>
      <c r="AY260" s="18" t="s">
        <v>125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80</v>
      </c>
      <c r="BK260" s="151">
        <f>ROUND(I260*H260,2)</f>
        <v>0</v>
      </c>
      <c r="BL260" s="18" t="s">
        <v>157</v>
      </c>
      <c r="BM260" s="150" t="s">
        <v>867</v>
      </c>
    </row>
    <row r="261" spans="1:65" s="2" customFormat="1" ht="16.5" customHeight="1">
      <c r="A261" s="33"/>
      <c r="B261" s="138"/>
      <c r="C261" s="157" t="s">
        <v>868</v>
      </c>
      <c r="D261" s="157" t="s">
        <v>136</v>
      </c>
      <c r="E261" s="158" t="s">
        <v>823</v>
      </c>
      <c r="F261" s="159" t="s">
        <v>824</v>
      </c>
      <c r="G261" s="160" t="s">
        <v>163</v>
      </c>
      <c r="H261" s="161">
        <v>1</v>
      </c>
      <c r="I261" s="162"/>
      <c r="J261" s="163">
        <f>ROUND(I261*H261,2)</f>
        <v>0</v>
      </c>
      <c r="K261" s="159" t="s">
        <v>3</v>
      </c>
      <c r="L261" s="164"/>
      <c r="M261" s="165" t="s">
        <v>3</v>
      </c>
      <c r="N261" s="166" t="s">
        <v>43</v>
      </c>
      <c r="O261" s="54"/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164</v>
      </c>
      <c r="AT261" s="150" t="s">
        <v>136</v>
      </c>
      <c r="AU261" s="150" t="s">
        <v>82</v>
      </c>
      <c r="AY261" s="18" t="s">
        <v>125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80</v>
      </c>
      <c r="BK261" s="151">
        <f>ROUND(I261*H261,2)</f>
        <v>0</v>
      </c>
      <c r="BL261" s="18" t="s">
        <v>157</v>
      </c>
      <c r="BM261" s="150" t="s">
        <v>869</v>
      </c>
    </row>
    <row r="262" spans="2:51" s="13" customFormat="1" ht="12">
      <c r="B262" s="169"/>
      <c r="D262" s="167" t="s">
        <v>148</v>
      </c>
      <c r="E262" s="176" t="s">
        <v>3</v>
      </c>
      <c r="F262" s="170" t="s">
        <v>256</v>
      </c>
      <c r="H262" s="171">
        <v>1</v>
      </c>
      <c r="I262" s="172"/>
      <c r="L262" s="169"/>
      <c r="M262" s="173"/>
      <c r="N262" s="174"/>
      <c r="O262" s="174"/>
      <c r="P262" s="174"/>
      <c r="Q262" s="174"/>
      <c r="R262" s="174"/>
      <c r="S262" s="174"/>
      <c r="T262" s="175"/>
      <c r="AT262" s="176" t="s">
        <v>148</v>
      </c>
      <c r="AU262" s="176" t="s">
        <v>82</v>
      </c>
      <c r="AV262" s="13" t="s">
        <v>82</v>
      </c>
      <c r="AW262" s="13" t="s">
        <v>33</v>
      </c>
      <c r="AX262" s="13" t="s">
        <v>80</v>
      </c>
      <c r="AY262" s="176" t="s">
        <v>125</v>
      </c>
    </row>
    <row r="263" spans="1:65" s="2" customFormat="1" ht="16.5" customHeight="1">
      <c r="A263" s="33"/>
      <c r="B263" s="138"/>
      <c r="C263" s="139" t="s">
        <v>870</v>
      </c>
      <c r="D263" s="139" t="s">
        <v>128</v>
      </c>
      <c r="E263" s="140" t="s">
        <v>871</v>
      </c>
      <c r="F263" s="141" t="s">
        <v>872</v>
      </c>
      <c r="G263" s="142" t="s">
        <v>163</v>
      </c>
      <c r="H263" s="143">
        <v>20</v>
      </c>
      <c r="I263" s="144"/>
      <c r="J263" s="145">
        <f>ROUND(I263*H263,2)</f>
        <v>0</v>
      </c>
      <c r="K263" s="141" t="s">
        <v>968</v>
      </c>
      <c r="L263" s="34"/>
      <c r="M263" s="146" t="s">
        <v>3</v>
      </c>
      <c r="N263" s="147" t="s">
        <v>43</v>
      </c>
      <c r="O263" s="54"/>
      <c r="P263" s="148">
        <f>O263*H263</f>
        <v>0</v>
      </c>
      <c r="Q263" s="148">
        <v>7E-05</v>
      </c>
      <c r="R263" s="148">
        <f>Q263*H263</f>
        <v>0.0013999999999999998</v>
      </c>
      <c r="S263" s="148">
        <v>0</v>
      </c>
      <c r="T263" s="149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0" t="s">
        <v>157</v>
      </c>
      <c r="AT263" s="150" t="s">
        <v>128</v>
      </c>
      <c r="AU263" s="150" t="s">
        <v>82</v>
      </c>
      <c r="AY263" s="18" t="s">
        <v>125</v>
      </c>
      <c r="BE263" s="151">
        <f>IF(N263="základní",J263,0)</f>
        <v>0</v>
      </c>
      <c r="BF263" s="151">
        <f>IF(N263="snížená",J263,0)</f>
        <v>0</v>
      </c>
      <c r="BG263" s="151">
        <f>IF(N263="zákl. přenesená",J263,0)</f>
        <v>0</v>
      </c>
      <c r="BH263" s="151">
        <f>IF(N263="sníž. přenesená",J263,0)</f>
        <v>0</v>
      </c>
      <c r="BI263" s="151">
        <f>IF(N263="nulová",J263,0)</f>
        <v>0</v>
      </c>
      <c r="BJ263" s="18" t="s">
        <v>80</v>
      </c>
      <c r="BK263" s="151">
        <f>ROUND(I263*H263,2)</f>
        <v>0</v>
      </c>
      <c r="BL263" s="18" t="s">
        <v>157</v>
      </c>
      <c r="BM263" s="150" t="s">
        <v>873</v>
      </c>
    </row>
    <row r="264" spans="1:47" s="2" customFormat="1" ht="12">
      <c r="A264" s="33"/>
      <c r="B264" s="34"/>
      <c r="C264" s="33"/>
      <c r="D264" s="152" t="s">
        <v>134</v>
      </c>
      <c r="E264" s="33"/>
      <c r="F264" s="153" t="s">
        <v>874</v>
      </c>
      <c r="G264" s="33"/>
      <c r="H264" s="33"/>
      <c r="I264" s="154"/>
      <c r="J264" s="33"/>
      <c r="K264" s="33"/>
      <c r="L264" s="34"/>
      <c r="M264" s="155"/>
      <c r="N264" s="156"/>
      <c r="O264" s="54"/>
      <c r="P264" s="54"/>
      <c r="Q264" s="54"/>
      <c r="R264" s="54"/>
      <c r="S264" s="54"/>
      <c r="T264" s="55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134</v>
      </c>
      <c r="AU264" s="18" t="s">
        <v>82</v>
      </c>
    </row>
    <row r="265" spans="2:51" s="13" customFormat="1" ht="12">
      <c r="B265" s="169"/>
      <c r="D265" s="167" t="s">
        <v>148</v>
      </c>
      <c r="E265" s="176" t="s">
        <v>3</v>
      </c>
      <c r="F265" s="170" t="s">
        <v>875</v>
      </c>
      <c r="H265" s="171">
        <v>20</v>
      </c>
      <c r="I265" s="172"/>
      <c r="L265" s="169"/>
      <c r="M265" s="173"/>
      <c r="N265" s="174"/>
      <c r="O265" s="174"/>
      <c r="P265" s="174"/>
      <c r="Q265" s="174"/>
      <c r="R265" s="174"/>
      <c r="S265" s="174"/>
      <c r="T265" s="175"/>
      <c r="AT265" s="176" t="s">
        <v>148</v>
      </c>
      <c r="AU265" s="176" t="s">
        <v>82</v>
      </c>
      <c r="AV265" s="13" t="s">
        <v>82</v>
      </c>
      <c r="AW265" s="13" t="s">
        <v>33</v>
      </c>
      <c r="AX265" s="13" t="s">
        <v>80</v>
      </c>
      <c r="AY265" s="176" t="s">
        <v>125</v>
      </c>
    </row>
    <row r="266" spans="1:65" s="2" customFormat="1" ht="16.5" customHeight="1">
      <c r="A266" s="33"/>
      <c r="B266" s="138"/>
      <c r="C266" s="157" t="s">
        <v>876</v>
      </c>
      <c r="D266" s="157" t="s">
        <v>136</v>
      </c>
      <c r="E266" s="158" t="s">
        <v>877</v>
      </c>
      <c r="F266" s="159" t="s">
        <v>878</v>
      </c>
      <c r="G266" s="160" t="s">
        <v>163</v>
      </c>
      <c r="H266" s="161">
        <v>20</v>
      </c>
      <c r="I266" s="162"/>
      <c r="J266" s="163">
        <f>ROUND(I266*H266,2)</f>
        <v>0</v>
      </c>
      <c r="K266" s="159" t="s">
        <v>3</v>
      </c>
      <c r="L266" s="164"/>
      <c r="M266" s="165" t="s">
        <v>3</v>
      </c>
      <c r="N266" s="166" t="s">
        <v>43</v>
      </c>
      <c r="O266" s="54"/>
      <c r="P266" s="148">
        <f>O266*H266</f>
        <v>0</v>
      </c>
      <c r="Q266" s="148">
        <v>0</v>
      </c>
      <c r="R266" s="148">
        <f>Q266*H266</f>
        <v>0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164</v>
      </c>
      <c r="AT266" s="150" t="s">
        <v>136</v>
      </c>
      <c r="AU266" s="150" t="s">
        <v>82</v>
      </c>
      <c r="AY266" s="18" t="s">
        <v>125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80</v>
      </c>
      <c r="BK266" s="151">
        <f>ROUND(I266*H266,2)</f>
        <v>0</v>
      </c>
      <c r="BL266" s="18" t="s">
        <v>157</v>
      </c>
      <c r="BM266" s="150" t="s">
        <v>879</v>
      </c>
    </row>
    <row r="267" spans="2:51" s="13" customFormat="1" ht="12">
      <c r="B267" s="169"/>
      <c r="D267" s="167" t="s">
        <v>148</v>
      </c>
      <c r="E267" s="176" t="s">
        <v>3</v>
      </c>
      <c r="F267" s="170" t="s">
        <v>880</v>
      </c>
      <c r="H267" s="171">
        <v>20</v>
      </c>
      <c r="I267" s="172"/>
      <c r="L267" s="169"/>
      <c r="M267" s="173"/>
      <c r="N267" s="174"/>
      <c r="O267" s="174"/>
      <c r="P267" s="174"/>
      <c r="Q267" s="174"/>
      <c r="R267" s="174"/>
      <c r="S267" s="174"/>
      <c r="T267" s="175"/>
      <c r="AT267" s="176" t="s">
        <v>148</v>
      </c>
      <c r="AU267" s="176" t="s">
        <v>82</v>
      </c>
      <c r="AV267" s="13" t="s">
        <v>82</v>
      </c>
      <c r="AW267" s="13" t="s">
        <v>33</v>
      </c>
      <c r="AX267" s="13" t="s">
        <v>80</v>
      </c>
      <c r="AY267" s="176" t="s">
        <v>125</v>
      </c>
    </row>
    <row r="268" spans="1:65" s="2" customFormat="1" ht="16.5" customHeight="1">
      <c r="A268" s="33"/>
      <c r="B268" s="138"/>
      <c r="C268" s="157" t="s">
        <v>881</v>
      </c>
      <c r="D268" s="157" t="s">
        <v>136</v>
      </c>
      <c r="E268" s="158" t="s">
        <v>784</v>
      </c>
      <c r="F268" s="159" t="s">
        <v>335</v>
      </c>
      <c r="G268" s="160" t="s">
        <v>418</v>
      </c>
      <c r="H268" s="161">
        <v>16</v>
      </c>
      <c r="I268" s="162"/>
      <c r="J268" s="163">
        <f>ROUND(I268*H268,2)</f>
        <v>0</v>
      </c>
      <c r="K268" s="159" t="s">
        <v>3</v>
      </c>
      <c r="L268" s="164"/>
      <c r="M268" s="165" t="s">
        <v>3</v>
      </c>
      <c r="N268" s="166" t="s">
        <v>43</v>
      </c>
      <c r="O268" s="54"/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164</v>
      </c>
      <c r="AT268" s="150" t="s">
        <v>136</v>
      </c>
      <c r="AU268" s="150" t="s">
        <v>82</v>
      </c>
      <c r="AY268" s="18" t="s">
        <v>125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80</v>
      </c>
      <c r="BK268" s="151">
        <f>ROUND(I268*H268,2)</f>
        <v>0</v>
      </c>
      <c r="BL268" s="18" t="s">
        <v>157</v>
      </c>
      <c r="BM268" s="150" t="s">
        <v>882</v>
      </c>
    </row>
    <row r="269" spans="2:51" s="13" customFormat="1" ht="12">
      <c r="B269" s="169"/>
      <c r="D269" s="167" t="s">
        <v>148</v>
      </c>
      <c r="E269" s="176" t="s">
        <v>3</v>
      </c>
      <c r="F269" s="170" t="s">
        <v>883</v>
      </c>
      <c r="H269" s="171">
        <v>16</v>
      </c>
      <c r="I269" s="172"/>
      <c r="L269" s="169"/>
      <c r="M269" s="173"/>
      <c r="N269" s="174"/>
      <c r="O269" s="174"/>
      <c r="P269" s="174"/>
      <c r="Q269" s="174"/>
      <c r="R269" s="174"/>
      <c r="S269" s="174"/>
      <c r="T269" s="175"/>
      <c r="AT269" s="176" t="s">
        <v>148</v>
      </c>
      <c r="AU269" s="176" t="s">
        <v>82</v>
      </c>
      <c r="AV269" s="13" t="s">
        <v>82</v>
      </c>
      <c r="AW269" s="13" t="s">
        <v>33</v>
      </c>
      <c r="AX269" s="13" t="s">
        <v>80</v>
      </c>
      <c r="AY269" s="176" t="s">
        <v>125</v>
      </c>
    </row>
    <row r="270" spans="1:65" s="2" customFormat="1" ht="16.5" customHeight="1">
      <c r="A270" s="33"/>
      <c r="B270" s="138"/>
      <c r="C270" s="139" t="s">
        <v>884</v>
      </c>
      <c r="D270" s="139" t="s">
        <v>128</v>
      </c>
      <c r="E270" s="140" t="s">
        <v>885</v>
      </c>
      <c r="F270" s="141" t="s">
        <v>886</v>
      </c>
      <c r="G270" s="142" t="s">
        <v>163</v>
      </c>
      <c r="H270" s="143">
        <v>400.8</v>
      </c>
      <c r="I270" s="144"/>
      <c r="J270" s="145">
        <f>ROUND(I270*H270,2)</f>
        <v>0</v>
      </c>
      <c r="K270" s="141" t="s">
        <v>968</v>
      </c>
      <c r="L270" s="34"/>
      <c r="M270" s="146" t="s">
        <v>3</v>
      </c>
      <c r="N270" s="147" t="s">
        <v>43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0.001</v>
      </c>
      <c r="T270" s="149">
        <f>S270*H270</f>
        <v>0.40080000000000005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157</v>
      </c>
      <c r="AT270" s="150" t="s">
        <v>128</v>
      </c>
      <c r="AU270" s="150" t="s">
        <v>82</v>
      </c>
      <c r="AY270" s="18" t="s">
        <v>125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80</v>
      </c>
      <c r="BK270" s="151">
        <f>ROUND(I270*H270,2)</f>
        <v>0</v>
      </c>
      <c r="BL270" s="18" t="s">
        <v>157</v>
      </c>
      <c r="BM270" s="150" t="s">
        <v>887</v>
      </c>
    </row>
    <row r="271" spans="1:47" s="2" customFormat="1" ht="12">
      <c r="A271" s="33"/>
      <c r="B271" s="34"/>
      <c r="C271" s="33"/>
      <c r="D271" s="152" t="s">
        <v>134</v>
      </c>
      <c r="E271" s="33"/>
      <c r="F271" s="153" t="s">
        <v>888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134</v>
      </c>
      <c r="AU271" s="18" t="s">
        <v>82</v>
      </c>
    </row>
    <row r="272" spans="1:47" s="2" customFormat="1" ht="19.5">
      <c r="A272" s="33"/>
      <c r="B272" s="34"/>
      <c r="C272" s="33"/>
      <c r="D272" s="167" t="s">
        <v>141</v>
      </c>
      <c r="E272" s="33"/>
      <c r="F272" s="168" t="s">
        <v>889</v>
      </c>
      <c r="G272" s="33"/>
      <c r="H272" s="33"/>
      <c r="I272" s="154"/>
      <c r="J272" s="33"/>
      <c r="K272" s="33"/>
      <c r="L272" s="34"/>
      <c r="M272" s="155"/>
      <c r="N272" s="156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141</v>
      </c>
      <c r="AU272" s="18" t="s">
        <v>82</v>
      </c>
    </row>
    <row r="273" spans="2:51" s="13" customFormat="1" ht="12">
      <c r="B273" s="169"/>
      <c r="D273" s="167" t="s">
        <v>148</v>
      </c>
      <c r="E273" s="176" t="s">
        <v>3</v>
      </c>
      <c r="F273" s="170" t="s">
        <v>890</v>
      </c>
      <c r="H273" s="171">
        <v>72.8</v>
      </c>
      <c r="I273" s="172"/>
      <c r="L273" s="169"/>
      <c r="M273" s="173"/>
      <c r="N273" s="174"/>
      <c r="O273" s="174"/>
      <c r="P273" s="174"/>
      <c r="Q273" s="174"/>
      <c r="R273" s="174"/>
      <c r="S273" s="174"/>
      <c r="T273" s="175"/>
      <c r="AT273" s="176" t="s">
        <v>148</v>
      </c>
      <c r="AU273" s="176" t="s">
        <v>82</v>
      </c>
      <c r="AV273" s="13" t="s">
        <v>82</v>
      </c>
      <c r="AW273" s="13" t="s">
        <v>33</v>
      </c>
      <c r="AX273" s="13" t="s">
        <v>72</v>
      </c>
      <c r="AY273" s="176" t="s">
        <v>125</v>
      </c>
    </row>
    <row r="274" spans="2:51" s="13" customFormat="1" ht="12">
      <c r="B274" s="169"/>
      <c r="D274" s="167" t="s">
        <v>148</v>
      </c>
      <c r="E274" s="176" t="s">
        <v>3</v>
      </c>
      <c r="F274" s="170" t="s">
        <v>891</v>
      </c>
      <c r="H274" s="171">
        <v>224</v>
      </c>
      <c r="I274" s="172"/>
      <c r="L274" s="169"/>
      <c r="M274" s="173"/>
      <c r="N274" s="174"/>
      <c r="O274" s="174"/>
      <c r="P274" s="174"/>
      <c r="Q274" s="174"/>
      <c r="R274" s="174"/>
      <c r="S274" s="174"/>
      <c r="T274" s="175"/>
      <c r="AT274" s="176" t="s">
        <v>148</v>
      </c>
      <c r="AU274" s="176" t="s">
        <v>82</v>
      </c>
      <c r="AV274" s="13" t="s">
        <v>82</v>
      </c>
      <c r="AW274" s="13" t="s">
        <v>33</v>
      </c>
      <c r="AX274" s="13" t="s">
        <v>72</v>
      </c>
      <c r="AY274" s="176" t="s">
        <v>125</v>
      </c>
    </row>
    <row r="275" spans="2:51" s="13" customFormat="1" ht="12">
      <c r="B275" s="169"/>
      <c r="D275" s="167" t="s">
        <v>148</v>
      </c>
      <c r="E275" s="176" t="s">
        <v>3</v>
      </c>
      <c r="F275" s="170" t="s">
        <v>892</v>
      </c>
      <c r="H275" s="171">
        <v>61.6</v>
      </c>
      <c r="I275" s="172"/>
      <c r="L275" s="169"/>
      <c r="M275" s="173"/>
      <c r="N275" s="174"/>
      <c r="O275" s="174"/>
      <c r="P275" s="174"/>
      <c r="Q275" s="174"/>
      <c r="R275" s="174"/>
      <c r="S275" s="174"/>
      <c r="T275" s="175"/>
      <c r="AT275" s="176" t="s">
        <v>148</v>
      </c>
      <c r="AU275" s="176" t="s">
        <v>82</v>
      </c>
      <c r="AV275" s="13" t="s">
        <v>82</v>
      </c>
      <c r="AW275" s="13" t="s">
        <v>33</v>
      </c>
      <c r="AX275" s="13" t="s">
        <v>72</v>
      </c>
      <c r="AY275" s="176" t="s">
        <v>125</v>
      </c>
    </row>
    <row r="276" spans="2:51" s="13" customFormat="1" ht="12">
      <c r="B276" s="169"/>
      <c r="D276" s="167" t="s">
        <v>148</v>
      </c>
      <c r="E276" s="176" t="s">
        <v>3</v>
      </c>
      <c r="F276" s="170" t="s">
        <v>893</v>
      </c>
      <c r="H276" s="171">
        <v>22.4</v>
      </c>
      <c r="I276" s="172"/>
      <c r="L276" s="169"/>
      <c r="M276" s="173"/>
      <c r="N276" s="174"/>
      <c r="O276" s="174"/>
      <c r="P276" s="174"/>
      <c r="Q276" s="174"/>
      <c r="R276" s="174"/>
      <c r="S276" s="174"/>
      <c r="T276" s="175"/>
      <c r="AT276" s="176" t="s">
        <v>148</v>
      </c>
      <c r="AU276" s="176" t="s">
        <v>82</v>
      </c>
      <c r="AV276" s="13" t="s">
        <v>82</v>
      </c>
      <c r="AW276" s="13" t="s">
        <v>33</v>
      </c>
      <c r="AX276" s="13" t="s">
        <v>72</v>
      </c>
      <c r="AY276" s="176" t="s">
        <v>125</v>
      </c>
    </row>
    <row r="277" spans="2:51" s="13" customFormat="1" ht="12">
      <c r="B277" s="169"/>
      <c r="D277" s="167" t="s">
        <v>148</v>
      </c>
      <c r="E277" s="176" t="s">
        <v>3</v>
      </c>
      <c r="F277" s="170" t="s">
        <v>894</v>
      </c>
      <c r="H277" s="171">
        <v>20</v>
      </c>
      <c r="I277" s="172"/>
      <c r="L277" s="169"/>
      <c r="M277" s="173"/>
      <c r="N277" s="174"/>
      <c r="O277" s="174"/>
      <c r="P277" s="174"/>
      <c r="Q277" s="174"/>
      <c r="R277" s="174"/>
      <c r="S277" s="174"/>
      <c r="T277" s="175"/>
      <c r="AT277" s="176" t="s">
        <v>148</v>
      </c>
      <c r="AU277" s="176" t="s">
        <v>82</v>
      </c>
      <c r="AV277" s="13" t="s">
        <v>82</v>
      </c>
      <c r="AW277" s="13" t="s">
        <v>33</v>
      </c>
      <c r="AX277" s="13" t="s">
        <v>72</v>
      </c>
      <c r="AY277" s="176" t="s">
        <v>125</v>
      </c>
    </row>
    <row r="278" spans="2:51" s="14" customFormat="1" ht="12">
      <c r="B278" s="177"/>
      <c r="D278" s="167" t="s">
        <v>148</v>
      </c>
      <c r="E278" s="178" t="s">
        <v>3</v>
      </c>
      <c r="F278" s="179" t="s">
        <v>238</v>
      </c>
      <c r="H278" s="180">
        <v>400.8</v>
      </c>
      <c r="I278" s="181"/>
      <c r="L278" s="177"/>
      <c r="M278" s="182"/>
      <c r="N278" s="183"/>
      <c r="O278" s="183"/>
      <c r="P278" s="183"/>
      <c r="Q278" s="183"/>
      <c r="R278" s="183"/>
      <c r="S278" s="183"/>
      <c r="T278" s="184"/>
      <c r="AT278" s="178" t="s">
        <v>148</v>
      </c>
      <c r="AU278" s="178" t="s">
        <v>82</v>
      </c>
      <c r="AV278" s="14" t="s">
        <v>132</v>
      </c>
      <c r="AW278" s="14" t="s">
        <v>33</v>
      </c>
      <c r="AX278" s="14" t="s">
        <v>80</v>
      </c>
      <c r="AY278" s="178" t="s">
        <v>125</v>
      </c>
    </row>
    <row r="279" spans="1:65" s="2" customFormat="1" ht="24.2" customHeight="1">
      <c r="A279" s="33"/>
      <c r="B279" s="138"/>
      <c r="C279" s="139" t="s">
        <v>895</v>
      </c>
      <c r="D279" s="139" t="s">
        <v>128</v>
      </c>
      <c r="E279" s="140" t="s">
        <v>896</v>
      </c>
      <c r="F279" s="141" t="s">
        <v>897</v>
      </c>
      <c r="G279" s="142" t="s">
        <v>131</v>
      </c>
      <c r="H279" s="143">
        <v>0.008</v>
      </c>
      <c r="I279" s="144"/>
      <c r="J279" s="145">
        <f>ROUND(I279*H279,2)</f>
        <v>0</v>
      </c>
      <c r="K279" s="141" t="s">
        <v>968</v>
      </c>
      <c r="L279" s="34"/>
      <c r="M279" s="146" t="s">
        <v>3</v>
      </c>
      <c r="N279" s="147" t="s">
        <v>43</v>
      </c>
      <c r="O279" s="54"/>
      <c r="P279" s="148">
        <f>O279*H279</f>
        <v>0</v>
      </c>
      <c r="Q279" s="148">
        <v>0</v>
      </c>
      <c r="R279" s="148">
        <f>Q279*H279</f>
        <v>0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157</v>
      </c>
      <c r="AT279" s="150" t="s">
        <v>128</v>
      </c>
      <c r="AU279" s="150" t="s">
        <v>82</v>
      </c>
      <c r="AY279" s="18" t="s">
        <v>125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80</v>
      </c>
      <c r="BK279" s="151">
        <f>ROUND(I279*H279,2)</f>
        <v>0</v>
      </c>
      <c r="BL279" s="18" t="s">
        <v>157</v>
      </c>
      <c r="BM279" s="150" t="s">
        <v>898</v>
      </c>
    </row>
    <row r="280" spans="1:47" s="2" customFormat="1" ht="12">
      <c r="A280" s="33"/>
      <c r="B280" s="34"/>
      <c r="C280" s="33"/>
      <c r="D280" s="152" t="s">
        <v>134</v>
      </c>
      <c r="E280" s="33"/>
      <c r="F280" s="153" t="s">
        <v>899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134</v>
      </c>
      <c r="AU280" s="18" t="s">
        <v>82</v>
      </c>
    </row>
    <row r="281" spans="2:63" s="12" customFormat="1" ht="22.9" customHeight="1">
      <c r="B281" s="125"/>
      <c r="D281" s="126" t="s">
        <v>71</v>
      </c>
      <c r="E281" s="136" t="s">
        <v>217</v>
      </c>
      <c r="F281" s="136" t="s">
        <v>218</v>
      </c>
      <c r="I281" s="128"/>
      <c r="J281" s="137">
        <f>BK281</f>
        <v>0</v>
      </c>
      <c r="L281" s="125"/>
      <c r="M281" s="130"/>
      <c r="N281" s="131"/>
      <c r="O281" s="131"/>
      <c r="P281" s="132">
        <f>SUM(P282:P307)</f>
        <v>0</v>
      </c>
      <c r="Q281" s="131"/>
      <c r="R281" s="132">
        <f>SUM(R282:R307)</f>
        <v>0</v>
      </c>
      <c r="S281" s="131"/>
      <c r="T281" s="133">
        <f>SUM(T282:T307)</f>
        <v>0.0325</v>
      </c>
      <c r="AR281" s="126" t="s">
        <v>82</v>
      </c>
      <c r="AT281" s="134" t="s">
        <v>71</v>
      </c>
      <c r="AU281" s="134" t="s">
        <v>80</v>
      </c>
      <c r="AY281" s="126" t="s">
        <v>125</v>
      </c>
      <c r="BK281" s="135">
        <f>SUM(BK282:BK307)</f>
        <v>0</v>
      </c>
    </row>
    <row r="282" spans="1:65" s="2" customFormat="1" ht="16.5" customHeight="1">
      <c r="A282" s="33"/>
      <c r="B282" s="138"/>
      <c r="C282" s="139" t="s">
        <v>900</v>
      </c>
      <c r="D282" s="139" t="s">
        <v>128</v>
      </c>
      <c r="E282" s="140" t="s">
        <v>219</v>
      </c>
      <c r="F282" s="141" t="s">
        <v>220</v>
      </c>
      <c r="G282" s="142" t="s">
        <v>221</v>
      </c>
      <c r="H282" s="143">
        <v>3.2</v>
      </c>
      <c r="I282" s="144"/>
      <c r="J282" s="145">
        <f>ROUND(I282*H282,2)</f>
        <v>0</v>
      </c>
      <c r="K282" s="141" t="s">
        <v>3</v>
      </c>
      <c r="L282" s="34"/>
      <c r="M282" s="146" t="s">
        <v>3</v>
      </c>
      <c r="N282" s="147" t="s">
        <v>43</v>
      </c>
      <c r="O282" s="54"/>
      <c r="P282" s="148">
        <f>O282*H282</f>
        <v>0</v>
      </c>
      <c r="Q282" s="148">
        <v>0</v>
      </c>
      <c r="R282" s="148">
        <f>Q282*H282</f>
        <v>0</v>
      </c>
      <c r="S282" s="148">
        <v>0</v>
      </c>
      <c r="T282" s="149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0" t="s">
        <v>132</v>
      </c>
      <c r="AT282" s="150" t="s">
        <v>128</v>
      </c>
      <c r="AU282" s="150" t="s">
        <v>82</v>
      </c>
      <c r="AY282" s="18" t="s">
        <v>125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8" t="s">
        <v>80</v>
      </c>
      <c r="BK282" s="151">
        <f>ROUND(I282*H282,2)</f>
        <v>0</v>
      </c>
      <c r="BL282" s="18" t="s">
        <v>132</v>
      </c>
      <c r="BM282" s="150" t="s">
        <v>901</v>
      </c>
    </row>
    <row r="283" spans="1:47" s="2" customFormat="1" ht="117">
      <c r="A283" s="33"/>
      <c r="B283" s="34"/>
      <c r="C283" s="33"/>
      <c r="D283" s="167" t="s">
        <v>141</v>
      </c>
      <c r="E283" s="33"/>
      <c r="F283" s="168" t="s">
        <v>902</v>
      </c>
      <c r="G283" s="33"/>
      <c r="H283" s="33"/>
      <c r="I283" s="154"/>
      <c r="J283" s="33"/>
      <c r="K283" s="33"/>
      <c r="L283" s="34"/>
      <c r="M283" s="155"/>
      <c r="N283" s="156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141</v>
      </c>
      <c r="AU283" s="18" t="s">
        <v>82</v>
      </c>
    </row>
    <row r="284" spans="2:51" s="13" customFormat="1" ht="12">
      <c r="B284" s="169"/>
      <c r="D284" s="167" t="s">
        <v>148</v>
      </c>
      <c r="E284" s="176" t="s">
        <v>3</v>
      </c>
      <c r="F284" s="170" t="s">
        <v>903</v>
      </c>
      <c r="H284" s="171">
        <v>0.7</v>
      </c>
      <c r="I284" s="172"/>
      <c r="L284" s="169"/>
      <c r="M284" s="173"/>
      <c r="N284" s="174"/>
      <c r="O284" s="174"/>
      <c r="P284" s="174"/>
      <c r="Q284" s="174"/>
      <c r="R284" s="174"/>
      <c r="S284" s="174"/>
      <c r="T284" s="175"/>
      <c r="AT284" s="176" t="s">
        <v>148</v>
      </c>
      <c r="AU284" s="176" t="s">
        <v>82</v>
      </c>
      <c r="AV284" s="13" t="s">
        <v>82</v>
      </c>
      <c r="AW284" s="13" t="s">
        <v>33</v>
      </c>
      <c r="AX284" s="13" t="s">
        <v>72</v>
      </c>
      <c r="AY284" s="176" t="s">
        <v>125</v>
      </c>
    </row>
    <row r="285" spans="2:51" s="13" customFormat="1" ht="12">
      <c r="B285" s="169"/>
      <c r="D285" s="167" t="s">
        <v>148</v>
      </c>
      <c r="E285" s="176" t="s">
        <v>3</v>
      </c>
      <c r="F285" s="170" t="s">
        <v>904</v>
      </c>
      <c r="H285" s="171">
        <v>2.5</v>
      </c>
      <c r="I285" s="172"/>
      <c r="L285" s="169"/>
      <c r="M285" s="173"/>
      <c r="N285" s="174"/>
      <c r="O285" s="174"/>
      <c r="P285" s="174"/>
      <c r="Q285" s="174"/>
      <c r="R285" s="174"/>
      <c r="S285" s="174"/>
      <c r="T285" s="175"/>
      <c r="AT285" s="176" t="s">
        <v>148</v>
      </c>
      <c r="AU285" s="176" t="s">
        <v>82</v>
      </c>
      <c r="AV285" s="13" t="s">
        <v>82</v>
      </c>
      <c r="AW285" s="13" t="s">
        <v>33</v>
      </c>
      <c r="AX285" s="13" t="s">
        <v>72</v>
      </c>
      <c r="AY285" s="176" t="s">
        <v>125</v>
      </c>
    </row>
    <row r="286" spans="2:51" s="14" customFormat="1" ht="12">
      <c r="B286" s="177"/>
      <c r="D286" s="167" t="s">
        <v>148</v>
      </c>
      <c r="E286" s="178" t="s">
        <v>3</v>
      </c>
      <c r="F286" s="179" t="s">
        <v>238</v>
      </c>
      <c r="H286" s="180">
        <v>3.2</v>
      </c>
      <c r="I286" s="181"/>
      <c r="L286" s="177"/>
      <c r="M286" s="182"/>
      <c r="N286" s="183"/>
      <c r="O286" s="183"/>
      <c r="P286" s="183"/>
      <c r="Q286" s="183"/>
      <c r="R286" s="183"/>
      <c r="S286" s="183"/>
      <c r="T286" s="184"/>
      <c r="AT286" s="178" t="s">
        <v>148</v>
      </c>
      <c r="AU286" s="178" t="s">
        <v>82</v>
      </c>
      <c r="AV286" s="14" t="s">
        <v>132</v>
      </c>
      <c r="AW286" s="14" t="s">
        <v>33</v>
      </c>
      <c r="AX286" s="14" t="s">
        <v>80</v>
      </c>
      <c r="AY286" s="178" t="s">
        <v>125</v>
      </c>
    </row>
    <row r="287" spans="1:65" s="2" customFormat="1" ht="16.5" customHeight="1">
      <c r="A287" s="33"/>
      <c r="B287" s="138"/>
      <c r="C287" s="157" t="s">
        <v>905</v>
      </c>
      <c r="D287" s="157" t="s">
        <v>136</v>
      </c>
      <c r="E287" s="158" t="s">
        <v>225</v>
      </c>
      <c r="F287" s="159" t="s">
        <v>354</v>
      </c>
      <c r="G287" s="160" t="s">
        <v>221</v>
      </c>
      <c r="H287" s="161">
        <v>3.2</v>
      </c>
      <c r="I287" s="162"/>
      <c r="J287" s="163">
        <f>ROUND(I287*H287,2)</f>
        <v>0</v>
      </c>
      <c r="K287" s="159" t="s">
        <v>3</v>
      </c>
      <c r="L287" s="164"/>
      <c r="M287" s="165" t="s">
        <v>3</v>
      </c>
      <c r="N287" s="166" t="s">
        <v>43</v>
      </c>
      <c r="O287" s="54"/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139</v>
      </c>
      <c r="AT287" s="150" t="s">
        <v>136</v>
      </c>
      <c r="AU287" s="150" t="s">
        <v>82</v>
      </c>
      <c r="AY287" s="18" t="s">
        <v>125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80</v>
      </c>
      <c r="BK287" s="151">
        <f>ROUND(I287*H287,2)</f>
        <v>0</v>
      </c>
      <c r="BL287" s="18" t="s">
        <v>132</v>
      </c>
      <c r="BM287" s="150" t="s">
        <v>906</v>
      </c>
    </row>
    <row r="288" spans="1:47" s="2" customFormat="1" ht="68.25">
      <c r="A288" s="33"/>
      <c r="B288" s="34"/>
      <c r="C288" s="33"/>
      <c r="D288" s="167" t="s">
        <v>141</v>
      </c>
      <c r="E288" s="33"/>
      <c r="F288" s="168" t="s">
        <v>487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141</v>
      </c>
      <c r="AU288" s="18" t="s">
        <v>82</v>
      </c>
    </row>
    <row r="289" spans="1:65" s="2" customFormat="1" ht="16.5" customHeight="1">
      <c r="A289" s="33"/>
      <c r="B289" s="138"/>
      <c r="C289" s="139" t="s">
        <v>907</v>
      </c>
      <c r="D289" s="139" t="s">
        <v>128</v>
      </c>
      <c r="E289" s="140" t="s">
        <v>347</v>
      </c>
      <c r="F289" s="141" t="s">
        <v>908</v>
      </c>
      <c r="G289" s="142" t="s">
        <v>221</v>
      </c>
      <c r="H289" s="143">
        <v>1.8</v>
      </c>
      <c r="I289" s="144"/>
      <c r="J289" s="145">
        <f>ROUND(I289*H289,2)</f>
        <v>0</v>
      </c>
      <c r="K289" s="141" t="s">
        <v>3</v>
      </c>
      <c r="L289" s="34"/>
      <c r="M289" s="146" t="s">
        <v>3</v>
      </c>
      <c r="N289" s="147" t="s">
        <v>43</v>
      </c>
      <c r="O289" s="54"/>
      <c r="P289" s="148">
        <f>O289*H289</f>
        <v>0</v>
      </c>
      <c r="Q289" s="148">
        <v>0</v>
      </c>
      <c r="R289" s="148">
        <f>Q289*H289</f>
        <v>0</v>
      </c>
      <c r="S289" s="148">
        <v>0</v>
      </c>
      <c r="T289" s="149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0" t="s">
        <v>132</v>
      </c>
      <c r="AT289" s="150" t="s">
        <v>128</v>
      </c>
      <c r="AU289" s="150" t="s">
        <v>82</v>
      </c>
      <c r="AY289" s="18" t="s">
        <v>125</v>
      </c>
      <c r="BE289" s="151">
        <f>IF(N289="základní",J289,0)</f>
        <v>0</v>
      </c>
      <c r="BF289" s="151">
        <f>IF(N289="snížená",J289,0)</f>
        <v>0</v>
      </c>
      <c r="BG289" s="151">
        <f>IF(N289="zákl. přenesená",J289,0)</f>
        <v>0</v>
      </c>
      <c r="BH289" s="151">
        <f>IF(N289="sníž. přenesená",J289,0)</f>
        <v>0</v>
      </c>
      <c r="BI289" s="151">
        <f>IF(N289="nulová",J289,0)</f>
        <v>0</v>
      </c>
      <c r="BJ289" s="18" t="s">
        <v>80</v>
      </c>
      <c r="BK289" s="151">
        <f>ROUND(I289*H289,2)</f>
        <v>0</v>
      </c>
      <c r="BL289" s="18" t="s">
        <v>132</v>
      </c>
      <c r="BM289" s="150" t="s">
        <v>909</v>
      </c>
    </row>
    <row r="290" spans="1:47" s="2" customFormat="1" ht="117">
      <c r="A290" s="33"/>
      <c r="B290" s="34"/>
      <c r="C290" s="33"/>
      <c r="D290" s="167" t="s">
        <v>141</v>
      </c>
      <c r="E290" s="33"/>
      <c r="F290" s="168" t="s">
        <v>910</v>
      </c>
      <c r="G290" s="33"/>
      <c r="H290" s="33"/>
      <c r="I290" s="154"/>
      <c r="J290" s="33"/>
      <c r="K290" s="33"/>
      <c r="L290" s="34"/>
      <c r="M290" s="155"/>
      <c r="N290" s="156"/>
      <c r="O290" s="54"/>
      <c r="P290" s="54"/>
      <c r="Q290" s="54"/>
      <c r="R290" s="54"/>
      <c r="S290" s="54"/>
      <c r="T290" s="55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141</v>
      </c>
      <c r="AU290" s="18" t="s">
        <v>82</v>
      </c>
    </row>
    <row r="291" spans="2:51" s="13" customFormat="1" ht="12">
      <c r="B291" s="169"/>
      <c r="D291" s="167" t="s">
        <v>148</v>
      </c>
      <c r="E291" s="176" t="s">
        <v>3</v>
      </c>
      <c r="F291" s="170" t="s">
        <v>911</v>
      </c>
      <c r="H291" s="171">
        <v>0.8</v>
      </c>
      <c r="I291" s="172"/>
      <c r="L291" s="169"/>
      <c r="M291" s="173"/>
      <c r="N291" s="174"/>
      <c r="O291" s="174"/>
      <c r="P291" s="174"/>
      <c r="Q291" s="174"/>
      <c r="R291" s="174"/>
      <c r="S291" s="174"/>
      <c r="T291" s="175"/>
      <c r="AT291" s="176" t="s">
        <v>148</v>
      </c>
      <c r="AU291" s="176" t="s">
        <v>82</v>
      </c>
      <c r="AV291" s="13" t="s">
        <v>82</v>
      </c>
      <c r="AW291" s="13" t="s">
        <v>33</v>
      </c>
      <c r="AX291" s="13" t="s">
        <v>72</v>
      </c>
      <c r="AY291" s="176" t="s">
        <v>125</v>
      </c>
    </row>
    <row r="292" spans="2:51" s="13" customFormat="1" ht="12">
      <c r="B292" s="169"/>
      <c r="D292" s="167" t="s">
        <v>148</v>
      </c>
      <c r="E292" s="176" t="s">
        <v>3</v>
      </c>
      <c r="F292" s="170" t="s">
        <v>912</v>
      </c>
      <c r="H292" s="171">
        <v>0.25</v>
      </c>
      <c r="I292" s="172"/>
      <c r="L292" s="169"/>
      <c r="M292" s="173"/>
      <c r="N292" s="174"/>
      <c r="O292" s="174"/>
      <c r="P292" s="174"/>
      <c r="Q292" s="174"/>
      <c r="R292" s="174"/>
      <c r="S292" s="174"/>
      <c r="T292" s="175"/>
      <c r="AT292" s="176" t="s">
        <v>148</v>
      </c>
      <c r="AU292" s="176" t="s">
        <v>82</v>
      </c>
      <c r="AV292" s="13" t="s">
        <v>82</v>
      </c>
      <c r="AW292" s="13" t="s">
        <v>33</v>
      </c>
      <c r="AX292" s="13" t="s">
        <v>72</v>
      </c>
      <c r="AY292" s="176" t="s">
        <v>125</v>
      </c>
    </row>
    <row r="293" spans="2:51" s="13" customFormat="1" ht="12">
      <c r="B293" s="169"/>
      <c r="D293" s="167" t="s">
        <v>148</v>
      </c>
      <c r="E293" s="176" t="s">
        <v>3</v>
      </c>
      <c r="F293" s="170" t="s">
        <v>913</v>
      </c>
      <c r="H293" s="171">
        <v>0.75</v>
      </c>
      <c r="I293" s="172"/>
      <c r="L293" s="169"/>
      <c r="M293" s="173"/>
      <c r="N293" s="174"/>
      <c r="O293" s="174"/>
      <c r="P293" s="174"/>
      <c r="Q293" s="174"/>
      <c r="R293" s="174"/>
      <c r="S293" s="174"/>
      <c r="T293" s="175"/>
      <c r="AT293" s="176" t="s">
        <v>148</v>
      </c>
      <c r="AU293" s="176" t="s">
        <v>82</v>
      </c>
      <c r="AV293" s="13" t="s">
        <v>82</v>
      </c>
      <c r="AW293" s="13" t="s">
        <v>33</v>
      </c>
      <c r="AX293" s="13" t="s">
        <v>72</v>
      </c>
      <c r="AY293" s="176" t="s">
        <v>125</v>
      </c>
    </row>
    <row r="294" spans="2:51" s="14" customFormat="1" ht="12">
      <c r="B294" s="177"/>
      <c r="D294" s="167" t="s">
        <v>148</v>
      </c>
      <c r="E294" s="178" t="s">
        <v>3</v>
      </c>
      <c r="F294" s="179" t="s">
        <v>238</v>
      </c>
      <c r="H294" s="180">
        <v>1.8</v>
      </c>
      <c r="I294" s="181"/>
      <c r="L294" s="177"/>
      <c r="M294" s="182"/>
      <c r="N294" s="183"/>
      <c r="O294" s="183"/>
      <c r="P294" s="183"/>
      <c r="Q294" s="183"/>
      <c r="R294" s="183"/>
      <c r="S294" s="183"/>
      <c r="T294" s="184"/>
      <c r="AT294" s="178" t="s">
        <v>148</v>
      </c>
      <c r="AU294" s="178" t="s">
        <v>82</v>
      </c>
      <c r="AV294" s="14" t="s">
        <v>132</v>
      </c>
      <c r="AW294" s="14" t="s">
        <v>33</v>
      </c>
      <c r="AX294" s="14" t="s">
        <v>80</v>
      </c>
      <c r="AY294" s="178" t="s">
        <v>125</v>
      </c>
    </row>
    <row r="295" spans="1:65" s="2" customFormat="1" ht="16.5" customHeight="1">
      <c r="A295" s="33"/>
      <c r="B295" s="138"/>
      <c r="C295" s="157" t="s">
        <v>914</v>
      </c>
      <c r="D295" s="157" t="s">
        <v>136</v>
      </c>
      <c r="E295" s="158" t="s">
        <v>484</v>
      </c>
      <c r="F295" s="159" t="s">
        <v>354</v>
      </c>
      <c r="G295" s="160" t="s">
        <v>221</v>
      </c>
      <c r="H295" s="161">
        <v>1.8</v>
      </c>
      <c r="I295" s="162"/>
      <c r="J295" s="163">
        <f>ROUND(I295*H295,2)</f>
        <v>0</v>
      </c>
      <c r="K295" s="159" t="s">
        <v>3</v>
      </c>
      <c r="L295" s="164"/>
      <c r="M295" s="165" t="s">
        <v>3</v>
      </c>
      <c r="N295" s="166" t="s">
        <v>43</v>
      </c>
      <c r="O295" s="54"/>
      <c r="P295" s="148">
        <f>O295*H295</f>
        <v>0</v>
      </c>
      <c r="Q295" s="148">
        <v>0</v>
      </c>
      <c r="R295" s="148">
        <f>Q295*H295</f>
        <v>0</v>
      </c>
      <c r="S295" s="148">
        <v>0</v>
      </c>
      <c r="T295" s="149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0" t="s">
        <v>139</v>
      </c>
      <c r="AT295" s="150" t="s">
        <v>136</v>
      </c>
      <c r="AU295" s="150" t="s">
        <v>82</v>
      </c>
      <c r="AY295" s="18" t="s">
        <v>125</v>
      </c>
      <c r="BE295" s="151">
        <f>IF(N295="základní",J295,0)</f>
        <v>0</v>
      </c>
      <c r="BF295" s="151">
        <f>IF(N295="snížená",J295,0)</f>
        <v>0</v>
      </c>
      <c r="BG295" s="151">
        <f>IF(N295="zákl. přenesená",J295,0)</f>
        <v>0</v>
      </c>
      <c r="BH295" s="151">
        <f>IF(N295="sníž. přenesená",J295,0)</f>
        <v>0</v>
      </c>
      <c r="BI295" s="151">
        <f>IF(N295="nulová",J295,0)</f>
        <v>0</v>
      </c>
      <c r="BJ295" s="18" t="s">
        <v>80</v>
      </c>
      <c r="BK295" s="151">
        <f>ROUND(I295*H295,2)</f>
        <v>0</v>
      </c>
      <c r="BL295" s="18" t="s">
        <v>132</v>
      </c>
      <c r="BM295" s="150" t="s">
        <v>915</v>
      </c>
    </row>
    <row r="296" spans="1:47" s="2" customFormat="1" ht="68.25">
      <c r="A296" s="33"/>
      <c r="B296" s="34"/>
      <c r="C296" s="33"/>
      <c r="D296" s="167" t="s">
        <v>141</v>
      </c>
      <c r="E296" s="33"/>
      <c r="F296" s="168" t="s">
        <v>487</v>
      </c>
      <c r="G296" s="33"/>
      <c r="H296" s="33"/>
      <c r="I296" s="154"/>
      <c r="J296" s="33"/>
      <c r="K296" s="33"/>
      <c r="L296" s="34"/>
      <c r="M296" s="155"/>
      <c r="N296" s="156"/>
      <c r="O296" s="54"/>
      <c r="P296" s="54"/>
      <c r="Q296" s="54"/>
      <c r="R296" s="54"/>
      <c r="S296" s="54"/>
      <c r="T296" s="55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141</v>
      </c>
      <c r="AU296" s="18" t="s">
        <v>82</v>
      </c>
    </row>
    <row r="297" spans="1:65" s="2" customFormat="1" ht="24.2" customHeight="1">
      <c r="A297" s="33"/>
      <c r="B297" s="138"/>
      <c r="C297" s="139" t="s">
        <v>916</v>
      </c>
      <c r="D297" s="139" t="s">
        <v>128</v>
      </c>
      <c r="E297" s="140" t="s">
        <v>498</v>
      </c>
      <c r="F297" s="141" t="s">
        <v>499</v>
      </c>
      <c r="G297" s="142" t="s">
        <v>221</v>
      </c>
      <c r="H297" s="143">
        <v>2.5</v>
      </c>
      <c r="I297" s="144"/>
      <c r="J297" s="145">
        <f>ROUND(I297*H297,2)</f>
        <v>0</v>
      </c>
      <c r="K297" s="141" t="s">
        <v>968</v>
      </c>
      <c r="L297" s="34"/>
      <c r="M297" s="146" t="s">
        <v>3</v>
      </c>
      <c r="N297" s="147" t="s">
        <v>43</v>
      </c>
      <c r="O297" s="54"/>
      <c r="P297" s="148">
        <f>O297*H297</f>
        <v>0</v>
      </c>
      <c r="Q297" s="148">
        <v>0</v>
      </c>
      <c r="R297" s="148">
        <f>Q297*H297</f>
        <v>0</v>
      </c>
      <c r="S297" s="148">
        <v>0</v>
      </c>
      <c r="T297" s="149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0" t="s">
        <v>157</v>
      </c>
      <c r="AT297" s="150" t="s">
        <v>128</v>
      </c>
      <c r="AU297" s="150" t="s">
        <v>82</v>
      </c>
      <c r="AY297" s="18" t="s">
        <v>125</v>
      </c>
      <c r="BE297" s="151">
        <f>IF(N297="základní",J297,0)</f>
        <v>0</v>
      </c>
      <c r="BF297" s="151">
        <f>IF(N297="snížená",J297,0)</f>
        <v>0</v>
      </c>
      <c r="BG297" s="151">
        <f>IF(N297="zákl. přenesená",J297,0)</f>
        <v>0</v>
      </c>
      <c r="BH297" s="151">
        <f>IF(N297="sníž. přenesená",J297,0)</f>
        <v>0</v>
      </c>
      <c r="BI297" s="151">
        <f>IF(N297="nulová",J297,0)</f>
        <v>0</v>
      </c>
      <c r="BJ297" s="18" t="s">
        <v>80</v>
      </c>
      <c r="BK297" s="151">
        <f>ROUND(I297*H297,2)</f>
        <v>0</v>
      </c>
      <c r="BL297" s="18" t="s">
        <v>157</v>
      </c>
      <c r="BM297" s="150" t="s">
        <v>917</v>
      </c>
    </row>
    <row r="298" spans="1:47" s="2" customFormat="1" ht="12">
      <c r="A298" s="33"/>
      <c r="B298" s="34"/>
      <c r="C298" s="33"/>
      <c r="D298" s="152" t="s">
        <v>134</v>
      </c>
      <c r="E298" s="33"/>
      <c r="F298" s="153" t="s">
        <v>501</v>
      </c>
      <c r="G298" s="33"/>
      <c r="H298" s="33"/>
      <c r="I298" s="154"/>
      <c r="J298" s="33"/>
      <c r="K298" s="33"/>
      <c r="L298" s="34"/>
      <c r="M298" s="155"/>
      <c r="N298" s="156"/>
      <c r="O298" s="54"/>
      <c r="P298" s="54"/>
      <c r="Q298" s="54"/>
      <c r="R298" s="54"/>
      <c r="S298" s="54"/>
      <c r="T298" s="55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8" t="s">
        <v>134</v>
      </c>
      <c r="AU298" s="18" t="s">
        <v>82</v>
      </c>
    </row>
    <row r="299" spans="1:47" s="2" customFormat="1" ht="48.75">
      <c r="A299" s="33"/>
      <c r="B299" s="34"/>
      <c r="C299" s="33"/>
      <c r="D299" s="167" t="s">
        <v>141</v>
      </c>
      <c r="E299" s="33"/>
      <c r="F299" s="168" t="s">
        <v>918</v>
      </c>
      <c r="G299" s="33"/>
      <c r="H299" s="33"/>
      <c r="I299" s="154"/>
      <c r="J299" s="33"/>
      <c r="K299" s="33"/>
      <c r="L299" s="34"/>
      <c r="M299" s="155"/>
      <c r="N299" s="156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141</v>
      </c>
      <c r="AU299" s="18" t="s">
        <v>82</v>
      </c>
    </row>
    <row r="300" spans="2:51" s="13" customFormat="1" ht="12">
      <c r="B300" s="169"/>
      <c r="D300" s="167" t="s">
        <v>148</v>
      </c>
      <c r="E300" s="176" t="s">
        <v>3</v>
      </c>
      <c r="F300" s="170" t="s">
        <v>919</v>
      </c>
      <c r="H300" s="171">
        <v>1</v>
      </c>
      <c r="I300" s="172"/>
      <c r="L300" s="169"/>
      <c r="M300" s="173"/>
      <c r="N300" s="174"/>
      <c r="O300" s="174"/>
      <c r="P300" s="174"/>
      <c r="Q300" s="174"/>
      <c r="R300" s="174"/>
      <c r="S300" s="174"/>
      <c r="T300" s="175"/>
      <c r="AT300" s="176" t="s">
        <v>148</v>
      </c>
      <c r="AU300" s="176" t="s">
        <v>82</v>
      </c>
      <c r="AV300" s="13" t="s">
        <v>82</v>
      </c>
      <c r="AW300" s="13" t="s">
        <v>33</v>
      </c>
      <c r="AX300" s="13" t="s">
        <v>72</v>
      </c>
      <c r="AY300" s="176" t="s">
        <v>125</v>
      </c>
    </row>
    <row r="301" spans="2:51" s="13" customFormat="1" ht="12">
      <c r="B301" s="169"/>
      <c r="D301" s="167" t="s">
        <v>148</v>
      </c>
      <c r="E301" s="176" t="s">
        <v>3</v>
      </c>
      <c r="F301" s="170" t="s">
        <v>920</v>
      </c>
      <c r="H301" s="171">
        <v>1.5</v>
      </c>
      <c r="I301" s="172"/>
      <c r="L301" s="169"/>
      <c r="M301" s="173"/>
      <c r="N301" s="174"/>
      <c r="O301" s="174"/>
      <c r="P301" s="174"/>
      <c r="Q301" s="174"/>
      <c r="R301" s="174"/>
      <c r="S301" s="174"/>
      <c r="T301" s="175"/>
      <c r="AT301" s="176" t="s">
        <v>148</v>
      </c>
      <c r="AU301" s="176" t="s">
        <v>82</v>
      </c>
      <c r="AV301" s="13" t="s">
        <v>82</v>
      </c>
      <c r="AW301" s="13" t="s">
        <v>33</v>
      </c>
      <c r="AX301" s="13" t="s">
        <v>72</v>
      </c>
      <c r="AY301" s="176" t="s">
        <v>125</v>
      </c>
    </row>
    <row r="302" spans="2:51" s="14" customFormat="1" ht="12">
      <c r="B302" s="177"/>
      <c r="D302" s="167" t="s">
        <v>148</v>
      </c>
      <c r="E302" s="178" t="s">
        <v>3</v>
      </c>
      <c r="F302" s="179" t="s">
        <v>238</v>
      </c>
      <c r="H302" s="180">
        <v>2.5</v>
      </c>
      <c r="I302" s="181"/>
      <c r="L302" s="177"/>
      <c r="M302" s="182"/>
      <c r="N302" s="183"/>
      <c r="O302" s="183"/>
      <c r="P302" s="183"/>
      <c r="Q302" s="183"/>
      <c r="R302" s="183"/>
      <c r="S302" s="183"/>
      <c r="T302" s="184"/>
      <c r="AT302" s="178" t="s">
        <v>148</v>
      </c>
      <c r="AU302" s="178" t="s">
        <v>82</v>
      </c>
      <c r="AV302" s="14" t="s">
        <v>132</v>
      </c>
      <c r="AW302" s="14" t="s">
        <v>33</v>
      </c>
      <c r="AX302" s="14" t="s">
        <v>80</v>
      </c>
      <c r="AY302" s="178" t="s">
        <v>125</v>
      </c>
    </row>
    <row r="303" spans="1:65" s="2" customFormat="1" ht="24.2" customHeight="1">
      <c r="A303" s="33"/>
      <c r="B303" s="138"/>
      <c r="C303" s="139" t="s">
        <v>921</v>
      </c>
      <c r="D303" s="139" t="s">
        <v>128</v>
      </c>
      <c r="E303" s="140" t="s">
        <v>230</v>
      </c>
      <c r="F303" s="141" t="s">
        <v>231</v>
      </c>
      <c r="G303" s="142" t="s">
        <v>221</v>
      </c>
      <c r="H303" s="143">
        <v>2.5</v>
      </c>
      <c r="I303" s="144"/>
      <c r="J303" s="145">
        <f>ROUND(I303*H303,2)</f>
        <v>0</v>
      </c>
      <c r="K303" s="141" t="s">
        <v>232</v>
      </c>
      <c r="L303" s="34"/>
      <c r="M303" s="146" t="s">
        <v>3</v>
      </c>
      <c r="N303" s="147" t="s">
        <v>43</v>
      </c>
      <c r="O303" s="54"/>
      <c r="P303" s="148">
        <f>O303*H303</f>
        <v>0</v>
      </c>
      <c r="Q303" s="148">
        <v>0</v>
      </c>
      <c r="R303" s="148">
        <f>Q303*H303</f>
        <v>0</v>
      </c>
      <c r="S303" s="148">
        <v>0.013</v>
      </c>
      <c r="T303" s="149">
        <f>S303*H303</f>
        <v>0.0325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0" t="s">
        <v>157</v>
      </c>
      <c r="AT303" s="150" t="s">
        <v>128</v>
      </c>
      <c r="AU303" s="150" t="s">
        <v>82</v>
      </c>
      <c r="AY303" s="18" t="s">
        <v>125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8" t="s">
        <v>80</v>
      </c>
      <c r="BK303" s="151">
        <f>ROUND(I303*H303,2)</f>
        <v>0</v>
      </c>
      <c r="BL303" s="18" t="s">
        <v>157</v>
      </c>
      <c r="BM303" s="150" t="s">
        <v>922</v>
      </c>
    </row>
    <row r="304" spans="1:47" s="2" customFormat="1" ht="12">
      <c r="A304" s="33"/>
      <c r="B304" s="34"/>
      <c r="C304" s="33"/>
      <c r="D304" s="152" t="s">
        <v>134</v>
      </c>
      <c r="E304" s="33"/>
      <c r="F304" s="153" t="s">
        <v>234</v>
      </c>
      <c r="G304" s="33"/>
      <c r="H304" s="33"/>
      <c r="I304" s="154"/>
      <c r="J304" s="33"/>
      <c r="K304" s="33"/>
      <c r="L304" s="34"/>
      <c r="M304" s="155"/>
      <c r="N304" s="156"/>
      <c r="O304" s="54"/>
      <c r="P304" s="54"/>
      <c r="Q304" s="54"/>
      <c r="R304" s="54"/>
      <c r="S304" s="54"/>
      <c r="T304" s="55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134</v>
      </c>
      <c r="AU304" s="18" t="s">
        <v>82</v>
      </c>
    </row>
    <row r="305" spans="1:47" s="2" customFormat="1" ht="68.25">
      <c r="A305" s="33"/>
      <c r="B305" s="34"/>
      <c r="C305" s="33"/>
      <c r="D305" s="167" t="s">
        <v>141</v>
      </c>
      <c r="E305" s="33"/>
      <c r="F305" s="168" t="s">
        <v>923</v>
      </c>
      <c r="G305" s="33"/>
      <c r="H305" s="33"/>
      <c r="I305" s="154"/>
      <c r="J305" s="33"/>
      <c r="K305" s="33"/>
      <c r="L305" s="34"/>
      <c r="M305" s="155"/>
      <c r="N305" s="156"/>
      <c r="O305" s="54"/>
      <c r="P305" s="54"/>
      <c r="Q305" s="54"/>
      <c r="R305" s="54"/>
      <c r="S305" s="54"/>
      <c r="T305" s="55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141</v>
      </c>
      <c r="AU305" s="18" t="s">
        <v>82</v>
      </c>
    </row>
    <row r="306" spans="2:51" s="13" customFormat="1" ht="12">
      <c r="B306" s="169"/>
      <c r="D306" s="167" t="s">
        <v>148</v>
      </c>
      <c r="E306" s="176" t="s">
        <v>3</v>
      </c>
      <c r="F306" s="170" t="s">
        <v>924</v>
      </c>
      <c r="H306" s="171">
        <v>2.5</v>
      </c>
      <c r="I306" s="172"/>
      <c r="L306" s="169"/>
      <c r="M306" s="173"/>
      <c r="N306" s="174"/>
      <c r="O306" s="174"/>
      <c r="P306" s="174"/>
      <c r="Q306" s="174"/>
      <c r="R306" s="174"/>
      <c r="S306" s="174"/>
      <c r="T306" s="175"/>
      <c r="AT306" s="176" t="s">
        <v>148</v>
      </c>
      <c r="AU306" s="176" t="s">
        <v>82</v>
      </c>
      <c r="AV306" s="13" t="s">
        <v>82</v>
      </c>
      <c r="AW306" s="13" t="s">
        <v>33</v>
      </c>
      <c r="AX306" s="13" t="s">
        <v>72</v>
      </c>
      <c r="AY306" s="176" t="s">
        <v>125</v>
      </c>
    </row>
    <row r="307" spans="2:51" s="14" customFormat="1" ht="12">
      <c r="B307" s="177"/>
      <c r="D307" s="167" t="s">
        <v>148</v>
      </c>
      <c r="E307" s="178" t="s">
        <v>3</v>
      </c>
      <c r="F307" s="179" t="s">
        <v>238</v>
      </c>
      <c r="H307" s="180">
        <v>2.5</v>
      </c>
      <c r="I307" s="181"/>
      <c r="L307" s="177"/>
      <c r="M307" s="189"/>
      <c r="N307" s="190"/>
      <c r="O307" s="190"/>
      <c r="P307" s="190"/>
      <c r="Q307" s="190"/>
      <c r="R307" s="190"/>
      <c r="S307" s="190"/>
      <c r="T307" s="191"/>
      <c r="AT307" s="178" t="s">
        <v>148</v>
      </c>
      <c r="AU307" s="178" t="s">
        <v>82</v>
      </c>
      <c r="AV307" s="14" t="s">
        <v>132</v>
      </c>
      <c r="AW307" s="14" t="s">
        <v>33</v>
      </c>
      <c r="AX307" s="14" t="s">
        <v>80</v>
      </c>
      <c r="AY307" s="178" t="s">
        <v>125</v>
      </c>
    </row>
    <row r="308" spans="1:31" s="2" customFormat="1" ht="6.95" customHeight="1">
      <c r="A308" s="33"/>
      <c r="B308" s="43"/>
      <c r="C308" s="44"/>
      <c r="D308" s="44"/>
      <c r="E308" s="44"/>
      <c r="F308" s="44"/>
      <c r="G308" s="44"/>
      <c r="H308" s="44"/>
      <c r="I308" s="44"/>
      <c r="J308" s="44"/>
      <c r="K308" s="44"/>
      <c r="L308" s="34"/>
      <c r="M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</sheetData>
  <autoFilter ref="C86:K30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113" r:id="rId1" display="https://podminky.urs.cz/item/CS_URS_2021_02/953943112"/>
    <hyperlink ref="F121" r:id="rId2" display="https://podminky.urs.cz/item/CS_URS_2021_02/953943122"/>
    <hyperlink ref="F127" r:id="rId3" display="https://podminky.urs.cz/item/CS_URS_2021_02/953943123"/>
    <hyperlink ref="F132" r:id="rId4" display="https://podminky.urs.cz/item/CS_URS_2021_02/953943124"/>
    <hyperlink ref="F137" r:id="rId5" display="https://podminky.urs.cz/item/CS_URS_2021_02/963051113"/>
    <hyperlink ref="F140" r:id="rId6" display="https://podminky.urs.cz/item/CS_URS_2021_02/977151111"/>
    <hyperlink ref="F146" r:id="rId7" display="https://podminky.urs.cz/item/CS_URS_2021_02/977151113"/>
    <hyperlink ref="F153" r:id="rId8" display="https://podminky.urs.cz/item/CS_URS_2021_02/977151117"/>
    <hyperlink ref="F159" r:id="rId9" display="https://podminky.urs.cz/item/CS_URS_2021_02/977151118"/>
    <hyperlink ref="F163" r:id="rId10" display="https://podminky.urs.cz/item/CS_URS_2021_02/977211111"/>
    <hyperlink ref="F166" r:id="rId11" display="https://podminky.urs.cz/item/CS_URS_2021_02/977211115"/>
    <hyperlink ref="F169" r:id="rId12" display="https://podminky.urs.cz/item/CS_URS_2021_02/977212112"/>
    <hyperlink ref="F173" r:id="rId13" display="https://podminky.urs.cz/item/CS_URS_2021_02/997321211"/>
    <hyperlink ref="F175" r:id="rId14" display="https://podminky.urs.cz/item/CS_URS_2021_02/997321219"/>
    <hyperlink ref="F178" r:id="rId15" display="https://podminky.urs.cz/item/CS_URS_2021_02/997321511"/>
    <hyperlink ref="F180" r:id="rId16" display="https://podminky.urs.cz/item/CS_URS_2021_02/997321519"/>
    <hyperlink ref="F184" r:id="rId17" display="https://podminky.urs.cz/item/CS_URS_2021_02/998322011"/>
    <hyperlink ref="F188" r:id="rId18" display="https://podminky.urs.cz/item/CS_URS_2021_02/722211128"/>
    <hyperlink ref="F190" r:id="rId19" display="https://podminky.urs.cz/item/CS_URS_2021_02/722211818"/>
    <hyperlink ref="F194" r:id="rId20" display="https://podminky.urs.cz/item/CS_URS_2021_02/722211828"/>
    <hyperlink ref="F196" r:id="rId21" display="https://podminky.urs.cz/item/CS_URS_2021_02/722212128"/>
    <hyperlink ref="F198" r:id="rId22" display="https://podminky.urs.cz/item/CS_URS_2021_02/722219108"/>
    <hyperlink ref="F214" r:id="rId23" display="https://podminky.urs.cz/item/CS_URS_2021_02/767161123"/>
    <hyperlink ref="F228" r:id="rId24" display="https://podminky.urs.cz/item/CS_URS_2021_02/767161823"/>
    <hyperlink ref="F231" r:id="rId25" display="https://podminky.urs.cz/item/CS_URS_2021_02/767163111"/>
    <hyperlink ref="F241" r:id="rId26" display="https://podminky.urs.cz/item/CS_URS_2021_02/767834111"/>
    <hyperlink ref="F244" r:id="rId27" display="https://podminky.urs.cz/item/CS_URS_2021_02/767861011"/>
    <hyperlink ref="F264" r:id="rId28" display="https://podminky.urs.cz/item/CS_URS_2021_02/767995111"/>
    <hyperlink ref="F271" r:id="rId29" display="https://podminky.urs.cz/item/CS_URS_2021_02/767996701"/>
    <hyperlink ref="F280" r:id="rId30" display="https://podminky.urs.cz/item/CS_URS_2021_02/998767105"/>
    <hyperlink ref="F298" r:id="rId31" display="https://podminky.urs.cz/item/CS_URS_2021_02/789121152"/>
    <hyperlink ref="F304" r:id="rId32" display="https://podminky.urs.cz/item/CS_URS_2021_01/789224532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34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3"/>
  <sheetViews>
    <sheetView showGridLines="0" workbookViewId="0" topLeftCell="A98">
      <selection activeCell="F112" sqref="F1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2" t="s">
        <v>6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8" t="s">
        <v>94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247" t="str">
        <f>'Rekapitulace stavby'!K6</f>
        <v>VD Josefův Důl, rekonstrukce rychlouzávěrových tabulí</v>
      </c>
      <c r="F7" s="248"/>
      <c r="G7" s="248"/>
      <c r="H7" s="248"/>
      <c r="L7" s="21"/>
    </row>
    <row r="8" spans="1:31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6" t="s">
        <v>925</v>
      </c>
      <c r="F9" s="246"/>
      <c r="G9" s="246"/>
      <c r="H9" s="246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>
        <f>'Rekapitulace stavby'!AN8</f>
        <v>44704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9" t="str">
        <f>'Rekapitulace stavby'!E14</f>
        <v>Vyplň údaj</v>
      </c>
      <c r="F18" s="241"/>
      <c r="G18" s="241"/>
      <c r="H18" s="241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98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45" t="s">
        <v>3</v>
      </c>
      <c r="F27" s="245"/>
      <c r="G27" s="245"/>
      <c r="H27" s="245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ROUND((SUM(BE85:BE112)),2)</f>
        <v>0</v>
      </c>
      <c r="G33" s="33"/>
      <c r="H33" s="33"/>
      <c r="I33" s="97">
        <v>0.21</v>
      </c>
      <c r="J33" s="96">
        <f>ROUND(((SUM(BE85:BE112))*I33),2)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ROUND((SUM(BF85:BF112)),2)</f>
        <v>0</v>
      </c>
      <c r="G34" s="33"/>
      <c r="H34" s="33"/>
      <c r="I34" s="97">
        <v>0.15</v>
      </c>
      <c r="J34" s="96">
        <f>ROUND(((SUM(BF85:BF112))*I34),2)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ROUND((SUM(BG85:BG112)),2)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6">
        <f>ROUND((SUM(BH85:BH112)),2)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6">
        <f>ROUND((SUM(BI85:BI112)),2)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 hidden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 hidden="1">
      <c r="A45" s="33"/>
      <c r="B45" s="34"/>
      <c r="C45" s="22" t="s">
        <v>99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 hidden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hidden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hidden="1">
      <c r="A48" s="33"/>
      <c r="B48" s="34"/>
      <c r="C48" s="33"/>
      <c r="D48" s="33"/>
      <c r="E48" s="247" t="str">
        <f>E7</f>
        <v>VD Josefův Důl, rekonstrukce rychlouzávěrových tabulí</v>
      </c>
      <c r="F48" s="248"/>
      <c r="G48" s="248"/>
      <c r="H48" s="248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 hidden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 hidden="1">
      <c r="A50" s="33"/>
      <c r="B50" s="34"/>
      <c r="C50" s="33"/>
      <c r="D50" s="33"/>
      <c r="E50" s="226" t="str">
        <f>E9</f>
        <v>VRN_JD - Vedlejší rozpočtové náklady</v>
      </c>
      <c r="F50" s="246"/>
      <c r="G50" s="246"/>
      <c r="H50" s="246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 hidden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 hidden="1">
      <c r="A52" s="33"/>
      <c r="B52" s="34"/>
      <c r="C52" s="28" t="s">
        <v>22</v>
      </c>
      <c r="D52" s="33"/>
      <c r="E52" s="33"/>
      <c r="F52" s="26" t="str">
        <f>F12</f>
        <v>VD Josefův Důl</v>
      </c>
      <c r="G52" s="33"/>
      <c r="H52" s="33"/>
      <c r="I52" s="28" t="s">
        <v>24</v>
      </c>
      <c r="J52" s="51">
        <f>IF(J12="","",J12)</f>
        <v>44704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 hidden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 hidden="1">
      <c r="A54" s="33"/>
      <c r="B54" s="34"/>
      <c r="C54" s="28" t="s">
        <v>25</v>
      </c>
      <c r="D54" s="33"/>
      <c r="E54" s="33"/>
      <c r="F54" s="26" t="str">
        <f>E15</f>
        <v>Povodí Labe, státní podnik</v>
      </c>
      <c r="G54" s="33"/>
      <c r="H54" s="33"/>
      <c r="I54" s="28" t="s">
        <v>31</v>
      </c>
      <c r="J54" s="31" t="str">
        <f>E21</f>
        <v>PS PROFI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 hidden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MD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 hidden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 hidden="1">
      <c r="A57" s="33"/>
      <c r="B57" s="34"/>
      <c r="C57" s="104" t="s">
        <v>100</v>
      </c>
      <c r="D57" s="98"/>
      <c r="E57" s="98"/>
      <c r="F57" s="98"/>
      <c r="G57" s="98"/>
      <c r="H57" s="98"/>
      <c r="I57" s="98"/>
      <c r="J57" s="105" t="s">
        <v>101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 hidden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 hidden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102</v>
      </c>
    </row>
    <row r="60" spans="2:12" s="9" customFormat="1" ht="24.95" customHeight="1" hidden="1">
      <c r="B60" s="107"/>
      <c r="D60" s="108" t="s">
        <v>108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 hidden="1">
      <c r="B61" s="111"/>
      <c r="D61" s="112" t="s">
        <v>926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 hidden="1">
      <c r="B62" s="111"/>
      <c r="D62" s="112" t="s">
        <v>927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2:12" s="10" customFormat="1" ht="19.9" customHeight="1" hidden="1">
      <c r="B63" s="111"/>
      <c r="D63" s="112" t="s">
        <v>109</v>
      </c>
      <c r="E63" s="113"/>
      <c r="F63" s="113"/>
      <c r="G63" s="113"/>
      <c r="H63" s="113"/>
      <c r="I63" s="113"/>
      <c r="J63" s="114">
        <f>J95</f>
        <v>0</v>
      </c>
      <c r="L63" s="111"/>
    </row>
    <row r="64" spans="2:12" s="10" customFormat="1" ht="19.9" customHeight="1" hidden="1">
      <c r="B64" s="111"/>
      <c r="D64" s="112" t="s">
        <v>928</v>
      </c>
      <c r="E64" s="113"/>
      <c r="F64" s="113"/>
      <c r="G64" s="113"/>
      <c r="H64" s="113"/>
      <c r="I64" s="113"/>
      <c r="J64" s="114">
        <f>J102</f>
        <v>0</v>
      </c>
      <c r="L64" s="111"/>
    </row>
    <row r="65" spans="2:12" s="10" customFormat="1" ht="19.9" customHeight="1" hidden="1">
      <c r="B65" s="111"/>
      <c r="D65" s="112" t="s">
        <v>929</v>
      </c>
      <c r="E65" s="113"/>
      <c r="F65" s="113"/>
      <c r="G65" s="113"/>
      <c r="H65" s="113"/>
      <c r="I65" s="113"/>
      <c r="J65" s="114">
        <f>J106</f>
        <v>0</v>
      </c>
      <c r="L65" s="111"/>
    </row>
    <row r="66" spans="1:31" s="2" customFormat="1" ht="21.75" customHeight="1" hidden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 hidden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ht="12" hidden="1"/>
    <row r="69" ht="12" hidden="1"/>
    <row r="70" ht="12" hidden="1"/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110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247" t="str">
        <f>E7</f>
        <v>VD Josefův Důl, rekonstrukce rychlouzávěrových tabulí</v>
      </c>
      <c r="F75" s="248"/>
      <c r="G75" s="248"/>
      <c r="H75" s="24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96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26" t="str">
        <f>E9</f>
        <v>VRN_JD - Vedlejší rozpočtové náklady</v>
      </c>
      <c r="F77" s="246"/>
      <c r="G77" s="246"/>
      <c r="H77" s="246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VD Josefův Důl</v>
      </c>
      <c r="G79" s="33"/>
      <c r="H79" s="33"/>
      <c r="I79" s="28" t="s">
        <v>24</v>
      </c>
      <c r="J79" s="51">
        <f>IF(J12="","",J12)</f>
        <v>44704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25</v>
      </c>
      <c r="D81" s="33"/>
      <c r="E81" s="33"/>
      <c r="F81" s="26" t="str">
        <f>E15</f>
        <v>Povodí Labe, státní podnik</v>
      </c>
      <c r="G81" s="33"/>
      <c r="H81" s="33"/>
      <c r="I81" s="28" t="s">
        <v>31</v>
      </c>
      <c r="J81" s="31" t="str">
        <f>E21</f>
        <v>PS PROFI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29</v>
      </c>
      <c r="D82" s="33"/>
      <c r="E82" s="33"/>
      <c r="F82" s="26" t="str">
        <f>IF(E18="","",E18)</f>
        <v>Vyplň údaj</v>
      </c>
      <c r="G82" s="33"/>
      <c r="H82" s="33"/>
      <c r="I82" s="28" t="s">
        <v>34</v>
      </c>
      <c r="J82" s="31" t="str">
        <f>E24</f>
        <v>MD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111</v>
      </c>
      <c r="D84" s="118" t="s">
        <v>57</v>
      </c>
      <c r="E84" s="118" t="s">
        <v>53</v>
      </c>
      <c r="F84" s="118" t="s">
        <v>54</v>
      </c>
      <c r="G84" s="118" t="s">
        <v>112</v>
      </c>
      <c r="H84" s="118" t="s">
        <v>113</v>
      </c>
      <c r="I84" s="118" t="s">
        <v>114</v>
      </c>
      <c r="J84" s="118" t="s">
        <v>101</v>
      </c>
      <c r="K84" s="119" t="s">
        <v>115</v>
      </c>
      <c r="L84" s="120"/>
      <c r="M84" s="58" t="s">
        <v>3</v>
      </c>
      <c r="N84" s="59" t="s">
        <v>42</v>
      </c>
      <c r="O84" s="59" t="s">
        <v>116</v>
      </c>
      <c r="P84" s="59" t="s">
        <v>117</v>
      </c>
      <c r="Q84" s="59" t="s">
        <v>118</v>
      </c>
      <c r="R84" s="59" t="s">
        <v>119</v>
      </c>
      <c r="S84" s="59" t="s">
        <v>120</v>
      </c>
      <c r="T84" s="60" t="s">
        <v>121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122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0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71</v>
      </c>
      <c r="AU85" s="18" t="s">
        <v>102</v>
      </c>
      <c r="BK85" s="124">
        <f>BK86</f>
        <v>0</v>
      </c>
    </row>
    <row r="86" spans="2:63" s="12" customFormat="1" ht="25.9" customHeight="1">
      <c r="B86" s="125"/>
      <c r="D86" s="126" t="s">
        <v>71</v>
      </c>
      <c r="E86" s="127" t="s">
        <v>239</v>
      </c>
      <c r="F86" s="127" t="s">
        <v>93</v>
      </c>
      <c r="I86" s="128"/>
      <c r="J86" s="129">
        <f>BK86</f>
        <v>0</v>
      </c>
      <c r="L86" s="125"/>
      <c r="M86" s="130"/>
      <c r="N86" s="131"/>
      <c r="O86" s="131"/>
      <c r="P86" s="132">
        <f>P87+P91+P95+P102+P106</f>
        <v>0</v>
      </c>
      <c r="Q86" s="131"/>
      <c r="R86" s="132">
        <f>R87+R91+R95+R102+R106</f>
        <v>0</v>
      </c>
      <c r="S86" s="131"/>
      <c r="T86" s="133">
        <f>T87+T91+T95+T102+T106</f>
        <v>0</v>
      </c>
      <c r="AR86" s="126" t="s">
        <v>160</v>
      </c>
      <c r="AT86" s="134" t="s">
        <v>71</v>
      </c>
      <c r="AU86" s="134" t="s">
        <v>72</v>
      </c>
      <c r="AY86" s="126" t="s">
        <v>125</v>
      </c>
      <c r="BK86" s="135">
        <f>BK87+BK91+BK95+BK102+BK106</f>
        <v>0</v>
      </c>
    </row>
    <row r="87" spans="2:63" s="12" customFormat="1" ht="22.9" customHeight="1">
      <c r="B87" s="125"/>
      <c r="D87" s="126" t="s">
        <v>71</v>
      </c>
      <c r="E87" s="136" t="s">
        <v>930</v>
      </c>
      <c r="F87" s="136" t="s">
        <v>931</v>
      </c>
      <c r="I87" s="128"/>
      <c r="J87" s="137">
        <f>BK87</f>
        <v>0</v>
      </c>
      <c r="L87" s="125"/>
      <c r="M87" s="130"/>
      <c r="N87" s="131"/>
      <c r="O87" s="131"/>
      <c r="P87" s="132">
        <f>SUM(P88:P90)</f>
        <v>0</v>
      </c>
      <c r="Q87" s="131"/>
      <c r="R87" s="132">
        <f>SUM(R88:R90)</f>
        <v>0</v>
      </c>
      <c r="S87" s="131"/>
      <c r="T87" s="133">
        <f>SUM(T88:T90)</f>
        <v>0</v>
      </c>
      <c r="AR87" s="126" t="s">
        <v>160</v>
      </c>
      <c r="AT87" s="134" t="s">
        <v>71</v>
      </c>
      <c r="AU87" s="134" t="s">
        <v>80</v>
      </c>
      <c r="AY87" s="126" t="s">
        <v>125</v>
      </c>
      <c r="BK87" s="135">
        <f>SUM(BK88:BK90)</f>
        <v>0</v>
      </c>
    </row>
    <row r="88" spans="1:65" s="2" customFormat="1" ht="16.5" customHeight="1">
      <c r="A88" s="33"/>
      <c r="B88" s="138"/>
      <c r="C88" s="139" t="s">
        <v>80</v>
      </c>
      <c r="D88" s="139" t="s">
        <v>128</v>
      </c>
      <c r="E88" s="140" t="s">
        <v>932</v>
      </c>
      <c r="F88" s="141" t="s">
        <v>931</v>
      </c>
      <c r="G88" s="142" t="s">
        <v>156</v>
      </c>
      <c r="H88" s="143">
        <v>1</v>
      </c>
      <c r="I88" s="144"/>
      <c r="J88" s="145">
        <f>ROUND(I88*H88,2)</f>
        <v>0</v>
      </c>
      <c r="K88" s="141" t="s">
        <v>968</v>
      </c>
      <c r="L88" s="34"/>
      <c r="M88" s="146" t="s">
        <v>3</v>
      </c>
      <c r="N88" s="147" t="s">
        <v>43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245</v>
      </c>
      <c r="AT88" s="150" t="s">
        <v>128</v>
      </c>
      <c r="AU88" s="150" t="s">
        <v>82</v>
      </c>
      <c r="AY88" s="18" t="s">
        <v>125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80</v>
      </c>
      <c r="BK88" s="151">
        <f>ROUND(I88*H88,2)</f>
        <v>0</v>
      </c>
      <c r="BL88" s="18" t="s">
        <v>245</v>
      </c>
      <c r="BM88" s="150" t="s">
        <v>933</v>
      </c>
    </row>
    <row r="89" spans="1:47" s="2" customFormat="1" ht="12">
      <c r="A89" s="33"/>
      <c r="B89" s="34"/>
      <c r="C89" s="33"/>
      <c r="D89" s="152" t="s">
        <v>134</v>
      </c>
      <c r="E89" s="33"/>
      <c r="F89" s="153" t="s">
        <v>934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134</v>
      </c>
      <c r="AU89" s="18" t="s">
        <v>82</v>
      </c>
    </row>
    <row r="90" spans="1:47" s="2" customFormat="1" ht="97.5">
      <c r="A90" s="33"/>
      <c r="B90" s="34"/>
      <c r="C90" s="33"/>
      <c r="D90" s="167" t="s">
        <v>141</v>
      </c>
      <c r="E90" s="33"/>
      <c r="F90" s="168" t="s">
        <v>935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141</v>
      </c>
      <c r="AU90" s="18" t="s">
        <v>82</v>
      </c>
    </row>
    <row r="91" spans="2:63" s="12" customFormat="1" ht="22.9" customHeight="1">
      <c r="B91" s="125"/>
      <c r="D91" s="126" t="s">
        <v>71</v>
      </c>
      <c r="E91" s="136" t="s">
        <v>936</v>
      </c>
      <c r="F91" s="136" t="s">
        <v>937</v>
      </c>
      <c r="I91" s="128"/>
      <c r="J91" s="137">
        <f>BK91</f>
        <v>0</v>
      </c>
      <c r="L91" s="125"/>
      <c r="M91" s="130"/>
      <c r="N91" s="131"/>
      <c r="O91" s="131"/>
      <c r="P91" s="132">
        <f>SUM(P92:P94)</f>
        <v>0</v>
      </c>
      <c r="Q91" s="131"/>
      <c r="R91" s="132">
        <f>SUM(R92:R94)</f>
        <v>0</v>
      </c>
      <c r="S91" s="131"/>
      <c r="T91" s="133">
        <f>SUM(T92:T94)</f>
        <v>0</v>
      </c>
      <c r="AR91" s="126" t="s">
        <v>160</v>
      </c>
      <c r="AT91" s="134" t="s">
        <v>71</v>
      </c>
      <c r="AU91" s="134" t="s">
        <v>80</v>
      </c>
      <c r="AY91" s="126" t="s">
        <v>125</v>
      </c>
      <c r="BK91" s="135">
        <f>SUM(BK92:BK94)</f>
        <v>0</v>
      </c>
    </row>
    <row r="92" spans="1:65" s="2" customFormat="1" ht="16.5" customHeight="1">
      <c r="A92" s="33"/>
      <c r="B92" s="138"/>
      <c r="C92" s="139" t="s">
        <v>82</v>
      </c>
      <c r="D92" s="139" t="s">
        <v>128</v>
      </c>
      <c r="E92" s="140" t="s">
        <v>938</v>
      </c>
      <c r="F92" s="141" t="s">
        <v>937</v>
      </c>
      <c r="G92" s="142" t="s">
        <v>156</v>
      </c>
      <c r="H92" s="143">
        <v>1</v>
      </c>
      <c r="I92" s="144"/>
      <c r="J92" s="145">
        <f>ROUND(I92*H92,2)</f>
        <v>0</v>
      </c>
      <c r="K92" s="141" t="s">
        <v>968</v>
      </c>
      <c r="L92" s="34"/>
      <c r="M92" s="146" t="s">
        <v>3</v>
      </c>
      <c r="N92" s="147" t="s">
        <v>43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245</v>
      </c>
      <c r="AT92" s="150" t="s">
        <v>128</v>
      </c>
      <c r="AU92" s="150" t="s">
        <v>82</v>
      </c>
      <c r="AY92" s="18" t="s">
        <v>125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80</v>
      </c>
      <c r="BK92" s="151">
        <f>ROUND(I92*H92,2)</f>
        <v>0</v>
      </c>
      <c r="BL92" s="18" t="s">
        <v>245</v>
      </c>
      <c r="BM92" s="150" t="s">
        <v>939</v>
      </c>
    </row>
    <row r="93" spans="1:47" s="2" customFormat="1" ht="12">
      <c r="A93" s="33"/>
      <c r="B93" s="34"/>
      <c r="C93" s="33"/>
      <c r="D93" s="152" t="s">
        <v>134</v>
      </c>
      <c r="E93" s="33"/>
      <c r="F93" s="153" t="s">
        <v>940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134</v>
      </c>
      <c r="AU93" s="18" t="s">
        <v>82</v>
      </c>
    </row>
    <row r="94" spans="1:47" s="2" customFormat="1" ht="146.25">
      <c r="A94" s="33"/>
      <c r="B94" s="34"/>
      <c r="C94" s="33"/>
      <c r="D94" s="167" t="s">
        <v>141</v>
      </c>
      <c r="E94" s="33"/>
      <c r="F94" s="168" t="s">
        <v>941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141</v>
      </c>
      <c r="AU94" s="18" t="s">
        <v>82</v>
      </c>
    </row>
    <row r="95" spans="2:63" s="12" customFormat="1" ht="22.9" customHeight="1">
      <c r="B95" s="125"/>
      <c r="D95" s="126" t="s">
        <v>71</v>
      </c>
      <c r="E95" s="136" t="s">
        <v>240</v>
      </c>
      <c r="F95" s="136" t="s">
        <v>241</v>
      </c>
      <c r="I95" s="128"/>
      <c r="J95" s="137">
        <f>BK95</f>
        <v>0</v>
      </c>
      <c r="L95" s="125"/>
      <c r="M95" s="130"/>
      <c r="N95" s="131"/>
      <c r="O95" s="131"/>
      <c r="P95" s="132">
        <f>SUM(P96:P101)</f>
        <v>0</v>
      </c>
      <c r="Q95" s="131"/>
      <c r="R95" s="132">
        <f>SUM(R96:R101)</f>
        <v>0</v>
      </c>
      <c r="S95" s="131"/>
      <c r="T95" s="133">
        <f>SUM(T96:T101)</f>
        <v>0</v>
      </c>
      <c r="AR95" s="126" t="s">
        <v>160</v>
      </c>
      <c r="AT95" s="134" t="s">
        <v>71</v>
      </c>
      <c r="AU95" s="134" t="s">
        <v>80</v>
      </c>
      <c r="AY95" s="126" t="s">
        <v>125</v>
      </c>
      <c r="BK95" s="135">
        <f>SUM(BK96:BK101)</f>
        <v>0</v>
      </c>
    </row>
    <row r="96" spans="1:65" s="2" customFormat="1" ht="16.5" customHeight="1">
      <c r="A96" s="33"/>
      <c r="B96" s="138"/>
      <c r="C96" s="139" t="s">
        <v>143</v>
      </c>
      <c r="D96" s="139" t="s">
        <v>128</v>
      </c>
      <c r="E96" s="140" t="s">
        <v>942</v>
      </c>
      <c r="F96" s="141" t="s">
        <v>943</v>
      </c>
      <c r="G96" s="142" t="s">
        <v>156</v>
      </c>
      <c r="H96" s="143">
        <v>4</v>
      </c>
      <c r="I96" s="144"/>
      <c r="J96" s="145">
        <f>ROUND(I96*H96,2)</f>
        <v>0</v>
      </c>
      <c r="K96" s="141" t="s">
        <v>968</v>
      </c>
      <c r="L96" s="34"/>
      <c r="M96" s="146" t="s">
        <v>3</v>
      </c>
      <c r="N96" s="147" t="s">
        <v>43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245</v>
      </c>
      <c r="AT96" s="150" t="s">
        <v>128</v>
      </c>
      <c r="AU96" s="150" t="s">
        <v>82</v>
      </c>
      <c r="AY96" s="18" t="s">
        <v>125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80</v>
      </c>
      <c r="BK96" s="151">
        <f>ROUND(I96*H96,2)</f>
        <v>0</v>
      </c>
      <c r="BL96" s="18" t="s">
        <v>245</v>
      </c>
      <c r="BM96" s="150" t="s">
        <v>944</v>
      </c>
    </row>
    <row r="97" spans="1:47" s="2" customFormat="1" ht="12">
      <c r="A97" s="33"/>
      <c r="B97" s="34"/>
      <c r="C97" s="33"/>
      <c r="D97" s="152" t="s">
        <v>134</v>
      </c>
      <c r="E97" s="33"/>
      <c r="F97" s="153" t="s">
        <v>945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134</v>
      </c>
      <c r="AU97" s="18" t="s">
        <v>82</v>
      </c>
    </row>
    <row r="98" spans="1:47" s="2" customFormat="1" ht="39">
      <c r="A98" s="33"/>
      <c r="B98" s="34"/>
      <c r="C98" s="33"/>
      <c r="D98" s="167" t="s">
        <v>141</v>
      </c>
      <c r="E98" s="33"/>
      <c r="F98" s="168" t="s">
        <v>946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141</v>
      </c>
      <c r="AU98" s="18" t="s">
        <v>82</v>
      </c>
    </row>
    <row r="99" spans="1:65" s="2" customFormat="1" ht="16.5" customHeight="1">
      <c r="A99" s="33"/>
      <c r="B99" s="138"/>
      <c r="C99" s="139" t="s">
        <v>132</v>
      </c>
      <c r="D99" s="139" t="s">
        <v>128</v>
      </c>
      <c r="E99" s="140" t="s">
        <v>947</v>
      </c>
      <c r="F99" s="141" t="s">
        <v>948</v>
      </c>
      <c r="G99" s="142" t="s">
        <v>156</v>
      </c>
      <c r="H99" s="143">
        <v>1</v>
      </c>
      <c r="I99" s="144"/>
      <c r="J99" s="145">
        <f>ROUND(I99*H99,2)</f>
        <v>0</v>
      </c>
      <c r="K99" s="141" t="s">
        <v>968</v>
      </c>
      <c r="L99" s="34"/>
      <c r="M99" s="146" t="s">
        <v>3</v>
      </c>
      <c r="N99" s="147" t="s">
        <v>43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245</v>
      </c>
      <c r="AT99" s="150" t="s">
        <v>128</v>
      </c>
      <c r="AU99" s="150" t="s">
        <v>82</v>
      </c>
      <c r="AY99" s="18" t="s">
        <v>125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80</v>
      </c>
      <c r="BK99" s="151">
        <f>ROUND(I99*H99,2)</f>
        <v>0</v>
      </c>
      <c r="BL99" s="18" t="s">
        <v>245</v>
      </c>
      <c r="BM99" s="150" t="s">
        <v>949</v>
      </c>
    </row>
    <row r="100" spans="1:47" s="2" customFormat="1" ht="12">
      <c r="A100" s="33"/>
      <c r="B100" s="34"/>
      <c r="C100" s="33"/>
      <c r="D100" s="152" t="s">
        <v>134</v>
      </c>
      <c r="E100" s="33"/>
      <c r="F100" s="153" t="s">
        <v>950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134</v>
      </c>
      <c r="AU100" s="18" t="s">
        <v>82</v>
      </c>
    </row>
    <row r="101" spans="1:47" s="2" customFormat="1" ht="39">
      <c r="A101" s="33"/>
      <c r="B101" s="34"/>
      <c r="C101" s="33"/>
      <c r="D101" s="167" t="s">
        <v>141</v>
      </c>
      <c r="E101" s="33"/>
      <c r="F101" s="168" t="s">
        <v>951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141</v>
      </c>
      <c r="AU101" s="18" t="s">
        <v>82</v>
      </c>
    </row>
    <row r="102" spans="2:63" s="12" customFormat="1" ht="22.9" customHeight="1">
      <c r="B102" s="125"/>
      <c r="D102" s="126" t="s">
        <v>71</v>
      </c>
      <c r="E102" s="136" t="s">
        <v>952</v>
      </c>
      <c r="F102" s="136" t="s">
        <v>953</v>
      </c>
      <c r="I102" s="128"/>
      <c r="J102" s="137">
        <f>BK102</f>
        <v>0</v>
      </c>
      <c r="L102" s="125"/>
      <c r="M102" s="130"/>
      <c r="N102" s="131"/>
      <c r="O102" s="131"/>
      <c r="P102" s="132">
        <f>SUM(P103:P105)</f>
        <v>0</v>
      </c>
      <c r="Q102" s="131"/>
      <c r="R102" s="132">
        <f>SUM(R103:R105)</f>
        <v>0</v>
      </c>
      <c r="S102" s="131"/>
      <c r="T102" s="133">
        <f>SUM(T103:T105)</f>
        <v>0</v>
      </c>
      <c r="AR102" s="126" t="s">
        <v>160</v>
      </c>
      <c r="AT102" s="134" t="s">
        <v>71</v>
      </c>
      <c r="AU102" s="134" t="s">
        <v>80</v>
      </c>
      <c r="AY102" s="126" t="s">
        <v>125</v>
      </c>
      <c r="BK102" s="135">
        <f>SUM(BK103:BK105)</f>
        <v>0</v>
      </c>
    </row>
    <row r="103" spans="1:65" s="2" customFormat="1" ht="16.5" customHeight="1">
      <c r="A103" s="33"/>
      <c r="B103" s="138"/>
      <c r="C103" s="139" t="s">
        <v>160</v>
      </c>
      <c r="D103" s="139" t="s">
        <v>128</v>
      </c>
      <c r="E103" s="140" t="s">
        <v>954</v>
      </c>
      <c r="F103" s="141" t="s">
        <v>953</v>
      </c>
      <c r="G103" s="142" t="s">
        <v>156</v>
      </c>
      <c r="H103" s="143">
        <v>1</v>
      </c>
      <c r="I103" s="144"/>
      <c r="J103" s="145">
        <f>ROUND(I103*H103,2)</f>
        <v>0</v>
      </c>
      <c r="K103" s="141" t="s">
        <v>968</v>
      </c>
      <c r="L103" s="34"/>
      <c r="M103" s="146" t="s">
        <v>3</v>
      </c>
      <c r="N103" s="147" t="s">
        <v>43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245</v>
      </c>
      <c r="AT103" s="150" t="s">
        <v>128</v>
      </c>
      <c r="AU103" s="150" t="s">
        <v>82</v>
      </c>
      <c r="AY103" s="18" t="s">
        <v>125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80</v>
      </c>
      <c r="BK103" s="151">
        <f>ROUND(I103*H103,2)</f>
        <v>0</v>
      </c>
      <c r="BL103" s="18" t="s">
        <v>245</v>
      </c>
      <c r="BM103" s="150" t="s">
        <v>955</v>
      </c>
    </row>
    <row r="104" spans="1:47" s="2" customFormat="1" ht="12">
      <c r="A104" s="33"/>
      <c r="B104" s="34"/>
      <c r="C104" s="33"/>
      <c r="D104" s="152" t="s">
        <v>134</v>
      </c>
      <c r="E104" s="33"/>
      <c r="F104" s="153" t="s">
        <v>956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134</v>
      </c>
      <c r="AU104" s="18" t="s">
        <v>82</v>
      </c>
    </row>
    <row r="105" spans="1:47" s="2" customFormat="1" ht="29.25">
      <c r="A105" s="33"/>
      <c r="B105" s="34"/>
      <c r="C105" s="33"/>
      <c r="D105" s="167" t="s">
        <v>141</v>
      </c>
      <c r="E105" s="33"/>
      <c r="F105" s="168" t="s">
        <v>957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141</v>
      </c>
      <c r="AU105" s="18" t="s">
        <v>82</v>
      </c>
    </row>
    <row r="106" spans="2:63" s="12" customFormat="1" ht="22.9" customHeight="1">
      <c r="B106" s="125"/>
      <c r="D106" s="126" t="s">
        <v>71</v>
      </c>
      <c r="E106" s="136" t="s">
        <v>958</v>
      </c>
      <c r="F106" s="136" t="s">
        <v>959</v>
      </c>
      <c r="I106" s="128"/>
      <c r="J106" s="137">
        <f>BK106</f>
        <v>0</v>
      </c>
      <c r="L106" s="125"/>
      <c r="M106" s="130"/>
      <c r="N106" s="131"/>
      <c r="O106" s="131"/>
      <c r="P106" s="132">
        <f>SUM(P107:P112)</f>
        <v>0</v>
      </c>
      <c r="Q106" s="131"/>
      <c r="R106" s="132">
        <f>SUM(R107:R112)</f>
        <v>0</v>
      </c>
      <c r="S106" s="131"/>
      <c r="T106" s="133">
        <f>SUM(T107:T112)</f>
        <v>0</v>
      </c>
      <c r="AR106" s="126" t="s">
        <v>160</v>
      </c>
      <c r="AT106" s="134" t="s">
        <v>71</v>
      </c>
      <c r="AU106" s="134" t="s">
        <v>80</v>
      </c>
      <c r="AY106" s="126" t="s">
        <v>125</v>
      </c>
      <c r="BK106" s="135">
        <f>SUM(BK107:BK112)</f>
        <v>0</v>
      </c>
    </row>
    <row r="107" spans="1:65" s="2" customFormat="1" ht="16.5" customHeight="1">
      <c r="A107" s="33"/>
      <c r="B107" s="138"/>
      <c r="C107" s="139" t="s">
        <v>167</v>
      </c>
      <c r="D107" s="139" t="s">
        <v>128</v>
      </c>
      <c r="E107" s="140" t="s">
        <v>960</v>
      </c>
      <c r="F107" s="141" t="s">
        <v>959</v>
      </c>
      <c r="G107" s="142" t="s">
        <v>156</v>
      </c>
      <c r="H107" s="143">
        <v>1</v>
      </c>
      <c r="I107" s="144"/>
      <c r="J107" s="145">
        <f>ROUND(I107*H107,2)</f>
        <v>0</v>
      </c>
      <c r="K107" s="141" t="s">
        <v>968</v>
      </c>
      <c r="L107" s="34"/>
      <c r="M107" s="146" t="s">
        <v>3</v>
      </c>
      <c r="N107" s="147" t="s">
        <v>43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245</v>
      </c>
      <c r="AT107" s="150" t="s">
        <v>128</v>
      </c>
      <c r="AU107" s="150" t="s">
        <v>82</v>
      </c>
      <c r="AY107" s="18" t="s">
        <v>125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80</v>
      </c>
      <c r="BK107" s="151">
        <f>ROUND(I107*H107,2)</f>
        <v>0</v>
      </c>
      <c r="BL107" s="18" t="s">
        <v>245</v>
      </c>
      <c r="BM107" s="150" t="s">
        <v>961</v>
      </c>
    </row>
    <row r="108" spans="1:47" s="2" customFormat="1" ht="12">
      <c r="A108" s="33"/>
      <c r="B108" s="34"/>
      <c r="C108" s="33"/>
      <c r="D108" s="152" t="s">
        <v>134</v>
      </c>
      <c r="E108" s="33"/>
      <c r="F108" s="153" t="s">
        <v>962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134</v>
      </c>
      <c r="AU108" s="18" t="s">
        <v>82</v>
      </c>
    </row>
    <row r="109" spans="1:47" s="2" customFormat="1" ht="58.5">
      <c r="A109" s="33"/>
      <c r="B109" s="34"/>
      <c r="C109" s="33"/>
      <c r="D109" s="167" t="s">
        <v>141</v>
      </c>
      <c r="E109" s="33"/>
      <c r="F109" s="168" t="s">
        <v>970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141</v>
      </c>
      <c r="AU109" s="18" t="s">
        <v>82</v>
      </c>
    </row>
    <row r="110" spans="1:65" s="2" customFormat="1" ht="16.5" customHeight="1">
      <c r="A110" s="33"/>
      <c r="B110" s="138"/>
      <c r="C110" s="139" t="s">
        <v>173</v>
      </c>
      <c r="D110" s="139" t="s">
        <v>128</v>
      </c>
      <c r="E110" s="140" t="s">
        <v>963</v>
      </c>
      <c r="F110" s="141" t="s">
        <v>964</v>
      </c>
      <c r="G110" s="142" t="s">
        <v>156</v>
      </c>
      <c r="H110" s="143">
        <v>1</v>
      </c>
      <c r="I110" s="144"/>
      <c r="J110" s="145">
        <f>ROUND(I110*H110,2)</f>
        <v>0</v>
      </c>
      <c r="K110" s="141" t="s">
        <v>968</v>
      </c>
      <c r="L110" s="34"/>
      <c r="M110" s="146" t="s">
        <v>3</v>
      </c>
      <c r="N110" s="147" t="s">
        <v>43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245</v>
      </c>
      <c r="AT110" s="150" t="s">
        <v>128</v>
      </c>
      <c r="AU110" s="150" t="s">
        <v>82</v>
      </c>
      <c r="AY110" s="18" t="s">
        <v>125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80</v>
      </c>
      <c r="BK110" s="151">
        <f>ROUND(I110*H110,2)</f>
        <v>0</v>
      </c>
      <c r="BL110" s="18" t="s">
        <v>245</v>
      </c>
      <c r="BM110" s="150" t="s">
        <v>965</v>
      </c>
    </row>
    <row r="111" spans="1:47" s="2" customFormat="1" ht="12">
      <c r="A111" s="33"/>
      <c r="B111" s="34"/>
      <c r="C111" s="33"/>
      <c r="D111" s="152" t="s">
        <v>134</v>
      </c>
      <c r="E111" s="33"/>
      <c r="F111" s="153" t="s">
        <v>966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134</v>
      </c>
      <c r="AU111" s="18" t="s">
        <v>82</v>
      </c>
    </row>
    <row r="112" spans="1:47" s="2" customFormat="1" ht="214.5">
      <c r="A112" s="33"/>
      <c r="B112" s="34"/>
      <c r="C112" s="33"/>
      <c r="D112" s="167" t="s">
        <v>141</v>
      </c>
      <c r="E112" s="33"/>
      <c r="F112" s="168" t="s">
        <v>967</v>
      </c>
      <c r="G112" s="33"/>
      <c r="H112" s="33"/>
      <c r="I112" s="154"/>
      <c r="J112" s="33"/>
      <c r="K112" s="33"/>
      <c r="L112" s="34"/>
      <c r="M112" s="185"/>
      <c r="N112" s="186"/>
      <c r="O112" s="187"/>
      <c r="P112" s="187"/>
      <c r="Q112" s="187"/>
      <c r="R112" s="187"/>
      <c r="S112" s="187"/>
      <c r="T112" s="188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141</v>
      </c>
      <c r="AU112" s="18" t="s">
        <v>82</v>
      </c>
    </row>
    <row r="113" spans="1:31" s="2" customFormat="1" ht="6.95" customHeight="1">
      <c r="A113" s="33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4"/>
      <c r="M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</sheetData>
  <autoFilter ref="C84:K11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2/010001000"/>
    <hyperlink ref="F93" r:id="rId2" display="https://podminky.urs.cz/item/CS_URS_2021_02/030001000"/>
    <hyperlink ref="F97" r:id="rId3" display="https://podminky.urs.cz/item/CS_URS_2021_02/062002000"/>
    <hyperlink ref="F100" r:id="rId4" display="https://podminky.urs.cz/item/CS_URS_2021_02/063002000"/>
    <hyperlink ref="F104" r:id="rId5" display="https://podminky.urs.cz/item/CS_URS_2021_02/070001000"/>
    <hyperlink ref="F108" r:id="rId6" display="https://podminky.urs.cz/item/CS_URS_2021_02/090001000"/>
    <hyperlink ref="F111" r:id="rId7" display="https://podminky.urs.cz/item/CS_URS_2021_02/091104000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Hana Pištová</cp:lastModifiedBy>
  <cp:lastPrinted>2022-05-23T12:10:15Z</cp:lastPrinted>
  <dcterms:created xsi:type="dcterms:W3CDTF">2022-05-23T09:00:47Z</dcterms:created>
  <dcterms:modified xsi:type="dcterms:W3CDTF">2022-11-28T11:26:00Z</dcterms:modified>
  <cp:category/>
  <cp:version/>
  <cp:contentType/>
  <cp:contentStatus/>
</cp:coreProperties>
</file>