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268" windowHeight="12576" activeTab="0"/>
  </bookViews>
  <sheets>
    <sheet name="Rekapitulace stavby" sheetId="1" r:id="rId1"/>
    <sheet name="SO 01 - Oprava opevnění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Oprava opevnění'!$C$87:$K$433</definedName>
    <definedName name="_xlnm._FilterDatabase" localSheetId="2" hidden="1">'VON - Vedlejší a ostatní ...'!$C$83:$K$156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Oprava opevnění'!$C$4:$J$39,'SO 01 - Oprava opevnění'!$C$45:$J$69,'SO 01 - Oprava opevnění'!$C$75:$K$433</definedName>
    <definedName name="_xlnm.Print_Area" localSheetId="2">'VON - Vedlejší a ostatní ...'!$C$4:$J$39,'VON - Vedlejší a ostatní ...'!$C$45:$J$65,'VON - Vedlejší a ostatní ...'!$C$71:$K$156</definedName>
    <definedName name="_xlnm.Print_Titles" localSheetId="0">'Rekapitulace stavby'!$52:$52</definedName>
    <definedName name="_xlnm.Print_Titles" localSheetId="1">'SO 01 - Oprava opevnění'!$87:$87</definedName>
    <definedName name="_xlnm.Print_Titles" localSheetId="2">'VON - Vedlejší a ostatní ...'!$83:$83</definedName>
  </definedNames>
  <calcPr calcId="162913"/>
</workbook>
</file>

<file path=xl/sharedStrings.xml><?xml version="1.0" encoding="utf-8"?>
<sst xmlns="http://schemas.openxmlformats.org/spreadsheetml/2006/main" count="4525" uniqueCount="867">
  <si>
    <t>Export Komplet</t>
  </si>
  <si>
    <t>VZ</t>
  </si>
  <si>
    <t>2.0</t>
  </si>
  <si>
    <t>ZAMOK</t>
  </si>
  <si>
    <t>False</t>
  </si>
  <si>
    <t>{d7f75e7d-4aef-4635-9744-5a3b657df239}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</si>
  <si>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</si>
  <si>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</si>
  <si>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</si>
  <si>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</si>
  <si>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</si>
  <si>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</si>
  <si>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</si>
  <si>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</si>
  <si>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3611vv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</si>
  <si>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</si>
  <si>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</si>
  <si>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Platěnice, oprava zdí v podjezí</t>
  </si>
  <si>
    <t>KSO:</t>
  </si>
  <si>
    <t>832 1</t>
  </si>
  <si>
    <t>CC-CZ:</t>
  </si>
  <si>
    <t>215</t>
  </si>
  <si>
    <t>Místo:</t>
  </si>
  <si>
    <t>Moravany</t>
  </si>
  <si>
    <t>Datum:</t>
  </si>
  <si>
    <t>30. 8. 2021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</si>
  <si>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</si>
  <si>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</si>
  <si>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</si>
  <si>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</si>
  <si>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</si>
  <si>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</si>
  <si>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</si>
  <si>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</si>
  <si>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</si>
  <si>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</si>
  <si>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</si>
  <si>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</si>
  <si>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Soupis prací je sestaven s využitím Cenové soustavy ÚRS (CÚ 2021/II).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</si>
  <si>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</si>
  <si>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</si>
  <si>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</si>
  <si>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</si>
  <si>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</si>
  <si>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</si>
  <si>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</si>
  <si>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</si>
  <si>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</si>
  <si>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</si>
  <si>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</si>
  <si>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</si>
  <si>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</si>
  <si>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</si>
  <si>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</si>
  <si>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</si>
  <si>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</si>
  <si>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</si>
  <si>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</si>
  <si>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</si>
  <si>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</si>
  <si>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</si>
  <si>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</si>
  <si>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</si>
  <si>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</si>
  <si>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</si>
  <si>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</si>
  <si>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</si>
  <si>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</si>
  <si>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</si>
  <si>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</si>
  <si>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</si>
  <si>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</si>
  <si>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</si>
  <si>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</si>
  <si>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</si>
  <si>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</si>
  <si>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</si>
  <si>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</si>
  <si>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</si>
  <si>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opevnění</t>
  </si>
  <si>
    <t>STA</t>
  </si>
  <si>
    <t>1</t>
  </si>
  <si>
    <t>{be848041-9ace-4abc-bf21-41f1b4e7f9b3}</t>
  </si>
  <si>
    <t>2</t>
  </si>
  <si>
    <t>VON</t>
  </si>
  <si>
    <t>Vedlejší a ostatní náklady</t>
  </si>
  <si>
    <t>{716af72e-68eb-4766-8db3-5db361e5a764}</t>
  </si>
  <si>
    <t>KRYCÍ LIST SOUPISU PRACÍ</t>
  </si>
  <si>
    <t>Objekt:</t>
  </si>
  <si>
    <t>SO 01 - Oprava opevnění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</si>
  <si>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</si>
  <si>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</si>
  <si>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</si>
  <si>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</si>
  <si>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</si>
  <si>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</si>
  <si>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</si>
  <si>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</si>
  <si>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</si>
  <si>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</si>
  <si>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</si>
  <si>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</si>
  <si>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</si>
  <si>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</si>
  <si>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</si>
  <si>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</si>
  <si>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</si>
  <si>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</si>
  <si>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</si>
  <si>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</si>
  <si>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</si>
  <si>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</si>
  <si>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</si>
  <si>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</si>
  <si>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</si>
  <si>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</si>
  <si>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</si>
  <si>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</si>
  <si>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</si>
  <si>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</si>
  <si>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</si>
  <si>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112101104</t>
  </si>
  <si>
    <t>Odstranění stromů listnatých průměru kmene přes 700 do 900 mm</t>
  </si>
  <si>
    <t>kus</t>
  </si>
  <si>
    <t>CS ÚRS 2021 02</t>
  </si>
  <si>
    <t>4</t>
  </si>
  <si>
    <t>-1243850552</t>
  </si>
  <si>
    <t>PP</t>
  </si>
  <si>
    <t>Odstranění stromů s odřezáním kmene a s odvětvením listnatých, průměru kmene přes 700 do 900 mm</t>
  </si>
  <si>
    <t>Online PSC</t>
  </si>
  <si>
    <t>https://podminky.urs.cz/item/CS_URS_2021_02/112101104</t>
  </si>
  <si>
    <t>VV</t>
  </si>
  <si>
    <t>lípa prům. 80 cm, výkaz</t>
  </si>
  <si>
    <t>112155225R</t>
  </si>
  <si>
    <t>Štěpkování solitérních stromků a větví průměru kmene přes 700 do 900 mm s naložením</t>
  </si>
  <si>
    <t>608856067</t>
  </si>
  <si>
    <t>Štěpkování s naložením na dopravní prostředek a odvozem do 20 km stromků a větví solitérů, průměru kmene přes 700 do 900 mm včetně uložení a případného poplatku za uložení</t>
  </si>
  <si>
    <t>větve pokáceného stromu, výkaz</t>
  </si>
  <si>
    <t>3</t>
  </si>
  <si>
    <t>113105113</t>
  </si>
  <si>
    <t>Rozebrání dlažeb z lomového kamene kladených na MC vyspárované MC</t>
  </si>
  <si>
    <t>m2</t>
  </si>
  <si>
    <t>-839339579</t>
  </si>
  <si>
    <t>Rozebrání dlažeb z lomového kamene s přemístěním hmot na skládku na vzdálenost do 3 m nebo s naložením na dopravní prostředek, kladených do cementové malty se spárami zalitými cementovou maltou</t>
  </si>
  <si>
    <t>https://podminky.urs.cz/item/CS_URS_2021_02/113105113</t>
  </si>
  <si>
    <t>rozebrání stávajícího opevnění z lomového kamene tl. 0,25 m, výkaz</t>
  </si>
  <si>
    <t>82,11</t>
  </si>
  <si>
    <t>113107171</t>
  </si>
  <si>
    <t>Odstranění podkladu z betonu prostého tl přes 100 do 150 mm strojně pl přes 50 do 200 m2</t>
  </si>
  <si>
    <t>-797439531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</si>
  <si>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</si>
  <si>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https://podminky.urs.cz/item/CS_URS_2021_02/113107171</t>
  </si>
  <si>
    <t>rozebrání stávajícího opevnění - bet. lože tl. 0,15 m, výkaz</t>
  </si>
  <si>
    <t>5</t>
  </si>
  <si>
    <t>114203202</t>
  </si>
  <si>
    <t>Očištění lomového kamene nebo betonových tvárnic od malty</t>
  </si>
  <si>
    <t>m3</t>
  </si>
  <si>
    <t>-668005320</t>
  </si>
  <si>
    <t>Očištění lomového kamene nebo betonových tvárnic získaných při rozebrání dlažeb, záhozů, rovnanin a soustřeďovacích staveb od malty</t>
  </si>
  <si>
    <t>https://podminky.urs.cz/item/CS_URS_2021_02/114203202</t>
  </si>
  <si>
    <t>kámen z rozebráného stávajícího opevnění (70 % z celkové kubatury rozebraného kamene), výkaz</t>
  </si>
  <si>
    <t>82,11*0,25*0,70</t>
  </si>
  <si>
    <t>kámen z rozebraného obkladu stávající zdi (95 % z celkové kubatury rozebraného kamene), výkaz</t>
  </si>
  <si>
    <t>6,078*0,95</t>
  </si>
  <si>
    <t>Součet</t>
  </si>
  <si>
    <t>6</t>
  </si>
  <si>
    <t>114203301</t>
  </si>
  <si>
    <t>Třídění lomového kamene nebo betonových tvárnic podle druhu, velikosti nebo tvaru</t>
  </si>
  <si>
    <t>-1980038932</t>
  </si>
  <si>
    <t>Třídění lomového kamene nebo betonových tvárnic získaných při rozebrání dlažeb, záhozů, rovnanin a soustřeďovacích staveb podle druhu, velikosti nebo tvaru</t>
  </si>
  <si>
    <t>https://podminky.urs.cz/item/CS_URS_2021_02/114203301</t>
  </si>
  <si>
    <t>kámen z rozebráného stávajícího opevnění, výkaz</t>
  </si>
  <si>
    <t>82,11*0,25</t>
  </si>
  <si>
    <t>kámen z rozebraného obkladu stávající zdi, výkaz</t>
  </si>
  <si>
    <t>6,078</t>
  </si>
  <si>
    <t>7</t>
  </si>
  <si>
    <t>124253100</t>
  </si>
  <si>
    <t>Vykopávky pro koryta vodotečí v hornině třídy těžitelnosti I skupiny 3 objem do 100 m3 strojně</t>
  </si>
  <si>
    <t>-146613203</t>
  </si>
  <si>
    <t>Vykopávky pro koryta vodotečí strojně v hornině třídy těžitelnosti I skupiny 3 do 100 m3</t>
  </si>
  <si>
    <t>https://podminky.urs.cz/item/CS_URS_2021_02/124253100</t>
  </si>
  <si>
    <t>výkop pro opevnění, výkaz</t>
  </si>
  <si>
    <t>31,76</t>
  </si>
  <si>
    <t>8</t>
  </si>
  <si>
    <t>127751101</t>
  </si>
  <si>
    <t>Vykopávky pod vodou v hornině třídy těžitelnosti I a II skupiny 1 až 4 tl vrstvy do 0,5 m objem do 1000 m3 strojně</t>
  </si>
  <si>
    <t>-35096655</t>
  </si>
  <si>
    <t>Vykopávky pod vodou strojně na hloubku do 5 m pod projektem stanovenou hladinou vody v horninách třídy těžitelnosti I a II skupiny 1 až 4, průměrné tloušťky projektované vrstvy do 0,50 m do 1 000 m3</t>
  </si>
  <si>
    <t>https://podminky.urs.cz/item/CS_URS_2021_02/127751101</t>
  </si>
  <si>
    <t>nánosy ze dna vývaru, výkaz</t>
  </si>
  <si>
    <t>10,19</t>
  </si>
  <si>
    <t>9</t>
  </si>
  <si>
    <t>131251100</t>
  </si>
  <si>
    <t>Hloubení jam nezapažených v hornině třídy těžitelnosti I skupiny 3 objem do 20 m3 strojně</t>
  </si>
  <si>
    <t>-322283519</t>
  </si>
  <si>
    <t>Hloubení nezapažených jam a zářezů strojně s urovnáním dna do předepsaného profilu a spádu v hornině třídy těžitelnosti I skupiny 3 do 20 m3</t>
  </si>
  <si>
    <t>https://podminky.urs.cz/item/CS_URS_2021_02/131251100</t>
  </si>
  <si>
    <t>jáma za zdí, výkaz</t>
  </si>
  <si>
    <t>16,93</t>
  </si>
  <si>
    <t>10</t>
  </si>
  <si>
    <t>151101201</t>
  </si>
  <si>
    <t>Zřízení příložného pažení stěn výkopu hl do 4 m</t>
  </si>
  <si>
    <t>1815675636</t>
  </si>
  <si>
    <t>Zřízení pažení stěn výkopu bez rozepření nebo vzepření příložné, hloubky do 4 m</t>
  </si>
  <si>
    <t>https://podminky.urs.cz/item/CS_URS_2021_02/151101201</t>
  </si>
  <si>
    <t>za zdí, výkaz</t>
  </si>
  <si>
    <t>37,30</t>
  </si>
  <si>
    <t>11</t>
  </si>
  <si>
    <t>151101211</t>
  </si>
  <si>
    <t>Odstranění příložného pažení stěn hl do 4 m</t>
  </si>
  <si>
    <t>1735340057</t>
  </si>
  <si>
    <t>Odstranění pažení stěn výkopu bez rozepření nebo vzepření s uložením pažin na vzdálenost do 3 m od okraje výkopu příložné, hloubky do 4 m</t>
  </si>
  <si>
    <t>https://podminky.urs.cz/item/CS_URS_2021_02/151101211</t>
  </si>
  <si>
    <t>12</t>
  </si>
  <si>
    <t>151101301</t>
  </si>
  <si>
    <t>Zřízení rozepření stěn při pažení příložném hl do 4 m</t>
  </si>
  <si>
    <t>-753864002</t>
  </si>
  <si>
    <t>Zřízení rozepření zapažených stěn výkopů s potřebným přepažováním při pažení příložném, hloubky do 4 m</t>
  </si>
  <si>
    <t>https://podminky.urs.cz/item/CS_URS_2021_02/151101301</t>
  </si>
  <si>
    <t>rub zdi, výkaz</t>
  </si>
  <si>
    <t>13</t>
  </si>
  <si>
    <t>151101311</t>
  </si>
  <si>
    <t>Odstranění rozepření stěn při pažení příložném hl do 4 m</t>
  </si>
  <si>
    <t>1226156066</t>
  </si>
  <si>
    <t>Odstranění rozepření stěn výkopů s uložením materiálu na vzdálenost do 3 m od okraje výkopu pažení příložného, hloubky do 4 m</t>
  </si>
  <si>
    <t>https://podminky.urs.cz/item/CS_URS_2021_02/151101311</t>
  </si>
  <si>
    <t>14</t>
  </si>
  <si>
    <t>162351103</t>
  </si>
  <si>
    <t>Vodorovné přemístění přes 50 do 500 m výkopku/sypaniny z horniny třídy těžitelnosti I skupiny 1 až 3</t>
  </si>
  <si>
    <t>1186309713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</si>
  <si>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</si>
  <si>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https://podminky.urs.cz/item/CS_URS_2021_02/162351103</t>
  </si>
  <si>
    <t>zemní materiál na meziskládku a zpět do násypu</t>
  </si>
  <si>
    <t>(31,76+10,19)+3,80</t>
  </si>
  <si>
    <t>materiál z jámy a zpět do zásypu</t>
  </si>
  <si>
    <t>16,93+(16,93-3,5)</t>
  </si>
  <si>
    <t>162351123</t>
  </si>
  <si>
    <t>Vodorovné přemístění přes 50 do 500 m výkopku/sypaniny z hornin třídy těžitelnosti II skupiny 4 a 5</t>
  </si>
  <si>
    <t>-827411419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</si>
  <si>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</si>
  <si>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https://podminky.urs.cz/item/CS_URS_2021_02/162351123</t>
  </si>
  <si>
    <t>kámen z rozebraného opevnění na meziskládku a část očištěného kamene zpět</t>
  </si>
  <si>
    <t>kámen z rozebráné stávající dlažby, výkaz</t>
  </si>
  <si>
    <t>20,528+14,369</t>
  </si>
  <si>
    <t>6,078+5,774</t>
  </si>
  <si>
    <t>16</t>
  </si>
  <si>
    <t>167151101</t>
  </si>
  <si>
    <t>Nakládání výkopku z hornin třídy těžitelnosti I skupiny 1 až 3 do 100 m3</t>
  </si>
  <si>
    <t>-798113739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</si>
  <si>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</si>
  <si>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</si>
  <si>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zemní materiál z meziskládky</t>
  </si>
  <si>
    <t>materiál zpět do násypu</t>
  </si>
  <si>
    <t>3,80</t>
  </si>
  <si>
    <t>přebytečný materiál pro odvoz</t>
  </si>
  <si>
    <t>(31,76+10,19+16,93)-(13,43+3,80)</t>
  </si>
  <si>
    <t>do zásypu za zdí</t>
  </si>
  <si>
    <t>13,43</t>
  </si>
  <si>
    <t>17</t>
  </si>
  <si>
    <t>167151102</t>
  </si>
  <si>
    <t>Nakládání výkopku z hornin třídy těžitelnosti II skupiny 4 a 5 do 100 m3</t>
  </si>
  <si>
    <t>12792827</t>
  </si>
  <si>
    <t>Nakládání, skládání a překládání neulehlého výkopku nebo sypaniny strojně nakládání, množství do 100 m3, z horniny třídy těžitelnosti II, skupiny 4 a 5</t>
  </si>
  <si>
    <t>https://podminky.urs.cz/item/CS_URS_2021_02/167151102</t>
  </si>
  <si>
    <t>očištěný kámen z meziskládky pro opětovné použití</t>
  </si>
  <si>
    <t>14,369</t>
  </si>
  <si>
    <t>5,774</t>
  </si>
  <si>
    <t>nevhodný kámen z meziskládky pro odvoz na skládku</t>
  </si>
  <si>
    <t>20,528-14,369</t>
  </si>
  <si>
    <t>6,078-5,774</t>
  </si>
  <si>
    <t>18</t>
  </si>
  <si>
    <t>171151131</t>
  </si>
  <si>
    <t>Uložení sypaniny z hornin nesoudržných a soudržných střídavě do násypů zhutněných strojně</t>
  </si>
  <si>
    <t>-1533019060</t>
  </si>
  <si>
    <t>Uložení sypanin do násypů strojně s rozprostřením sypaniny ve vrstvách a s hrubým urovnáním zhutněných z hornin nesoudržných a soudržných střídavě ukládaných</t>
  </si>
  <si>
    <t>https://podminky.urs.cz/item/CS_URS_2021_02/171151131</t>
  </si>
  <si>
    <t>násyp nad opevněním, výkaz</t>
  </si>
  <si>
    <t>19</t>
  </si>
  <si>
    <t>171201231R1</t>
  </si>
  <si>
    <t xml:space="preserve">Likvidace zeminy a kamení </t>
  </si>
  <si>
    <t>t</t>
  </si>
  <si>
    <t>-1675767257</t>
  </si>
  <si>
    <t>Likvidace stavebního odpadu zeminy a kamení četně dopravy, uložení a případného poplatku za uložení</t>
  </si>
  <si>
    <t>přebytečný zemní materiál</t>
  </si>
  <si>
    <t>((31,76+10,19+16,93)-(13,43+3,80))*1,80</t>
  </si>
  <si>
    <t>20</t>
  </si>
  <si>
    <t>174111101</t>
  </si>
  <si>
    <t>Zásyp jam, šachet rýh nebo kolem objektů sypaninou se zhutněním ručně</t>
  </si>
  <si>
    <t>1589447704</t>
  </si>
  <si>
    <t>Zásyp sypaninou z jakékoliv horniny ručně s uložením výkopku ve vrstvách se zhutněním jam, šachet, rýh nebo kolem objektů v těchto vykopávkách</t>
  </si>
  <si>
    <t>https://podminky.urs.cz/item/CS_URS_2021_02/174111101</t>
  </si>
  <si>
    <t>zásyp za zdí (odpočet odvodňovacího drénu) výkaz</t>
  </si>
  <si>
    <t>16,93-3,50</t>
  </si>
  <si>
    <t>181411121</t>
  </si>
  <si>
    <t>Založení lučního trávníku výsevem pl do 1000 m2 v rovině a ve svahu do 1:5</t>
  </si>
  <si>
    <t>-1069116166</t>
  </si>
  <si>
    <t>Založení trávníku na půdě předem připravené plochy do 1000 m2 výsevem včetně utažení lučního v rovině nebo na svahu do 1:5</t>
  </si>
  <si>
    <t>https://podminky.urs.cz/item/CS_URS_2021_02/181411121</t>
  </si>
  <si>
    <t>osetí násypu nad opevněním, výkaz</t>
  </si>
  <si>
    <t>14,95</t>
  </si>
  <si>
    <t>22</t>
  </si>
  <si>
    <t>M</t>
  </si>
  <si>
    <t>00572100</t>
  </si>
  <si>
    <t>osivo jetelotráva intenzivní víceletá</t>
  </si>
  <si>
    <t>kg</t>
  </si>
  <si>
    <t>-1511810000</t>
  </si>
  <si>
    <t>viz pol. založení trávníku v rovině, výkaz</t>
  </si>
  <si>
    <t>14,95*0,03</t>
  </si>
  <si>
    <t>23</t>
  </si>
  <si>
    <t>181951112</t>
  </si>
  <si>
    <t>Úprava pláně v hornině třídy těžitelnosti I skupiny 1 až 3 se zhutněním strojně</t>
  </si>
  <si>
    <t>707962640</t>
  </si>
  <si>
    <t>Úprava pláně vyrovnáním výškových rozdílů strojně v hornině třídy těžitelnosti I, skupiny 1 až 3 se zhutněním</t>
  </si>
  <si>
    <t>https://podminky.urs.cz/item/CS_URS_2021_02/181951112</t>
  </si>
  <si>
    <t>urovnání násypu nad opevněním, výkaz</t>
  </si>
  <si>
    <t>24</t>
  </si>
  <si>
    <t>182151111</t>
  </si>
  <si>
    <t>Svahování v zářezech v hornině třídy těžitelnosti I skupiny 1 až 3 strojně</t>
  </si>
  <si>
    <t>-1550965993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</si>
  <si>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</si>
  <si>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https://podminky.urs.cz/item/CS_URS_2021_02/182151111</t>
  </si>
  <si>
    <t>urovnání terénu pod opevněním dlažbou, výkaz</t>
  </si>
  <si>
    <t>123,86</t>
  </si>
  <si>
    <t>Zakládání</t>
  </si>
  <si>
    <t>25</t>
  </si>
  <si>
    <t>211521111</t>
  </si>
  <si>
    <t>Výplň odvodňovacích žeber nebo trativodů kamenivem hrubým drceným frakce 63 až 125 mm</t>
  </si>
  <si>
    <t>1188704402</t>
  </si>
  <si>
    <t>Výplň kamenivem do rýh odvodňovacích žeber nebo trativodů bez zhutnění, s úpravou povrchu výplně kamenivem hrubým drceným frakce 63 až 125 mm</t>
  </si>
  <si>
    <t>https://podminky.urs.cz/item/CS_URS_2021_02/211521111</t>
  </si>
  <si>
    <t>drén za rubem zdi</t>
  </si>
  <si>
    <t>14,0*0,25</t>
  </si>
  <si>
    <t>26</t>
  </si>
  <si>
    <t>212755213</t>
  </si>
  <si>
    <t>Trativody z drenážních trubek plastových flexibilních D 80 mm bez lože</t>
  </si>
  <si>
    <t>m</t>
  </si>
  <si>
    <t>1517984740</t>
  </si>
  <si>
    <t>Trativody bez lože z drenážních trubek plastových flexibilních D 80 mm</t>
  </si>
  <si>
    <t>https://podminky.urs.cz/item/CS_URS_2021_02/212755213</t>
  </si>
  <si>
    <t>pro odvodnění prostoru za zdí, 3 ks</t>
  </si>
  <si>
    <t>3*0,8</t>
  </si>
  <si>
    <t>27</t>
  </si>
  <si>
    <t>274315412</t>
  </si>
  <si>
    <t>Základové pasy z betonu se zvýšenými nároky na prostředí C 25/30</t>
  </si>
  <si>
    <t>1018651421</t>
  </si>
  <si>
    <t>Základové konstrukce z betonu pasy prostého se zvýšenými nároky na prostředí tř. C 25/30</t>
  </si>
  <si>
    <t>https://podminky.urs.cz/item/CS_URS_2021_02/274315412</t>
  </si>
  <si>
    <t>včetně ztratného, výkaz</t>
  </si>
  <si>
    <t>základ zdi</t>
  </si>
  <si>
    <t>17,55*1,03</t>
  </si>
  <si>
    <t xml:space="preserve"> práh - zakončení dlažby</t>
  </si>
  <si>
    <t>3,08*1,03</t>
  </si>
  <si>
    <t>betonové patky pod sloupky zábradlí, 12 ks</t>
  </si>
  <si>
    <t>12*0,3*0,3*0,6*1,3</t>
  </si>
  <si>
    <t>28</t>
  </si>
  <si>
    <t>R- 2021</t>
  </si>
  <si>
    <t>Převedení vody včetně zajímkování a čerpání vody - technologie dle dodavatele</t>
  </si>
  <si>
    <t>soubor</t>
  </si>
  <si>
    <t>1759823424</t>
  </si>
  <si>
    <t>převod vody po celou dobu stavby, viz příloha B.</t>
  </si>
  <si>
    <t>předpoklad projektanta - zajímkování stavebního prostoru podélnou jímkou, včetně čerpání (zřízení i likvidace)</t>
  </si>
  <si>
    <t>zajímkován bude nejprve levý břeh podélnou jímkou (jímka dl. 3 x 19 m +1 x 19 m)</t>
  </si>
  <si>
    <t>zajímkování v místě závěrného prahu (jímka dl. 25 m a 40 m) v postupných krocích se zachováním průtoku ve zbylé části profilu koryta</t>
  </si>
  <si>
    <t>zřízení a odstranění jímky včetně fólie na vzdušnou stranu jímky pro dotěsnění</t>
  </si>
  <si>
    <t>čerpání během stavby</t>
  </si>
  <si>
    <t>Svislé a kompletní konstrukce</t>
  </si>
  <si>
    <t>29</t>
  </si>
  <si>
    <t>321213345</t>
  </si>
  <si>
    <t>Zdivo nadzákladové z lomového kamene vodních staveb obkladní s vyspárováním</t>
  </si>
  <si>
    <t>-1934765911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</si>
  <si>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</si>
  <si>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https://podminky.urs.cz/item/CS_URS_2021_02/321213345</t>
  </si>
  <si>
    <t>obklad z dovezeného kamene (odpočet obkladu z původního kamene), výkaz</t>
  </si>
  <si>
    <t>24,32*0,25-5,774</t>
  </si>
  <si>
    <t>30</t>
  </si>
  <si>
    <t>321213345R</t>
  </si>
  <si>
    <t>-690251768</t>
  </si>
  <si>
    <t>obklad z očištěného původního kamene (95 % z celkové kubatury rozebraného kamene), výkaz</t>
  </si>
  <si>
    <t>31</t>
  </si>
  <si>
    <t>321311115</t>
  </si>
  <si>
    <t>Konstrukce vodních staveb z betonu prostého mrazuvzdorného tř. C 25/30</t>
  </si>
  <si>
    <t>-1560129243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</si>
  <si>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</si>
  <si>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https://podminky.urs.cz/item/CS_URS_2021_02/321311115</t>
  </si>
  <si>
    <t>12,24</t>
  </si>
  <si>
    <t>parapet zdi, výkaz</t>
  </si>
  <si>
    <t>3,07</t>
  </si>
  <si>
    <t>oprava prahu, odborný odhad</t>
  </si>
  <si>
    <t>30,0*0,15</t>
  </si>
  <si>
    <t>32</t>
  </si>
  <si>
    <t>321351010</t>
  </si>
  <si>
    <t>Bednění konstrukcí vodních staveb rovinné - zřízení</t>
  </si>
  <si>
    <t>-1366229422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</si>
  <si>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</si>
  <si>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</si>
  <si>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>parapet, výkaz</t>
  </si>
  <si>
    <t>10,25</t>
  </si>
  <si>
    <t xml:space="preserve"> rub zdi, výkaz</t>
  </si>
  <si>
    <t>24,32</t>
  </si>
  <si>
    <t>33</t>
  </si>
  <si>
    <t>321352010</t>
  </si>
  <si>
    <t>Bednění konstrukcí vodních staveb rovinné - odstranění</t>
  </si>
  <si>
    <t>2113568574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</si>
  <si>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</si>
  <si>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</si>
  <si>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34</t>
  </si>
  <si>
    <t>321368211</t>
  </si>
  <si>
    <t>Výztuž železobetonových konstrukcí vodních staveb ze svařovaných sítí</t>
  </si>
  <si>
    <t>-1339795115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</si>
  <si>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</si>
  <si>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https://podminky.urs.cz/item/CS_URS_2021_02/321368211</t>
  </si>
  <si>
    <t>Kari síť s oky 100 x 100 mm, prům. drátu 8 mm, v rubu zdi (ztratné 10 %), výkaz</t>
  </si>
  <si>
    <t>22,64*0,007992*1,1</t>
  </si>
  <si>
    <t>Vodorovné konstrukce</t>
  </si>
  <si>
    <t>35</t>
  </si>
  <si>
    <t>451314212</t>
  </si>
  <si>
    <t>Podklad pod dlažbu z betonu prostého C 25/30 tl přes 100 do 150 mm</t>
  </si>
  <si>
    <t>132902095</t>
  </si>
  <si>
    <t>Podklad pod dlažbu z betonu prostého bez zvýšených nároků na prostředí tř. C 25/30 tl. přes 100 do 150 mm</t>
  </si>
  <si>
    <t>https://podminky.urs.cz/item/CS_URS_2021_02/451314212</t>
  </si>
  <si>
    <t>podkladní bet. lože pod dlažbu, výkaz</t>
  </si>
  <si>
    <t>115,70</t>
  </si>
  <si>
    <t>36</t>
  </si>
  <si>
    <t>451571111</t>
  </si>
  <si>
    <t>Lože pod dlažby ze štěrkopísku vrstva tl do 100 mm</t>
  </si>
  <si>
    <t>916731692</t>
  </si>
  <si>
    <t>Lože pod dlažby ze štěrkopísků, tl. vrstvy do 100 mm</t>
  </si>
  <si>
    <t>https://podminky.urs.cz/item/CS_URS_2021_02/451571111</t>
  </si>
  <si>
    <t>pod dlažbu, výkaz</t>
  </si>
  <si>
    <t>37</t>
  </si>
  <si>
    <t>465513127</t>
  </si>
  <si>
    <t>Dlažba z lomového kamene na cementovou maltu s vyspárováním tl 200 mm</t>
  </si>
  <si>
    <t>1296123899</t>
  </si>
  <si>
    <t>Dlažba z lomového kamene lomařsky upraveného na cementovou maltu, s vyspárováním cementovou maltou, tl. kamene 200 mm</t>
  </si>
  <si>
    <t>https://podminky.urs.cz/item/CS_URS_2021_02/465513127</t>
  </si>
  <si>
    <t>schody</t>
  </si>
  <si>
    <t>7,43</t>
  </si>
  <si>
    <t>38</t>
  </si>
  <si>
    <t>465513227</t>
  </si>
  <si>
    <t>Dlažba z lomového kamene na cementovou maltu s vyspárováním tl 250 mm pro hráze</t>
  </si>
  <si>
    <t>450305307</t>
  </si>
  <si>
    <t>Dlažba z lomového kamene lomařsky upraveného na cementovou maltu, s vyspárováním cementovou maltou, tl. kamene 250 mm</t>
  </si>
  <si>
    <t>https://podminky.urs.cz/item/CS_URS_2021_02/465513227</t>
  </si>
  <si>
    <t>dlažba z dovezého kamene (odpočet dlažby z původního kamene), výkaz</t>
  </si>
  <si>
    <t>115,70-57,477</t>
  </si>
  <si>
    <t>oprava prahu (doplnění chybějícího kamene), odborný odhad</t>
  </si>
  <si>
    <t>30,0</t>
  </si>
  <si>
    <t>39</t>
  </si>
  <si>
    <t>465513227R</t>
  </si>
  <si>
    <t>1402315037</t>
  </si>
  <si>
    <t>https://podminky.urs.cz/item/CS_URS_2021_02/465513227R</t>
  </si>
  <si>
    <t>dlažba z původního očištěného kamene (70 % z celkové kubatury rozebraného kamene), výkaz</t>
  </si>
  <si>
    <t>82,11*0,70</t>
  </si>
  <si>
    <t>Úpravy povrchů, podlahy a osazování výplní</t>
  </si>
  <si>
    <t>40</t>
  </si>
  <si>
    <t>636195212</t>
  </si>
  <si>
    <t>Vyplnění spár dlažby z lomového kamene maltou cementovou na hl do 70 mm s vyspárováním</t>
  </si>
  <si>
    <t>-288325500</t>
  </si>
  <si>
    <t>Vyplnění spár dosavadních dlažeb cementovou maltou s vyčištěním spár na hloubky do 70 mm dlažby z lomového kamene s vyspárováním</t>
  </si>
  <si>
    <t>https://podminky.urs.cz/item/CS_URS_2021_02/636195212</t>
  </si>
  <si>
    <t>oprava prahu - přespárování stávající dlažby prahu (odpočet chybějící plochy dlažby)</t>
  </si>
  <si>
    <t>(62,0-30,0)+(2*5,8*4,8)</t>
  </si>
  <si>
    <t>oprava dlažby v místě odříznutí základu od opevnění vývaru při jejím případném porušení</t>
  </si>
  <si>
    <t>19,620*0,5</t>
  </si>
  <si>
    <t>41</t>
  </si>
  <si>
    <t>R - 000060</t>
  </si>
  <si>
    <t xml:space="preserve">Ocelové zábradlí </t>
  </si>
  <si>
    <t>-1853170695</t>
  </si>
  <si>
    <t>Ocelové zábradlí</t>
  </si>
  <si>
    <t>zábradlí na břehové hraně včetně ošetření oceli antikorozním nátěrem a včetně dodávky materiálu, viz příloha D.1</t>
  </si>
  <si>
    <t>montáž, včetně spojovacího materiálu</t>
  </si>
  <si>
    <t>sloupky (12 ks) z trubek D 60,3 mm a tl. 5 mm</t>
  </si>
  <si>
    <t>vodorovné příčky z trubek D 60,3 mm a tl. 2,9 mm (3 x 21,91 m)</t>
  </si>
  <si>
    <t>patky - ocel. desky 250 x 250 x 10 mm, 12 ks</t>
  </si>
  <si>
    <t>Ostatní konstrukce a práce, bourání</t>
  </si>
  <si>
    <t>42</t>
  </si>
  <si>
    <t>931992121</t>
  </si>
  <si>
    <t>Výplň dilatačních spár z extrudovaného polystyrénu tl 20 mm</t>
  </si>
  <si>
    <t>1626377015</t>
  </si>
  <si>
    <t>Výplň dilatačních spár z polystyrenu extrudovaného, tloušťky 20 mm</t>
  </si>
  <si>
    <t>https://podminky.urs.cz/item/CS_URS_2021_02/931992121</t>
  </si>
  <si>
    <t>dilatační spáry parapetu, 4+2 ks</t>
  </si>
  <si>
    <t>4*(0,68*(0,18+0,21)/2)+2*(0,78*(0,18+0,21)/2)</t>
  </si>
  <si>
    <t>43</t>
  </si>
  <si>
    <t>931994111</t>
  </si>
  <si>
    <t>Těsnění styčné spáry u prefa dílců bobtnajícím profilem</t>
  </si>
  <si>
    <t>-1264304474</t>
  </si>
  <si>
    <t>Těsnění spáry betonové konstrukce pásy, profily, tmely profilem, spáry styčné u prefa dílců bobtnajícím</t>
  </si>
  <si>
    <t>https://podminky.urs.cz/item/CS_URS_2021_02/931994111</t>
  </si>
  <si>
    <t>4*(0,05+0,15+0,07+0,65)+2*(0,05+0,15+0,07+0,75)</t>
  </si>
  <si>
    <t>44</t>
  </si>
  <si>
    <t>931994142R</t>
  </si>
  <si>
    <t>Těsnění dilatační spáry betonové konstrukce polyuretanovým tmelem do pl 4,0 cm2</t>
  </si>
  <si>
    <t>2109219459</t>
  </si>
  <si>
    <t>Těsnění spáry betonové konstrukce pásy, profily, tmely tmelem polyuretanovým spáry dilatační do 4,0 cm2</t>
  </si>
  <si>
    <t>45</t>
  </si>
  <si>
    <t>938122112R</t>
  </si>
  <si>
    <t>Ošetření řezných ploch dřevin herbicidy</t>
  </si>
  <si>
    <t>963446951</t>
  </si>
  <si>
    <t>Ošetření řezných ploch porostů herbicidy</t>
  </si>
  <si>
    <t>ošetření pařezu pokáceného stromu</t>
  </si>
  <si>
    <t>46</t>
  </si>
  <si>
    <t>938903111</t>
  </si>
  <si>
    <t>Vysekání spár hl do 70 mm v dlažbě z lomového kamene</t>
  </si>
  <si>
    <t>-744694411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</si>
  <si>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</si>
  <si>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https://podminky.urs.cz/item/CS_URS_2021_02/938903111</t>
  </si>
  <si>
    <t>47</t>
  </si>
  <si>
    <t>961044111</t>
  </si>
  <si>
    <t>Bourání základů z betonu prostého</t>
  </si>
  <si>
    <t>691512782</t>
  </si>
  <si>
    <t>Bourání základů z betonu prostého</t>
  </si>
  <si>
    <t>https://podminky.urs.cz/item/CS_URS_2021_02/961044111</t>
  </si>
  <si>
    <t>bourání stávajícího základu zídky, výkaz</t>
  </si>
  <si>
    <t>17,55</t>
  </si>
  <si>
    <t>48</t>
  </si>
  <si>
    <t>962022491</t>
  </si>
  <si>
    <t>Bourání zdiva nadzákladového kamenného na MC přes 1 m3</t>
  </si>
  <si>
    <t>87127778</t>
  </si>
  <si>
    <t>Bourání zdiva nadzákladového kamenného na maltu cementovou, objemu přes 1 m3</t>
  </si>
  <si>
    <t>https://podminky.urs.cz/item/CS_URS_2021_02/962022491</t>
  </si>
  <si>
    <t>obklad stávající zdi, výkaz</t>
  </si>
  <si>
    <t>24,31*0,25</t>
  </si>
  <si>
    <t>49</t>
  </si>
  <si>
    <t>962042321</t>
  </si>
  <si>
    <t>Bourání zdiva nadzákladového z betonu prostého přes 1 m3</t>
  </si>
  <si>
    <t>-375778065</t>
  </si>
  <si>
    <t>Bourání zdiva z betonu prostého nadzákladového objemu přes 1 m3</t>
  </si>
  <si>
    <t>https://podminky.urs.cz/item/CS_URS_2021_02/962042321</t>
  </si>
  <si>
    <t>bet. dřík stávající zdi, výkaz</t>
  </si>
  <si>
    <t>11,74</t>
  </si>
  <si>
    <t>parapet stávající zdi v tl. 0,20 m, výkaz</t>
  </si>
  <si>
    <t>50</t>
  </si>
  <si>
    <t>967042712R</t>
  </si>
  <si>
    <t>Odsekání zdiva z kamene nebo betonu plošné tl do 100 mm</t>
  </si>
  <si>
    <t>-1031312443</t>
  </si>
  <si>
    <t>Odsekání zdiva z kamene nebo betonu plošné, tl. do 100 mm</t>
  </si>
  <si>
    <t>odstranění porušeného betonu opravovaného prahu, odborný odhad (cca 70 % z plochy chybějící dlažby)</t>
  </si>
  <si>
    <t>30,0*0,7</t>
  </si>
  <si>
    <t>51</t>
  </si>
  <si>
    <t>977311114R</t>
  </si>
  <si>
    <t>Řezání stávajících betonových konstrukcí nevyztužených hl do 200 mm</t>
  </si>
  <si>
    <t>2005968931</t>
  </si>
  <si>
    <t>Řezání stávajících betonových konstrukcí bez vyztužení hloubky přes 150 do 200 mm</t>
  </si>
  <si>
    <t>odříznutí základu od opevnění vývaru (v postupných krocích)</t>
  </si>
  <si>
    <t>4*19,62</t>
  </si>
  <si>
    <t>52</t>
  </si>
  <si>
    <t>985131111</t>
  </si>
  <si>
    <t>Očištění ploch stěn, rubu kleneb a podlah tlakovou vodou</t>
  </si>
  <si>
    <t>-1540527930</t>
  </si>
  <si>
    <t>https://podminky.urs.cz/item/CS_URS_2021_02/985131111</t>
  </si>
  <si>
    <t>oprava prahu - očištění plochy pře doplněním betonové vrstvy pod opravovanou dlažbou</t>
  </si>
  <si>
    <t>53</t>
  </si>
  <si>
    <t>985564124R</t>
  </si>
  <si>
    <t>Kotvičky pro výztuž stříkaného betonu hl 500 mm z oceli D 12 mm do cementové malty</t>
  </si>
  <si>
    <t>-946160733</t>
  </si>
  <si>
    <t>Kotvičky pro výztuž stříkaného betonu z betonářské oceli do cementové malty, hloubky kotvení 500 mm, průměru 12 mm</t>
  </si>
  <si>
    <t>kotvy pro propojení základu zdi se dříkem, 36 ks kotev dl. 1 m (vrty 0,5 m), výkaz</t>
  </si>
  <si>
    <t>997</t>
  </si>
  <si>
    <t>Přesun sutě</t>
  </si>
  <si>
    <t>54</t>
  </si>
  <si>
    <t>997013601R1</t>
  </si>
  <si>
    <t>Likvidace stavebního odpadu betonového</t>
  </si>
  <si>
    <t>-200430495</t>
  </si>
  <si>
    <t>Likvidace stavebního odpadu na skládce z prostého betonu včetně naložení, dopravy, uložení a případného poplatku za uložení</t>
  </si>
  <si>
    <t>vybouraný materiál</t>
  </si>
  <si>
    <t>bourání stávajícího bet. základu zídky, výkaz</t>
  </si>
  <si>
    <t>17,55*2,2</t>
  </si>
  <si>
    <t>11,74*2,2</t>
  </si>
  <si>
    <t>3,07*2,2</t>
  </si>
  <si>
    <t>porušená vrstva betonu opravovaného prahu</t>
  </si>
  <si>
    <t>2,10</t>
  </si>
  <si>
    <t>55</t>
  </si>
  <si>
    <t>997013631R1</t>
  </si>
  <si>
    <t>Likvidace stavebního odpadu směsného</t>
  </si>
  <si>
    <t>-1397304971</t>
  </si>
  <si>
    <t>Likvidace stavebního odpadu směsného stavebního a demoličního včetně naložení, dopravy, uložení a případného poplatku za uložení</t>
  </si>
  <si>
    <t>nevhodný kámen z meziskládky</t>
  </si>
  <si>
    <t>(20,528-14,369)*2,5</t>
  </si>
  <si>
    <t>(6,078-5,774)*2,5</t>
  </si>
  <si>
    <t>Mezisoučet</t>
  </si>
  <si>
    <t>původní betonový podklad pod dlažbou tl. 0,15 m</t>
  </si>
  <si>
    <t>82,11*0,15*2,2</t>
  </si>
  <si>
    <t>998</t>
  </si>
  <si>
    <t>Přesun hmot</t>
  </si>
  <si>
    <t>56</t>
  </si>
  <si>
    <t>998323011</t>
  </si>
  <si>
    <t>Přesun hmot pro jezy a stupně</t>
  </si>
  <si>
    <t>-709932567</t>
  </si>
  <si>
    <t>Přesun hmot pro jezy a stupně dopravní vzdálenost do 500 m</t>
  </si>
  <si>
    <t>https://podminky.urs.cz/item/CS_URS_2021_02/998323011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</si>
  <si>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</si>
  <si>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</si>
  <si>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</si>
  <si>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</si>
  <si>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</si>
  <si>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</si>
  <si>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</si>
  <si>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</si>
  <si>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</si>
  <si>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</si>
  <si>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</si>
  <si>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</si>
  <si>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</si>
  <si>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</si>
  <si>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</si>
  <si>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</si>
  <si>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</si>
  <si>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</si>
  <si>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</si>
  <si>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</si>
  <si>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</si>
  <si>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</si>
  <si>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opatření u manipulační plochy proti nežádoucímu rozsypu materiálu při jeho vykládce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</si>
  <si>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</si>
  <si>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</si>
  <si>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</si>
  <si>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011010</t>
  </si>
  <si>
    <t>Zajištění úpravy sjezdu</t>
  </si>
  <si>
    <t>-1191826988</t>
  </si>
  <si>
    <t>zajištění zřízení a odstranění dočasného sjezdu pro realizaci stavby (1 ks)</t>
  </si>
  <si>
    <t>0112</t>
  </si>
  <si>
    <t>Zajištění obnovy asfaltové komunikace</t>
  </si>
  <si>
    <t>2036502464</t>
  </si>
  <si>
    <t>Zajištění obnovy stávající příjezdové asfaltové komunikace</t>
  </si>
  <si>
    <t>obnova stávající příjezdové komunikace při jejím případném porušení, viz příloha B.</t>
  </si>
  <si>
    <t>01131</t>
  </si>
  <si>
    <t>Zajištění obnovy nezpevněné komunikace</t>
  </si>
  <si>
    <t>-2115109369</t>
  </si>
  <si>
    <t>Zajištění obnovy stávající nezpevněné komunikace</t>
  </si>
  <si>
    <t>obnova stávající nezpevněné komunikace při jejím případném porušení</t>
  </si>
  <si>
    <t>předpokládaná plocha využívané nezpevněné komunikace 512,0 x 3,5 m</t>
  </si>
  <si>
    <t>02</t>
  </si>
  <si>
    <t>Projektová dokumentace - ostatní náklady</t>
  </si>
  <si>
    <t>0210</t>
  </si>
  <si>
    <t>Vypracování Plánu opatření pro případ havárie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</si>
  <si>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</si>
  <si>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</si>
  <si>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</si>
  <si>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</si>
  <si>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</si>
  <si>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</si>
  <si>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</si>
  <si>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</si>
  <si>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</si>
  <si>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3 paré + 1 x CD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</si>
  <si>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</si>
  <si>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</si>
  <si>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</si>
  <si>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</si>
  <si>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</si>
  <si>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</si>
  <si>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zaměření stavby zpracované ve 2 paré + 1 x CD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</si>
  <si>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</si>
  <si>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</si>
  <si>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</si>
  <si>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</si>
  <si>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</si>
  <si>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</si>
  <si>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</si>
  <si>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</si>
  <si>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viz příloha B.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</si>
  <si>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</si>
  <si>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</si>
  <si>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</si>
  <si>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</si>
  <si>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</si>
  <si>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</si>
  <si>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</si>
  <si>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</si>
  <si>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</si>
  <si>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</si>
  <si>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09920</t>
  </si>
  <si>
    <t>Odborné odlovení rybí obsádky z prostoru staveniště</t>
  </si>
  <si>
    <t>-1600121824</t>
  </si>
  <si>
    <t>09968</t>
  </si>
  <si>
    <t>Čištění vozovek splachováním vodou povrchu podkladu nebo krytu živičného, betonového nebo dlážděného</t>
  </si>
  <si>
    <t>-162749407</t>
  </si>
  <si>
    <t>čištění během stavby vodou z mobilních zdrojů, viz příloha B.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</si>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</sst>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01104" TargetMode="External" /><Relationship Id="rId2" Type="http://schemas.openxmlformats.org/officeDocument/2006/relationships/hyperlink" Target="https://podminky.urs.cz/item/CS_URS_2021_02/113105113" TargetMode="External" /><Relationship Id="rId3" Type="http://schemas.openxmlformats.org/officeDocument/2006/relationships/hyperlink" Target="https://podminky.urs.cz/item/CS_URS_2021_02/113107171" TargetMode="External" /><Relationship Id="rId4" Type="http://schemas.openxmlformats.org/officeDocument/2006/relationships/hyperlink" Target="https://podminky.urs.cz/item/CS_URS_2021_02/114203202" TargetMode="External" /><Relationship Id="rId5" Type="http://schemas.openxmlformats.org/officeDocument/2006/relationships/hyperlink" Target="https://podminky.urs.cz/item/CS_URS_2021_02/114203301" TargetMode="External" /><Relationship Id="rId6" Type="http://schemas.openxmlformats.org/officeDocument/2006/relationships/hyperlink" Target="https://podminky.urs.cz/item/CS_URS_2021_02/124253100" TargetMode="External" /><Relationship Id="rId7" Type="http://schemas.openxmlformats.org/officeDocument/2006/relationships/hyperlink" Target="https://podminky.urs.cz/item/CS_URS_2021_02/127751101" TargetMode="External" /><Relationship Id="rId8" Type="http://schemas.openxmlformats.org/officeDocument/2006/relationships/hyperlink" Target="https://podminky.urs.cz/item/CS_URS_2021_02/131251100" TargetMode="External" /><Relationship Id="rId9" Type="http://schemas.openxmlformats.org/officeDocument/2006/relationships/hyperlink" Target="https://podminky.urs.cz/item/CS_URS_2021_02/151101201" TargetMode="External" /><Relationship Id="rId10" Type="http://schemas.openxmlformats.org/officeDocument/2006/relationships/hyperlink" Target="https://podminky.urs.cz/item/CS_URS_2021_02/151101211" TargetMode="External" /><Relationship Id="rId11" Type="http://schemas.openxmlformats.org/officeDocument/2006/relationships/hyperlink" Target="https://podminky.urs.cz/item/CS_URS_2021_02/151101301" TargetMode="External" /><Relationship Id="rId12" Type="http://schemas.openxmlformats.org/officeDocument/2006/relationships/hyperlink" Target="https://podminky.urs.cz/item/CS_URS_2021_02/151101311" TargetMode="External" /><Relationship Id="rId13" Type="http://schemas.openxmlformats.org/officeDocument/2006/relationships/hyperlink" Target="https://podminky.urs.cz/item/CS_URS_2021_02/162351103" TargetMode="External" /><Relationship Id="rId14" Type="http://schemas.openxmlformats.org/officeDocument/2006/relationships/hyperlink" Target="https://podminky.urs.cz/item/CS_URS_2021_02/162351123" TargetMode="External" /><Relationship Id="rId15" Type="http://schemas.openxmlformats.org/officeDocument/2006/relationships/hyperlink" Target="https://podminky.urs.cz/item/CS_URS_2021_02/167151101" TargetMode="External" /><Relationship Id="rId16" Type="http://schemas.openxmlformats.org/officeDocument/2006/relationships/hyperlink" Target="https://podminky.urs.cz/item/CS_URS_2021_02/167151102" TargetMode="External" /><Relationship Id="rId17" Type="http://schemas.openxmlformats.org/officeDocument/2006/relationships/hyperlink" Target="https://podminky.urs.cz/item/CS_URS_2021_02/171151131" TargetMode="External" /><Relationship Id="rId18" Type="http://schemas.openxmlformats.org/officeDocument/2006/relationships/hyperlink" Target="https://podminky.urs.cz/item/CS_URS_2021_02/174111101" TargetMode="External" /><Relationship Id="rId19" Type="http://schemas.openxmlformats.org/officeDocument/2006/relationships/hyperlink" Target="https://podminky.urs.cz/item/CS_URS_2021_02/181411121" TargetMode="External" /><Relationship Id="rId20" Type="http://schemas.openxmlformats.org/officeDocument/2006/relationships/hyperlink" Target="https://podminky.urs.cz/item/CS_URS_2021_02/181951112" TargetMode="External" /><Relationship Id="rId21" Type="http://schemas.openxmlformats.org/officeDocument/2006/relationships/hyperlink" Target="https://podminky.urs.cz/item/CS_URS_2021_02/182151111" TargetMode="External" /><Relationship Id="rId22" Type="http://schemas.openxmlformats.org/officeDocument/2006/relationships/hyperlink" Target="https://podminky.urs.cz/item/CS_URS_2021_02/211521111" TargetMode="External" /><Relationship Id="rId23" Type="http://schemas.openxmlformats.org/officeDocument/2006/relationships/hyperlink" Target="https://podminky.urs.cz/item/CS_URS_2021_02/212755213" TargetMode="External" /><Relationship Id="rId24" Type="http://schemas.openxmlformats.org/officeDocument/2006/relationships/hyperlink" Target="https://podminky.urs.cz/item/CS_URS_2021_02/274315412" TargetMode="External" /><Relationship Id="rId25" Type="http://schemas.openxmlformats.org/officeDocument/2006/relationships/hyperlink" Target="https://podminky.urs.cz/item/CS_URS_2021_02/321213345" TargetMode="External" /><Relationship Id="rId26" Type="http://schemas.openxmlformats.org/officeDocument/2006/relationships/hyperlink" Target="https://podminky.urs.cz/item/CS_URS_2021_02/321311115" TargetMode="External" /><Relationship Id="rId27" Type="http://schemas.openxmlformats.org/officeDocument/2006/relationships/hyperlink" Target="https://podminky.urs.cz/item/CS_URS_2021_02/321351010" TargetMode="External" /><Relationship Id="rId28" Type="http://schemas.openxmlformats.org/officeDocument/2006/relationships/hyperlink" Target="https://podminky.urs.cz/item/CS_URS_2021_02/321352010" TargetMode="External" /><Relationship Id="rId29" Type="http://schemas.openxmlformats.org/officeDocument/2006/relationships/hyperlink" Target="https://podminky.urs.cz/item/CS_URS_2021_02/321368211" TargetMode="External" /><Relationship Id="rId30" Type="http://schemas.openxmlformats.org/officeDocument/2006/relationships/hyperlink" Target="https://podminky.urs.cz/item/CS_URS_2021_02/451314212" TargetMode="External" /><Relationship Id="rId31" Type="http://schemas.openxmlformats.org/officeDocument/2006/relationships/hyperlink" Target="https://podminky.urs.cz/item/CS_URS_2021_02/451571111" TargetMode="External" /><Relationship Id="rId32" Type="http://schemas.openxmlformats.org/officeDocument/2006/relationships/hyperlink" Target="https://podminky.urs.cz/item/CS_URS_2021_02/465513127" TargetMode="External" /><Relationship Id="rId33" Type="http://schemas.openxmlformats.org/officeDocument/2006/relationships/hyperlink" Target="https://podminky.urs.cz/item/CS_URS_2021_02/465513227" TargetMode="External" /><Relationship Id="rId34" Type="http://schemas.openxmlformats.org/officeDocument/2006/relationships/hyperlink" Target="https://podminky.urs.cz/item/CS_URS_2021_02/465513227R" TargetMode="External" /><Relationship Id="rId35" Type="http://schemas.openxmlformats.org/officeDocument/2006/relationships/hyperlink" Target="https://podminky.urs.cz/item/CS_URS_2021_02/636195212" TargetMode="External" /><Relationship Id="rId36" Type="http://schemas.openxmlformats.org/officeDocument/2006/relationships/hyperlink" Target="https://podminky.urs.cz/item/CS_URS_2021_02/931992121" TargetMode="External" /><Relationship Id="rId37" Type="http://schemas.openxmlformats.org/officeDocument/2006/relationships/hyperlink" Target="https://podminky.urs.cz/item/CS_URS_2021_02/931994111" TargetMode="External" /><Relationship Id="rId38" Type="http://schemas.openxmlformats.org/officeDocument/2006/relationships/hyperlink" Target="https://podminky.urs.cz/item/CS_URS_2021_02/938903111" TargetMode="External" /><Relationship Id="rId39" Type="http://schemas.openxmlformats.org/officeDocument/2006/relationships/hyperlink" Target="https://podminky.urs.cz/item/CS_URS_2021_02/961044111" TargetMode="External" /><Relationship Id="rId40" Type="http://schemas.openxmlformats.org/officeDocument/2006/relationships/hyperlink" Target="https://podminky.urs.cz/item/CS_URS_2021_02/962022491" TargetMode="External" /><Relationship Id="rId41" Type="http://schemas.openxmlformats.org/officeDocument/2006/relationships/hyperlink" Target="https://podminky.urs.cz/item/CS_URS_2021_02/962042321" TargetMode="External" /><Relationship Id="rId42" Type="http://schemas.openxmlformats.org/officeDocument/2006/relationships/hyperlink" Target="https://podminky.urs.cz/item/CS_URS_2021_02/985131111" TargetMode="External" /><Relationship Id="rId43" Type="http://schemas.openxmlformats.org/officeDocument/2006/relationships/hyperlink" Target="https://podminky.urs.cz/item/CS_URS_2021_02/998323011" TargetMode="External" /><Relationship Id="rId44" Type="http://schemas.openxmlformats.org/officeDocument/2006/relationships/drawing" Target="../drawings/drawing2.xm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4"/>
      <c r="AQ5" s="24"/>
      <c r="AR5" s="22"/>
      <c r="BE5" s="33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4"/>
      <c r="AQ6" s="24"/>
      <c r="AR6" s="22"/>
      <c r="BE6" s="33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8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8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8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8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8"/>
      <c r="BS13" s="19" t="s">
        <v>6</v>
      </c>
    </row>
    <row r="14" spans="2:71" ht="13.2">
      <c r="B14" s="23"/>
      <c r="C14" s="24"/>
      <c r="D14" s="24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8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8"/>
      <c r="BS16" s="19" t="s">
        <v>4</v>
      </c>
    </row>
    <row r="17" spans="2:71" s="1" customFormat="1" ht="18.45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8"/>
      <c r="BS17" s="19" t="s">
        <v>34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8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8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8"/>
      <c r="BS20" s="19" t="s">
        <v>34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8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8"/>
    </row>
    <row r="23" spans="2:57" s="1" customFormat="1" ht="47.25" customHeight="1">
      <c r="B23" s="23"/>
      <c r="C23" s="24"/>
      <c r="D23" s="24"/>
      <c r="E23" s="345" t="s">
        <v>38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4"/>
      <c r="AP23" s="24"/>
      <c r="AQ23" s="24"/>
      <c r="AR23" s="22"/>
      <c r="BE23" s="33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8"/>
    </row>
    <row r="26" spans="1:57" s="2" customFormat="1" ht="25.95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6">
        <f>ROUND(AG54,2)</f>
        <v>0</v>
      </c>
      <c r="AL26" s="347"/>
      <c r="AM26" s="347"/>
      <c r="AN26" s="347"/>
      <c r="AO26" s="347"/>
      <c r="AP26" s="38"/>
      <c r="AQ26" s="38"/>
      <c r="AR26" s="41"/>
      <c r="BE26" s="33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8" t="s">
        <v>40</v>
      </c>
      <c r="M28" s="348"/>
      <c r="N28" s="348"/>
      <c r="O28" s="348"/>
      <c r="P28" s="348"/>
      <c r="Q28" s="38"/>
      <c r="R28" s="38"/>
      <c r="S28" s="38"/>
      <c r="T28" s="38"/>
      <c r="U28" s="38"/>
      <c r="V28" s="38"/>
      <c r="W28" s="348" t="s">
        <v>41</v>
      </c>
      <c r="X28" s="348"/>
      <c r="Y28" s="348"/>
      <c r="Z28" s="348"/>
      <c r="AA28" s="348"/>
      <c r="AB28" s="348"/>
      <c r="AC28" s="348"/>
      <c r="AD28" s="348"/>
      <c r="AE28" s="348"/>
      <c r="AF28" s="38"/>
      <c r="AG28" s="38"/>
      <c r="AH28" s="38"/>
      <c r="AI28" s="38"/>
      <c r="AJ28" s="38"/>
      <c r="AK28" s="348" t="s">
        <v>42</v>
      </c>
      <c r="AL28" s="348"/>
      <c r="AM28" s="348"/>
      <c r="AN28" s="348"/>
      <c r="AO28" s="348"/>
      <c r="AP28" s="38"/>
      <c r="AQ28" s="38"/>
      <c r="AR28" s="41"/>
      <c r="BE28" s="338"/>
    </row>
    <row r="29" spans="2:57" s="3" customFormat="1" ht="14.4" customHeight="1" hidden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ROUND(AV54,2)</f>
        <v>0</v>
      </c>
      <c r="AL29" s="350"/>
      <c r="AM29" s="350"/>
      <c r="AN29" s="350"/>
      <c r="AO29" s="350"/>
      <c r="AP29" s="43"/>
      <c r="AQ29" s="43"/>
      <c r="AR29" s="44"/>
      <c r="BE29" s="339"/>
    </row>
    <row r="30" spans="2:57" s="3" customFormat="1" ht="14.4" customHeight="1" hidden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ROUND(AW54,2)</f>
        <v>0</v>
      </c>
      <c r="AL30" s="350"/>
      <c r="AM30" s="350"/>
      <c r="AN30" s="350"/>
      <c r="AO30" s="350"/>
      <c r="AP30" s="43"/>
      <c r="AQ30" s="43"/>
      <c r="AR30" s="44"/>
      <c r="BE30" s="339"/>
    </row>
    <row r="31" spans="2:57" s="3" customFormat="1" ht="14.4" customHeight="1">
      <c r="B31" s="42"/>
      <c r="C31" s="43"/>
      <c r="D31" s="45" t="s">
        <v>43</v>
      </c>
      <c r="E31" s="43"/>
      <c r="F31" s="31" t="s">
        <v>46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39"/>
    </row>
    <row r="32" spans="2:57" s="3" customFormat="1" ht="14.4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39"/>
    </row>
    <row r="33" spans="2:44" s="3" customFormat="1" ht="14.4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52" t="s">
        <v>51</v>
      </c>
      <c r="Y35" s="353"/>
      <c r="Z35" s="353"/>
      <c r="AA35" s="353"/>
      <c r="AB35" s="353"/>
      <c r="AC35" s="48"/>
      <c r="AD35" s="48"/>
      <c r="AE35" s="48"/>
      <c r="AF35" s="48"/>
      <c r="AG35" s="48"/>
      <c r="AH35" s="48"/>
      <c r="AI35" s="48"/>
      <c r="AJ35" s="48"/>
      <c r="AK35" s="354">
        <f>SUM(AK26:AK33)</f>
        <v>0</v>
      </c>
      <c r="AL35" s="353"/>
      <c r="AM35" s="353"/>
      <c r="AN35" s="353"/>
      <c r="AO35" s="355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3611vv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6" t="str">
        <f>K6</f>
        <v>VD Platěnice, oprava zdí v podjezí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Moravany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8" t="str">
        <f>IF(AN8="","",AN8)</f>
        <v>30. 8. 2021</v>
      </c>
      <c r="AN47" s="358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OIČ, Hradec Králové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9" t="str">
        <f>IF(E17="","",E17)</f>
        <v>Povodí Labe, státní podnik, OIČ, Hradec Králové</v>
      </c>
      <c r="AN49" s="360"/>
      <c r="AO49" s="360"/>
      <c r="AP49" s="360"/>
      <c r="AQ49" s="38"/>
      <c r="AR49" s="41"/>
      <c r="AS49" s="361" t="s">
        <v>53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9" t="str">
        <f>IF(E20="","",E20)</f>
        <v>Ing. Eva Morkesová</v>
      </c>
      <c r="AN50" s="360"/>
      <c r="AO50" s="360"/>
      <c r="AP50" s="360"/>
      <c r="AQ50" s="38"/>
      <c r="AR50" s="41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7" t="s">
        <v>54</v>
      </c>
      <c r="D52" s="368"/>
      <c r="E52" s="368"/>
      <c r="F52" s="368"/>
      <c r="G52" s="368"/>
      <c r="H52" s="69"/>
      <c r="I52" s="369" t="s">
        <v>55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0" t="s">
        <v>56</v>
      </c>
      <c r="AH52" s="368"/>
      <c r="AI52" s="368"/>
      <c r="AJ52" s="368"/>
      <c r="AK52" s="368"/>
      <c r="AL52" s="368"/>
      <c r="AM52" s="368"/>
      <c r="AN52" s="369" t="s">
        <v>57</v>
      </c>
      <c r="AO52" s="368"/>
      <c r="AP52" s="368"/>
      <c r="AQ52" s="70" t="s">
        <v>58</v>
      </c>
      <c r="AR52" s="41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81" t="s">
        <v>28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16.5" customHeight="1">
      <c r="A55" s="89" t="s">
        <v>77</v>
      </c>
      <c r="B55" s="90"/>
      <c r="C55" s="91"/>
      <c r="D55" s="373" t="s">
        <v>78</v>
      </c>
      <c r="E55" s="373"/>
      <c r="F55" s="373"/>
      <c r="G55" s="373"/>
      <c r="H55" s="373"/>
      <c r="I55" s="92"/>
      <c r="J55" s="373" t="s">
        <v>79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1">
        <f>'SO 01 - Oprava opevnění'!J30</f>
        <v>0</v>
      </c>
      <c r="AH55" s="372"/>
      <c r="AI55" s="372"/>
      <c r="AJ55" s="372"/>
      <c r="AK55" s="372"/>
      <c r="AL55" s="372"/>
      <c r="AM55" s="372"/>
      <c r="AN55" s="371">
        <f>SUM(AG55,AT55)</f>
        <v>0</v>
      </c>
      <c r="AO55" s="372"/>
      <c r="AP55" s="372"/>
      <c r="AQ55" s="93" t="s">
        <v>80</v>
      </c>
      <c r="AR55" s="94"/>
      <c r="AS55" s="95">
        <v>0</v>
      </c>
      <c r="AT55" s="96">
        <f>ROUND(SUM(AV55:AW55),2)</f>
        <v>0</v>
      </c>
      <c r="AU55" s="97">
        <f>'SO 01 - Oprava opevnění'!P88</f>
        <v>0</v>
      </c>
      <c r="AV55" s="96">
        <f>'SO 01 - Oprava opevnění'!J33</f>
        <v>0</v>
      </c>
      <c r="AW55" s="96">
        <f>'SO 01 - Oprava opevnění'!J34</f>
        <v>0</v>
      </c>
      <c r="AX55" s="96">
        <f>'SO 01 - Oprava opevnění'!J35</f>
        <v>0</v>
      </c>
      <c r="AY55" s="96">
        <f>'SO 01 - Oprava opevnění'!J36</f>
        <v>0</v>
      </c>
      <c r="AZ55" s="96">
        <f>'SO 01 - Oprava opevnění'!F33</f>
        <v>0</v>
      </c>
      <c r="BA55" s="96">
        <f>'SO 01 - Oprava opevnění'!F34</f>
        <v>0</v>
      </c>
      <c r="BB55" s="96">
        <f>'SO 01 - Oprava opevnění'!F35</f>
        <v>0</v>
      </c>
      <c r="BC55" s="96">
        <f>'SO 01 - Oprava opevnění'!F36</f>
        <v>0</v>
      </c>
      <c r="BD55" s="98">
        <f>'SO 01 - Oprava opevnění'!F37</f>
        <v>0</v>
      </c>
      <c r="BT55" s="99" t="s">
        <v>81</v>
      </c>
      <c r="BV55" s="99" t="s">
        <v>75</v>
      </c>
      <c r="BW55" s="99" t="s">
        <v>82</v>
      </c>
      <c r="BX55" s="99" t="s">
        <v>5</v>
      </c>
      <c r="CL55" s="99" t="s">
        <v>19</v>
      </c>
      <c r="CM55" s="99" t="s">
        <v>83</v>
      </c>
    </row>
    <row r="56" spans="1:91" s="7" customFormat="1" ht="16.5" customHeight="1">
      <c r="A56" s="89" t="s">
        <v>77</v>
      </c>
      <c r="B56" s="90"/>
      <c r="C56" s="91"/>
      <c r="D56" s="373" t="s">
        <v>84</v>
      </c>
      <c r="E56" s="373"/>
      <c r="F56" s="373"/>
      <c r="G56" s="373"/>
      <c r="H56" s="373"/>
      <c r="I56" s="92"/>
      <c r="J56" s="373" t="s">
        <v>85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1">
        <f>'VON - Vedlejší a ostatní ...'!J30</f>
        <v>0</v>
      </c>
      <c r="AH56" s="372"/>
      <c r="AI56" s="372"/>
      <c r="AJ56" s="372"/>
      <c r="AK56" s="372"/>
      <c r="AL56" s="372"/>
      <c r="AM56" s="372"/>
      <c r="AN56" s="371">
        <f>SUM(AG56,AT56)</f>
        <v>0</v>
      </c>
      <c r="AO56" s="372"/>
      <c r="AP56" s="372"/>
      <c r="AQ56" s="93" t="s">
        <v>84</v>
      </c>
      <c r="AR56" s="94"/>
      <c r="AS56" s="100">
        <v>0</v>
      </c>
      <c r="AT56" s="101">
        <f>ROUND(SUM(AV56:AW56),2)</f>
        <v>0</v>
      </c>
      <c r="AU56" s="102">
        <f>'VON - Vedlejší a ostatní ...'!P84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81</v>
      </c>
      <c r="BV56" s="99" t="s">
        <v>75</v>
      </c>
      <c r="BW56" s="99" t="s">
        <v>86</v>
      </c>
      <c r="BX56" s="99" t="s">
        <v>5</v>
      </c>
      <c r="CL56" s="99" t="s">
        <v>28</v>
      </c>
      <c r="CM56" s="99" t="s">
        <v>83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7Chwj7V20lsIG1uzcqhq6Zg7/EcWhYSNqJcY5/9L54aKZugr012BlH0NGWk8iw/0lsr8YJUgJMd3+h8EThW5ng==" saltValue="npUwECVT7prNT0YKESbNrs7YzBDOQ6Hq/kjir09WK7OuGu5EHWpGzVeF+yJ00faUrRMWUn6oyeYWT2XXavIvG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Oprava opevnění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" customHeight="1">
      <c r="B4" s="22"/>
      <c r="D4" s="106" t="s">
        <v>87</v>
      </c>
      <c r="L4" s="22"/>
      <c r="M4" s="107" t="s">
        <v>10</v>
      </c>
      <c r="AT4" s="19" t="s">
        <v>34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Platěnice, oprava zdí v podjezí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88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89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30. 8. 2021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29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36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38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ROUND(J88,2)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43</v>
      </c>
      <c r="E33" s="108" t="s">
        <v>44</v>
      </c>
      <c r="F33" s="120">
        <f>ROUND((SUM(BE88:BE433)),2)</f>
        <v>0</v>
      </c>
      <c r="G33" s="36"/>
      <c r="H33" s="36"/>
      <c r="I33" s="121">
        <v>0.21</v>
      </c>
      <c r="J33" s="120">
        <f>ROUND(((SUM(BE88:BE433))*I33),2)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45</v>
      </c>
      <c r="F34" s="120">
        <f>ROUND((SUM(BF88:BF433)),2)</f>
        <v>0</v>
      </c>
      <c r="G34" s="36"/>
      <c r="H34" s="36"/>
      <c r="I34" s="121">
        <v>0.15</v>
      </c>
      <c r="J34" s="120">
        <f>ROUND(((SUM(BF88:BF433))*I34),2)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43</v>
      </c>
      <c r="E35" s="108" t="s">
        <v>46</v>
      </c>
      <c r="F35" s="120">
        <f>ROUND((SUM(BG88:BG433)),2)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47</v>
      </c>
      <c r="F36" s="120">
        <f>ROUND((SUM(BH88:BH433)),2)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48</v>
      </c>
      <c r="F37" s="120">
        <f>ROUND((SUM(BI88:BI433)),2)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90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Platěnice, oprava zdí v podjezí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SO 01 - Oprava opevnění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Moravany</v>
      </c>
      <c r="G52" s="38"/>
      <c r="H52" s="38"/>
      <c r="I52" s="31" t="s">
        <v>24</v>
      </c>
      <c r="J52" s="62" t="str">
        <f>IF(J12="","",J12)</f>
        <v>30. 8. 2021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91</v>
      </c>
      <c r="D57" s="134"/>
      <c r="E57" s="134"/>
      <c r="F57" s="134"/>
      <c r="G57" s="134"/>
      <c r="H57" s="134"/>
      <c r="I57" s="134"/>
      <c r="J57" s="135" t="s">
        <v>92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80">
        <f>J88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93</v>
      </c>
    </row>
    <row r="60" spans="2:12" s="9" customFormat="1" ht="24.9" customHeight="1">
      <c r="B60" s="137"/>
      <c r="C60" s="138"/>
      <c r="D60" s="139" t="s">
        <v>94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5" customHeight="1">
      <c r="B61" s="143"/>
      <c r="C61" s="144"/>
      <c r="D61" s="145" t="s">
        <v>95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10" customFormat="1" ht="19.95" customHeight="1">
      <c r="B62" s="143"/>
      <c r="C62" s="144"/>
      <c r="D62" s="145" t="s">
        <v>96</v>
      </c>
      <c r="E62" s="146"/>
      <c r="F62" s="146"/>
      <c r="G62" s="146"/>
      <c r="H62" s="146"/>
      <c r="I62" s="146"/>
      <c r="J62" s="147">
        <f>J230</f>
        <v>0</v>
      </c>
      <c r="K62" s="144"/>
      <c r="L62" s="148"/>
    </row>
    <row r="63" spans="2:12" s="10" customFormat="1" ht="19.95" customHeight="1">
      <c r="B63" s="143"/>
      <c r="C63" s="144"/>
      <c r="D63" s="145" t="s">
        <v>97</v>
      </c>
      <c r="E63" s="146"/>
      <c r="F63" s="146"/>
      <c r="G63" s="146"/>
      <c r="H63" s="146"/>
      <c r="I63" s="146"/>
      <c r="J63" s="147">
        <f>J261</f>
        <v>0</v>
      </c>
      <c r="K63" s="144"/>
      <c r="L63" s="148"/>
    </row>
    <row r="64" spans="2:12" s="10" customFormat="1" ht="19.95" customHeight="1">
      <c r="B64" s="143"/>
      <c r="C64" s="144"/>
      <c r="D64" s="145" t="s">
        <v>98</v>
      </c>
      <c r="E64" s="146"/>
      <c r="F64" s="146"/>
      <c r="G64" s="146"/>
      <c r="H64" s="146"/>
      <c r="I64" s="146"/>
      <c r="J64" s="147">
        <f>J297</f>
        <v>0</v>
      </c>
      <c r="K64" s="144"/>
      <c r="L64" s="148"/>
    </row>
    <row r="65" spans="2:12" s="10" customFormat="1" ht="19.95" customHeight="1">
      <c r="B65" s="143"/>
      <c r="C65" s="144"/>
      <c r="D65" s="145" t="s">
        <v>99</v>
      </c>
      <c r="E65" s="146"/>
      <c r="F65" s="146"/>
      <c r="G65" s="146"/>
      <c r="H65" s="146"/>
      <c r="I65" s="146"/>
      <c r="J65" s="147">
        <f>J326</f>
        <v>0</v>
      </c>
      <c r="K65" s="144"/>
      <c r="L65" s="148"/>
    </row>
    <row r="66" spans="2:12" s="10" customFormat="1" ht="19.95" customHeight="1">
      <c r="B66" s="143"/>
      <c r="C66" s="144"/>
      <c r="D66" s="145" t="s">
        <v>100</v>
      </c>
      <c r="E66" s="146"/>
      <c r="F66" s="146"/>
      <c r="G66" s="146"/>
      <c r="H66" s="146"/>
      <c r="I66" s="146"/>
      <c r="J66" s="147">
        <f>J343</f>
        <v>0</v>
      </c>
      <c r="K66" s="144"/>
      <c r="L66" s="148"/>
    </row>
    <row r="67" spans="2:12" s="10" customFormat="1" ht="19.95" customHeight="1">
      <c r="B67" s="143"/>
      <c r="C67" s="144"/>
      <c r="D67" s="145" t="s">
        <v>101</v>
      </c>
      <c r="E67" s="146"/>
      <c r="F67" s="146"/>
      <c r="G67" s="146"/>
      <c r="H67" s="146"/>
      <c r="I67" s="146"/>
      <c r="J67" s="147">
        <f>J405</f>
        <v>0</v>
      </c>
      <c r="K67" s="144"/>
      <c r="L67" s="148"/>
    </row>
    <row r="68" spans="2:12" s="10" customFormat="1" ht="19.95" customHeight="1">
      <c r="B68" s="143"/>
      <c r="C68" s="144"/>
      <c r="D68" s="145" t="s">
        <v>102</v>
      </c>
      <c r="E68" s="146"/>
      <c r="F68" s="146"/>
      <c r="G68" s="146"/>
      <c r="H68" s="146"/>
      <c r="I68" s="146"/>
      <c r="J68" s="147">
        <f>J430</f>
        <v>0</v>
      </c>
      <c r="K68" s="144"/>
      <c r="L68" s="148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" customHeight="1">
      <c r="A74" s="3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" customHeight="1">
      <c r="A75" s="36"/>
      <c r="B75" s="37"/>
      <c r="C75" s="25" t="s">
        <v>103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84" t="str">
        <f>E7</f>
        <v>VD Platěnice, oprava zdí v podjezí</v>
      </c>
      <c r="F78" s="385"/>
      <c r="G78" s="385"/>
      <c r="H78" s="385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88</v>
      </c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56" t="str">
        <f>E9</f>
        <v>SO 01 - Oprava opevnění</v>
      </c>
      <c r="F80" s="386"/>
      <c r="G80" s="386"/>
      <c r="H80" s="386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F12</f>
        <v>Moravany</v>
      </c>
      <c r="G82" s="38"/>
      <c r="H82" s="38"/>
      <c r="I82" s="31" t="s">
        <v>24</v>
      </c>
      <c r="J82" s="62" t="str">
        <f>IF(J12="","",J12)</f>
        <v>30. 8. 2021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05" customHeight="1">
      <c r="A84" s="36"/>
      <c r="B84" s="37"/>
      <c r="C84" s="31" t="s">
        <v>26</v>
      </c>
      <c r="D84" s="38"/>
      <c r="E84" s="38"/>
      <c r="F84" s="29" t="str">
        <f>E15</f>
        <v>Povodí Labe, státní podnik, OIČ, Hradec Králové</v>
      </c>
      <c r="G84" s="38"/>
      <c r="H84" s="38"/>
      <c r="I84" s="31" t="s">
        <v>33</v>
      </c>
      <c r="J84" s="34" t="str">
        <f>E21</f>
        <v>Povodí Labe, státní podnik, OIČ, Hradec Králové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15" customHeight="1">
      <c r="A85" s="36"/>
      <c r="B85" s="37"/>
      <c r="C85" s="31" t="s">
        <v>31</v>
      </c>
      <c r="D85" s="38"/>
      <c r="E85" s="38"/>
      <c r="F85" s="29" t="str">
        <f>IF(E18="","",E18)</f>
        <v>Vyplň údaj</v>
      </c>
      <c r="G85" s="38"/>
      <c r="H85" s="38"/>
      <c r="I85" s="31" t="s">
        <v>35</v>
      </c>
      <c r="J85" s="34" t="str">
        <f>E24</f>
        <v>Ing. Eva Morkesová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9"/>
      <c r="B87" s="150"/>
      <c r="C87" s="151" t="s">
        <v>104</v>
      </c>
      <c r="D87" s="152" t="s">
        <v>58</v>
      </c>
      <c r="E87" s="152" t="s">
        <v>54</v>
      </c>
      <c r="F87" s="152" t="s">
        <v>55</v>
      </c>
      <c r="G87" s="152" t="s">
        <v>105</v>
      </c>
      <c r="H87" s="152" t="s">
        <v>106</v>
      </c>
      <c r="I87" s="152" t="s">
        <v>107</v>
      </c>
      <c r="J87" s="152" t="s">
        <v>92</v>
      </c>
      <c r="K87" s="153" t="s">
        <v>108</v>
      </c>
      <c r="L87" s="154"/>
      <c r="M87" s="71" t="s">
        <v>28</v>
      </c>
      <c r="N87" s="72" t="s">
        <v>43</v>
      </c>
      <c r="O87" s="72" t="s">
        <v>109</v>
      </c>
      <c r="P87" s="72" t="s">
        <v>110</v>
      </c>
      <c r="Q87" s="72" t="s">
        <v>111</v>
      </c>
      <c r="R87" s="72" t="s">
        <v>112</v>
      </c>
      <c r="S87" s="72" t="s">
        <v>113</v>
      </c>
      <c r="T87" s="73" t="s">
        <v>114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8" customHeight="1">
      <c r="A88" s="36"/>
      <c r="B88" s="37"/>
      <c r="C88" s="78" t="s">
        <v>115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41"/>
      <c r="M88" s="74"/>
      <c r="N88" s="156"/>
      <c r="O88" s="75"/>
      <c r="P88" s="157">
        <f>P89</f>
        <v>0</v>
      </c>
      <c r="Q88" s="75"/>
      <c r="R88" s="157">
        <f>R89</f>
        <v>175.00919225067997</v>
      </c>
      <c r="S88" s="75"/>
      <c r="T88" s="158">
        <f>T89</f>
        <v>169.9709127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93</v>
      </c>
      <c r="BK88" s="159">
        <f>BK89</f>
        <v>0</v>
      </c>
    </row>
    <row r="89" spans="2:63" s="12" customFormat="1" ht="25.95" customHeight="1">
      <c r="B89" s="160"/>
      <c r="C89" s="161"/>
      <c r="D89" s="162" t="s">
        <v>72</v>
      </c>
      <c r="E89" s="163" t="s">
        <v>116</v>
      </c>
      <c r="F89" s="163" t="s">
        <v>117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P90+P230+P261+P297+P326+P343+P405+P430</f>
        <v>0</v>
      </c>
      <c r="Q89" s="168"/>
      <c r="R89" s="169">
        <f>R90+R230+R261+R297+R326+R343+R405+R430</f>
        <v>175.00919225067997</v>
      </c>
      <c r="S89" s="168"/>
      <c r="T89" s="170">
        <f>T90+T230+T261+T297+T326+T343+T405+T430</f>
        <v>169.9709127</v>
      </c>
      <c r="AR89" s="171" t="s">
        <v>81</v>
      </c>
      <c r="AT89" s="172" t="s">
        <v>72</v>
      </c>
      <c r="AU89" s="172" t="s">
        <v>73</v>
      </c>
      <c r="AY89" s="171" t="s">
        <v>118</v>
      </c>
      <c r="BK89" s="173">
        <f>BK90+BK230+BK261+BK297+BK326+BK343+BK405+BK430</f>
        <v>0</v>
      </c>
    </row>
    <row r="90" spans="2:63" s="12" customFormat="1" ht="22.8" customHeight="1">
      <c r="B90" s="160"/>
      <c r="C90" s="161"/>
      <c r="D90" s="162" t="s">
        <v>72</v>
      </c>
      <c r="E90" s="174" t="s">
        <v>81</v>
      </c>
      <c r="F90" s="174" t="s">
        <v>119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SUM(P91:P229)</f>
        <v>0</v>
      </c>
      <c r="Q90" s="168"/>
      <c r="R90" s="169">
        <f>SUM(R91:R229)</f>
        <v>0.0343468</v>
      </c>
      <c r="S90" s="168"/>
      <c r="T90" s="170">
        <f>SUM(T91:T229)</f>
        <v>74.80221</v>
      </c>
      <c r="AR90" s="171" t="s">
        <v>81</v>
      </c>
      <c r="AT90" s="172" t="s">
        <v>72</v>
      </c>
      <c r="AU90" s="172" t="s">
        <v>81</v>
      </c>
      <c r="AY90" s="171" t="s">
        <v>118</v>
      </c>
      <c r="BK90" s="173">
        <f>SUM(BK91:BK229)</f>
        <v>0</v>
      </c>
    </row>
    <row r="91" spans="1:65" s="2" customFormat="1" ht="16.5" customHeight="1">
      <c r="A91" s="36"/>
      <c r="B91" s="37"/>
      <c r="C91" s="176" t="s">
        <v>81</v>
      </c>
      <c r="D91" s="176" t="s">
        <v>120</v>
      </c>
      <c r="E91" s="177" t="s">
        <v>121</v>
      </c>
      <c r="F91" s="178" t="s">
        <v>122</v>
      </c>
      <c r="G91" s="179" t="s">
        <v>123</v>
      </c>
      <c r="H91" s="180">
        <v>1</v>
      </c>
      <c r="I91" s="181"/>
      <c r="J91" s="182">
        <f>ROUND(I91*H91,2)</f>
        <v>0</v>
      </c>
      <c r="K91" s="178" t="s">
        <v>124</v>
      </c>
      <c r="L91" s="41"/>
      <c r="M91" s="183" t="s">
        <v>28</v>
      </c>
      <c r="N91" s="184" t="s">
        <v>46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125</v>
      </c>
      <c r="AT91" s="187" t="s">
        <v>120</v>
      </c>
      <c r="AU91" s="187" t="s">
        <v>83</v>
      </c>
      <c r="AY91" s="19" t="s">
        <v>118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125</v>
      </c>
      <c r="BK91" s="188">
        <f>ROUND(I91*H91,2)</f>
        <v>0</v>
      </c>
      <c r="BL91" s="19" t="s">
        <v>125</v>
      </c>
      <c r="BM91" s="187" t="s">
        <v>126</v>
      </c>
    </row>
    <row r="92" spans="1:47" s="2" customFormat="1" ht="10.2">
      <c r="A92" s="36"/>
      <c r="B92" s="37"/>
      <c r="C92" s="38"/>
      <c r="D92" s="189" t="s">
        <v>127</v>
      </c>
      <c r="E92" s="38"/>
      <c r="F92" s="190" t="s">
        <v>128</v>
      </c>
      <c r="G92" s="38"/>
      <c r="H92" s="38"/>
      <c r="I92" s="191"/>
      <c r="J92" s="38"/>
      <c r="K92" s="38"/>
      <c r="L92" s="41"/>
      <c r="M92" s="192"/>
      <c r="N92" s="193"/>
      <c r="O92" s="67"/>
      <c r="P92" s="67"/>
      <c r="Q92" s="67"/>
      <c r="R92" s="67"/>
      <c r="S92" s="67"/>
      <c r="T92" s="68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127</v>
      </c>
      <c r="AU92" s="19" t="s">
        <v>83</v>
      </c>
    </row>
    <row r="93" spans="1:47" s="2" customFormat="1" ht="10.2">
      <c r="A93" s="36"/>
      <c r="B93" s="37"/>
      <c r="C93" s="38"/>
      <c r="D93" s="194" t="s">
        <v>129</v>
      </c>
      <c r="E93" s="38"/>
      <c r="F93" s="195" t="s">
        <v>130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129</v>
      </c>
      <c r="AU93" s="19" t="s">
        <v>83</v>
      </c>
    </row>
    <row r="94" spans="2:51" s="13" customFormat="1" ht="10.2">
      <c r="B94" s="196"/>
      <c r="C94" s="197"/>
      <c r="D94" s="189" t="s">
        <v>131</v>
      </c>
      <c r="E94" s="198" t="s">
        <v>28</v>
      </c>
      <c r="F94" s="199" t="s">
        <v>132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131</v>
      </c>
      <c r="AU94" s="205" t="s">
        <v>83</v>
      </c>
      <c r="AV94" s="13" t="s">
        <v>81</v>
      </c>
      <c r="AW94" s="13" t="s">
        <v>34</v>
      </c>
      <c r="AX94" s="13" t="s">
        <v>73</v>
      </c>
      <c r="AY94" s="205" t="s">
        <v>118</v>
      </c>
    </row>
    <row r="95" spans="2:51" s="14" customFormat="1" ht="10.2">
      <c r="B95" s="206"/>
      <c r="C95" s="207"/>
      <c r="D95" s="189" t="s">
        <v>131</v>
      </c>
      <c r="E95" s="208" t="s">
        <v>28</v>
      </c>
      <c r="F95" s="209" t="s">
        <v>81</v>
      </c>
      <c r="G95" s="207"/>
      <c r="H95" s="210">
        <v>1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131</v>
      </c>
      <c r="AU95" s="216" t="s">
        <v>83</v>
      </c>
      <c r="AV95" s="14" t="s">
        <v>83</v>
      </c>
      <c r="AW95" s="14" t="s">
        <v>34</v>
      </c>
      <c r="AX95" s="14" t="s">
        <v>81</v>
      </c>
      <c r="AY95" s="216" t="s">
        <v>118</v>
      </c>
    </row>
    <row r="96" spans="1:65" s="2" customFormat="1" ht="16.5" customHeight="1">
      <c r="A96" s="36"/>
      <c r="B96" s="37"/>
      <c r="C96" s="176" t="s">
        <v>83</v>
      </c>
      <c r="D96" s="176" t="s">
        <v>120</v>
      </c>
      <c r="E96" s="177" t="s">
        <v>133</v>
      </c>
      <c r="F96" s="178" t="s">
        <v>134</v>
      </c>
      <c r="G96" s="179" t="s">
        <v>123</v>
      </c>
      <c r="H96" s="180">
        <v>1</v>
      </c>
      <c r="I96" s="181"/>
      <c r="J96" s="182">
        <f>ROUND(I96*H96,2)</f>
        <v>0</v>
      </c>
      <c r="K96" s="178" t="s">
        <v>28</v>
      </c>
      <c r="L96" s="41"/>
      <c r="M96" s="183" t="s">
        <v>28</v>
      </c>
      <c r="N96" s="184" t="s">
        <v>46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125</v>
      </c>
      <c r="AT96" s="187" t="s">
        <v>120</v>
      </c>
      <c r="AU96" s="187" t="s">
        <v>83</v>
      </c>
      <c r="AY96" s="19" t="s">
        <v>118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125</v>
      </c>
      <c r="BK96" s="188">
        <f>ROUND(I96*H96,2)</f>
        <v>0</v>
      </c>
      <c r="BL96" s="19" t="s">
        <v>125</v>
      </c>
      <c r="BM96" s="187" t="s">
        <v>135</v>
      </c>
    </row>
    <row r="97" spans="1:47" s="2" customFormat="1" ht="19.2">
      <c r="A97" s="36"/>
      <c r="B97" s="37"/>
      <c r="C97" s="38"/>
      <c r="D97" s="189" t="s">
        <v>127</v>
      </c>
      <c r="E97" s="38"/>
      <c r="F97" s="190" t="s">
        <v>136</v>
      </c>
      <c r="G97" s="38"/>
      <c r="H97" s="38"/>
      <c r="I97" s="191"/>
      <c r="J97" s="38"/>
      <c r="K97" s="38"/>
      <c r="L97" s="41"/>
      <c r="M97" s="192"/>
      <c r="N97" s="193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127</v>
      </c>
      <c r="AU97" s="19" t="s">
        <v>83</v>
      </c>
    </row>
    <row r="98" spans="2:51" s="13" customFormat="1" ht="10.2">
      <c r="B98" s="196"/>
      <c r="C98" s="197"/>
      <c r="D98" s="189" t="s">
        <v>131</v>
      </c>
      <c r="E98" s="198" t="s">
        <v>28</v>
      </c>
      <c r="F98" s="199" t="s">
        <v>137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131</v>
      </c>
      <c r="AU98" s="205" t="s">
        <v>83</v>
      </c>
      <c r="AV98" s="13" t="s">
        <v>81</v>
      </c>
      <c r="AW98" s="13" t="s">
        <v>34</v>
      </c>
      <c r="AX98" s="13" t="s">
        <v>73</v>
      </c>
      <c r="AY98" s="205" t="s">
        <v>118</v>
      </c>
    </row>
    <row r="99" spans="2:51" s="14" customFormat="1" ht="10.2">
      <c r="B99" s="206"/>
      <c r="C99" s="207"/>
      <c r="D99" s="189" t="s">
        <v>131</v>
      </c>
      <c r="E99" s="208" t="s">
        <v>28</v>
      </c>
      <c r="F99" s="209" t="s">
        <v>81</v>
      </c>
      <c r="G99" s="207"/>
      <c r="H99" s="210">
        <v>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131</v>
      </c>
      <c r="AU99" s="216" t="s">
        <v>83</v>
      </c>
      <c r="AV99" s="14" t="s">
        <v>83</v>
      </c>
      <c r="AW99" s="14" t="s">
        <v>34</v>
      </c>
      <c r="AX99" s="14" t="s">
        <v>81</v>
      </c>
      <c r="AY99" s="216" t="s">
        <v>118</v>
      </c>
    </row>
    <row r="100" spans="1:65" s="2" customFormat="1" ht="16.5" customHeight="1">
      <c r="A100" s="36"/>
      <c r="B100" s="37"/>
      <c r="C100" s="176" t="s">
        <v>138</v>
      </c>
      <c r="D100" s="176" t="s">
        <v>120</v>
      </c>
      <c r="E100" s="177" t="s">
        <v>139</v>
      </c>
      <c r="F100" s="178" t="s">
        <v>140</v>
      </c>
      <c r="G100" s="179" t="s">
        <v>141</v>
      </c>
      <c r="H100" s="180">
        <v>82.11</v>
      </c>
      <c r="I100" s="181"/>
      <c r="J100" s="182">
        <f>ROUND(I100*H100,2)</f>
        <v>0</v>
      </c>
      <c r="K100" s="178" t="s">
        <v>124</v>
      </c>
      <c r="L100" s="41"/>
      <c r="M100" s="183" t="s">
        <v>28</v>
      </c>
      <c r="N100" s="184" t="s">
        <v>46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0.586</v>
      </c>
      <c r="T100" s="186">
        <f>S100*H100</f>
        <v>48.11646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125</v>
      </c>
      <c r="AT100" s="187" t="s">
        <v>120</v>
      </c>
      <c r="AU100" s="187" t="s">
        <v>83</v>
      </c>
      <c r="AY100" s="19" t="s">
        <v>118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125</v>
      </c>
      <c r="BK100" s="188">
        <f>ROUND(I100*H100,2)</f>
        <v>0</v>
      </c>
      <c r="BL100" s="19" t="s">
        <v>125</v>
      </c>
      <c r="BM100" s="187" t="s">
        <v>142</v>
      </c>
    </row>
    <row r="101" spans="1:47" s="2" customFormat="1" ht="19.2">
      <c r="A101" s="36"/>
      <c r="B101" s="37"/>
      <c r="C101" s="38"/>
      <c r="D101" s="189" t="s">
        <v>127</v>
      </c>
      <c r="E101" s="38"/>
      <c r="F101" s="190" t="s">
        <v>143</v>
      </c>
      <c r="G101" s="38"/>
      <c r="H101" s="38"/>
      <c r="I101" s="191"/>
      <c r="J101" s="38"/>
      <c r="K101" s="38"/>
      <c r="L101" s="41"/>
      <c r="M101" s="192"/>
      <c r="N101" s="193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127</v>
      </c>
      <c r="AU101" s="19" t="s">
        <v>83</v>
      </c>
    </row>
    <row r="102" spans="1:47" s="2" customFormat="1" ht="10.2">
      <c r="A102" s="36"/>
      <c r="B102" s="37"/>
      <c r="C102" s="38"/>
      <c r="D102" s="194" t="s">
        <v>129</v>
      </c>
      <c r="E102" s="38"/>
      <c r="F102" s="195" t="s">
        <v>144</v>
      </c>
      <c r="G102" s="38"/>
      <c r="H102" s="38"/>
      <c r="I102" s="191"/>
      <c r="J102" s="38"/>
      <c r="K102" s="38"/>
      <c r="L102" s="41"/>
      <c r="M102" s="192"/>
      <c r="N102" s="193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129</v>
      </c>
      <c r="AU102" s="19" t="s">
        <v>83</v>
      </c>
    </row>
    <row r="103" spans="2:51" s="13" customFormat="1" ht="10.2">
      <c r="B103" s="196"/>
      <c r="C103" s="197"/>
      <c r="D103" s="189" t="s">
        <v>131</v>
      </c>
      <c r="E103" s="198" t="s">
        <v>28</v>
      </c>
      <c r="F103" s="199" t="s">
        <v>145</v>
      </c>
      <c r="G103" s="197"/>
      <c r="H103" s="198" t="s">
        <v>28</v>
      </c>
      <c r="I103" s="200"/>
      <c r="J103" s="197"/>
      <c r="K103" s="197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131</v>
      </c>
      <c r="AU103" s="205" t="s">
        <v>83</v>
      </c>
      <c r="AV103" s="13" t="s">
        <v>81</v>
      </c>
      <c r="AW103" s="13" t="s">
        <v>34</v>
      </c>
      <c r="AX103" s="13" t="s">
        <v>73</v>
      </c>
      <c r="AY103" s="205" t="s">
        <v>118</v>
      </c>
    </row>
    <row r="104" spans="2:51" s="14" customFormat="1" ht="10.2">
      <c r="B104" s="206"/>
      <c r="C104" s="207"/>
      <c r="D104" s="189" t="s">
        <v>131</v>
      </c>
      <c r="E104" s="208" t="s">
        <v>28</v>
      </c>
      <c r="F104" s="209" t="s">
        <v>146</v>
      </c>
      <c r="G104" s="207"/>
      <c r="H104" s="210">
        <v>82.11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131</v>
      </c>
      <c r="AU104" s="216" t="s">
        <v>83</v>
      </c>
      <c r="AV104" s="14" t="s">
        <v>83</v>
      </c>
      <c r="AW104" s="14" t="s">
        <v>34</v>
      </c>
      <c r="AX104" s="14" t="s">
        <v>81</v>
      </c>
      <c r="AY104" s="216" t="s">
        <v>118</v>
      </c>
    </row>
    <row r="105" spans="1:65" s="2" customFormat="1" ht="21.75" customHeight="1">
      <c r="A105" s="36"/>
      <c r="B105" s="37"/>
      <c r="C105" s="176" t="s">
        <v>125</v>
      </c>
      <c r="D105" s="176" t="s">
        <v>120</v>
      </c>
      <c r="E105" s="177" t="s">
        <v>147</v>
      </c>
      <c r="F105" s="178" t="s">
        <v>148</v>
      </c>
      <c r="G105" s="179" t="s">
        <v>141</v>
      </c>
      <c r="H105" s="180">
        <v>82.11</v>
      </c>
      <c r="I105" s="181"/>
      <c r="J105" s="182">
        <f>ROUND(I105*H105,2)</f>
        <v>0</v>
      </c>
      <c r="K105" s="178" t="s">
        <v>124</v>
      </c>
      <c r="L105" s="41"/>
      <c r="M105" s="183" t="s">
        <v>28</v>
      </c>
      <c r="N105" s="184" t="s">
        <v>46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0.325</v>
      </c>
      <c r="T105" s="186">
        <f>S105*H105</f>
        <v>26.685750000000002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125</v>
      </c>
      <c r="AT105" s="187" t="s">
        <v>120</v>
      </c>
      <c r="AU105" s="187" t="s">
        <v>83</v>
      </c>
      <c r="AY105" s="19" t="s">
        <v>118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125</v>
      </c>
      <c r="BK105" s="188">
        <f>ROUND(I105*H105,2)</f>
        <v>0</v>
      </c>
      <c r="BL105" s="19" t="s">
        <v>125</v>
      </c>
      <c r="BM105" s="187" t="s">
        <v>149</v>
      </c>
    </row>
    <row r="106" spans="1:47" s="2" customFormat="1" ht="19.2">
      <c r="A106" s="36"/>
      <c r="B106" s="37"/>
      <c r="C106" s="38"/>
      <c r="D106" s="189" t="s">
        <v>127</v>
      </c>
      <c r="E106" s="38"/>
      <c r="F106" s="190" t="s">
        <v>150</v>
      </c>
      <c r="G106" s="38"/>
      <c r="H106" s="38"/>
      <c r="I106" s="191"/>
      <c r="J106" s="38"/>
      <c r="K106" s="38"/>
      <c r="L106" s="41"/>
      <c r="M106" s="192"/>
      <c r="N106" s="193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127</v>
      </c>
      <c r="AU106" s="19" t="s">
        <v>83</v>
      </c>
    </row>
    <row r="107" spans="1:47" s="2" customFormat="1" ht="10.2">
      <c r="A107" s="36"/>
      <c r="B107" s="37"/>
      <c r="C107" s="38"/>
      <c r="D107" s="194" t="s">
        <v>129</v>
      </c>
      <c r="E107" s="38"/>
      <c r="F107" s="195" t="s">
        <v>151</v>
      </c>
      <c r="G107" s="38"/>
      <c r="H107" s="38"/>
      <c r="I107" s="191"/>
      <c r="J107" s="38"/>
      <c r="K107" s="38"/>
      <c r="L107" s="41"/>
      <c r="M107" s="192"/>
      <c r="N107" s="193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129</v>
      </c>
      <c r="AU107" s="19" t="s">
        <v>83</v>
      </c>
    </row>
    <row r="108" spans="2:51" s="13" customFormat="1" ht="10.2">
      <c r="B108" s="196"/>
      <c r="C108" s="197"/>
      <c r="D108" s="189" t="s">
        <v>131</v>
      </c>
      <c r="E108" s="198" t="s">
        <v>28</v>
      </c>
      <c r="F108" s="199" t="s">
        <v>152</v>
      </c>
      <c r="G108" s="197"/>
      <c r="H108" s="198" t="s">
        <v>28</v>
      </c>
      <c r="I108" s="200"/>
      <c r="J108" s="197"/>
      <c r="K108" s="197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131</v>
      </c>
      <c r="AU108" s="205" t="s">
        <v>83</v>
      </c>
      <c r="AV108" s="13" t="s">
        <v>81</v>
      </c>
      <c r="AW108" s="13" t="s">
        <v>34</v>
      </c>
      <c r="AX108" s="13" t="s">
        <v>73</v>
      </c>
      <c r="AY108" s="205" t="s">
        <v>118</v>
      </c>
    </row>
    <row r="109" spans="2:51" s="14" customFormat="1" ht="10.2">
      <c r="B109" s="206"/>
      <c r="C109" s="207"/>
      <c r="D109" s="189" t="s">
        <v>131</v>
      </c>
      <c r="E109" s="208" t="s">
        <v>28</v>
      </c>
      <c r="F109" s="209" t="s">
        <v>146</v>
      </c>
      <c r="G109" s="207"/>
      <c r="H109" s="210">
        <v>82.11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131</v>
      </c>
      <c r="AU109" s="216" t="s">
        <v>83</v>
      </c>
      <c r="AV109" s="14" t="s">
        <v>83</v>
      </c>
      <c r="AW109" s="14" t="s">
        <v>34</v>
      </c>
      <c r="AX109" s="14" t="s">
        <v>81</v>
      </c>
      <c r="AY109" s="216" t="s">
        <v>118</v>
      </c>
    </row>
    <row r="110" spans="1:65" s="2" customFormat="1" ht="16.5" customHeight="1">
      <c r="A110" s="36"/>
      <c r="B110" s="37"/>
      <c r="C110" s="176" t="s">
        <v>153</v>
      </c>
      <c r="D110" s="176" t="s">
        <v>120</v>
      </c>
      <c r="E110" s="177" t="s">
        <v>154</v>
      </c>
      <c r="F110" s="178" t="s">
        <v>155</v>
      </c>
      <c r="G110" s="179" t="s">
        <v>156</v>
      </c>
      <c r="H110" s="180">
        <v>20.143</v>
      </c>
      <c r="I110" s="181"/>
      <c r="J110" s="182">
        <f>ROUND(I110*H110,2)</f>
        <v>0</v>
      </c>
      <c r="K110" s="178" t="s">
        <v>124</v>
      </c>
      <c r="L110" s="41"/>
      <c r="M110" s="183" t="s">
        <v>28</v>
      </c>
      <c r="N110" s="184" t="s">
        <v>46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125</v>
      </c>
      <c r="AT110" s="187" t="s">
        <v>120</v>
      </c>
      <c r="AU110" s="187" t="s">
        <v>83</v>
      </c>
      <c r="AY110" s="19" t="s">
        <v>118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125</v>
      </c>
      <c r="BK110" s="188">
        <f>ROUND(I110*H110,2)</f>
        <v>0</v>
      </c>
      <c r="BL110" s="19" t="s">
        <v>125</v>
      </c>
      <c r="BM110" s="187" t="s">
        <v>157</v>
      </c>
    </row>
    <row r="111" spans="1:47" s="2" customFormat="1" ht="19.2">
      <c r="A111" s="36"/>
      <c r="B111" s="37"/>
      <c r="C111" s="38"/>
      <c r="D111" s="189" t="s">
        <v>127</v>
      </c>
      <c r="E111" s="38"/>
      <c r="F111" s="190" t="s">
        <v>158</v>
      </c>
      <c r="G111" s="38"/>
      <c r="H111" s="38"/>
      <c r="I111" s="191"/>
      <c r="J111" s="38"/>
      <c r="K111" s="38"/>
      <c r="L111" s="41"/>
      <c r="M111" s="192"/>
      <c r="N111" s="193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127</v>
      </c>
      <c r="AU111" s="19" t="s">
        <v>83</v>
      </c>
    </row>
    <row r="112" spans="1:47" s="2" customFormat="1" ht="10.2">
      <c r="A112" s="36"/>
      <c r="B112" s="37"/>
      <c r="C112" s="38"/>
      <c r="D112" s="194" t="s">
        <v>129</v>
      </c>
      <c r="E112" s="38"/>
      <c r="F112" s="195" t="s">
        <v>159</v>
      </c>
      <c r="G112" s="38"/>
      <c r="H112" s="38"/>
      <c r="I112" s="191"/>
      <c r="J112" s="38"/>
      <c r="K112" s="38"/>
      <c r="L112" s="41"/>
      <c r="M112" s="192"/>
      <c r="N112" s="193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129</v>
      </c>
      <c r="AU112" s="19" t="s">
        <v>83</v>
      </c>
    </row>
    <row r="113" spans="2:51" s="13" customFormat="1" ht="10.2">
      <c r="B113" s="196"/>
      <c r="C113" s="197"/>
      <c r="D113" s="189" t="s">
        <v>131</v>
      </c>
      <c r="E113" s="198" t="s">
        <v>28</v>
      </c>
      <c r="F113" s="199" t="s">
        <v>160</v>
      </c>
      <c r="G113" s="197"/>
      <c r="H113" s="198" t="s">
        <v>28</v>
      </c>
      <c r="I113" s="200"/>
      <c r="J113" s="197"/>
      <c r="K113" s="197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131</v>
      </c>
      <c r="AU113" s="205" t="s">
        <v>83</v>
      </c>
      <c r="AV113" s="13" t="s">
        <v>81</v>
      </c>
      <c r="AW113" s="13" t="s">
        <v>34</v>
      </c>
      <c r="AX113" s="13" t="s">
        <v>73</v>
      </c>
      <c r="AY113" s="205" t="s">
        <v>118</v>
      </c>
    </row>
    <row r="114" spans="2:51" s="14" customFormat="1" ht="10.2">
      <c r="B114" s="206"/>
      <c r="C114" s="207"/>
      <c r="D114" s="189" t="s">
        <v>131</v>
      </c>
      <c r="E114" s="208" t="s">
        <v>28</v>
      </c>
      <c r="F114" s="209" t="s">
        <v>161</v>
      </c>
      <c r="G114" s="207"/>
      <c r="H114" s="210">
        <v>14.369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131</v>
      </c>
      <c r="AU114" s="216" t="s">
        <v>83</v>
      </c>
      <c r="AV114" s="14" t="s">
        <v>83</v>
      </c>
      <c r="AW114" s="14" t="s">
        <v>34</v>
      </c>
      <c r="AX114" s="14" t="s">
        <v>73</v>
      </c>
      <c r="AY114" s="216" t="s">
        <v>118</v>
      </c>
    </row>
    <row r="115" spans="2:51" s="13" customFormat="1" ht="10.2">
      <c r="B115" s="196"/>
      <c r="C115" s="197"/>
      <c r="D115" s="189" t="s">
        <v>131</v>
      </c>
      <c r="E115" s="198" t="s">
        <v>28</v>
      </c>
      <c r="F115" s="199" t="s">
        <v>162</v>
      </c>
      <c r="G115" s="197"/>
      <c r="H115" s="198" t="s">
        <v>28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131</v>
      </c>
      <c r="AU115" s="205" t="s">
        <v>83</v>
      </c>
      <c r="AV115" s="13" t="s">
        <v>81</v>
      </c>
      <c r="AW115" s="13" t="s">
        <v>34</v>
      </c>
      <c r="AX115" s="13" t="s">
        <v>73</v>
      </c>
      <c r="AY115" s="205" t="s">
        <v>118</v>
      </c>
    </row>
    <row r="116" spans="2:51" s="14" customFormat="1" ht="10.2">
      <c r="B116" s="206"/>
      <c r="C116" s="207"/>
      <c r="D116" s="189" t="s">
        <v>131</v>
      </c>
      <c r="E116" s="208" t="s">
        <v>28</v>
      </c>
      <c r="F116" s="209" t="s">
        <v>163</v>
      </c>
      <c r="G116" s="207"/>
      <c r="H116" s="210">
        <v>5.774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131</v>
      </c>
      <c r="AU116" s="216" t="s">
        <v>83</v>
      </c>
      <c r="AV116" s="14" t="s">
        <v>83</v>
      </c>
      <c r="AW116" s="14" t="s">
        <v>34</v>
      </c>
      <c r="AX116" s="14" t="s">
        <v>73</v>
      </c>
      <c r="AY116" s="216" t="s">
        <v>118</v>
      </c>
    </row>
    <row r="117" spans="2:51" s="15" customFormat="1" ht="10.2">
      <c r="B117" s="217"/>
      <c r="C117" s="218"/>
      <c r="D117" s="189" t="s">
        <v>131</v>
      </c>
      <c r="E117" s="219" t="s">
        <v>28</v>
      </c>
      <c r="F117" s="220" t="s">
        <v>164</v>
      </c>
      <c r="G117" s="218"/>
      <c r="H117" s="221">
        <v>20.143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131</v>
      </c>
      <c r="AU117" s="227" t="s">
        <v>83</v>
      </c>
      <c r="AV117" s="15" t="s">
        <v>125</v>
      </c>
      <c r="AW117" s="15" t="s">
        <v>34</v>
      </c>
      <c r="AX117" s="15" t="s">
        <v>81</v>
      </c>
      <c r="AY117" s="227" t="s">
        <v>118</v>
      </c>
    </row>
    <row r="118" spans="1:65" s="2" customFormat="1" ht="16.5" customHeight="1">
      <c r="A118" s="36"/>
      <c r="B118" s="37"/>
      <c r="C118" s="176" t="s">
        <v>165</v>
      </c>
      <c r="D118" s="176" t="s">
        <v>120</v>
      </c>
      <c r="E118" s="177" t="s">
        <v>166</v>
      </c>
      <c r="F118" s="178" t="s">
        <v>167</v>
      </c>
      <c r="G118" s="179" t="s">
        <v>156</v>
      </c>
      <c r="H118" s="180">
        <v>26.606</v>
      </c>
      <c r="I118" s="181"/>
      <c r="J118" s="182">
        <f>ROUND(I118*H118,2)</f>
        <v>0</v>
      </c>
      <c r="K118" s="178" t="s">
        <v>124</v>
      </c>
      <c r="L118" s="41"/>
      <c r="M118" s="183" t="s">
        <v>28</v>
      </c>
      <c r="N118" s="184" t="s">
        <v>46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125</v>
      </c>
      <c r="AT118" s="187" t="s">
        <v>120</v>
      </c>
      <c r="AU118" s="187" t="s">
        <v>83</v>
      </c>
      <c r="AY118" s="19" t="s">
        <v>118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125</v>
      </c>
      <c r="BK118" s="188">
        <f>ROUND(I118*H118,2)</f>
        <v>0</v>
      </c>
      <c r="BL118" s="19" t="s">
        <v>125</v>
      </c>
      <c r="BM118" s="187" t="s">
        <v>168</v>
      </c>
    </row>
    <row r="119" spans="1:47" s="2" customFormat="1" ht="19.2">
      <c r="A119" s="36"/>
      <c r="B119" s="37"/>
      <c r="C119" s="38"/>
      <c r="D119" s="189" t="s">
        <v>127</v>
      </c>
      <c r="E119" s="38"/>
      <c r="F119" s="190" t="s">
        <v>169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127</v>
      </c>
      <c r="AU119" s="19" t="s">
        <v>83</v>
      </c>
    </row>
    <row r="120" spans="1:47" s="2" customFormat="1" ht="10.2">
      <c r="A120" s="36"/>
      <c r="B120" s="37"/>
      <c r="C120" s="38"/>
      <c r="D120" s="194" t="s">
        <v>129</v>
      </c>
      <c r="E120" s="38"/>
      <c r="F120" s="195" t="s">
        <v>170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129</v>
      </c>
      <c r="AU120" s="19" t="s">
        <v>83</v>
      </c>
    </row>
    <row r="121" spans="2:51" s="13" customFormat="1" ht="10.2">
      <c r="B121" s="196"/>
      <c r="C121" s="197"/>
      <c r="D121" s="189" t="s">
        <v>131</v>
      </c>
      <c r="E121" s="198" t="s">
        <v>28</v>
      </c>
      <c r="F121" s="199" t="s">
        <v>171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131</v>
      </c>
      <c r="AU121" s="205" t="s">
        <v>83</v>
      </c>
      <c r="AV121" s="13" t="s">
        <v>81</v>
      </c>
      <c r="AW121" s="13" t="s">
        <v>34</v>
      </c>
      <c r="AX121" s="13" t="s">
        <v>73</v>
      </c>
      <c r="AY121" s="205" t="s">
        <v>118</v>
      </c>
    </row>
    <row r="122" spans="2:51" s="14" customFormat="1" ht="10.2">
      <c r="B122" s="206"/>
      <c r="C122" s="207"/>
      <c r="D122" s="189" t="s">
        <v>131</v>
      </c>
      <c r="E122" s="208" t="s">
        <v>28</v>
      </c>
      <c r="F122" s="209" t="s">
        <v>172</v>
      </c>
      <c r="G122" s="207"/>
      <c r="H122" s="210">
        <v>20.528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131</v>
      </c>
      <c r="AU122" s="216" t="s">
        <v>83</v>
      </c>
      <c r="AV122" s="14" t="s">
        <v>83</v>
      </c>
      <c r="AW122" s="14" t="s">
        <v>34</v>
      </c>
      <c r="AX122" s="14" t="s">
        <v>73</v>
      </c>
      <c r="AY122" s="216" t="s">
        <v>118</v>
      </c>
    </row>
    <row r="123" spans="2:51" s="13" customFormat="1" ht="10.2">
      <c r="B123" s="196"/>
      <c r="C123" s="197"/>
      <c r="D123" s="189" t="s">
        <v>131</v>
      </c>
      <c r="E123" s="198" t="s">
        <v>28</v>
      </c>
      <c r="F123" s="199" t="s">
        <v>173</v>
      </c>
      <c r="G123" s="197"/>
      <c r="H123" s="198" t="s">
        <v>28</v>
      </c>
      <c r="I123" s="200"/>
      <c r="J123" s="197"/>
      <c r="K123" s="197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131</v>
      </c>
      <c r="AU123" s="205" t="s">
        <v>83</v>
      </c>
      <c r="AV123" s="13" t="s">
        <v>81</v>
      </c>
      <c r="AW123" s="13" t="s">
        <v>34</v>
      </c>
      <c r="AX123" s="13" t="s">
        <v>73</v>
      </c>
      <c r="AY123" s="205" t="s">
        <v>118</v>
      </c>
    </row>
    <row r="124" spans="2:51" s="14" customFormat="1" ht="10.2">
      <c r="B124" s="206"/>
      <c r="C124" s="207"/>
      <c r="D124" s="189" t="s">
        <v>131</v>
      </c>
      <c r="E124" s="208" t="s">
        <v>28</v>
      </c>
      <c r="F124" s="209" t="s">
        <v>174</v>
      </c>
      <c r="G124" s="207"/>
      <c r="H124" s="210">
        <v>6.078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131</v>
      </c>
      <c r="AU124" s="216" t="s">
        <v>83</v>
      </c>
      <c r="AV124" s="14" t="s">
        <v>83</v>
      </c>
      <c r="AW124" s="14" t="s">
        <v>34</v>
      </c>
      <c r="AX124" s="14" t="s">
        <v>73</v>
      </c>
      <c r="AY124" s="216" t="s">
        <v>118</v>
      </c>
    </row>
    <row r="125" spans="2:51" s="15" customFormat="1" ht="10.2">
      <c r="B125" s="217"/>
      <c r="C125" s="218"/>
      <c r="D125" s="189" t="s">
        <v>131</v>
      </c>
      <c r="E125" s="219" t="s">
        <v>28</v>
      </c>
      <c r="F125" s="220" t="s">
        <v>164</v>
      </c>
      <c r="G125" s="218"/>
      <c r="H125" s="221">
        <v>26.606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131</v>
      </c>
      <c r="AU125" s="227" t="s">
        <v>83</v>
      </c>
      <c r="AV125" s="15" t="s">
        <v>125</v>
      </c>
      <c r="AW125" s="15" t="s">
        <v>34</v>
      </c>
      <c r="AX125" s="15" t="s">
        <v>81</v>
      </c>
      <c r="AY125" s="227" t="s">
        <v>118</v>
      </c>
    </row>
    <row r="126" spans="1:65" s="2" customFormat="1" ht="16.5" customHeight="1">
      <c r="A126" s="36"/>
      <c r="B126" s="37"/>
      <c r="C126" s="176" t="s">
        <v>175</v>
      </c>
      <c r="D126" s="176" t="s">
        <v>120</v>
      </c>
      <c r="E126" s="177" t="s">
        <v>176</v>
      </c>
      <c r="F126" s="178" t="s">
        <v>177</v>
      </c>
      <c r="G126" s="179" t="s">
        <v>156</v>
      </c>
      <c r="H126" s="180">
        <v>31.76</v>
      </c>
      <c r="I126" s="181"/>
      <c r="J126" s="182">
        <f>ROUND(I126*H126,2)</f>
        <v>0</v>
      </c>
      <c r="K126" s="178" t="s">
        <v>124</v>
      </c>
      <c r="L126" s="41"/>
      <c r="M126" s="183" t="s">
        <v>28</v>
      </c>
      <c r="N126" s="184" t="s">
        <v>46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125</v>
      </c>
      <c r="AT126" s="187" t="s">
        <v>120</v>
      </c>
      <c r="AU126" s="187" t="s">
        <v>83</v>
      </c>
      <c r="AY126" s="19" t="s">
        <v>118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125</v>
      </c>
      <c r="BK126" s="188">
        <f>ROUND(I126*H126,2)</f>
        <v>0</v>
      </c>
      <c r="BL126" s="19" t="s">
        <v>125</v>
      </c>
      <c r="BM126" s="187" t="s">
        <v>178</v>
      </c>
    </row>
    <row r="127" spans="1:47" s="2" customFormat="1" ht="10.2">
      <c r="A127" s="36"/>
      <c r="B127" s="37"/>
      <c r="C127" s="38"/>
      <c r="D127" s="189" t="s">
        <v>127</v>
      </c>
      <c r="E127" s="38"/>
      <c r="F127" s="190" t="s">
        <v>179</v>
      </c>
      <c r="G127" s="38"/>
      <c r="H127" s="38"/>
      <c r="I127" s="191"/>
      <c r="J127" s="38"/>
      <c r="K127" s="38"/>
      <c r="L127" s="41"/>
      <c r="M127" s="192"/>
      <c r="N127" s="193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127</v>
      </c>
      <c r="AU127" s="19" t="s">
        <v>83</v>
      </c>
    </row>
    <row r="128" spans="1:47" s="2" customFormat="1" ht="10.2">
      <c r="A128" s="36"/>
      <c r="B128" s="37"/>
      <c r="C128" s="38"/>
      <c r="D128" s="194" t="s">
        <v>129</v>
      </c>
      <c r="E128" s="38"/>
      <c r="F128" s="195" t="s">
        <v>180</v>
      </c>
      <c r="G128" s="38"/>
      <c r="H128" s="38"/>
      <c r="I128" s="191"/>
      <c r="J128" s="38"/>
      <c r="K128" s="38"/>
      <c r="L128" s="41"/>
      <c r="M128" s="192"/>
      <c r="N128" s="193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129</v>
      </c>
      <c r="AU128" s="19" t="s">
        <v>83</v>
      </c>
    </row>
    <row r="129" spans="2:51" s="13" customFormat="1" ht="10.2">
      <c r="B129" s="196"/>
      <c r="C129" s="197"/>
      <c r="D129" s="189" t="s">
        <v>131</v>
      </c>
      <c r="E129" s="198" t="s">
        <v>28</v>
      </c>
      <c r="F129" s="199" t="s">
        <v>181</v>
      </c>
      <c r="G129" s="197"/>
      <c r="H129" s="198" t="s">
        <v>28</v>
      </c>
      <c r="I129" s="200"/>
      <c r="J129" s="197"/>
      <c r="K129" s="197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131</v>
      </c>
      <c r="AU129" s="205" t="s">
        <v>83</v>
      </c>
      <c r="AV129" s="13" t="s">
        <v>81</v>
      </c>
      <c r="AW129" s="13" t="s">
        <v>34</v>
      </c>
      <c r="AX129" s="13" t="s">
        <v>73</v>
      </c>
      <c r="AY129" s="205" t="s">
        <v>118</v>
      </c>
    </row>
    <row r="130" spans="2:51" s="14" customFormat="1" ht="10.2">
      <c r="B130" s="206"/>
      <c r="C130" s="207"/>
      <c r="D130" s="189" t="s">
        <v>131</v>
      </c>
      <c r="E130" s="208" t="s">
        <v>28</v>
      </c>
      <c r="F130" s="209" t="s">
        <v>182</v>
      </c>
      <c r="G130" s="207"/>
      <c r="H130" s="210">
        <v>31.76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131</v>
      </c>
      <c r="AU130" s="216" t="s">
        <v>83</v>
      </c>
      <c r="AV130" s="14" t="s">
        <v>83</v>
      </c>
      <c r="AW130" s="14" t="s">
        <v>34</v>
      </c>
      <c r="AX130" s="14" t="s">
        <v>81</v>
      </c>
      <c r="AY130" s="216" t="s">
        <v>118</v>
      </c>
    </row>
    <row r="131" spans="1:65" s="2" customFormat="1" ht="21.75" customHeight="1">
      <c r="A131" s="36"/>
      <c r="B131" s="37"/>
      <c r="C131" s="176" t="s">
        <v>183</v>
      </c>
      <c r="D131" s="176" t="s">
        <v>120</v>
      </c>
      <c r="E131" s="177" t="s">
        <v>184</v>
      </c>
      <c r="F131" s="178" t="s">
        <v>185</v>
      </c>
      <c r="G131" s="179" t="s">
        <v>156</v>
      </c>
      <c r="H131" s="180">
        <v>10.19</v>
      </c>
      <c r="I131" s="181"/>
      <c r="J131" s="182">
        <f>ROUND(I131*H131,2)</f>
        <v>0</v>
      </c>
      <c r="K131" s="178" t="s">
        <v>124</v>
      </c>
      <c r="L131" s="41"/>
      <c r="M131" s="183" t="s">
        <v>28</v>
      </c>
      <c r="N131" s="184" t="s">
        <v>46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125</v>
      </c>
      <c r="AT131" s="187" t="s">
        <v>120</v>
      </c>
      <c r="AU131" s="187" t="s">
        <v>83</v>
      </c>
      <c r="AY131" s="19" t="s">
        <v>118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125</v>
      </c>
      <c r="BK131" s="188">
        <f>ROUND(I131*H131,2)</f>
        <v>0</v>
      </c>
      <c r="BL131" s="19" t="s">
        <v>125</v>
      </c>
      <c r="BM131" s="187" t="s">
        <v>186</v>
      </c>
    </row>
    <row r="132" spans="1:47" s="2" customFormat="1" ht="19.2">
      <c r="A132" s="36"/>
      <c r="B132" s="37"/>
      <c r="C132" s="38"/>
      <c r="D132" s="189" t="s">
        <v>127</v>
      </c>
      <c r="E132" s="38"/>
      <c r="F132" s="190" t="s">
        <v>187</v>
      </c>
      <c r="G132" s="38"/>
      <c r="H132" s="38"/>
      <c r="I132" s="191"/>
      <c r="J132" s="38"/>
      <c r="K132" s="38"/>
      <c r="L132" s="41"/>
      <c r="M132" s="192"/>
      <c r="N132" s="193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127</v>
      </c>
      <c r="AU132" s="19" t="s">
        <v>83</v>
      </c>
    </row>
    <row r="133" spans="1:47" s="2" customFormat="1" ht="10.2">
      <c r="A133" s="36"/>
      <c r="B133" s="37"/>
      <c r="C133" s="38"/>
      <c r="D133" s="194" t="s">
        <v>129</v>
      </c>
      <c r="E133" s="38"/>
      <c r="F133" s="195" t="s">
        <v>188</v>
      </c>
      <c r="G133" s="38"/>
      <c r="H133" s="38"/>
      <c r="I133" s="191"/>
      <c r="J133" s="38"/>
      <c r="K133" s="38"/>
      <c r="L133" s="41"/>
      <c r="M133" s="192"/>
      <c r="N133" s="193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129</v>
      </c>
      <c r="AU133" s="19" t="s">
        <v>83</v>
      </c>
    </row>
    <row r="134" spans="2:51" s="13" customFormat="1" ht="10.2">
      <c r="B134" s="196"/>
      <c r="C134" s="197"/>
      <c r="D134" s="189" t="s">
        <v>131</v>
      </c>
      <c r="E134" s="198" t="s">
        <v>28</v>
      </c>
      <c r="F134" s="199" t="s">
        <v>189</v>
      </c>
      <c r="G134" s="197"/>
      <c r="H134" s="198" t="s">
        <v>28</v>
      </c>
      <c r="I134" s="200"/>
      <c r="J134" s="197"/>
      <c r="K134" s="197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131</v>
      </c>
      <c r="AU134" s="205" t="s">
        <v>83</v>
      </c>
      <c r="AV134" s="13" t="s">
        <v>81</v>
      </c>
      <c r="AW134" s="13" t="s">
        <v>34</v>
      </c>
      <c r="AX134" s="13" t="s">
        <v>73</v>
      </c>
      <c r="AY134" s="205" t="s">
        <v>118</v>
      </c>
    </row>
    <row r="135" spans="2:51" s="14" customFormat="1" ht="10.2">
      <c r="B135" s="206"/>
      <c r="C135" s="207"/>
      <c r="D135" s="189" t="s">
        <v>131</v>
      </c>
      <c r="E135" s="208" t="s">
        <v>28</v>
      </c>
      <c r="F135" s="209" t="s">
        <v>190</v>
      </c>
      <c r="G135" s="207"/>
      <c r="H135" s="210">
        <v>10.19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131</v>
      </c>
      <c r="AU135" s="216" t="s">
        <v>83</v>
      </c>
      <c r="AV135" s="14" t="s">
        <v>83</v>
      </c>
      <c r="AW135" s="14" t="s">
        <v>34</v>
      </c>
      <c r="AX135" s="14" t="s">
        <v>81</v>
      </c>
      <c r="AY135" s="216" t="s">
        <v>118</v>
      </c>
    </row>
    <row r="136" spans="1:65" s="2" customFormat="1" ht="16.5" customHeight="1">
      <c r="A136" s="36"/>
      <c r="B136" s="37"/>
      <c r="C136" s="176" t="s">
        <v>191</v>
      </c>
      <c r="D136" s="176" t="s">
        <v>120</v>
      </c>
      <c r="E136" s="177" t="s">
        <v>192</v>
      </c>
      <c r="F136" s="178" t="s">
        <v>193</v>
      </c>
      <c r="G136" s="179" t="s">
        <v>156</v>
      </c>
      <c r="H136" s="180">
        <v>16.93</v>
      </c>
      <c r="I136" s="181"/>
      <c r="J136" s="182">
        <f>ROUND(I136*H136,2)</f>
        <v>0</v>
      </c>
      <c r="K136" s="178" t="s">
        <v>124</v>
      </c>
      <c r="L136" s="41"/>
      <c r="M136" s="183" t="s">
        <v>28</v>
      </c>
      <c r="N136" s="184" t="s">
        <v>46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125</v>
      </c>
      <c r="AT136" s="187" t="s">
        <v>120</v>
      </c>
      <c r="AU136" s="187" t="s">
        <v>83</v>
      </c>
      <c r="AY136" s="19" t="s">
        <v>118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125</v>
      </c>
      <c r="BK136" s="188">
        <f>ROUND(I136*H136,2)</f>
        <v>0</v>
      </c>
      <c r="BL136" s="19" t="s">
        <v>125</v>
      </c>
      <c r="BM136" s="187" t="s">
        <v>194</v>
      </c>
    </row>
    <row r="137" spans="1:47" s="2" customFormat="1" ht="19.2">
      <c r="A137" s="36"/>
      <c r="B137" s="37"/>
      <c r="C137" s="38"/>
      <c r="D137" s="189" t="s">
        <v>127</v>
      </c>
      <c r="E137" s="38"/>
      <c r="F137" s="190" t="s">
        <v>195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127</v>
      </c>
      <c r="AU137" s="19" t="s">
        <v>83</v>
      </c>
    </row>
    <row r="138" spans="1:47" s="2" customFormat="1" ht="10.2">
      <c r="A138" s="36"/>
      <c r="B138" s="37"/>
      <c r="C138" s="38"/>
      <c r="D138" s="194" t="s">
        <v>129</v>
      </c>
      <c r="E138" s="38"/>
      <c r="F138" s="195" t="s">
        <v>196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129</v>
      </c>
      <c r="AU138" s="19" t="s">
        <v>83</v>
      </c>
    </row>
    <row r="139" spans="2:51" s="13" customFormat="1" ht="10.2">
      <c r="B139" s="196"/>
      <c r="C139" s="197"/>
      <c r="D139" s="189" t="s">
        <v>131</v>
      </c>
      <c r="E139" s="198" t="s">
        <v>28</v>
      </c>
      <c r="F139" s="199" t="s">
        <v>197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131</v>
      </c>
      <c r="AU139" s="205" t="s">
        <v>83</v>
      </c>
      <c r="AV139" s="13" t="s">
        <v>81</v>
      </c>
      <c r="AW139" s="13" t="s">
        <v>34</v>
      </c>
      <c r="AX139" s="13" t="s">
        <v>73</v>
      </c>
      <c r="AY139" s="205" t="s">
        <v>118</v>
      </c>
    </row>
    <row r="140" spans="2:51" s="14" customFormat="1" ht="10.2">
      <c r="B140" s="206"/>
      <c r="C140" s="207"/>
      <c r="D140" s="189" t="s">
        <v>131</v>
      </c>
      <c r="E140" s="208" t="s">
        <v>28</v>
      </c>
      <c r="F140" s="209" t="s">
        <v>198</v>
      </c>
      <c r="G140" s="207"/>
      <c r="H140" s="210">
        <v>16.93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131</v>
      </c>
      <c r="AU140" s="216" t="s">
        <v>83</v>
      </c>
      <c r="AV140" s="14" t="s">
        <v>83</v>
      </c>
      <c r="AW140" s="14" t="s">
        <v>34</v>
      </c>
      <c r="AX140" s="14" t="s">
        <v>81</v>
      </c>
      <c r="AY140" s="216" t="s">
        <v>118</v>
      </c>
    </row>
    <row r="141" spans="1:65" s="2" customFormat="1" ht="16.5" customHeight="1">
      <c r="A141" s="36"/>
      <c r="B141" s="37"/>
      <c r="C141" s="176" t="s">
        <v>199</v>
      </c>
      <c r="D141" s="176" t="s">
        <v>120</v>
      </c>
      <c r="E141" s="177" t="s">
        <v>200</v>
      </c>
      <c r="F141" s="178" t="s">
        <v>201</v>
      </c>
      <c r="G141" s="179" t="s">
        <v>141</v>
      </c>
      <c r="H141" s="180">
        <v>37.3</v>
      </c>
      <c r="I141" s="181"/>
      <c r="J141" s="182">
        <f>ROUND(I141*H141,2)</f>
        <v>0</v>
      </c>
      <c r="K141" s="178" t="s">
        <v>124</v>
      </c>
      <c r="L141" s="41"/>
      <c r="M141" s="183" t="s">
        <v>28</v>
      </c>
      <c r="N141" s="184" t="s">
        <v>46</v>
      </c>
      <c r="O141" s="67"/>
      <c r="P141" s="185">
        <f>O141*H141</f>
        <v>0</v>
      </c>
      <c r="Q141" s="185">
        <v>0.0007</v>
      </c>
      <c r="R141" s="185">
        <f>Q141*H141</f>
        <v>0.026109999999999998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125</v>
      </c>
      <c r="AT141" s="187" t="s">
        <v>120</v>
      </c>
      <c r="AU141" s="187" t="s">
        <v>83</v>
      </c>
      <c r="AY141" s="19" t="s">
        <v>118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125</v>
      </c>
      <c r="BK141" s="188">
        <f>ROUND(I141*H141,2)</f>
        <v>0</v>
      </c>
      <c r="BL141" s="19" t="s">
        <v>125</v>
      </c>
      <c r="BM141" s="187" t="s">
        <v>202</v>
      </c>
    </row>
    <row r="142" spans="1:47" s="2" customFormat="1" ht="10.2">
      <c r="A142" s="36"/>
      <c r="B142" s="37"/>
      <c r="C142" s="38"/>
      <c r="D142" s="189" t="s">
        <v>127</v>
      </c>
      <c r="E142" s="38"/>
      <c r="F142" s="190" t="s">
        <v>203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127</v>
      </c>
      <c r="AU142" s="19" t="s">
        <v>83</v>
      </c>
    </row>
    <row r="143" spans="1:47" s="2" customFormat="1" ht="10.2">
      <c r="A143" s="36"/>
      <c r="B143" s="37"/>
      <c r="C143" s="38"/>
      <c r="D143" s="194" t="s">
        <v>129</v>
      </c>
      <c r="E143" s="38"/>
      <c r="F143" s="195" t="s">
        <v>204</v>
      </c>
      <c r="G143" s="38"/>
      <c r="H143" s="38"/>
      <c r="I143" s="191"/>
      <c r="J143" s="38"/>
      <c r="K143" s="38"/>
      <c r="L143" s="41"/>
      <c r="M143" s="192"/>
      <c r="N143" s="193"/>
      <c r="O143" s="67"/>
      <c r="P143" s="67"/>
      <c r="Q143" s="67"/>
      <c r="R143" s="67"/>
      <c r="S143" s="67"/>
      <c r="T143" s="68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129</v>
      </c>
      <c r="AU143" s="19" t="s">
        <v>83</v>
      </c>
    </row>
    <row r="144" spans="2:51" s="13" customFormat="1" ht="10.2">
      <c r="B144" s="196"/>
      <c r="C144" s="197"/>
      <c r="D144" s="189" t="s">
        <v>131</v>
      </c>
      <c r="E144" s="198" t="s">
        <v>28</v>
      </c>
      <c r="F144" s="199" t="s">
        <v>205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131</v>
      </c>
      <c r="AU144" s="205" t="s">
        <v>83</v>
      </c>
      <c r="AV144" s="13" t="s">
        <v>81</v>
      </c>
      <c r="AW144" s="13" t="s">
        <v>34</v>
      </c>
      <c r="AX144" s="13" t="s">
        <v>73</v>
      </c>
      <c r="AY144" s="205" t="s">
        <v>118</v>
      </c>
    </row>
    <row r="145" spans="2:51" s="14" customFormat="1" ht="10.2">
      <c r="B145" s="206"/>
      <c r="C145" s="207"/>
      <c r="D145" s="189" t="s">
        <v>131</v>
      </c>
      <c r="E145" s="208" t="s">
        <v>28</v>
      </c>
      <c r="F145" s="209" t="s">
        <v>206</v>
      </c>
      <c r="G145" s="207"/>
      <c r="H145" s="210">
        <v>37.3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131</v>
      </c>
      <c r="AU145" s="216" t="s">
        <v>83</v>
      </c>
      <c r="AV145" s="14" t="s">
        <v>83</v>
      </c>
      <c r="AW145" s="14" t="s">
        <v>34</v>
      </c>
      <c r="AX145" s="14" t="s">
        <v>81</v>
      </c>
      <c r="AY145" s="216" t="s">
        <v>118</v>
      </c>
    </row>
    <row r="146" spans="1:65" s="2" customFormat="1" ht="16.5" customHeight="1">
      <c r="A146" s="36"/>
      <c r="B146" s="37"/>
      <c r="C146" s="176" t="s">
        <v>207</v>
      </c>
      <c r="D146" s="176" t="s">
        <v>120</v>
      </c>
      <c r="E146" s="177" t="s">
        <v>208</v>
      </c>
      <c r="F146" s="178" t="s">
        <v>209</v>
      </c>
      <c r="G146" s="179" t="s">
        <v>141</v>
      </c>
      <c r="H146" s="180">
        <v>37.3</v>
      </c>
      <c r="I146" s="181"/>
      <c r="J146" s="182">
        <f>ROUND(I146*H146,2)</f>
        <v>0</v>
      </c>
      <c r="K146" s="178" t="s">
        <v>124</v>
      </c>
      <c r="L146" s="41"/>
      <c r="M146" s="183" t="s">
        <v>28</v>
      </c>
      <c r="N146" s="184" t="s">
        <v>46</v>
      </c>
      <c r="O146" s="67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125</v>
      </c>
      <c r="AT146" s="187" t="s">
        <v>120</v>
      </c>
      <c r="AU146" s="187" t="s">
        <v>83</v>
      </c>
      <c r="AY146" s="19" t="s">
        <v>118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125</v>
      </c>
      <c r="BK146" s="188">
        <f>ROUND(I146*H146,2)</f>
        <v>0</v>
      </c>
      <c r="BL146" s="19" t="s">
        <v>125</v>
      </c>
      <c r="BM146" s="187" t="s">
        <v>210</v>
      </c>
    </row>
    <row r="147" spans="1:47" s="2" customFormat="1" ht="19.2">
      <c r="A147" s="36"/>
      <c r="B147" s="37"/>
      <c r="C147" s="38"/>
      <c r="D147" s="189" t="s">
        <v>127</v>
      </c>
      <c r="E147" s="38"/>
      <c r="F147" s="190" t="s">
        <v>211</v>
      </c>
      <c r="G147" s="38"/>
      <c r="H147" s="38"/>
      <c r="I147" s="191"/>
      <c r="J147" s="38"/>
      <c r="K147" s="38"/>
      <c r="L147" s="41"/>
      <c r="M147" s="192"/>
      <c r="N147" s="193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127</v>
      </c>
      <c r="AU147" s="19" t="s">
        <v>83</v>
      </c>
    </row>
    <row r="148" spans="1:47" s="2" customFormat="1" ht="10.2">
      <c r="A148" s="36"/>
      <c r="B148" s="37"/>
      <c r="C148" s="38"/>
      <c r="D148" s="194" t="s">
        <v>129</v>
      </c>
      <c r="E148" s="38"/>
      <c r="F148" s="195" t="s">
        <v>212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129</v>
      </c>
      <c r="AU148" s="19" t="s">
        <v>83</v>
      </c>
    </row>
    <row r="149" spans="1:65" s="2" customFormat="1" ht="16.5" customHeight="1">
      <c r="A149" s="36"/>
      <c r="B149" s="37"/>
      <c r="C149" s="176" t="s">
        <v>213</v>
      </c>
      <c r="D149" s="176" t="s">
        <v>120</v>
      </c>
      <c r="E149" s="177" t="s">
        <v>214</v>
      </c>
      <c r="F149" s="178" t="s">
        <v>215</v>
      </c>
      <c r="G149" s="179" t="s">
        <v>156</v>
      </c>
      <c r="H149" s="180">
        <v>16.93</v>
      </c>
      <c r="I149" s="181"/>
      <c r="J149" s="182">
        <f>ROUND(I149*H149,2)</f>
        <v>0</v>
      </c>
      <c r="K149" s="178" t="s">
        <v>124</v>
      </c>
      <c r="L149" s="41"/>
      <c r="M149" s="183" t="s">
        <v>28</v>
      </c>
      <c r="N149" s="184" t="s">
        <v>46</v>
      </c>
      <c r="O149" s="67"/>
      <c r="P149" s="185">
        <f>O149*H149</f>
        <v>0</v>
      </c>
      <c r="Q149" s="185">
        <v>0.00046</v>
      </c>
      <c r="R149" s="185">
        <f>Q149*H149</f>
        <v>0.0077878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125</v>
      </c>
      <c r="AT149" s="187" t="s">
        <v>120</v>
      </c>
      <c r="AU149" s="187" t="s">
        <v>83</v>
      </c>
      <c r="AY149" s="19" t="s">
        <v>118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125</v>
      </c>
      <c r="BK149" s="188">
        <f>ROUND(I149*H149,2)</f>
        <v>0</v>
      </c>
      <c r="BL149" s="19" t="s">
        <v>125</v>
      </c>
      <c r="BM149" s="187" t="s">
        <v>216</v>
      </c>
    </row>
    <row r="150" spans="1:47" s="2" customFormat="1" ht="10.2">
      <c r="A150" s="36"/>
      <c r="B150" s="37"/>
      <c r="C150" s="38"/>
      <c r="D150" s="189" t="s">
        <v>127</v>
      </c>
      <c r="E150" s="38"/>
      <c r="F150" s="190" t="s">
        <v>217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127</v>
      </c>
      <c r="AU150" s="19" t="s">
        <v>83</v>
      </c>
    </row>
    <row r="151" spans="1:47" s="2" customFormat="1" ht="10.2">
      <c r="A151" s="36"/>
      <c r="B151" s="37"/>
      <c r="C151" s="38"/>
      <c r="D151" s="194" t="s">
        <v>129</v>
      </c>
      <c r="E151" s="38"/>
      <c r="F151" s="195" t="s">
        <v>218</v>
      </c>
      <c r="G151" s="38"/>
      <c r="H151" s="38"/>
      <c r="I151" s="191"/>
      <c r="J151" s="38"/>
      <c r="K151" s="38"/>
      <c r="L151" s="41"/>
      <c r="M151" s="192"/>
      <c r="N151" s="193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129</v>
      </c>
      <c r="AU151" s="19" t="s">
        <v>83</v>
      </c>
    </row>
    <row r="152" spans="2:51" s="13" customFormat="1" ht="10.2">
      <c r="B152" s="196"/>
      <c r="C152" s="197"/>
      <c r="D152" s="189" t="s">
        <v>131</v>
      </c>
      <c r="E152" s="198" t="s">
        <v>28</v>
      </c>
      <c r="F152" s="199" t="s">
        <v>219</v>
      </c>
      <c r="G152" s="197"/>
      <c r="H152" s="198" t="s">
        <v>28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131</v>
      </c>
      <c r="AU152" s="205" t="s">
        <v>83</v>
      </c>
      <c r="AV152" s="13" t="s">
        <v>81</v>
      </c>
      <c r="AW152" s="13" t="s">
        <v>34</v>
      </c>
      <c r="AX152" s="13" t="s">
        <v>73</v>
      </c>
      <c r="AY152" s="205" t="s">
        <v>118</v>
      </c>
    </row>
    <row r="153" spans="2:51" s="14" customFormat="1" ht="10.2">
      <c r="B153" s="206"/>
      <c r="C153" s="207"/>
      <c r="D153" s="189" t="s">
        <v>131</v>
      </c>
      <c r="E153" s="208" t="s">
        <v>28</v>
      </c>
      <c r="F153" s="209" t="s">
        <v>198</v>
      </c>
      <c r="G153" s="207"/>
      <c r="H153" s="210">
        <v>16.93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131</v>
      </c>
      <c r="AU153" s="216" t="s">
        <v>83</v>
      </c>
      <c r="AV153" s="14" t="s">
        <v>83</v>
      </c>
      <c r="AW153" s="14" t="s">
        <v>34</v>
      </c>
      <c r="AX153" s="14" t="s">
        <v>81</v>
      </c>
      <c r="AY153" s="216" t="s">
        <v>118</v>
      </c>
    </row>
    <row r="154" spans="1:65" s="2" customFormat="1" ht="16.5" customHeight="1">
      <c r="A154" s="36"/>
      <c r="B154" s="37"/>
      <c r="C154" s="176" t="s">
        <v>220</v>
      </c>
      <c r="D154" s="176" t="s">
        <v>120</v>
      </c>
      <c r="E154" s="177" t="s">
        <v>221</v>
      </c>
      <c r="F154" s="178" t="s">
        <v>222</v>
      </c>
      <c r="G154" s="179" t="s">
        <v>156</v>
      </c>
      <c r="H154" s="180">
        <v>16.93</v>
      </c>
      <c r="I154" s="181"/>
      <c r="J154" s="182">
        <f>ROUND(I154*H154,2)</f>
        <v>0</v>
      </c>
      <c r="K154" s="178" t="s">
        <v>124</v>
      </c>
      <c r="L154" s="41"/>
      <c r="M154" s="183" t="s">
        <v>28</v>
      </c>
      <c r="N154" s="184" t="s">
        <v>46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125</v>
      </c>
      <c r="AT154" s="187" t="s">
        <v>120</v>
      </c>
      <c r="AU154" s="187" t="s">
        <v>83</v>
      </c>
      <c r="AY154" s="19" t="s">
        <v>118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125</v>
      </c>
      <c r="BK154" s="188">
        <f>ROUND(I154*H154,2)</f>
        <v>0</v>
      </c>
      <c r="BL154" s="19" t="s">
        <v>125</v>
      </c>
      <c r="BM154" s="187" t="s">
        <v>223</v>
      </c>
    </row>
    <row r="155" spans="1:47" s="2" customFormat="1" ht="19.2">
      <c r="A155" s="36"/>
      <c r="B155" s="37"/>
      <c r="C155" s="38"/>
      <c r="D155" s="189" t="s">
        <v>127</v>
      </c>
      <c r="E155" s="38"/>
      <c r="F155" s="190" t="s">
        <v>224</v>
      </c>
      <c r="G155" s="38"/>
      <c r="H155" s="38"/>
      <c r="I155" s="191"/>
      <c r="J155" s="38"/>
      <c r="K155" s="38"/>
      <c r="L155" s="41"/>
      <c r="M155" s="192"/>
      <c r="N155" s="193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127</v>
      </c>
      <c r="AU155" s="19" t="s">
        <v>83</v>
      </c>
    </row>
    <row r="156" spans="1:47" s="2" customFormat="1" ht="10.2">
      <c r="A156" s="36"/>
      <c r="B156" s="37"/>
      <c r="C156" s="38"/>
      <c r="D156" s="194" t="s">
        <v>129</v>
      </c>
      <c r="E156" s="38"/>
      <c r="F156" s="195" t="s">
        <v>225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129</v>
      </c>
      <c r="AU156" s="19" t="s">
        <v>83</v>
      </c>
    </row>
    <row r="157" spans="1:65" s="2" customFormat="1" ht="21.75" customHeight="1">
      <c r="A157" s="36"/>
      <c r="B157" s="37"/>
      <c r="C157" s="176" t="s">
        <v>226</v>
      </c>
      <c r="D157" s="176" t="s">
        <v>120</v>
      </c>
      <c r="E157" s="177" t="s">
        <v>227</v>
      </c>
      <c r="F157" s="178" t="s">
        <v>228</v>
      </c>
      <c r="G157" s="179" t="s">
        <v>156</v>
      </c>
      <c r="H157" s="180">
        <v>76.11</v>
      </c>
      <c r="I157" s="181"/>
      <c r="J157" s="182">
        <f>ROUND(I157*H157,2)</f>
        <v>0</v>
      </c>
      <c r="K157" s="178" t="s">
        <v>124</v>
      </c>
      <c r="L157" s="41"/>
      <c r="M157" s="183" t="s">
        <v>28</v>
      </c>
      <c r="N157" s="184" t="s">
        <v>46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125</v>
      </c>
      <c r="AT157" s="187" t="s">
        <v>120</v>
      </c>
      <c r="AU157" s="187" t="s">
        <v>83</v>
      </c>
      <c r="AY157" s="19" t="s">
        <v>118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125</v>
      </c>
      <c r="BK157" s="188">
        <f>ROUND(I157*H157,2)</f>
        <v>0</v>
      </c>
      <c r="BL157" s="19" t="s">
        <v>125</v>
      </c>
      <c r="BM157" s="187" t="s">
        <v>229</v>
      </c>
    </row>
    <row r="158" spans="1:47" s="2" customFormat="1" ht="19.2">
      <c r="A158" s="36"/>
      <c r="B158" s="37"/>
      <c r="C158" s="38"/>
      <c r="D158" s="189" t="s">
        <v>127</v>
      </c>
      <c r="E158" s="38"/>
      <c r="F158" s="190" t="s">
        <v>230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127</v>
      </c>
      <c r="AU158" s="19" t="s">
        <v>83</v>
      </c>
    </row>
    <row r="159" spans="1:47" s="2" customFormat="1" ht="10.2">
      <c r="A159" s="36"/>
      <c r="B159" s="37"/>
      <c r="C159" s="38"/>
      <c r="D159" s="194" t="s">
        <v>129</v>
      </c>
      <c r="E159" s="38"/>
      <c r="F159" s="195" t="s">
        <v>231</v>
      </c>
      <c r="G159" s="38"/>
      <c r="H159" s="38"/>
      <c r="I159" s="191"/>
      <c r="J159" s="38"/>
      <c r="K159" s="38"/>
      <c r="L159" s="41"/>
      <c r="M159" s="192"/>
      <c r="N159" s="193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129</v>
      </c>
      <c r="AU159" s="19" t="s">
        <v>83</v>
      </c>
    </row>
    <row r="160" spans="2:51" s="13" customFormat="1" ht="10.2">
      <c r="B160" s="196"/>
      <c r="C160" s="197"/>
      <c r="D160" s="189" t="s">
        <v>131</v>
      </c>
      <c r="E160" s="198" t="s">
        <v>28</v>
      </c>
      <c r="F160" s="199" t="s">
        <v>232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131</v>
      </c>
      <c r="AU160" s="205" t="s">
        <v>83</v>
      </c>
      <c r="AV160" s="13" t="s">
        <v>81</v>
      </c>
      <c r="AW160" s="13" t="s">
        <v>34</v>
      </c>
      <c r="AX160" s="13" t="s">
        <v>73</v>
      </c>
      <c r="AY160" s="205" t="s">
        <v>118</v>
      </c>
    </row>
    <row r="161" spans="2:51" s="14" customFormat="1" ht="10.2">
      <c r="B161" s="206"/>
      <c r="C161" s="207"/>
      <c r="D161" s="189" t="s">
        <v>131</v>
      </c>
      <c r="E161" s="208" t="s">
        <v>28</v>
      </c>
      <c r="F161" s="209" t="s">
        <v>233</v>
      </c>
      <c r="G161" s="207"/>
      <c r="H161" s="210">
        <v>45.75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131</v>
      </c>
      <c r="AU161" s="216" t="s">
        <v>83</v>
      </c>
      <c r="AV161" s="14" t="s">
        <v>83</v>
      </c>
      <c r="AW161" s="14" t="s">
        <v>34</v>
      </c>
      <c r="AX161" s="14" t="s">
        <v>73</v>
      </c>
      <c r="AY161" s="216" t="s">
        <v>118</v>
      </c>
    </row>
    <row r="162" spans="2:51" s="13" customFormat="1" ht="10.2">
      <c r="B162" s="196"/>
      <c r="C162" s="197"/>
      <c r="D162" s="189" t="s">
        <v>131</v>
      </c>
      <c r="E162" s="198" t="s">
        <v>28</v>
      </c>
      <c r="F162" s="199" t="s">
        <v>234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131</v>
      </c>
      <c r="AU162" s="205" t="s">
        <v>83</v>
      </c>
      <c r="AV162" s="13" t="s">
        <v>81</v>
      </c>
      <c r="AW162" s="13" t="s">
        <v>34</v>
      </c>
      <c r="AX162" s="13" t="s">
        <v>73</v>
      </c>
      <c r="AY162" s="205" t="s">
        <v>118</v>
      </c>
    </row>
    <row r="163" spans="2:51" s="14" customFormat="1" ht="10.2">
      <c r="B163" s="206"/>
      <c r="C163" s="207"/>
      <c r="D163" s="189" t="s">
        <v>131</v>
      </c>
      <c r="E163" s="208" t="s">
        <v>28</v>
      </c>
      <c r="F163" s="209" t="s">
        <v>235</v>
      </c>
      <c r="G163" s="207"/>
      <c r="H163" s="210">
        <v>30.36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131</v>
      </c>
      <c r="AU163" s="216" t="s">
        <v>83</v>
      </c>
      <c r="AV163" s="14" t="s">
        <v>83</v>
      </c>
      <c r="AW163" s="14" t="s">
        <v>34</v>
      </c>
      <c r="AX163" s="14" t="s">
        <v>73</v>
      </c>
      <c r="AY163" s="216" t="s">
        <v>118</v>
      </c>
    </row>
    <row r="164" spans="2:51" s="15" customFormat="1" ht="10.2">
      <c r="B164" s="217"/>
      <c r="C164" s="218"/>
      <c r="D164" s="189" t="s">
        <v>131</v>
      </c>
      <c r="E164" s="219" t="s">
        <v>28</v>
      </c>
      <c r="F164" s="220" t="s">
        <v>164</v>
      </c>
      <c r="G164" s="218"/>
      <c r="H164" s="221">
        <v>76.11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131</v>
      </c>
      <c r="AU164" s="227" t="s">
        <v>83</v>
      </c>
      <c r="AV164" s="15" t="s">
        <v>125</v>
      </c>
      <c r="AW164" s="15" t="s">
        <v>34</v>
      </c>
      <c r="AX164" s="15" t="s">
        <v>81</v>
      </c>
      <c r="AY164" s="227" t="s">
        <v>118</v>
      </c>
    </row>
    <row r="165" spans="1:65" s="2" customFormat="1" ht="21.75" customHeight="1">
      <c r="A165" s="36"/>
      <c r="B165" s="37"/>
      <c r="C165" s="176" t="s">
        <v>8</v>
      </c>
      <c r="D165" s="176" t="s">
        <v>120</v>
      </c>
      <c r="E165" s="177" t="s">
        <v>236</v>
      </c>
      <c r="F165" s="178" t="s">
        <v>237</v>
      </c>
      <c r="G165" s="179" t="s">
        <v>156</v>
      </c>
      <c r="H165" s="180">
        <v>46.749</v>
      </c>
      <c r="I165" s="181"/>
      <c r="J165" s="182">
        <f>ROUND(I165*H165,2)</f>
        <v>0</v>
      </c>
      <c r="K165" s="178" t="s">
        <v>124</v>
      </c>
      <c r="L165" s="41"/>
      <c r="M165" s="183" t="s">
        <v>28</v>
      </c>
      <c r="N165" s="184" t="s">
        <v>46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125</v>
      </c>
      <c r="AT165" s="187" t="s">
        <v>120</v>
      </c>
      <c r="AU165" s="187" t="s">
        <v>83</v>
      </c>
      <c r="AY165" s="19" t="s">
        <v>118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125</v>
      </c>
      <c r="BK165" s="188">
        <f>ROUND(I165*H165,2)</f>
        <v>0</v>
      </c>
      <c r="BL165" s="19" t="s">
        <v>125</v>
      </c>
      <c r="BM165" s="187" t="s">
        <v>238</v>
      </c>
    </row>
    <row r="166" spans="1:47" s="2" customFormat="1" ht="19.2">
      <c r="A166" s="36"/>
      <c r="B166" s="37"/>
      <c r="C166" s="38"/>
      <c r="D166" s="189" t="s">
        <v>127</v>
      </c>
      <c r="E166" s="38"/>
      <c r="F166" s="190" t="s">
        <v>239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127</v>
      </c>
      <c r="AU166" s="19" t="s">
        <v>83</v>
      </c>
    </row>
    <row r="167" spans="1:47" s="2" customFormat="1" ht="10.2">
      <c r="A167" s="36"/>
      <c r="B167" s="37"/>
      <c r="C167" s="38"/>
      <c r="D167" s="194" t="s">
        <v>129</v>
      </c>
      <c r="E167" s="38"/>
      <c r="F167" s="195" t="s">
        <v>240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129</v>
      </c>
      <c r="AU167" s="19" t="s">
        <v>83</v>
      </c>
    </row>
    <row r="168" spans="2:51" s="13" customFormat="1" ht="10.2">
      <c r="B168" s="196"/>
      <c r="C168" s="197"/>
      <c r="D168" s="189" t="s">
        <v>131</v>
      </c>
      <c r="E168" s="198" t="s">
        <v>28</v>
      </c>
      <c r="F168" s="199" t="s">
        <v>241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131</v>
      </c>
      <c r="AU168" s="205" t="s">
        <v>83</v>
      </c>
      <c r="AV168" s="13" t="s">
        <v>81</v>
      </c>
      <c r="AW168" s="13" t="s">
        <v>34</v>
      </c>
      <c r="AX168" s="13" t="s">
        <v>73</v>
      </c>
      <c r="AY168" s="205" t="s">
        <v>118</v>
      </c>
    </row>
    <row r="169" spans="2:51" s="13" customFormat="1" ht="10.2">
      <c r="B169" s="196"/>
      <c r="C169" s="197"/>
      <c r="D169" s="189" t="s">
        <v>131</v>
      </c>
      <c r="E169" s="198" t="s">
        <v>28</v>
      </c>
      <c r="F169" s="199" t="s">
        <v>242</v>
      </c>
      <c r="G169" s="197"/>
      <c r="H169" s="198" t="s">
        <v>28</v>
      </c>
      <c r="I169" s="200"/>
      <c r="J169" s="197"/>
      <c r="K169" s="197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131</v>
      </c>
      <c r="AU169" s="205" t="s">
        <v>83</v>
      </c>
      <c r="AV169" s="13" t="s">
        <v>81</v>
      </c>
      <c r="AW169" s="13" t="s">
        <v>34</v>
      </c>
      <c r="AX169" s="13" t="s">
        <v>73</v>
      </c>
      <c r="AY169" s="205" t="s">
        <v>118</v>
      </c>
    </row>
    <row r="170" spans="2:51" s="14" customFormat="1" ht="10.2">
      <c r="B170" s="206"/>
      <c r="C170" s="207"/>
      <c r="D170" s="189" t="s">
        <v>131</v>
      </c>
      <c r="E170" s="208" t="s">
        <v>28</v>
      </c>
      <c r="F170" s="209" t="s">
        <v>243</v>
      </c>
      <c r="G170" s="207"/>
      <c r="H170" s="210">
        <v>34.897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131</v>
      </c>
      <c r="AU170" s="216" t="s">
        <v>83</v>
      </c>
      <c r="AV170" s="14" t="s">
        <v>83</v>
      </c>
      <c r="AW170" s="14" t="s">
        <v>34</v>
      </c>
      <c r="AX170" s="14" t="s">
        <v>73</v>
      </c>
      <c r="AY170" s="216" t="s">
        <v>118</v>
      </c>
    </row>
    <row r="171" spans="2:51" s="13" customFormat="1" ht="10.2">
      <c r="B171" s="196"/>
      <c r="C171" s="197"/>
      <c r="D171" s="189" t="s">
        <v>131</v>
      </c>
      <c r="E171" s="198" t="s">
        <v>28</v>
      </c>
      <c r="F171" s="199" t="s">
        <v>173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131</v>
      </c>
      <c r="AU171" s="205" t="s">
        <v>83</v>
      </c>
      <c r="AV171" s="13" t="s">
        <v>81</v>
      </c>
      <c r="AW171" s="13" t="s">
        <v>34</v>
      </c>
      <c r="AX171" s="13" t="s">
        <v>73</v>
      </c>
      <c r="AY171" s="205" t="s">
        <v>118</v>
      </c>
    </row>
    <row r="172" spans="2:51" s="14" customFormat="1" ht="10.2">
      <c r="B172" s="206"/>
      <c r="C172" s="207"/>
      <c r="D172" s="189" t="s">
        <v>131</v>
      </c>
      <c r="E172" s="208" t="s">
        <v>28</v>
      </c>
      <c r="F172" s="209" t="s">
        <v>244</v>
      </c>
      <c r="G172" s="207"/>
      <c r="H172" s="210">
        <v>11.852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131</v>
      </c>
      <c r="AU172" s="216" t="s">
        <v>83</v>
      </c>
      <c r="AV172" s="14" t="s">
        <v>83</v>
      </c>
      <c r="AW172" s="14" t="s">
        <v>34</v>
      </c>
      <c r="AX172" s="14" t="s">
        <v>73</v>
      </c>
      <c r="AY172" s="216" t="s">
        <v>118</v>
      </c>
    </row>
    <row r="173" spans="2:51" s="15" customFormat="1" ht="10.2">
      <c r="B173" s="217"/>
      <c r="C173" s="218"/>
      <c r="D173" s="189" t="s">
        <v>131</v>
      </c>
      <c r="E173" s="219" t="s">
        <v>28</v>
      </c>
      <c r="F173" s="220" t="s">
        <v>164</v>
      </c>
      <c r="G173" s="218"/>
      <c r="H173" s="221">
        <v>46.749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131</v>
      </c>
      <c r="AU173" s="227" t="s">
        <v>83</v>
      </c>
      <c r="AV173" s="15" t="s">
        <v>125</v>
      </c>
      <c r="AW173" s="15" t="s">
        <v>34</v>
      </c>
      <c r="AX173" s="15" t="s">
        <v>81</v>
      </c>
      <c r="AY173" s="227" t="s">
        <v>118</v>
      </c>
    </row>
    <row r="174" spans="1:65" s="2" customFormat="1" ht="16.5" customHeight="1">
      <c r="A174" s="36"/>
      <c r="B174" s="37"/>
      <c r="C174" s="176" t="s">
        <v>245</v>
      </c>
      <c r="D174" s="176" t="s">
        <v>120</v>
      </c>
      <c r="E174" s="177" t="s">
        <v>246</v>
      </c>
      <c r="F174" s="178" t="s">
        <v>247</v>
      </c>
      <c r="G174" s="179" t="s">
        <v>156</v>
      </c>
      <c r="H174" s="180">
        <v>58.88</v>
      </c>
      <c r="I174" s="181"/>
      <c r="J174" s="182">
        <f>ROUND(I174*H174,2)</f>
        <v>0</v>
      </c>
      <c r="K174" s="178" t="s">
        <v>124</v>
      </c>
      <c r="L174" s="41"/>
      <c r="M174" s="183" t="s">
        <v>28</v>
      </c>
      <c r="N174" s="184" t="s">
        <v>46</v>
      </c>
      <c r="O174" s="67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125</v>
      </c>
      <c r="AT174" s="187" t="s">
        <v>120</v>
      </c>
      <c r="AU174" s="187" t="s">
        <v>83</v>
      </c>
      <c r="AY174" s="19" t="s">
        <v>118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9" t="s">
        <v>125</v>
      </c>
      <c r="BK174" s="188">
        <f>ROUND(I174*H174,2)</f>
        <v>0</v>
      </c>
      <c r="BL174" s="19" t="s">
        <v>125</v>
      </c>
      <c r="BM174" s="187" t="s">
        <v>248</v>
      </c>
    </row>
    <row r="175" spans="1:47" s="2" customFormat="1" ht="19.2">
      <c r="A175" s="36"/>
      <c r="B175" s="37"/>
      <c r="C175" s="38"/>
      <c r="D175" s="189" t="s">
        <v>127</v>
      </c>
      <c r="E175" s="38"/>
      <c r="F175" s="190" t="s">
        <v>249</v>
      </c>
      <c r="G175" s="38"/>
      <c r="H175" s="38"/>
      <c r="I175" s="191"/>
      <c r="J175" s="38"/>
      <c r="K175" s="38"/>
      <c r="L175" s="41"/>
      <c r="M175" s="192"/>
      <c r="N175" s="193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127</v>
      </c>
      <c r="AU175" s="19" t="s">
        <v>83</v>
      </c>
    </row>
    <row r="176" spans="1:47" s="2" customFormat="1" ht="10.2">
      <c r="A176" s="36"/>
      <c r="B176" s="37"/>
      <c r="C176" s="38"/>
      <c r="D176" s="194" t="s">
        <v>129</v>
      </c>
      <c r="E176" s="38"/>
      <c r="F176" s="195" t="s">
        <v>250</v>
      </c>
      <c r="G176" s="38"/>
      <c r="H176" s="38"/>
      <c r="I176" s="191"/>
      <c r="J176" s="38"/>
      <c r="K176" s="38"/>
      <c r="L176" s="41"/>
      <c r="M176" s="192"/>
      <c r="N176" s="193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129</v>
      </c>
      <c r="AU176" s="19" t="s">
        <v>83</v>
      </c>
    </row>
    <row r="177" spans="2:51" s="13" customFormat="1" ht="10.2">
      <c r="B177" s="196"/>
      <c r="C177" s="197"/>
      <c r="D177" s="189" t="s">
        <v>131</v>
      </c>
      <c r="E177" s="198" t="s">
        <v>28</v>
      </c>
      <c r="F177" s="199" t="s">
        <v>251</v>
      </c>
      <c r="G177" s="197"/>
      <c r="H177" s="198" t="s">
        <v>28</v>
      </c>
      <c r="I177" s="200"/>
      <c r="J177" s="197"/>
      <c r="K177" s="197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131</v>
      </c>
      <c r="AU177" s="205" t="s">
        <v>83</v>
      </c>
      <c r="AV177" s="13" t="s">
        <v>81</v>
      </c>
      <c r="AW177" s="13" t="s">
        <v>34</v>
      </c>
      <c r="AX177" s="13" t="s">
        <v>73</v>
      </c>
      <c r="AY177" s="205" t="s">
        <v>118</v>
      </c>
    </row>
    <row r="178" spans="2:51" s="13" customFormat="1" ht="10.2">
      <c r="B178" s="196"/>
      <c r="C178" s="197"/>
      <c r="D178" s="189" t="s">
        <v>131</v>
      </c>
      <c r="E178" s="198" t="s">
        <v>28</v>
      </c>
      <c r="F178" s="199" t="s">
        <v>252</v>
      </c>
      <c r="G178" s="197"/>
      <c r="H178" s="198" t="s">
        <v>28</v>
      </c>
      <c r="I178" s="200"/>
      <c r="J178" s="197"/>
      <c r="K178" s="197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131</v>
      </c>
      <c r="AU178" s="205" t="s">
        <v>83</v>
      </c>
      <c r="AV178" s="13" t="s">
        <v>81</v>
      </c>
      <c r="AW178" s="13" t="s">
        <v>34</v>
      </c>
      <c r="AX178" s="13" t="s">
        <v>73</v>
      </c>
      <c r="AY178" s="205" t="s">
        <v>118</v>
      </c>
    </row>
    <row r="179" spans="2:51" s="14" customFormat="1" ht="10.2">
      <c r="B179" s="206"/>
      <c r="C179" s="207"/>
      <c r="D179" s="189" t="s">
        <v>131</v>
      </c>
      <c r="E179" s="208" t="s">
        <v>28</v>
      </c>
      <c r="F179" s="209" t="s">
        <v>253</v>
      </c>
      <c r="G179" s="207"/>
      <c r="H179" s="210">
        <v>3.8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131</v>
      </c>
      <c r="AU179" s="216" t="s">
        <v>83</v>
      </c>
      <c r="AV179" s="14" t="s">
        <v>83</v>
      </c>
      <c r="AW179" s="14" t="s">
        <v>34</v>
      </c>
      <c r="AX179" s="14" t="s">
        <v>73</v>
      </c>
      <c r="AY179" s="216" t="s">
        <v>118</v>
      </c>
    </row>
    <row r="180" spans="2:51" s="13" customFormat="1" ht="10.2">
      <c r="B180" s="196"/>
      <c r="C180" s="197"/>
      <c r="D180" s="189" t="s">
        <v>131</v>
      </c>
      <c r="E180" s="198" t="s">
        <v>28</v>
      </c>
      <c r="F180" s="199" t="s">
        <v>254</v>
      </c>
      <c r="G180" s="197"/>
      <c r="H180" s="198" t="s">
        <v>28</v>
      </c>
      <c r="I180" s="200"/>
      <c r="J180" s="197"/>
      <c r="K180" s="197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131</v>
      </c>
      <c r="AU180" s="205" t="s">
        <v>83</v>
      </c>
      <c r="AV180" s="13" t="s">
        <v>81</v>
      </c>
      <c r="AW180" s="13" t="s">
        <v>34</v>
      </c>
      <c r="AX180" s="13" t="s">
        <v>73</v>
      </c>
      <c r="AY180" s="205" t="s">
        <v>118</v>
      </c>
    </row>
    <row r="181" spans="2:51" s="14" customFormat="1" ht="10.2">
      <c r="B181" s="206"/>
      <c r="C181" s="207"/>
      <c r="D181" s="189" t="s">
        <v>131</v>
      </c>
      <c r="E181" s="208" t="s">
        <v>28</v>
      </c>
      <c r="F181" s="209" t="s">
        <v>255</v>
      </c>
      <c r="G181" s="207"/>
      <c r="H181" s="210">
        <v>41.65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131</v>
      </c>
      <c r="AU181" s="216" t="s">
        <v>83</v>
      </c>
      <c r="AV181" s="14" t="s">
        <v>83</v>
      </c>
      <c r="AW181" s="14" t="s">
        <v>34</v>
      </c>
      <c r="AX181" s="14" t="s">
        <v>73</v>
      </c>
      <c r="AY181" s="216" t="s">
        <v>118</v>
      </c>
    </row>
    <row r="182" spans="2:51" s="13" customFormat="1" ht="10.2">
      <c r="B182" s="196"/>
      <c r="C182" s="197"/>
      <c r="D182" s="189" t="s">
        <v>131</v>
      </c>
      <c r="E182" s="198" t="s">
        <v>28</v>
      </c>
      <c r="F182" s="199" t="s">
        <v>256</v>
      </c>
      <c r="G182" s="197"/>
      <c r="H182" s="198" t="s">
        <v>28</v>
      </c>
      <c r="I182" s="200"/>
      <c r="J182" s="197"/>
      <c r="K182" s="197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131</v>
      </c>
      <c r="AU182" s="205" t="s">
        <v>83</v>
      </c>
      <c r="AV182" s="13" t="s">
        <v>81</v>
      </c>
      <c r="AW182" s="13" t="s">
        <v>34</v>
      </c>
      <c r="AX182" s="13" t="s">
        <v>73</v>
      </c>
      <c r="AY182" s="205" t="s">
        <v>118</v>
      </c>
    </row>
    <row r="183" spans="2:51" s="14" customFormat="1" ht="10.2">
      <c r="B183" s="206"/>
      <c r="C183" s="207"/>
      <c r="D183" s="189" t="s">
        <v>131</v>
      </c>
      <c r="E183" s="208" t="s">
        <v>28</v>
      </c>
      <c r="F183" s="209" t="s">
        <v>257</v>
      </c>
      <c r="G183" s="207"/>
      <c r="H183" s="210">
        <v>13.43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131</v>
      </c>
      <c r="AU183" s="216" t="s">
        <v>83</v>
      </c>
      <c r="AV183" s="14" t="s">
        <v>83</v>
      </c>
      <c r="AW183" s="14" t="s">
        <v>34</v>
      </c>
      <c r="AX183" s="14" t="s">
        <v>73</v>
      </c>
      <c r="AY183" s="216" t="s">
        <v>118</v>
      </c>
    </row>
    <row r="184" spans="2:51" s="15" customFormat="1" ht="10.2">
      <c r="B184" s="217"/>
      <c r="C184" s="218"/>
      <c r="D184" s="189" t="s">
        <v>131</v>
      </c>
      <c r="E184" s="219" t="s">
        <v>28</v>
      </c>
      <c r="F184" s="220" t="s">
        <v>164</v>
      </c>
      <c r="G184" s="218"/>
      <c r="H184" s="221">
        <v>58.88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131</v>
      </c>
      <c r="AU184" s="227" t="s">
        <v>83</v>
      </c>
      <c r="AV184" s="15" t="s">
        <v>125</v>
      </c>
      <c r="AW184" s="15" t="s">
        <v>34</v>
      </c>
      <c r="AX184" s="15" t="s">
        <v>81</v>
      </c>
      <c r="AY184" s="227" t="s">
        <v>118</v>
      </c>
    </row>
    <row r="185" spans="1:65" s="2" customFormat="1" ht="16.5" customHeight="1">
      <c r="A185" s="36"/>
      <c r="B185" s="37"/>
      <c r="C185" s="176" t="s">
        <v>258</v>
      </c>
      <c r="D185" s="176" t="s">
        <v>120</v>
      </c>
      <c r="E185" s="177" t="s">
        <v>259</v>
      </c>
      <c r="F185" s="178" t="s">
        <v>260</v>
      </c>
      <c r="G185" s="179" t="s">
        <v>156</v>
      </c>
      <c r="H185" s="180">
        <v>26.606</v>
      </c>
      <c r="I185" s="181"/>
      <c r="J185" s="182">
        <f>ROUND(I185*H185,2)</f>
        <v>0</v>
      </c>
      <c r="K185" s="178" t="s">
        <v>124</v>
      </c>
      <c r="L185" s="41"/>
      <c r="M185" s="183" t="s">
        <v>28</v>
      </c>
      <c r="N185" s="184" t="s">
        <v>46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125</v>
      </c>
      <c r="AT185" s="187" t="s">
        <v>120</v>
      </c>
      <c r="AU185" s="187" t="s">
        <v>83</v>
      </c>
      <c r="AY185" s="19" t="s">
        <v>118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125</v>
      </c>
      <c r="BK185" s="188">
        <f>ROUND(I185*H185,2)</f>
        <v>0</v>
      </c>
      <c r="BL185" s="19" t="s">
        <v>125</v>
      </c>
      <c r="BM185" s="187" t="s">
        <v>261</v>
      </c>
    </row>
    <row r="186" spans="1:47" s="2" customFormat="1" ht="19.2">
      <c r="A186" s="36"/>
      <c r="B186" s="37"/>
      <c r="C186" s="38"/>
      <c r="D186" s="189" t="s">
        <v>127</v>
      </c>
      <c r="E186" s="38"/>
      <c r="F186" s="190" t="s">
        <v>262</v>
      </c>
      <c r="G186" s="38"/>
      <c r="H186" s="38"/>
      <c r="I186" s="191"/>
      <c r="J186" s="38"/>
      <c r="K186" s="38"/>
      <c r="L186" s="41"/>
      <c r="M186" s="192"/>
      <c r="N186" s="193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127</v>
      </c>
      <c r="AU186" s="19" t="s">
        <v>83</v>
      </c>
    </row>
    <row r="187" spans="1:47" s="2" customFormat="1" ht="10.2">
      <c r="A187" s="36"/>
      <c r="B187" s="37"/>
      <c r="C187" s="38"/>
      <c r="D187" s="194" t="s">
        <v>129</v>
      </c>
      <c r="E187" s="38"/>
      <c r="F187" s="195" t="s">
        <v>263</v>
      </c>
      <c r="G187" s="38"/>
      <c r="H187" s="38"/>
      <c r="I187" s="191"/>
      <c r="J187" s="38"/>
      <c r="K187" s="38"/>
      <c r="L187" s="41"/>
      <c r="M187" s="192"/>
      <c r="N187" s="193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129</v>
      </c>
      <c r="AU187" s="19" t="s">
        <v>83</v>
      </c>
    </row>
    <row r="188" spans="2:51" s="13" customFormat="1" ht="10.2">
      <c r="B188" s="196"/>
      <c r="C188" s="197"/>
      <c r="D188" s="189" t="s">
        <v>131</v>
      </c>
      <c r="E188" s="198" t="s">
        <v>28</v>
      </c>
      <c r="F188" s="199" t="s">
        <v>264</v>
      </c>
      <c r="G188" s="197"/>
      <c r="H188" s="198" t="s">
        <v>28</v>
      </c>
      <c r="I188" s="200"/>
      <c r="J188" s="197"/>
      <c r="K188" s="197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131</v>
      </c>
      <c r="AU188" s="205" t="s">
        <v>83</v>
      </c>
      <c r="AV188" s="13" t="s">
        <v>81</v>
      </c>
      <c r="AW188" s="13" t="s">
        <v>34</v>
      </c>
      <c r="AX188" s="13" t="s">
        <v>73</v>
      </c>
      <c r="AY188" s="205" t="s">
        <v>118</v>
      </c>
    </row>
    <row r="189" spans="2:51" s="13" customFormat="1" ht="10.2">
      <c r="B189" s="196"/>
      <c r="C189" s="197"/>
      <c r="D189" s="189" t="s">
        <v>131</v>
      </c>
      <c r="E189" s="198" t="s">
        <v>28</v>
      </c>
      <c r="F189" s="199" t="s">
        <v>242</v>
      </c>
      <c r="G189" s="197"/>
      <c r="H189" s="198" t="s">
        <v>28</v>
      </c>
      <c r="I189" s="200"/>
      <c r="J189" s="197"/>
      <c r="K189" s="197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131</v>
      </c>
      <c r="AU189" s="205" t="s">
        <v>83</v>
      </c>
      <c r="AV189" s="13" t="s">
        <v>81</v>
      </c>
      <c r="AW189" s="13" t="s">
        <v>34</v>
      </c>
      <c r="AX189" s="13" t="s">
        <v>73</v>
      </c>
      <c r="AY189" s="205" t="s">
        <v>118</v>
      </c>
    </row>
    <row r="190" spans="2:51" s="14" customFormat="1" ht="10.2">
      <c r="B190" s="206"/>
      <c r="C190" s="207"/>
      <c r="D190" s="189" t="s">
        <v>131</v>
      </c>
      <c r="E190" s="208" t="s">
        <v>28</v>
      </c>
      <c r="F190" s="209" t="s">
        <v>265</v>
      </c>
      <c r="G190" s="207"/>
      <c r="H190" s="210">
        <v>14.369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131</v>
      </c>
      <c r="AU190" s="216" t="s">
        <v>83</v>
      </c>
      <c r="AV190" s="14" t="s">
        <v>83</v>
      </c>
      <c r="AW190" s="14" t="s">
        <v>34</v>
      </c>
      <c r="AX190" s="14" t="s">
        <v>73</v>
      </c>
      <c r="AY190" s="216" t="s">
        <v>118</v>
      </c>
    </row>
    <row r="191" spans="2:51" s="13" customFormat="1" ht="10.2">
      <c r="B191" s="196"/>
      <c r="C191" s="197"/>
      <c r="D191" s="189" t="s">
        <v>131</v>
      </c>
      <c r="E191" s="198" t="s">
        <v>28</v>
      </c>
      <c r="F191" s="199" t="s">
        <v>173</v>
      </c>
      <c r="G191" s="197"/>
      <c r="H191" s="198" t="s">
        <v>28</v>
      </c>
      <c r="I191" s="200"/>
      <c r="J191" s="197"/>
      <c r="K191" s="197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131</v>
      </c>
      <c r="AU191" s="205" t="s">
        <v>83</v>
      </c>
      <c r="AV191" s="13" t="s">
        <v>81</v>
      </c>
      <c r="AW191" s="13" t="s">
        <v>34</v>
      </c>
      <c r="AX191" s="13" t="s">
        <v>73</v>
      </c>
      <c r="AY191" s="205" t="s">
        <v>118</v>
      </c>
    </row>
    <row r="192" spans="2:51" s="14" customFormat="1" ht="10.2">
      <c r="B192" s="206"/>
      <c r="C192" s="207"/>
      <c r="D192" s="189" t="s">
        <v>131</v>
      </c>
      <c r="E192" s="208" t="s">
        <v>28</v>
      </c>
      <c r="F192" s="209" t="s">
        <v>266</v>
      </c>
      <c r="G192" s="207"/>
      <c r="H192" s="210">
        <v>5.774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131</v>
      </c>
      <c r="AU192" s="216" t="s">
        <v>83</v>
      </c>
      <c r="AV192" s="14" t="s">
        <v>83</v>
      </c>
      <c r="AW192" s="14" t="s">
        <v>34</v>
      </c>
      <c r="AX192" s="14" t="s">
        <v>73</v>
      </c>
      <c r="AY192" s="216" t="s">
        <v>118</v>
      </c>
    </row>
    <row r="193" spans="2:51" s="13" customFormat="1" ht="10.2">
      <c r="B193" s="196"/>
      <c r="C193" s="197"/>
      <c r="D193" s="189" t="s">
        <v>131</v>
      </c>
      <c r="E193" s="198" t="s">
        <v>28</v>
      </c>
      <c r="F193" s="199" t="s">
        <v>267</v>
      </c>
      <c r="G193" s="197"/>
      <c r="H193" s="198" t="s">
        <v>28</v>
      </c>
      <c r="I193" s="200"/>
      <c r="J193" s="197"/>
      <c r="K193" s="197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131</v>
      </c>
      <c r="AU193" s="205" t="s">
        <v>83</v>
      </c>
      <c r="AV193" s="13" t="s">
        <v>81</v>
      </c>
      <c r="AW193" s="13" t="s">
        <v>34</v>
      </c>
      <c r="AX193" s="13" t="s">
        <v>73</v>
      </c>
      <c r="AY193" s="205" t="s">
        <v>118</v>
      </c>
    </row>
    <row r="194" spans="2:51" s="14" customFormat="1" ht="10.2">
      <c r="B194" s="206"/>
      <c r="C194" s="207"/>
      <c r="D194" s="189" t="s">
        <v>131</v>
      </c>
      <c r="E194" s="208" t="s">
        <v>28</v>
      </c>
      <c r="F194" s="209" t="s">
        <v>268</v>
      </c>
      <c r="G194" s="207"/>
      <c r="H194" s="210">
        <v>6.159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131</v>
      </c>
      <c r="AU194" s="216" t="s">
        <v>83</v>
      </c>
      <c r="AV194" s="14" t="s">
        <v>83</v>
      </c>
      <c r="AW194" s="14" t="s">
        <v>34</v>
      </c>
      <c r="AX194" s="14" t="s">
        <v>73</v>
      </c>
      <c r="AY194" s="216" t="s">
        <v>118</v>
      </c>
    </row>
    <row r="195" spans="2:51" s="14" customFormat="1" ht="10.2">
      <c r="B195" s="206"/>
      <c r="C195" s="207"/>
      <c r="D195" s="189" t="s">
        <v>131</v>
      </c>
      <c r="E195" s="208" t="s">
        <v>28</v>
      </c>
      <c r="F195" s="209" t="s">
        <v>269</v>
      </c>
      <c r="G195" s="207"/>
      <c r="H195" s="210">
        <v>0.304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131</v>
      </c>
      <c r="AU195" s="216" t="s">
        <v>83</v>
      </c>
      <c r="AV195" s="14" t="s">
        <v>83</v>
      </c>
      <c r="AW195" s="14" t="s">
        <v>34</v>
      </c>
      <c r="AX195" s="14" t="s">
        <v>73</v>
      </c>
      <c r="AY195" s="216" t="s">
        <v>118</v>
      </c>
    </row>
    <row r="196" spans="2:51" s="15" customFormat="1" ht="10.2">
      <c r="B196" s="217"/>
      <c r="C196" s="218"/>
      <c r="D196" s="189" t="s">
        <v>131</v>
      </c>
      <c r="E196" s="219" t="s">
        <v>28</v>
      </c>
      <c r="F196" s="220" t="s">
        <v>164</v>
      </c>
      <c r="G196" s="218"/>
      <c r="H196" s="221">
        <v>26.606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131</v>
      </c>
      <c r="AU196" s="227" t="s">
        <v>83</v>
      </c>
      <c r="AV196" s="15" t="s">
        <v>125</v>
      </c>
      <c r="AW196" s="15" t="s">
        <v>34</v>
      </c>
      <c r="AX196" s="15" t="s">
        <v>81</v>
      </c>
      <c r="AY196" s="227" t="s">
        <v>118</v>
      </c>
    </row>
    <row r="197" spans="1:65" s="2" customFormat="1" ht="16.5" customHeight="1">
      <c r="A197" s="36"/>
      <c r="B197" s="37"/>
      <c r="C197" s="176" t="s">
        <v>270</v>
      </c>
      <c r="D197" s="176" t="s">
        <v>120</v>
      </c>
      <c r="E197" s="177" t="s">
        <v>271</v>
      </c>
      <c r="F197" s="178" t="s">
        <v>272</v>
      </c>
      <c r="G197" s="179" t="s">
        <v>156</v>
      </c>
      <c r="H197" s="180">
        <v>3.8</v>
      </c>
      <c r="I197" s="181"/>
      <c r="J197" s="182">
        <f>ROUND(I197*H197,2)</f>
        <v>0</v>
      </c>
      <c r="K197" s="178" t="s">
        <v>124</v>
      </c>
      <c r="L197" s="41"/>
      <c r="M197" s="183" t="s">
        <v>28</v>
      </c>
      <c r="N197" s="184" t="s">
        <v>46</v>
      </c>
      <c r="O197" s="67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125</v>
      </c>
      <c r="AT197" s="187" t="s">
        <v>120</v>
      </c>
      <c r="AU197" s="187" t="s">
        <v>83</v>
      </c>
      <c r="AY197" s="19" t="s">
        <v>118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125</v>
      </c>
      <c r="BK197" s="188">
        <f>ROUND(I197*H197,2)</f>
        <v>0</v>
      </c>
      <c r="BL197" s="19" t="s">
        <v>125</v>
      </c>
      <c r="BM197" s="187" t="s">
        <v>273</v>
      </c>
    </row>
    <row r="198" spans="1:47" s="2" customFormat="1" ht="19.2">
      <c r="A198" s="36"/>
      <c r="B198" s="37"/>
      <c r="C198" s="38"/>
      <c r="D198" s="189" t="s">
        <v>127</v>
      </c>
      <c r="E198" s="38"/>
      <c r="F198" s="190" t="s">
        <v>274</v>
      </c>
      <c r="G198" s="38"/>
      <c r="H198" s="38"/>
      <c r="I198" s="191"/>
      <c r="J198" s="38"/>
      <c r="K198" s="38"/>
      <c r="L198" s="41"/>
      <c r="M198" s="192"/>
      <c r="N198" s="193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127</v>
      </c>
      <c r="AU198" s="19" t="s">
        <v>83</v>
      </c>
    </row>
    <row r="199" spans="1:47" s="2" customFormat="1" ht="10.2">
      <c r="A199" s="36"/>
      <c r="B199" s="37"/>
      <c r="C199" s="38"/>
      <c r="D199" s="194" t="s">
        <v>129</v>
      </c>
      <c r="E199" s="38"/>
      <c r="F199" s="195" t="s">
        <v>275</v>
      </c>
      <c r="G199" s="38"/>
      <c r="H199" s="38"/>
      <c r="I199" s="191"/>
      <c r="J199" s="38"/>
      <c r="K199" s="38"/>
      <c r="L199" s="41"/>
      <c r="M199" s="192"/>
      <c r="N199" s="193"/>
      <c r="O199" s="67"/>
      <c r="P199" s="67"/>
      <c r="Q199" s="67"/>
      <c r="R199" s="67"/>
      <c r="S199" s="67"/>
      <c r="T199" s="68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129</v>
      </c>
      <c r="AU199" s="19" t="s">
        <v>83</v>
      </c>
    </row>
    <row r="200" spans="2:51" s="13" customFormat="1" ht="10.2">
      <c r="B200" s="196"/>
      <c r="C200" s="197"/>
      <c r="D200" s="189" t="s">
        <v>131</v>
      </c>
      <c r="E200" s="198" t="s">
        <v>28</v>
      </c>
      <c r="F200" s="199" t="s">
        <v>276</v>
      </c>
      <c r="G200" s="197"/>
      <c r="H200" s="198" t="s">
        <v>28</v>
      </c>
      <c r="I200" s="200"/>
      <c r="J200" s="197"/>
      <c r="K200" s="197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131</v>
      </c>
      <c r="AU200" s="205" t="s">
        <v>83</v>
      </c>
      <c r="AV200" s="13" t="s">
        <v>81</v>
      </c>
      <c r="AW200" s="13" t="s">
        <v>34</v>
      </c>
      <c r="AX200" s="13" t="s">
        <v>73</v>
      </c>
      <c r="AY200" s="205" t="s">
        <v>118</v>
      </c>
    </row>
    <row r="201" spans="2:51" s="14" customFormat="1" ht="10.2">
      <c r="B201" s="206"/>
      <c r="C201" s="207"/>
      <c r="D201" s="189" t="s">
        <v>131</v>
      </c>
      <c r="E201" s="208" t="s">
        <v>28</v>
      </c>
      <c r="F201" s="209" t="s">
        <v>253</v>
      </c>
      <c r="G201" s="207"/>
      <c r="H201" s="210">
        <v>3.8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131</v>
      </c>
      <c r="AU201" s="216" t="s">
        <v>83</v>
      </c>
      <c r="AV201" s="14" t="s">
        <v>83</v>
      </c>
      <c r="AW201" s="14" t="s">
        <v>34</v>
      </c>
      <c r="AX201" s="14" t="s">
        <v>81</v>
      </c>
      <c r="AY201" s="216" t="s">
        <v>118</v>
      </c>
    </row>
    <row r="202" spans="1:65" s="2" customFormat="1" ht="16.5" customHeight="1">
      <c r="A202" s="36"/>
      <c r="B202" s="37"/>
      <c r="C202" s="176" t="s">
        <v>277</v>
      </c>
      <c r="D202" s="176" t="s">
        <v>120</v>
      </c>
      <c r="E202" s="177" t="s">
        <v>278</v>
      </c>
      <c r="F202" s="178" t="s">
        <v>279</v>
      </c>
      <c r="G202" s="179" t="s">
        <v>280</v>
      </c>
      <c r="H202" s="180">
        <v>74.97</v>
      </c>
      <c r="I202" s="181"/>
      <c r="J202" s="182">
        <f>ROUND(I202*H202,2)</f>
        <v>0</v>
      </c>
      <c r="K202" s="178" t="s">
        <v>28</v>
      </c>
      <c r="L202" s="41"/>
      <c r="M202" s="183" t="s">
        <v>28</v>
      </c>
      <c r="N202" s="184" t="s">
        <v>46</v>
      </c>
      <c r="O202" s="67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125</v>
      </c>
      <c r="AT202" s="187" t="s">
        <v>120</v>
      </c>
      <c r="AU202" s="187" t="s">
        <v>83</v>
      </c>
      <c r="AY202" s="19" t="s">
        <v>118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125</v>
      </c>
      <c r="BK202" s="188">
        <f>ROUND(I202*H202,2)</f>
        <v>0</v>
      </c>
      <c r="BL202" s="19" t="s">
        <v>125</v>
      </c>
      <c r="BM202" s="187" t="s">
        <v>281</v>
      </c>
    </row>
    <row r="203" spans="1:47" s="2" customFormat="1" ht="10.2">
      <c r="A203" s="36"/>
      <c r="B203" s="37"/>
      <c r="C203" s="38"/>
      <c r="D203" s="189" t="s">
        <v>127</v>
      </c>
      <c r="E203" s="38"/>
      <c r="F203" s="190" t="s">
        <v>282</v>
      </c>
      <c r="G203" s="38"/>
      <c r="H203" s="38"/>
      <c r="I203" s="191"/>
      <c r="J203" s="38"/>
      <c r="K203" s="38"/>
      <c r="L203" s="41"/>
      <c r="M203" s="192"/>
      <c r="N203" s="193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127</v>
      </c>
      <c r="AU203" s="19" t="s">
        <v>83</v>
      </c>
    </row>
    <row r="204" spans="2:51" s="13" customFormat="1" ht="10.2">
      <c r="B204" s="196"/>
      <c r="C204" s="197"/>
      <c r="D204" s="189" t="s">
        <v>131</v>
      </c>
      <c r="E204" s="198" t="s">
        <v>28</v>
      </c>
      <c r="F204" s="199" t="s">
        <v>283</v>
      </c>
      <c r="G204" s="197"/>
      <c r="H204" s="198" t="s">
        <v>28</v>
      </c>
      <c r="I204" s="200"/>
      <c r="J204" s="197"/>
      <c r="K204" s="197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131</v>
      </c>
      <c r="AU204" s="205" t="s">
        <v>83</v>
      </c>
      <c r="AV204" s="13" t="s">
        <v>81</v>
      </c>
      <c r="AW204" s="13" t="s">
        <v>34</v>
      </c>
      <c r="AX204" s="13" t="s">
        <v>73</v>
      </c>
      <c r="AY204" s="205" t="s">
        <v>118</v>
      </c>
    </row>
    <row r="205" spans="2:51" s="14" customFormat="1" ht="10.2">
      <c r="B205" s="206"/>
      <c r="C205" s="207"/>
      <c r="D205" s="189" t="s">
        <v>131</v>
      </c>
      <c r="E205" s="208" t="s">
        <v>28</v>
      </c>
      <c r="F205" s="209" t="s">
        <v>284</v>
      </c>
      <c r="G205" s="207"/>
      <c r="H205" s="210">
        <v>74.97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131</v>
      </c>
      <c r="AU205" s="216" t="s">
        <v>83</v>
      </c>
      <c r="AV205" s="14" t="s">
        <v>83</v>
      </c>
      <c r="AW205" s="14" t="s">
        <v>34</v>
      </c>
      <c r="AX205" s="14" t="s">
        <v>81</v>
      </c>
      <c r="AY205" s="216" t="s">
        <v>118</v>
      </c>
    </row>
    <row r="206" spans="1:65" s="2" customFormat="1" ht="16.5" customHeight="1">
      <c r="A206" s="36"/>
      <c r="B206" s="37"/>
      <c r="C206" s="176" t="s">
        <v>285</v>
      </c>
      <c r="D206" s="176" t="s">
        <v>120</v>
      </c>
      <c r="E206" s="177" t="s">
        <v>286</v>
      </c>
      <c r="F206" s="178" t="s">
        <v>287</v>
      </c>
      <c r="G206" s="179" t="s">
        <v>156</v>
      </c>
      <c r="H206" s="180">
        <v>13.43</v>
      </c>
      <c r="I206" s="181"/>
      <c r="J206" s="182">
        <f>ROUND(I206*H206,2)</f>
        <v>0</v>
      </c>
      <c r="K206" s="178" t="s">
        <v>124</v>
      </c>
      <c r="L206" s="41"/>
      <c r="M206" s="183" t="s">
        <v>28</v>
      </c>
      <c r="N206" s="184" t="s">
        <v>46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125</v>
      </c>
      <c r="AT206" s="187" t="s">
        <v>120</v>
      </c>
      <c r="AU206" s="187" t="s">
        <v>83</v>
      </c>
      <c r="AY206" s="19" t="s">
        <v>118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125</v>
      </c>
      <c r="BK206" s="188">
        <f>ROUND(I206*H206,2)</f>
        <v>0</v>
      </c>
      <c r="BL206" s="19" t="s">
        <v>125</v>
      </c>
      <c r="BM206" s="187" t="s">
        <v>288</v>
      </c>
    </row>
    <row r="207" spans="1:47" s="2" customFormat="1" ht="19.2">
      <c r="A207" s="36"/>
      <c r="B207" s="37"/>
      <c r="C207" s="38"/>
      <c r="D207" s="189" t="s">
        <v>127</v>
      </c>
      <c r="E207" s="38"/>
      <c r="F207" s="190" t="s">
        <v>289</v>
      </c>
      <c r="G207" s="38"/>
      <c r="H207" s="38"/>
      <c r="I207" s="191"/>
      <c r="J207" s="38"/>
      <c r="K207" s="38"/>
      <c r="L207" s="41"/>
      <c r="M207" s="192"/>
      <c r="N207" s="193"/>
      <c r="O207" s="67"/>
      <c r="P207" s="67"/>
      <c r="Q207" s="67"/>
      <c r="R207" s="67"/>
      <c r="S207" s="67"/>
      <c r="T207" s="68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127</v>
      </c>
      <c r="AU207" s="19" t="s">
        <v>83</v>
      </c>
    </row>
    <row r="208" spans="1:47" s="2" customFormat="1" ht="10.2">
      <c r="A208" s="36"/>
      <c r="B208" s="37"/>
      <c r="C208" s="38"/>
      <c r="D208" s="194" t="s">
        <v>129</v>
      </c>
      <c r="E208" s="38"/>
      <c r="F208" s="195" t="s">
        <v>290</v>
      </c>
      <c r="G208" s="38"/>
      <c r="H208" s="38"/>
      <c r="I208" s="191"/>
      <c r="J208" s="38"/>
      <c r="K208" s="38"/>
      <c r="L208" s="41"/>
      <c r="M208" s="192"/>
      <c r="N208" s="193"/>
      <c r="O208" s="67"/>
      <c r="P208" s="67"/>
      <c r="Q208" s="67"/>
      <c r="R208" s="67"/>
      <c r="S208" s="67"/>
      <c r="T208" s="6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129</v>
      </c>
      <c r="AU208" s="19" t="s">
        <v>83</v>
      </c>
    </row>
    <row r="209" spans="2:51" s="13" customFormat="1" ht="10.2">
      <c r="B209" s="196"/>
      <c r="C209" s="197"/>
      <c r="D209" s="189" t="s">
        <v>131</v>
      </c>
      <c r="E209" s="198" t="s">
        <v>28</v>
      </c>
      <c r="F209" s="199" t="s">
        <v>291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131</v>
      </c>
      <c r="AU209" s="205" t="s">
        <v>83</v>
      </c>
      <c r="AV209" s="13" t="s">
        <v>81</v>
      </c>
      <c r="AW209" s="13" t="s">
        <v>34</v>
      </c>
      <c r="AX209" s="13" t="s">
        <v>73</v>
      </c>
      <c r="AY209" s="205" t="s">
        <v>118</v>
      </c>
    </row>
    <row r="210" spans="2:51" s="14" customFormat="1" ht="10.2">
      <c r="B210" s="206"/>
      <c r="C210" s="207"/>
      <c r="D210" s="189" t="s">
        <v>131</v>
      </c>
      <c r="E210" s="208" t="s">
        <v>28</v>
      </c>
      <c r="F210" s="209" t="s">
        <v>292</v>
      </c>
      <c r="G210" s="207"/>
      <c r="H210" s="210">
        <v>13.43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131</v>
      </c>
      <c r="AU210" s="216" t="s">
        <v>83</v>
      </c>
      <c r="AV210" s="14" t="s">
        <v>83</v>
      </c>
      <c r="AW210" s="14" t="s">
        <v>34</v>
      </c>
      <c r="AX210" s="14" t="s">
        <v>81</v>
      </c>
      <c r="AY210" s="216" t="s">
        <v>118</v>
      </c>
    </row>
    <row r="211" spans="1:65" s="2" customFormat="1" ht="16.5" customHeight="1">
      <c r="A211" s="36"/>
      <c r="B211" s="37"/>
      <c r="C211" s="176" t="s">
        <v>7</v>
      </c>
      <c r="D211" s="176" t="s">
        <v>120</v>
      </c>
      <c r="E211" s="177" t="s">
        <v>293</v>
      </c>
      <c r="F211" s="178" t="s">
        <v>294</v>
      </c>
      <c r="G211" s="179" t="s">
        <v>141</v>
      </c>
      <c r="H211" s="180">
        <v>14.95</v>
      </c>
      <c r="I211" s="181"/>
      <c r="J211" s="182">
        <f>ROUND(I211*H211,2)</f>
        <v>0</v>
      </c>
      <c r="K211" s="178" t="s">
        <v>124</v>
      </c>
      <c r="L211" s="41"/>
      <c r="M211" s="183" t="s">
        <v>28</v>
      </c>
      <c r="N211" s="184" t="s">
        <v>46</v>
      </c>
      <c r="O211" s="67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125</v>
      </c>
      <c r="AT211" s="187" t="s">
        <v>120</v>
      </c>
      <c r="AU211" s="187" t="s">
        <v>83</v>
      </c>
      <c r="AY211" s="19" t="s">
        <v>118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9" t="s">
        <v>125</v>
      </c>
      <c r="BK211" s="188">
        <f>ROUND(I211*H211,2)</f>
        <v>0</v>
      </c>
      <c r="BL211" s="19" t="s">
        <v>125</v>
      </c>
      <c r="BM211" s="187" t="s">
        <v>295</v>
      </c>
    </row>
    <row r="212" spans="1:47" s="2" customFormat="1" ht="19.2">
      <c r="A212" s="36"/>
      <c r="B212" s="37"/>
      <c r="C212" s="38"/>
      <c r="D212" s="189" t="s">
        <v>127</v>
      </c>
      <c r="E212" s="38"/>
      <c r="F212" s="190" t="s">
        <v>296</v>
      </c>
      <c r="G212" s="38"/>
      <c r="H212" s="38"/>
      <c r="I212" s="191"/>
      <c r="J212" s="38"/>
      <c r="K212" s="38"/>
      <c r="L212" s="41"/>
      <c r="M212" s="192"/>
      <c r="N212" s="193"/>
      <c r="O212" s="67"/>
      <c r="P212" s="67"/>
      <c r="Q212" s="67"/>
      <c r="R212" s="67"/>
      <c r="S212" s="67"/>
      <c r="T212" s="68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127</v>
      </c>
      <c r="AU212" s="19" t="s">
        <v>83</v>
      </c>
    </row>
    <row r="213" spans="1:47" s="2" customFormat="1" ht="10.2">
      <c r="A213" s="36"/>
      <c r="B213" s="37"/>
      <c r="C213" s="38"/>
      <c r="D213" s="194" t="s">
        <v>129</v>
      </c>
      <c r="E213" s="38"/>
      <c r="F213" s="195" t="s">
        <v>297</v>
      </c>
      <c r="G213" s="38"/>
      <c r="H213" s="38"/>
      <c r="I213" s="191"/>
      <c r="J213" s="38"/>
      <c r="K213" s="38"/>
      <c r="L213" s="41"/>
      <c r="M213" s="192"/>
      <c r="N213" s="193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129</v>
      </c>
      <c r="AU213" s="19" t="s">
        <v>83</v>
      </c>
    </row>
    <row r="214" spans="2:51" s="13" customFormat="1" ht="10.2">
      <c r="B214" s="196"/>
      <c r="C214" s="197"/>
      <c r="D214" s="189" t="s">
        <v>131</v>
      </c>
      <c r="E214" s="198" t="s">
        <v>28</v>
      </c>
      <c r="F214" s="199" t="s">
        <v>298</v>
      </c>
      <c r="G214" s="197"/>
      <c r="H214" s="198" t="s">
        <v>28</v>
      </c>
      <c r="I214" s="200"/>
      <c r="J214" s="197"/>
      <c r="K214" s="197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131</v>
      </c>
      <c r="AU214" s="205" t="s">
        <v>83</v>
      </c>
      <c r="AV214" s="13" t="s">
        <v>81</v>
      </c>
      <c r="AW214" s="13" t="s">
        <v>34</v>
      </c>
      <c r="AX214" s="13" t="s">
        <v>73</v>
      </c>
      <c r="AY214" s="205" t="s">
        <v>118</v>
      </c>
    </row>
    <row r="215" spans="2:51" s="14" customFormat="1" ht="10.2">
      <c r="B215" s="206"/>
      <c r="C215" s="207"/>
      <c r="D215" s="189" t="s">
        <v>131</v>
      </c>
      <c r="E215" s="208" t="s">
        <v>28</v>
      </c>
      <c r="F215" s="209" t="s">
        <v>299</v>
      </c>
      <c r="G215" s="207"/>
      <c r="H215" s="210">
        <v>14.95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131</v>
      </c>
      <c r="AU215" s="216" t="s">
        <v>83</v>
      </c>
      <c r="AV215" s="14" t="s">
        <v>83</v>
      </c>
      <c r="AW215" s="14" t="s">
        <v>34</v>
      </c>
      <c r="AX215" s="14" t="s">
        <v>81</v>
      </c>
      <c r="AY215" s="216" t="s">
        <v>118</v>
      </c>
    </row>
    <row r="216" spans="1:65" s="2" customFormat="1" ht="16.5" customHeight="1">
      <c r="A216" s="36"/>
      <c r="B216" s="37"/>
      <c r="C216" s="228" t="s">
        <v>300</v>
      </c>
      <c r="D216" s="228" t="s">
        <v>301</v>
      </c>
      <c r="E216" s="229" t="s">
        <v>302</v>
      </c>
      <c r="F216" s="230" t="s">
        <v>303</v>
      </c>
      <c r="G216" s="231" t="s">
        <v>304</v>
      </c>
      <c r="H216" s="232">
        <v>0.449</v>
      </c>
      <c r="I216" s="233"/>
      <c r="J216" s="234">
        <f>ROUND(I216*H216,2)</f>
        <v>0</v>
      </c>
      <c r="K216" s="230" t="s">
        <v>124</v>
      </c>
      <c r="L216" s="235"/>
      <c r="M216" s="236" t="s">
        <v>28</v>
      </c>
      <c r="N216" s="237" t="s">
        <v>46</v>
      </c>
      <c r="O216" s="67"/>
      <c r="P216" s="185">
        <f>O216*H216</f>
        <v>0</v>
      </c>
      <c r="Q216" s="185">
        <v>0.001</v>
      </c>
      <c r="R216" s="185">
        <f>Q216*H216</f>
        <v>0.000449</v>
      </c>
      <c r="S216" s="185">
        <v>0</v>
      </c>
      <c r="T216" s="18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183</v>
      </c>
      <c r="AT216" s="187" t="s">
        <v>301</v>
      </c>
      <c r="AU216" s="187" t="s">
        <v>83</v>
      </c>
      <c r="AY216" s="19" t="s">
        <v>118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9" t="s">
        <v>125</v>
      </c>
      <c r="BK216" s="188">
        <f>ROUND(I216*H216,2)</f>
        <v>0</v>
      </c>
      <c r="BL216" s="19" t="s">
        <v>125</v>
      </c>
      <c r="BM216" s="187" t="s">
        <v>305</v>
      </c>
    </row>
    <row r="217" spans="1:47" s="2" customFormat="1" ht="10.2">
      <c r="A217" s="36"/>
      <c r="B217" s="37"/>
      <c r="C217" s="38"/>
      <c r="D217" s="189" t="s">
        <v>127</v>
      </c>
      <c r="E217" s="38"/>
      <c r="F217" s="190" t="s">
        <v>303</v>
      </c>
      <c r="G217" s="38"/>
      <c r="H217" s="38"/>
      <c r="I217" s="191"/>
      <c r="J217" s="38"/>
      <c r="K217" s="38"/>
      <c r="L217" s="41"/>
      <c r="M217" s="192"/>
      <c r="N217" s="193"/>
      <c r="O217" s="67"/>
      <c r="P217" s="67"/>
      <c r="Q217" s="67"/>
      <c r="R217" s="67"/>
      <c r="S217" s="67"/>
      <c r="T217" s="68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127</v>
      </c>
      <c r="AU217" s="19" t="s">
        <v>83</v>
      </c>
    </row>
    <row r="218" spans="2:51" s="13" customFormat="1" ht="10.2">
      <c r="B218" s="196"/>
      <c r="C218" s="197"/>
      <c r="D218" s="189" t="s">
        <v>131</v>
      </c>
      <c r="E218" s="198" t="s">
        <v>28</v>
      </c>
      <c r="F218" s="199" t="s">
        <v>306</v>
      </c>
      <c r="G218" s="197"/>
      <c r="H218" s="198" t="s">
        <v>28</v>
      </c>
      <c r="I218" s="200"/>
      <c r="J218" s="197"/>
      <c r="K218" s="197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131</v>
      </c>
      <c r="AU218" s="205" t="s">
        <v>83</v>
      </c>
      <c r="AV218" s="13" t="s">
        <v>81</v>
      </c>
      <c r="AW218" s="13" t="s">
        <v>34</v>
      </c>
      <c r="AX218" s="13" t="s">
        <v>73</v>
      </c>
      <c r="AY218" s="205" t="s">
        <v>118</v>
      </c>
    </row>
    <row r="219" spans="2:51" s="14" customFormat="1" ht="10.2">
      <c r="B219" s="206"/>
      <c r="C219" s="207"/>
      <c r="D219" s="189" t="s">
        <v>131</v>
      </c>
      <c r="E219" s="208" t="s">
        <v>28</v>
      </c>
      <c r="F219" s="209" t="s">
        <v>307</v>
      </c>
      <c r="G219" s="207"/>
      <c r="H219" s="210">
        <v>0.449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131</v>
      </c>
      <c r="AU219" s="216" t="s">
        <v>83</v>
      </c>
      <c r="AV219" s="14" t="s">
        <v>83</v>
      </c>
      <c r="AW219" s="14" t="s">
        <v>34</v>
      </c>
      <c r="AX219" s="14" t="s">
        <v>81</v>
      </c>
      <c r="AY219" s="216" t="s">
        <v>118</v>
      </c>
    </row>
    <row r="220" spans="1:65" s="2" customFormat="1" ht="16.5" customHeight="1">
      <c r="A220" s="36"/>
      <c r="B220" s="37"/>
      <c r="C220" s="176" t="s">
        <v>308</v>
      </c>
      <c r="D220" s="176" t="s">
        <v>120</v>
      </c>
      <c r="E220" s="177" t="s">
        <v>309</v>
      </c>
      <c r="F220" s="178" t="s">
        <v>310</v>
      </c>
      <c r="G220" s="179" t="s">
        <v>141</v>
      </c>
      <c r="H220" s="180">
        <v>14.95</v>
      </c>
      <c r="I220" s="181"/>
      <c r="J220" s="182">
        <f>ROUND(I220*H220,2)</f>
        <v>0</v>
      </c>
      <c r="K220" s="178" t="s">
        <v>124</v>
      </c>
      <c r="L220" s="41"/>
      <c r="M220" s="183" t="s">
        <v>28</v>
      </c>
      <c r="N220" s="184" t="s">
        <v>46</v>
      </c>
      <c r="O220" s="67"/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125</v>
      </c>
      <c r="AT220" s="187" t="s">
        <v>120</v>
      </c>
      <c r="AU220" s="187" t="s">
        <v>83</v>
      </c>
      <c r="AY220" s="19" t="s">
        <v>118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125</v>
      </c>
      <c r="BK220" s="188">
        <f>ROUND(I220*H220,2)</f>
        <v>0</v>
      </c>
      <c r="BL220" s="19" t="s">
        <v>125</v>
      </c>
      <c r="BM220" s="187" t="s">
        <v>311</v>
      </c>
    </row>
    <row r="221" spans="1:47" s="2" customFormat="1" ht="10.2">
      <c r="A221" s="36"/>
      <c r="B221" s="37"/>
      <c r="C221" s="38"/>
      <c r="D221" s="189" t="s">
        <v>127</v>
      </c>
      <c r="E221" s="38"/>
      <c r="F221" s="190" t="s">
        <v>312</v>
      </c>
      <c r="G221" s="38"/>
      <c r="H221" s="38"/>
      <c r="I221" s="191"/>
      <c r="J221" s="38"/>
      <c r="K221" s="38"/>
      <c r="L221" s="41"/>
      <c r="M221" s="192"/>
      <c r="N221" s="193"/>
      <c r="O221" s="67"/>
      <c r="P221" s="67"/>
      <c r="Q221" s="67"/>
      <c r="R221" s="67"/>
      <c r="S221" s="67"/>
      <c r="T221" s="68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127</v>
      </c>
      <c r="AU221" s="19" t="s">
        <v>83</v>
      </c>
    </row>
    <row r="222" spans="1:47" s="2" customFormat="1" ht="10.2">
      <c r="A222" s="36"/>
      <c r="B222" s="37"/>
      <c r="C222" s="38"/>
      <c r="D222" s="194" t="s">
        <v>129</v>
      </c>
      <c r="E222" s="38"/>
      <c r="F222" s="195" t="s">
        <v>313</v>
      </c>
      <c r="G222" s="38"/>
      <c r="H222" s="38"/>
      <c r="I222" s="191"/>
      <c r="J222" s="38"/>
      <c r="K222" s="38"/>
      <c r="L222" s="41"/>
      <c r="M222" s="192"/>
      <c r="N222" s="193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129</v>
      </c>
      <c r="AU222" s="19" t="s">
        <v>83</v>
      </c>
    </row>
    <row r="223" spans="2:51" s="13" customFormat="1" ht="10.2">
      <c r="B223" s="196"/>
      <c r="C223" s="197"/>
      <c r="D223" s="189" t="s">
        <v>131</v>
      </c>
      <c r="E223" s="198" t="s">
        <v>28</v>
      </c>
      <c r="F223" s="199" t="s">
        <v>314</v>
      </c>
      <c r="G223" s="197"/>
      <c r="H223" s="198" t="s">
        <v>28</v>
      </c>
      <c r="I223" s="200"/>
      <c r="J223" s="197"/>
      <c r="K223" s="197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131</v>
      </c>
      <c r="AU223" s="205" t="s">
        <v>83</v>
      </c>
      <c r="AV223" s="13" t="s">
        <v>81</v>
      </c>
      <c r="AW223" s="13" t="s">
        <v>34</v>
      </c>
      <c r="AX223" s="13" t="s">
        <v>73</v>
      </c>
      <c r="AY223" s="205" t="s">
        <v>118</v>
      </c>
    </row>
    <row r="224" spans="2:51" s="14" customFormat="1" ht="10.2">
      <c r="B224" s="206"/>
      <c r="C224" s="207"/>
      <c r="D224" s="189" t="s">
        <v>131</v>
      </c>
      <c r="E224" s="208" t="s">
        <v>28</v>
      </c>
      <c r="F224" s="209" t="s">
        <v>299</v>
      </c>
      <c r="G224" s="207"/>
      <c r="H224" s="210">
        <v>14.95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131</v>
      </c>
      <c r="AU224" s="216" t="s">
        <v>83</v>
      </c>
      <c r="AV224" s="14" t="s">
        <v>83</v>
      </c>
      <c r="AW224" s="14" t="s">
        <v>34</v>
      </c>
      <c r="AX224" s="14" t="s">
        <v>81</v>
      </c>
      <c r="AY224" s="216" t="s">
        <v>118</v>
      </c>
    </row>
    <row r="225" spans="1:65" s="2" customFormat="1" ht="16.5" customHeight="1">
      <c r="A225" s="36"/>
      <c r="B225" s="37"/>
      <c r="C225" s="176" t="s">
        <v>315</v>
      </c>
      <c r="D225" s="176" t="s">
        <v>120</v>
      </c>
      <c r="E225" s="177" t="s">
        <v>316</v>
      </c>
      <c r="F225" s="178" t="s">
        <v>317</v>
      </c>
      <c r="G225" s="179" t="s">
        <v>141</v>
      </c>
      <c r="H225" s="180">
        <v>123.86</v>
      </c>
      <c r="I225" s="181"/>
      <c r="J225" s="182">
        <f>ROUND(I225*H225,2)</f>
        <v>0</v>
      </c>
      <c r="K225" s="178" t="s">
        <v>124</v>
      </c>
      <c r="L225" s="41"/>
      <c r="M225" s="183" t="s">
        <v>28</v>
      </c>
      <c r="N225" s="184" t="s">
        <v>46</v>
      </c>
      <c r="O225" s="67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125</v>
      </c>
      <c r="AT225" s="187" t="s">
        <v>120</v>
      </c>
      <c r="AU225" s="187" t="s">
        <v>83</v>
      </c>
      <c r="AY225" s="19" t="s">
        <v>118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9" t="s">
        <v>125</v>
      </c>
      <c r="BK225" s="188">
        <f>ROUND(I225*H225,2)</f>
        <v>0</v>
      </c>
      <c r="BL225" s="19" t="s">
        <v>125</v>
      </c>
      <c r="BM225" s="187" t="s">
        <v>318</v>
      </c>
    </row>
    <row r="226" spans="1:47" s="2" customFormat="1" ht="19.2">
      <c r="A226" s="36"/>
      <c r="B226" s="37"/>
      <c r="C226" s="38"/>
      <c r="D226" s="189" t="s">
        <v>127</v>
      </c>
      <c r="E226" s="38"/>
      <c r="F226" s="190" t="s">
        <v>319</v>
      </c>
      <c r="G226" s="38"/>
      <c r="H226" s="38"/>
      <c r="I226" s="191"/>
      <c r="J226" s="38"/>
      <c r="K226" s="38"/>
      <c r="L226" s="41"/>
      <c r="M226" s="192"/>
      <c r="N226" s="193"/>
      <c r="O226" s="67"/>
      <c r="P226" s="67"/>
      <c r="Q226" s="67"/>
      <c r="R226" s="67"/>
      <c r="S226" s="67"/>
      <c r="T226" s="68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127</v>
      </c>
      <c r="AU226" s="19" t="s">
        <v>83</v>
      </c>
    </row>
    <row r="227" spans="1:47" s="2" customFormat="1" ht="10.2">
      <c r="A227" s="36"/>
      <c r="B227" s="37"/>
      <c r="C227" s="38"/>
      <c r="D227" s="194" t="s">
        <v>129</v>
      </c>
      <c r="E227" s="38"/>
      <c r="F227" s="195" t="s">
        <v>320</v>
      </c>
      <c r="G227" s="38"/>
      <c r="H227" s="38"/>
      <c r="I227" s="191"/>
      <c r="J227" s="38"/>
      <c r="K227" s="38"/>
      <c r="L227" s="41"/>
      <c r="M227" s="192"/>
      <c r="N227" s="193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129</v>
      </c>
      <c r="AU227" s="19" t="s">
        <v>83</v>
      </c>
    </row>
    <row r="228" spans="2:51" s="13" customFormat="1" ht="10.2">
      <c r="B228" s="196"/>
      <c r="C228" s="197"/>
      <c r="D228" s="189" t="s">
        <v>131</v>
      </c>
      <c r="E228" s="198" t="s">
        <v>28</v>
      </c>
      <c r="F228" s="199" t="s">
        <v>321</v>
      </c>
      <c r="G228" s="197"/>
      <c r="H228" s="198" t="s">
        <v>28</v>
      </c>
      <c r="I228" s="200"/>
      <c r="J228" s="197"/>
      <c r="K228" s="197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131</v>
      </c>
      <c r="AU228" s="205" t="s">
        <v>83</v>
      </c>
      <c r="AV228" s="13" t="s">
        <v>81</v>
      </c>
      <c r="AW228" s="13" t="s">
        <v>34</v>
      </c>
      <c r="AX228" s="13" t="s">
        <v>73</v>
      </c>
      <c r="AY228" s="205" t="s">
        <v>118</v>
      </c>
    </row>
    <row r="229" spans="2:51" s="14" customFormat="1" ht="10.2">
      <c r="B229" s="206"/>
      <c r="C229" s="207"/>
      <c r="D229" s="189" t="s">
        <v>131</v>
      </c>
      <c r="E229" s="208" t="s">
        <v>28</v>
      </c>
      <c r="F229" s="209" t="s">
        <v>322</v>
      </c>
      <c r="G229" s="207"/>
      <c r="H229" s="210">
        <v>123.86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131</v>
      </c>
      <c r="AU229" s="216" t="s">
        <v>83</v>
      </c>
      <c r="AV229" s="14" t="s">
        <v>83</v>
      </c>
      <c r="AW229" s="14" t="s">
        <v>34</v>
      </c>
      <c r="AX229" s="14" t="s">
        <v>81</v>
      </c>
      <c r="AY229" s="216" t="s">
        <v>118</v>
      </c>
    </row>
    <row r="230" spans="2:63" s="12" customFormat="1" ht="22.8" customHeight="1">
      <c r="B230" s="160"/>
      <c r="C230" s="161"/>
      <c r="D230" s="162" t="s">
        <v>72</v>
      </c>
      <c r="E230" s="174" t="s">
        <v>83</v>
      </c>
      <c r="F230" s="174" t="s">
        <v>323</v>
      </c>
      <c r="G230" s="161"/>
      <c r="H230" s="161"/>
      <c r="I230" s="164"/>
      <c r="J230" s="175">
        <f>BK230</f>
        <v>0</v>
      </c>
      <c r="K230" s="161"/>
      <c r="L230" s="166"/>
      <c r="M230" s="167"/>
      <c r="N230" s="168"/>
      <c r="O230" s="168"/>
      <c r="P230" s="169">
        <f>SUM(P231:P260)</f>
        <v>0</v>
      </c>
      <c r="Q230" s="168"/>
      <c r="R230" s="169">
        <f>SUM(R231:R260)</f>
        <v>0.001402</v>
      </c>
      <c r="S230" s="168"/>
      <c r="T230" s="170">
        <f>SUM(T231:T260)</f>
        <v>0</v>
      </c>
      <c r="AR230" s="171" t="s">
        <v>81</v>
      </c>
      <c r="AT230" s="172" t="s">
        <v>72</v>
      </c>
      <c r="AU230" s="172" t="s">
        <v>81</v>
      </c>
      <c r="AY230" s="171" t="s">
        <v>118</v>
      </c>
      <c r="BK230" s="173">
        <f>SUM(BK231:BK260)</f>
        <v>0</v>
      </c>
    </row>
    <row r="231" spans="1:65" s="2" customFormat="1" ht="16.5" customHeight="1">
      <c r="A231" s="36"/>
      <c r="B231" s="37"/>
      <c r="C231" s="176" t="s">
        <v>324</v>
      </c>
      <c r="D231" s="176" t="s">
        <v>120</v>
      </c>
      <c r="E231" s="177" t="s">
        <v>325</v>
      </c>
      <c r="F231" s="178" t="s">
        <v>326</v>
      </c>
      <c r="G231" s="179" t="s">
        <v>156</v>
      </c>
      <c r="H231" s="180">
        <v>3.5</v>
      </c>
      <c r="I231" s="181"/>
      <c r="J231" s="182">
        <f>ROUND(I231*H231,2)</f>
        <v>0</v>
      </c>
      <c r="K231" s="178" t="s">
        <v>124</v>
      </c>
      <c r="L231" s="41"/>
      <c r="M231" s="183" t="s">
        <v>28</v>
      </c>
      <c r="N231" s="184" t="s">
        <v>46</v>
      </c>
      <c r="O231" s="67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125</v>
      </c>
      <c r="AT231" s="187" t="s">
        <v>120</v>
      </c>
      <c r="AU231" s="187" t="s">
        <v>83</v>
      </c>
      <c r="AY231" s="19" t="s">
        <v>118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9" t="s">
        <v>125</v>
      </c>
      <c r="BK231" s="188">
        <f>ROUND(I231*H231,2)</f>
        <v>0</v>
      </c>
      <c r="BL231" s="19" t="s">
        <v>125</v>
      </c>
      <c r="BM231" s="187" t="s">
        <v>327</v>
      </c>
    </row>
    <row r="232" spans="1:47" s="2" customFormat="1" ht="19.2">
      <c r="A232" s="36"/>
      <c r="B232" s="37"/>
      <c r="C232" s="38"/>
      <c r="D232" s="189" t="s">
        <v>127</v>
      </c>
      <c r="E232" s="38"/>
      <c r="F232" s="190" t="s">
        <v>328</v>
      </c>
      <c r="G232" s="38"/>
      <c r="H232" s="38"/>
      <c r="I232" s="191"/>
      <c r="J232" s="38"/>
      <c r="K232" s="38"/>
      <c r="L232" s="41"/>
      <c r="M232" s="192"/>
      <c r="N232" s="193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127</v>
      </c>
      <c r="AU232" s="19" t="s">
        <v>83</v>
      </c>
    </row>
    <row r="233" spans="1:47" s="2" customFormat="1" ht="10.2">
      <c r="A233" s="36"/>
      <c r="B233" s="37"/>
      <c r="C233" s="38"/>
      <c r="D233" s="194" t="s">
        <v>129</v>
      </c>
      <c r="E233" s="38"/>
      <c r="F233" s="195" t="s">
        <v>329</v>
      </c>
      <c r="G233" s="38"/>
      <c r="H233" s="38"/>
      <c r="I233" s="191"/>
      <c r="J233" s="38"/>
      <c r="K233" s="38"/>
      <c r="L233" s="41"/>
      <c r="M233" s="192"/>
      <c r="N233" s="193"/>
      <c r="O233" s="67"/>
      <c r="P233" s="67"/>
      <c r="Q233" s="67"/>
      <c r="R233" s="67"/>
      <c r="S233" s="67"/>
      <c r="T233" s="6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129</v>
      </c>
      <c r="AU233" s="19" t="s">
        <v>83</v>
      </c>
    </row>
    <row r="234" spans="2:51" s="13" customFormat="1" ht="10.2">
      <c r="B234" s="196"/>
      <c r="C234" s="197"/>
      <c r="D234" s="189" t="s">
        <v>131</v>
      </c>
      <c r="E234" s="198" t="s">
        <v>28</v>
      </c>
      <c r="F234" s="199" t="s">
        <v>330</v>
      </c>
      <c r="G234" s="197"/>
      <c r="H234" s="198" t="s">
        <v>28</v>
      </c>
      <c r="I234" s="200"/>
      <c r="J234" s="197"/>
      <c r="K234" s="197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131</v>
      </c>
      <c r="AU234" s="205" t="s">
        <v>83</v>
      </c>
      <c r="AV234" s="13" t="s">
        <v>81</v>
      </c>
      <c r="AW234" s="13" t="s">
        <v>34</v>
      </c>
      <c r="AX234" s="13" t="s">
        <v>73</v>
      </c>
      <c r="AY234" s="205" t="s">
        <v>118</v>
      </c>
    </row>
    <row r="235" spans="2:51" s="14" customFormat="1" ht="10.2">
      <c r="B235" s="206"/>
      <c r="C235" s="207"/>
      <c r="D235" s="189" t="s">
        <v>131</v>
      </c>
      <c r="E235" s="208" t="s">
        <v>28</v>
      </c>
      <c r="F235" s="209" t="s">
        <v>331</v>
      </c>
      <c r="G235" s="207"/>
      <c r="H235" s="210">
        <v>3.5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131</v>
      </c>
      <c r="AU235" s="216" t="s">
        <v>83</v>
      </c>
      <c r="AV235" s="14" t="s">
        <v>83</v>
      </c>
      <c r="AW235" s="14" t="s">
        <v>34</v>
      </c>
      <c r="AX235" s="14" t="s">
        <v>81</v>
      </c>
      <c r="AY235" s="216" t="s">
        <v>118</v>
      </c>
    </row>
    <row r="236" spans="1:65" s="2" customFormat="1" ht="16.5" customHeight="1">
      <c r="A236" s="36"/>
      <c r="B236" s="37"/>
      <c r="C236" s="176" t="s">
        <v>332</v>
      </c>
      <c r="D236" s="176" t="s">
        <v>120</v>
      </c>
      <c r="E236" s="177" t="s">
        <v>333</v>
      </c>
      <c r="F236" s="178" t="s">
        <v>334</v>
      </c>
      <c r="G236" s="179" t="s">
        <v>335</v>
      </c>
      <c r="H236" s="180">
        <v>2.4</v>
      </c>
      <c r="I236" s="181"/>
      <c r="J236" s="182">
        <f>ROUND(I236*H236,2)</f>
        <v>0</v>
      </c>
      <c r="K236" s="178" t="s">
        <v>124</v>
      </c>
      <c r="L236" s="41"/>
      <c r="M236" s="183" t="s">
        <v>28</v>
      </c>
      <c r="N236" s="184" t="s">
        <v>46</v>
      </c>
      <c r="O236" s="67"/>
      <c r="P236" s="185">
        <f>O236*H236</f>
        <v>0</v>
      </c>
      <c r="Q236" s="185">
        <v>0.00033</v>
      </c>
      <c r="R236" s="185">
        <f>Q236*H236</f>
        <v>0.000792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125</v>
      </c>
      <c r="AT236" s="187" t="s">
        <v>120</v>
      </c>
      <c r="AU236" s="187" t="s">
        <v>83</v>
      </c>
      <c r="AY236" s="19" t="s">
        <v>118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9" t="s">
        <v>125</v>
      </c>
      <c r="BK236" s="188">
        <f>ROUND(I236*H236,2)</f>
        <v>0</v>
      </c>
      <c r="BL236" s="19" t="s">
        <v>125</v>
      </c>
      <c r="BM236" s="187" t="s">
        <v>336</v>
      </c>
    </row>
    <row r="237" spans="1:47" s="2" customFormat="1" ht="10.2">
      <c r="A237" s="36"/>
      <c r="B237" s="37"/>
      <c r="C237" s="38"/>
      <c r="D237" s="189" t="s">
        <v>127</v>
      </c>
      <c r="E237" s="38"/>
      <c r="F237" s="190" t="s">
        <v>337</v>
      </c>
      <c r="G237" s="38"/>
      <c r="H237" s="38"/>
      <c r="I237" s="191"/>
      <c r="J237" s="38"/>
      <c r="K237" s="38"/>
      <c r="L237" s="41"/>
      <c r="M237" s="192"/>
      <c r="N237" s="193"/>
      <c r="O237" s="67"/>
      <c r="P237" s="67"/>
      <c r="Q237" s="67"/>
      <c r="R237" s="67"/>
      <c r="S237" s="67"/>
      <c r="T237" s="68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127</v>
      </c>
      <c r="AU237" s="19" t="s">
        <v>83</v>
      </c>
    </row>
    <row r="238" spans="1:47" s="2" customFormat="1" ht="10.2">
      <c r="A238" s="36"/>
      <c r="B238" s="37"/>
      <c r="C238" s="38"/>
      <c r="D238" s="194" t="s">
        <v>129</v>
      </c>
      <c r="E238" s="38"/>
      <c r="F238" s="195" t="s">
        <v>338</v>
      </c>
      <c r="G238" s="38"/>
      <c r="H238" s="38"/>
      <c r="I238" s="191"/>
      <c r="J238" s="38"/>
      <c r="K238" s="38"/>
      <c r="L238" s="41"/>
      <c r="M238" s="192"/>
      <c r="N238" s="193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129</v>
      </c>
      <c r="AU238" s="19" t="s">
        <v>83</v>
      </c>
    </row>
    <row r="239" spans="2:51" s="13" customFormat="1" ht="10.2">
      <c r="B239" s="196"/>
      <c r="C239" s="197"/>
      <c r="D239" s="189" t="s">
        <v>131</v>
      </c>
      <c r="E239" s="198" t="s">
        <v>28</v>
      </c>
      <c r="F239" s="199" t="s">
        <v>339</v>
      </c>
      <c r="G239" s="197"/>
      <c r="H239" s="198" t="s">
        <v>28</v>
      </c>
      <c r="I239" s="200"/>
      <c r="J239" s="197"/>
      <c r="K239" s="197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131</v>
      </c>
      <c r="AU239" s="205" t="s">
        <v>83</v>
      </c>
      <c r="AV239" s="13" t="s">
        <v>81</v>
      </c>
      <c r="AW239" s="13" t="s">
        <v>34</v>
      </c>
      <c r="AX239" s="13" t="s">
        <v>73</v>
      </c>
      <c r="AY239" s="205" t="s">
        <v>118</v>
      </c>
    </row>
    <row r="240" spans="2:51" s="14" customFormat="1" ht="10.2">
      <c r="B240" s="206"/>
      <c r="C240" s="207"/>
      <c r="D240" s="189" t="s">
        <v>131</v>
      </c>
      <c r="E240" s="208" t="s">
        <v>28</v>
      </c>
      <c r="F240" s="209" t="s">
        <v>340</v>
      </c>
      <c r="G240" s="207"/>
      <c r="H240" s="210">
        <v>2.4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131</v>
      </c>
      <c r="AU240" s="216" t="s">
        <v>83</v>
      </c>
      <c r="AV240" s="14" t="s">
        <v>83</v>
      </c>
      <c r="AW240" s="14" t="s">
        <v>34</v>
      </c>
      <c r="AX240" s="14" t="s">
        <v>81</v>
      </c>
      <c r="AY240" s="216" t="s">
        <v>118</v>
      </c>
    </row>
    <row r="241" spans="1:65" s="2" customFormat="1" ht="16.5" customHeight="1">
      <c r="A241" s="36"/>
      <c r="B241" s="37"/>
      <c r="C241" s="176" t="s">
        <v>341</v>
      </c>
      <c r="D241" s="176" t="s">
        <v>120</v>
      </c>
      <c r="E241" s="177" t="s">
        <v>342</v>
      </c>
      <c r="F241" s="178" t="s">
        <v>343</v>
      </c>
      <c r="G241" s="179" t="s">
        <v>156</v>
      </c>
      <c r="H241" s="180">
        <v>22.091</v>
      </c>
      <c r="I241" s="181"/>
      <c r="J241" s="182">
        <f>ROUND(I241*H241,2)</f>
        <v>0</v>
      </c>
      <c r="K241" s="178" t="s">
        <v>124</v>
      </c>
      <c r="L241" s="41"/>
      <c r="M241" s="183" t="s">
        <v>28</v>
      </c>
      <c r="N241" s="184" t="s">
        <v>46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125</v>
      </c>
      <c r="AT241" s="187" t="s">
        <v>120</v>
      </c>
      <c r="AU241" s="187" t="s">
        <v>83</v>
      </c>
      <c r="AY241" s="19" t="s">
        <v>118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125</v>
      </c>
      <c r="BK241" s="188">
        <f>ROUND(I241*H241,2)</f>
        <v>0</v>
      </c>
      <c r="BL241" s="19" t="s">
        <v>125</v>
      </c>
      <c r="BM241" s="187" t="s">
        <v>344</v>
      </c>
    </row>
    <row r="242" spans="1:47" s="2" customFormat="1" ht="10.2">
      <c r="A242" s="36"/>
      <c r="B242" s="37"/>
      <c r="C242" s="38"/>
      <c r="D242" s="189" t="s">
        <v>127</v>
      </c>
      <c r="E242" s="38"/>
      <c r="F242" s="190" t="s">
        <v>345</v>
      </c>
      <c r="G242" s="38"/>
      <c r="H242" s="38"/>
      <c r="I242" s="191"/>
      <c r="J242" s="38"/>
      <c r="K242" s="38"/>
      <c r="L242" s="41"/>
      <c r="M242" s="192"/>
      <c r="N242" s="193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127</v>
      </c>
      <c r="AU242" s="19" t="s">
        <v>83</v>
      </c>
    </row>
    <row r="243" spans="1:47" s="2" customFormat="1" ht="10.2">
      <c r="A243" s="36"/>
      <c r="B243" s="37"/>
      <c r="C243" s="38"/>
      <c r="D243" s="194" t="s">
        <v>129</v>
      </c>
      <c r="E243" s="38"/>
      <c r="F243" s="195" t="s">
        <v>346</v>
      </c>
      <c r="G243" s="38"/>
      <c r="H243" s="38"/>
      <c r="I243" s="191"/>
      <c r="J243" s="38"/>
      <c r="K243" s="38"/>
      <c r="L243" s="41"/>
      <c r="M243" s="192"/>
      <c r="N243" s="193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129</v>
      </c>
      <c r="AU243" s="19" t="s">
        <v>83</v>
      </c>
    </row>
    <row r="244" spans="2:51" s="13" customFormat="1" ht="10.2">
      <c r="B244" s="196"/>
      <c r="C244" s="197"/>
      <c r="D244" s="189" t="s">
        <v>131</v>
      </c>
      <c r="E244" s="198" t="s">
        <v>28</v>
      </c>
      <c r="F244" s="199" t="s">
        <v>347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131</v>
      </c>
      <c r="AU244" s="205" t="s">
        <v>83</v>
      </c>
      <c r="AV244" s="13" t="s">
        <v>81</v>
      </c>
      <c r="AW244" s="13" t="s">
        <v>34</v>
      </c>
      <c r="AX244" s="13" t="s">
        <v>73</v>
      </c>
      <c r="AY244" s="205" t="s">
        <v>118</v>
      </c>
    </row>
    <row r="245" spans="2:51" s="13" customFormat="1" ht="10.2">
      <c r="B245" s="196"/>
      <c r="C245" s="197"/>
      <c r="D245" s="189" t="s">
        <v>131</v>
      </c>
      <c r="E245" s="198" t="s">
        <v>28</v>
      </c>
      <c r="F245" s="199" t="s">
        <v>348</v>
      </c>
      <c r="G245" s="197"/>
      <c r="H245" s="198" t="s">
        <v>28</v>
      </c>
      <c r="I245" s="200"/>
      <c r="J245" s="197"/>
      <c r="K245" s="197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131</v>
      </c>
      <c r="AU245" s="205" t="s">
        <v>83</v>
      </c>
      <c r="AV245" s="13" t="s">
        <v>81</v>
      </c>
      <c r="AW245" s="13" t="s">
        <v>34</v>
      </c>
      <c r="AX245" s="13" t="s">
        <v>73</v>
      </c>
      <c r="AY245" s="205" t="s">
        <v>118</v>
      </c>
    </row>
    <row r="246" spans="2:51" s="14" customFormat="1" ht="10.2">
      <c r="B246" s="206"/>
      <c r="C246" s="207"/>
      <c r="D246" s="189" t="s">
        <v>131</v>
      </c>
      <c r="E246" s="208" t="s">
        <v>28</v>
      </c>
      <c r="F246" s="209" t="s">
        <v>349</v>
      </c>
      <c r="G246" s="207"/>
      <c r="H246" s="210">
        <v>18.077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131</v>
      </c>
      <c r="AU246" s="216" t="s">
        <v>83</v>
      </c>
      <c r="AV246" s="14" t="s">
        <v>83</v>
      </c>
      <c r="AW246" s="14" t="s">
        <v>34</v>
      </c>
      <c r="AX246" s="14" t="s">
        <v>73</v>
      </c>
      <c r="AY246" s="216" t="s">
        <v>118</v>
      </c>
    </row>
    <row r="247" spans="2:51" s="13" customFormat="1" ht="10.2">
      <c r="B247" s="196"/>
      <c r="C247" s="197"/>
      <c r="D247" s="189" t="s">
        <v>131</v>
      </c>
      <c r="E247" s="198" t="s">
        <v>28</v>
      </c>
      <c r="F247" s="199" t="s">
        <v>350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131</v>
      </c>
      <c r="AU247" s="205" t="s">
        <v>83</v>
      </c>
      <c r="AV247" s="13" t="s">
        <v>81</v>
      </c>
      <c r="AW247" s="13" t="s">
        <v>34</v>
      </c>
      <c r="AX247" s="13" t="s">
        <v>73</v>
      </c>
      <c r="AY247" s="205" t="s">
        <v>118</v>
      </c>
    </row>
    <row r="248" spans="2:51" s="14" customFormat="1" ht="10.2">
      <c r="B248" s="206"/>
      <c r="C248" s="207"/>
      <c r="D248" s="189" t="s">
        <v>131</v>
      </c>
      <c r="E248" s="208" t="s">
        <v>28</v>
      </c>
      <c r="F248" s="209" t="s">
        <v>351</v>
      </c>
      <c r="G248" s="207"/>
      <c r="H248" s="210">
        <v>3.172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131</v>
      </c>
      <c r="AU248" s="216" t="s">
        <v>83</v>
      </c>
      <c r="AV248" s="14" t="s">
        <v>83</v>
      </c>
      <c r="AW248" s="14" t="s">
        <v>34</v>
      </c>
      <c r="AX248" s="14" t="s">
        <v>73</v>
      </c>
      <c r="AY248" s="216" t="s">
        <v>118</v>
      </c>
    </row>
    <row r="249" spans="2:51" s="13" customFormat="1" ht="10.2">
      <c r="B249" s="196"/>
      <c r="C249" s="197"/>
      <c r="D249" s="189" t="s">
        <v>131</v>
      </c>
      <c r="E249" s="198" t="s">
        <v>28</v>
      </c>
      <c r="F249" s="199" t="s">
        <v>352</v>
      </c>
      <c r="G249" s="197"/>
      <c r="H249" s="198" t="s">
        <v>28</v>
      </c>
      <c r="I249" s="200"/>
      <c r="J249" s="197"/>
      <c r="K249" s="197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131</v>
      </c>
      <c r="AU249" s="205" t="s">
        <v>83</v>
      </c>
      <c r="AV249" s="13" t="s">
        <v>81</v>
      </c>
      <c r="AW249" s="13" t="s">
        <v>34</v>
      </c>
      <c r="AX249" s="13" t="s">
        <v>73</v>
      </c>
      <c r="AY249" s="205" t="s">
        <v>118</v>
      </c>
    </row>
    <row r="250" spans="2:51" s="14" customFormat="1" ht="10.2">
      <c r="B250" s="206"/>
      <c r="C250" s="207"/>
      <c r="D250" s="189" t="s">
        <v>131</v>
      </c>
      <c r="E250" s="208" t="s">
        <v>28</v>
      </c>
      <c r="F250" s="209" t="s">
        <v>353</v>
      </c>
      <c r="G250" s="207"/>
      <c r="H250" s="210">
        <v>0.842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131</v>
      </c>
      <c r="AU250" s="216" t="s">
        <v>83</v>
      </c>
      <c r="AV250" s="14" t="s">
        <v>83</v>
      </c>
      <c r="AW250" s="14" t="s">
        <v>34</v>
      </c>
      <c r="AX250" s="14" t="s">
        <v>73</v>
      </c>
      <c r="AY250" s="216" t="s">
        <v>118</v>
      </c>
    </row>
    <row r="251" spans="2:51" s="15" customFormat="1" ht="10.2">
      <c r="B251" s="217"/>
      <c r="C251" s="218"/>
      <c r="D251" s="189" t="s">
        <v>131</v>
      </c>
      <c r="E251" s="219" t="s">
        <v>28</v>
      </c>
      <c r="F251" s="220" t="s">
        <v>164</v>
      </c>
      <c r="G251" s="218"/>
      <c r="H251" s="221">
        <v>22.091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131</v>
      </c>
      <c r="AU251" s="227" t="s">
        <v>83</v>
      </c>
      <c r="AV251" s="15" t="s">
        <v>125</v>
      </c>
      <c r="AW251" s="15" t="s">
        <v>34</v>
      </c>
      <c r="AX251" s="15" t="s">
        <v>81</v>
      </c>
      <c r="AY251" s="227" t="s">
        <v>118</v>
      </c>
    </row>
    <row r="252" spans="1:65" s="2" customFormat="1" ht="16.5" customHeight="1">
      <c r="A252" s="36"/>
      <c r="B252" s="37"/>
      <c r="C252" s="228" t="s">
        <v>354</v>
      </c>
      <c r="D252" s="228" t="s">
        <v>301</v>
      </c>
      <c r="E252" s="229" t="s">
        <v>355</v>
      </c>
      <c r="F252" s="230" t="s">
        <v>356</v>
      </c>
      <c r="G252" s="231" t="s">
        <v>357</v>
      </c>
      <c r="H252" s="232">
        <v>1</v>
      </c>
      <c r="I252" s="233"/>
      <c r="J252" s="234">
        <f>ROUND(I252*H252,2)</f>
        <v>0</v>
      </c>
      <c r="K252" s="230" t="s">
        <v>28</v>
      </c>
      <c r="L252" s="235"/>
      <c r="M252" s="236" t="s">
        <v>28</v>
      </c>
      <c r="N252" s="237" t="s">
        <v>46</v>
      </c>
      <c r="O252" s="67"/>
      <c r="P252" s="185">
        <f>O252*H252</f>
        <v>0</v>
      </c>
      <c r="Q252" s="185">
        <v>0.00061</v>
      </c>
      <c r="R252" s="185">
        <f>Q252*H252</f>
        <v>0.00061</v>
      </c>
      <c r="S252" s="185">
        <v>0</v>
      </c>
      <c r="T252" s="18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183</v>
      </c>
      <c r="AT252" s="187" t="s">
        <v>301</v>
      </c>
      <c r="AU252" s="187" t="s">
        <v>83</v>
      </c>
      <c r="AY252" s="19" t="s">
        <v>118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125</v>
      </c>
      <c r="BK252" s="188">
        <f>ROUND(I252*H252,2)</f>
        <v>0</v>
      </c>
      <c r="BL252" s="19" t="s">
        <v>125</v>
      </c>
      <c r="BM252" s="187" t="s">
        <v>358</v>
      </c>
    </row>
    <row r="253" spans="1:47" s="2" customFormat="1" ht="10.2">
      <c r="A253" s="36"/>
      <c r="B253" s="37"/>
      <c r="C253" s="38"/>
      <c r="D253" s="189" t="s">
        <v>127</v>
      </c>
      <c r="E253" s="38"/>
      <c r="F253" s="190" t="s">
        <v>356</v>
      </c>
      <c r="G253" s="38"/>
      <c r="H253" s="38"/>
      <c r="I253" s="191"/>
      <c r="J253" s="38"/>
      <c r="K253" s="38"/>
      <c r="L253" s="41"/>
      <c r="M253" s="192"/>
      <c r="N253" s="193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127</v>
      </c>
      <c r="AU253" s="19" t="s">
        <v>83</v>
      </c>
    </row>
    <row r="254" spans="2:51" s="13" customFormat="1" ht="10.2">
      <c r="B254" s="196"/>
      <c r="C254" s="197"/>
      <c r="D254" s="189" t="s">
        <v>131</v>
      </c>
      <c r="E254" s="198" t="s">
        <v>28</v>
      </c>
      <c r="F254" s="199" t="s">
        <v>359</v>
      </c>
      <c r="G254" s="197"/>
      <c r="H254" s="198" t="s">
        <v>28</v>
      </c>
      <c r="I254" s="200"/>
      <c r="J254" s="197"/>
      <c r="K254" s="197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131</v>
      </c>
      <c r="AU254" s="205" t="s">
        <v>83</v>
      </c>
      <c r="AV254" s="13" t="s">
        <v>81</v>
      </c>
      <c r="AW254" s="13" t="s">
        <v>34</v>
      </c>
      <c r="AX254" s="13" t="s">
        <v>73</v>
      </c>
      <c r="AY254" s="205" t="s">
        <v>118</v>
      </c>
    </row>
    <row r="255" spans="2:51" s="13" customFormat="1" ht="10.2">
      <c r="B255" s="196"/>
      <c r="C255" s="197"/>
      <c r="D255" s="189" t="s">
        <v>131</v>
      </c>
      <c r="E255" s="198" t="s">
        <v>28</v>
      </c>
      <c r="F255" s="199" t="s">
        <v>360</v>
      </c>
      <c r="G255" s="197"/>
      <c r="H255" s="198" t="s">
        <v>28</v>
      </c>
      <c r="I255" s="200"/>
      <c r="J255" s="197"/>
      <c r="K255" s="197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131</v>
      </c>
      <c r="AU255" s="205" t="s">
        <v>83</v>
      </c>
      <c r="AV255" s="13" t="s">
        <v>81</v>
      </c>
      <c r="AW255" s="13" t="s">
        <v>34</v>
      </c>
      <c r="AX255" s="13" t="s">
        <v>73</v>
      </c>
      <c r="AY255" s="205" t="s">
        <v>118</v>
      </c>
    </row>
    <row r="256" spans="2:51" s="13" customFormat="1" ht="10.2">
      <c r="B256" s="196"/>
      <c r="C256" s="197"/>
      <c r="D256" s="189" t="s">
        <v>131</v>
      </c>
      <c r="E256" s="198" t="s">
        <v>28</v>
      </c>
      <c r="F256" s="199" t="s">
        <v>361</v>
      </c>
      <c r="G256" s="197"/>
      <c r="H256" s="198" t="s">
        <v>28</v>
      </c>
      <c r="I256" s="200"/>
      <c r="J256" s="197"/>
      <c r="K256" s="197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131</v>
      </c>
      <c r="AU256" s="205" t="s">
        <v>83</v>
      </c>
      <c r="AV256" s="13" t="s">
        <v>81</v>
      </c>
      <c r="AW256" s="13" t="s">
        <v>34</v>
      </c>
      <c r="AX256" s="13" t="s">
        <v>73</v>
      </c>
      <c r="AY256" s="205" t="s">
        <v>118</v>
      </c>
    </row>
    <row r="257" spans="2:51" s="13" customFormat="1" ht="20.4">
      <c r="B257" s="196"/>
      <c r="C257" s="197"/>
      <c r="D257" s="189" t="s">
        <v>131</v>
      </c>
      <c r="E257" s="198" t="s">
        <v>28</v>
      </c>
      <c r="F257" s="199" t="s">
        <v>362</v>
      </c>
      <c r="G257" s="197"/>
      <c r="H257" s="198" t="s">
        <v>28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131</v>
      </c>
      <c r="AU257" s="205" t="s">
        <v>83</v>
      </c>
      <c r="AV257" s="13" t="s">
        <v>81</v>
      </c>
      <c r="AW257" s="13" t="s">
        <v>34</v>
      </c>
      <c r="AX257" s="13" t="s">
        <v>73</v>
      </c>
      <c r="AY257" s="205" t="s">
        <v>118</v>
      </c>
    </row>
    <row r="258" spans="2:51" s="13" customFormat="1" ht="10.2">
      <c r="B258" s="196"/>
      <c r="C258" s="197"/>
      <c r="D258" s="189" t="s">
        <v>131</v>
      </c>
      <c r="E258" s="198" t="s">
        <v>28</v>
      </c>
      <c r="F258" s="199" t="s">
        <v>363</v>
      </c>
      <c r="G258" s="197"/>
      <c r="H258" s="198" t="s">
        <v>28</v>
      </c>
      <c r="I258" s="200"/>
      <c r="J258" s="197"/>
      <c r="K258" s="197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131</v>
      </c>
      <c r="AU258" s="205" t="s">
        <v>83</v>
      </c>
      <c r="AV258" s="13" t="s">
        <v>81</v>
      </c>
      <c r="AW258" s="13" t="s">
        <v>34</v>
      </c>
      <c r="AX258" s="13" t="s">
        <v>73</v>
      </c>
      <c r="AY258" s="205" t="s">
        <v>118</v>
      </c>
    </row>
    <row r="259" spans="2:51" s="13" customFormat="1" ht="10.2">
      <c r="B259" s="196"/>
      <c r="C259" s="197"/>
      <c r="D259" s="189" t="s">
        <v>131</v>
      </c>
      <c r="E259" s="198" t="s">
        <v>28</v>
      </c>
      <c r="F259" s="199" t="s">
        <v>364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131</v>
      </c>
      <c r="AU259" s="205" t="s">
        <v>83</v>
      </c>
      <c r="AV259" s="13" t="s">
        <v>81</v>
      </c>
      <c r="AW259" s="13" t="s">
        <v>34</v>
      </c>
      <c r="AX259" s="13" t="s">
        <v>73</v>
      </c>
      <c r="AY259" s="205" t="s">
        <v>118</v>
      </c>
    </row>
    <row r="260" spans="2:51" s="14" customFormat="1" ht="10.2">
      <c r="B260" s="206"/>
      <c r="C260" s="207"/>
      <c r="D260" s="189" t="s">
        <v>131</v>
      </c>
      <c r="E260" s="208" t="s">
        <v>28</v>
      </c>
      <c r="F260" s="209" t="s">
        <v>81</v>
      </c>
      <c r="G260" s="207"/>
      <c r="H260" s="210">
        <v>1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131</v>
      </c>
      <c r="AU260" s="216" t="s">
        <v>83</v>
      </c>
      <c r="AV260" s="14" t="s">
        <v>83</v>
      </c>
      <c r="AW260" s="14" t="s">
        <v>34</v>
      </c>
      <c r="AX260" s="14" t="s">
        <v>81</v>
      </c>
      <c r="AY260" s="216" t="s">
        <v>118</v>
      </c>
    </row>
    <row r="261" spans="2:63" s="12" customFormat="1" ht="22.8" customHeight="1">
      <c r="B261" s="160"/>
      <c r="C261" s="161"/>
      <c r="D261" s="162" t="s">
        <v>72</v>
      </c>
      <c r="E261" s="174" t="s">
        <v>138</v>
      </c>
      <c r="F261" s="174" t="s">
        <v>365</v>
      </c>
      <c r="G261" s="161"/>
      <c r="H261" s="161"/>
      <c r="I261" s="164"/>
      <c r="J261" s="175">
        <f>BK261</f>
        <v>0</v>
      </c>
      <c r="K261" s="161"/>
      <c r="L261" s="166"/>
      <c r="M261" s="167"/>
      <c r="N261" s="168"/>
      <c r="O261" s="168"/>
      <c r="P261" s="169">
        <f>SUM(P262:P296)</f>
        <v>0</v>
      </c>
      <c r="Q261" s="168"/>
      <c r="R261" s="169">
        <f>SUM(R262:R296)</f>
        <v>19.419991306679997</v>
      </c>
      <c r="S261" s="168"/>
      <c r="T261" s="170">
        <f>SUM(T262:T296)</f>
        <v>0</v>
      </c>
      <c r="AR261" s="171" t="s">
        <v>81</v>
      </c>
      <c r="AT261" s="172" t="s">
        <v>72</v>
      </c>
      <c r="AU261" s="172" t="s">
        <v>81</v>
      </c>
      <c r="AY261" s="171" t="s">
        <v>118</v>
      </c>
      <c r="BK261" s="173">
        <f>SUM(BK262:BK296)</f>
        <v>0</v>
      </c>
    </row>
    <row r="262" spans="1:65" s="2" customFormat="1" ht="16.5" customHeight="1">
      <c r="A262" s="36"/>
      <c r="B262" s="37"/>
      <c r="C262" s="176" t="s">
        <v>366</v>
      </c>
      <c r="D262" s="176" t="s">
        <v>120</v>
      </c>
      <c r="E262" s="177" t="s">
        <v>367</v>
      </c>
      <c r="F262" s="178" t="s">
        <v>368</v>
      </c>
      <c r="G262" s="179" t="s">
        <v>156</v>
      </c>
      <c r="H262" s="180">
        <v>0.306</v>
      </c>
      <c r="I262" s="181"/>
      <c r="J262" s="182">
        <f>ROUND(I262*H262,2)</f>
        <v>0</v>
      </c>
      <c r="K262" s="178" t="s">
        <v>124</v>
      </c>
      <c r="L262" s="41"/>
      <c r="M262" s="183" t="s">
        <v>28</v>
      </c>
      <c r="N262" s="184" t="s">
        <v>46</v>
      </c>
      <c r="O262" s="67"/>
      <c r="P262" s="185">
        <f>O262*H262</f>
        <v>0</v>
      </c>
      <c r="Q262" s="185">
        <v>3.11388</v>
      </c>
      <c r="R262" s="185">
        <f>Q262*H262</f>
        <v>0.95284728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125</v>
      </c>
      <c r="AT262" s="187" t="s">
        <v>120</v>
      </c>
      <c r="AU262" s="187" t="s">
        <v>83</v>
      </c>
      <c r="AY262" s="19" t="s">
        <v>118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9" t="s">
        <v>125</v>
      </c>
      <c r="BK262" s="188">
        <f>ROUND(I262*H262,2)</f>
        <v>0</v>
      </c>
      <c r="BL262" s="19" t="s">
        <v>125</v>
      </c>
      <c r="BM262" s="187" t="s">
        <v>369</v>
      </c>
    </row>
    <row r="263" spans="1:47" s="2" customFormat="1" ht="28.8">
      <c r="A263" s="36"/>
      <c r="B263" s="37"/>
      <c r="C263" s="38"/>
      <c r="D263" s="189" t="s">
        <v>127</v>
      </c>
      <c r="E263" s="38"/>
      <c r="F263" s="190" t="s">
        <v>370</v>
      </c>
      <c r="G263" s="38"/>
      <c r="H263" s="38"/>
      <c r="I263" s="191"/>
      <c r="J263" s="38"/>
      <c r="K263" s="38"/>
      <c r="L263" s="41"/>
      <c r="M263" s="192"/>
      <c r="N263" s="193"/>
      <c r="O263" s="67"/>
      <c r="P263" s="67"/>
      <c r="Q263" s="67"/>
      <c r="R263" s="67"/>
      <c r="S263" s="67"/>
      <c r="T263" s="68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127</v>
      </c>
      <c r="AU263" s="19" t="s">
        <v>83</v>
      </c>
    </row>
    <row r="264" spans="1:47" s="2" customFormat="1" ht="10.2">
      <c r="A264" s="36"/>
      <c r="B264" s="37"/>
      <c r="C264" s="38"/>
      <c r="D264" s="194" t="s">
        <v>129</v>
      </c>
      <c r="E264" s="38"/>
      <c r="F264" s="195" t="s">
        <v>371</v>
      </c>
      <c r="G264" s="38"/>
      <c r="H264" s="38"/>
      <c r="I264" s="191"/>
      <c r="J264" s="38"/>
      <c r="K264" s="38"/>
      <c r="L264" s="41"/>
      <c r="M264" s="192"/>
      <c r="N264" s="193"/>
      <c r="O264" s="67"/>
      <c r="P264" s="67"/>
      <c r="Q264" s="67"/>
      <c r="R264" s="67"/>
      <c r="S264" s="67"/>
      <c r="T264" s="68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129</v>
      </c>
      <c r="AU264" s="19" t="s">
        <v>83</v>
      </c>
    </row>
    <row r="265" spans="2:51" s="13" customFormat="1" ht="10.2">
      <c r="B265" s="196"/>
      <c r="C265" s="197"/>
      <c r="D265" s="189" t="s">
        <v>131</v>
      </c>
      <c r="E265" s="198" t="s">
        <v>28</v>
      </c>
      <c r="F265" s="199" t="s">
        <v>372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131</v>
      </c>
      <c r="AU265" s="205" t="s">
        <v>83</v>
      </c>
      <c r="AV265" s="13" t="s">
        <v>81</v>
      </c>
      <c r="AW265" s="13" t="s">
        <v>34</v>
      </c>
      <c r="AX265" s="13" t="s">
        <v>73</v>
      </c>
      <c r="AY265" s="205" t="s">
        <v>118</v>
      </c>
    </row>
    <row r="266" spans="2:51" s="14" customFormat="1" ht="10.2">
      <c r="B266" s="206"/>
      <c r="C266" s="207"/>
      <c r="D266" s="189" t="s">
        <v>131</v>
      </c>
      <c r="E266" s="208" t="s">
        <v>28</v>
      </c>
      <c r="F266" s="209" t="s">
        <v>373</v>
      </c>
      <c r="G266" s="207"/>
      <c r="H266" s="210">
        <v>0.306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131</v>
      </c>
      <c r="AU266" s="216" t="s">
        <v>83</v>
      </c>
      <c r="AV266" s="14" t="s">
        <v>83</v>
      </c>
      <c r="AW266" s="14" t="s">
        <v>34</v>
      </c>
      <c r="AX266" s="14" t="s">
        <v>81</v>
      </c>
      <c r="AY266" s="216" t="s">
        <v>118</v>
      </c>
    </row>
    <row r="267" spans="1:65" s="2" customFormat="1" ht="16.5" customHeight="1">
      <c r="A267" s="36"/>
      <c r="B267" s="37"/>
      <c r="C267" s="176" t="s">
        <v>374</v>
      </c>
      <c r="D267" s="176" t="s">
        <v>120</v>
      </c>
      <c r="E267" s="177" t="s">
        <v>375</v>
      </c>
      <c r="F267" s="178" t="s">
        <v>368</v>
      </c>
      <c r="G267" s="179" t="s">
        <v>156</v>
      </c>
      <c r="H267" s="180">
        <v>5.774</v>
      </c>
      <c r="I267" s="181"/>
      <c r="J267" s="182">
        <f>ROUND(I267*H267,2)</f>
        <v>0</v>
      </c>
      <c r="K267" s="178" t="s">
        <v>28</v>
      </c>
      <c r="L267" s="41"/>
      <c r="M267" s="183" t="s">
        <v>28</v>
      </c>
      <c r="N267" s="184" t="s">
        <v>46</v>
      </c>
      <c r="O267" s="67"/>
      <c r="P267" s="185">
        <f>O267*H267</f>
        <v>0</v>
      </c>
      <c r="Q267" s="185">
        <v>3.11388382</v>
      </c>
      <c r="R267" s="185">
        <f>Q267*H267</f>
        <v>17.979565176679998</v>
      </c>
      <c r="S267" s="185">
        <v>0</v>
      </c>
      <c r="T267" s="18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125</v>
      </c>
      <c r="AT267" s="187" t="s">
        <v>120</v>
      </c>
      <c r="AU267" s="187" t="s">
        <v>83</v>
      </c>
      <c r="AY267" s="19" t="s">
        <v>118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9" t="s">
        <v>125</v>
      </c>
      <c r="BK267" s="188">
        <f>ROUND(I267*H267,2)</f>
        <v>0</v>
      </c>
      <c r="BL267" s="19" t="s">
        <v>125</v>
      </c>
      <c r="BM267" s="187" t="s">
        <v>376</v>
      </c>
    </row>
    <row r="268" spans="1:47" s="2" customFormat="1" ht="28.8">
      <c r="A268" s="36"/>
      <c r="B268" s="37"/>
      <c r="C268" s="38"/>
      <c r="D268" s="189" t="s">
        <v>127</v>
      </c>
      <c r="E268" s="38"/>
      <c r="F268" s="190" t="s">
        <v>370</v>
      </c>
      <c r="G268" s="38"/>
      <c r="H268" s="38"/>
      <c r="I268" s="191"/>
      <c r="J268" s="38"/>
      <c r="K268" s="38"/>
      <c r="L268" s="41"/>
      <c r="M268" s="192"/>
      <c r="N268" s="193"/>
      <c r="O268" s="67"/>
      <c r="P268" s="67"/>
      <c r="Q268" s="67"/>
      <c r="R268" s="67"/>
      <c r="S268" s="67"/>
      <c r="T268" s="68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127</v>
      </c>
      <c r="AU268" s="19" t="s">
        <v>83</v>
      </c>
    </row>
    <row r="269" spans="2:51" s="13" customFormat="1" ht="10.2">
      <c r="B269" s="196"/>
      <c r="C269" s="197"/>
      <c r="D269" s="189" t="s">
        <v>131</v>
      </c>
      <c r="E269" s="198" t="s">
        <v>28</v>
      </c>
      <c r="F269" s="199" t="s">
        <v>377</v>
      </c>
      <c r="G269" s="197"/>
      <c r="H269" s="198" t="s">
        <v>28</v>
      </c>
      <c r="I269" s="200"/>
      <c r="J269" s="197"/>
      <c r="K269" s="197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131</v>
      </c>
      <c r="AU269" s="205" t="s">
        <v>83</v>
      </c>
      <c r="AV269" s="13" t="s">
        <v>81</v>
      </c>
      <c r="AW269" s="13" t="s">
        <v>34</v>
      </c>
      <c r="AX269" s="13" t="s">
        <v>73</v>
      </c>
      <c r="AY269" s="205" t="s">
        <v>118</v>
      </c>
    </row>
    <row r="270" spans="2:51" s="14" customFormat="1" ht="10.2">
      <c r="B270" s="206"/>
      <c r="C270" s="207"/>
      <c r="D270" s="189" t="s">
        <v>131</v>
      </c>
      <c r="E270" s="208" t="s">
        <v>28</v>
      </c>
      <c r="F270" s="209" t="s">
        <v>163</v>
      </c>
      <c r="G270" s="207"/>
      <c r="H270" s="210">
        <v>5.774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131</v>
      </c>
      <c r="AU270" s="216" t="s">
        <v>83</v>
      </c>
      <c r="AV270" s="14" t="s">
        <v>83</v>
      </c>
      <c r="AW270" s="14" t="s">
        <v>34</v>
      </c>
      <c r="AX270" s="14" t="s">
        <v>81</v>
      </c>
      <c r="AY270" s="216" t="s">
        <v>118</v>
      </c>
    </row>
    <row r="271" spans="1:65" s="2" customFormat="1" ht="16.5" customHeight="1">
      <c r="A271" s="36"/>
      <c r="B271" s="37"/>
      <c r="C271" s="176" t="s">
        <v>378</v>
      </c>
      <c r="D271" s="176" t="s">
        <v>120</v>
      </c>
      <c r="E271" s="177" t="s">
        <v>379</v>
      </c>
      <c r="F271" s="178" t="s">
        <v>380</v>
      </c>
      <c r="G271" s="179" t="s">
        <v>156</v>
      </c>
      <c r="H271" s="180">
        <v>19.81</v>
      </c>
      <c r="I271" s="181"/>
      <c r="J271" s="182">
        <f>ROUND(I271*H271,2)</f>
        <v>0</v>
      </c>
      <c r="K271" s="178" t="s">
        <v>124</v>
      </c>
      <c r="L271" s="41"/>
      <c r="M271" s="183" t="s">
        <v>28</v>
      </c>
      <c r="N271" s="184" t="s">
        <v>46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125</v>
      </c>
      <c r="AT271" s="187" t="s">
        <v>120</v>
      </c>
      <c r="AU271" s="187" t="s">
        <v>83</v>
      </c>
      <c r="AY271" s="19" t="s">
        <v>118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9" t="s">
        <v>125</v>
      </c>
      <c r="BK271" s="188">
        <f>ROUND(I271*H271,2)</f>
        <v>0</v>
      </c>
      <c r="BL271" s="19" t="s">
        <v>125</v>
      </c>
      <c r="BM271" s="187" t="s">
        <v>381</v>
      </c>
    </row>
    <row r="272" spans="1:47" s="2" customFormat="1" ht="28.8">
      <c r="A272" s="36"/>
      <c r="B272" s="37"/>
      <c r="C272" s="38"/>
      <c r="D272" s="189" t="s">
        <v>127</v>
      </c>
      <c r="E272" s="38"/>
      <c r="F272" s="190" t="s">
        <v>382</v>
      </c>
      <c r="G272" s="38"/>
      <c r="H272" s="38"/>
      <c r="I272" s="191"/>
      <c r="J272" s="38"/>
      <c r="K272" s="38"/>
      <c r="L272" s="41"/>
      <c r="M272" s="192"/>
      <c r="N272" s="193"/>
      <c r="O272" s="67"/>
      <c r="P272" s="67"/>
      <c r="Q272" s="67"/>
      <c r="R272" s="67"/>
      <c r="S272" s="67"/>
      <c r="T272" s="68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127</v>
      </c>
      <c r="AU272" s="19" t="s">
        <v>83</v>
      </c>
    </row>
    <row r="273" spans="1:47" s="2" customFormat="1" ht="10.2">
      <c r="A273" s="36"/>
      <c r="B273" s="37"/>
      <c r="C273" s="38"/>
      <c r="D273" s="194" t="s">
        <v>129</v>
      </c>
      <c r="E273" s="38"/>
      <c r="F273" s="195" t="s">
        <v>383</v>
      </c>
      <c r="G273" s="38"/>
      <c r="H273" s="38"/>
      <c r="I273" s="191"/>
      <c r="J273" s="38"/>
      <c r="K273" s="38"/>
      <c r="L273" s="41"/>
      <c r="M273" s="192"/>
      <c r="N273" s="193"/>
      <c r="O273" s="67"/>
      <c r="P273" s="67"/>
      <c r="Q273" s="67"/>
      <c r="R273" s="67"/>
      <c r="S273" s="67"/>
      <c r="T273" s="68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129</v>
      </c>
      <c r="AU273" s="19" t="s">
        <v>83</v>
      </c>
    </row>
    <row r="274" spans="2:51" s="13" customFormat="1" ht="10.2">
      <c r="B274" s="196"/>
      <c r="C274" s="197"/>
      <c r="D274" s="189" t="s">
        <v>131</v>
      </c>
      <c r="E274" s="198" t="s">
        <v>28</v>
      </c>
      <c r="F274" s="199" t="s">
        <v>219</v>
      </c>
      <c r="G274" s="197"/>
      <c r="H274" s="198" t="s">
        <v>28</v>
      </c>
      <c r="I274" s="200"/>
      <c r="J274" s="197"/>
      <c r="K274" s="197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131</v>
      </c>
      <c r="AU274" s="205" t="s">
        <v>83</v>
      </c>
      <c r="AV274" s="13" t="s">
        <v>81</v>
      </c>
      <c r="AW274" s="13" t="s">
        <v>34</v>
      </c>
      <c r="AX274" s="13" t="s">
        <v>73</v>
      </c>
      <c r="AY274" s="205" t="s">
        <v>118</v>
      </c>
    </row>
    <row r="275" spans="2:51" s="14" customFormat="1" ht="10.2">
      <c r="B275" s="206"/>
      <c r="C275" s="207"/>
      <c r="D275" s="189" t="s">
        <v>131</v>
      </c>
      <c r="E275" s="208" t="s">
        <v>28</v>
      </c>
      <c r="F275" s="209" t="s">
        <v>384</v>
      </c>
      <c r="G275" s="207"/>
      <c r="H275" s="210">
        <v>12.24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131</v>
      </c>
      <c r="AU275" s="216" t="s">
        <v>83</v>
      </c>
      <c r="AV275" s="14" t="s">
        <v>83</v>
      </c>
      <c r="AW275" s="14" t="s">
        <v>34</v>
      </c>
      <c r="AX275" s="14" t="s">
        <v>73</v>
      </c>
      <c r="AY275" s="216" t="s">
        <v>118</v>
      </c>
    </row>
    <row r="276" spans="2:51" s="13" customFormat="1" ht="10.2">
      <c r="B276" s="196"/>
      <c r="C276" s="197"/>
      <c r="D276" s="189" t="s">
        <v>131</v>
      </c>
      <c r="E276" s="198" t="s">
        <v>28</v>
      </c>
      <c r="F276" s="199" t="s">
        <v>385</v>
      </c>
      <c r="G276" s="197"/>
      <c r="H276" s="198" t="s">
        <v>28</v>
      </c>
      <c r="I276" s="200"/>
      <c r="J276" s="197"/>
      <c r="K276" s="197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131</v>
      </c>
      <c r="AU276" s="205" t="s">
        <v>83</v>
      </c>
      <c r="AV276" s="13" t="s">
        <v>81</v>
      </c>
      <c r="AW276" s="13" t="s">
        <v>34</v>
      </c>
      <c r="AX276" s="13" t="s">
        <v>73</v>
      </c>
      <c r="AY276" s="205" t="s">
        <v>118</v>
      </c>
    </row>
    <row r="277" spans="2:51" s="14" customFormat="1" ht="10.2">
      <c r="B277" s="206"/>
      <c r="C277" s="207"/>
      <c r="D277" s="189" t="s">
        <v>131</v>
      </c>
      <c r="E277" s="208" t="s">
        <v>28</v>
      </c>
      <c r="F277" s="209" t="s">
        <v>386</v>
      </c>
      <c r="G277" s="207"/>
      <c r="H277" s="210">
        <v>3.07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131</v>
      </c>
      <c r="AU277" s="216" t="s">
        <v>83</v>
      </c>
      <c r="AV277" s="14" t="s">
        <v>83</v>
      </c>
      <c r="AW277" s="14" t="s">
        <v>34</v>
      </c>
      <c r="AX277" s="14" t="s">
        <v>73</v>
      </c>
      <c r="AY277" s="216" t="s">
        <v>118</v>
      </c>
    </row>
    <row r="278" spans="2:51" s="13" customFormat="1" ht="10.2">
      <c r="B278" s="196"/>
      <c r="C278" s="197"/>
      <c r="D278" s="189" t="s">
        <v>131</v>
      </c>
      <c r="E278" s="198" t="s">
        <v>28</v>
      </c>
      <c r="F278" s="199" t="s">
        <v>387</v>
      </c>
      <c r="G278" s="197"/>
      <c r="H278" s="198" t="s">
        <v>28</v>
      </c>
      <c r="I278" s="200"/>
      <c r="J278" s="197"/>
      <c r="K278" s="197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131</v>
      </c>
      <c r="AU278" s="205" t="s">
        <v>83</v>
      </c>
      <c r="AV278" s="13" t="s">
        <v>81</v>
      </c>
      <c r="AW278" s="13" t="s">
        <v>34</v>
      </c>
      <c r="AX278" s="13" t="s">
        <v>73</v>
      </c>
      <c r="AY278" s="205" t="s">
        <v>118</v>
      </c>
    </row>
    <row r="279" spans="2:51" s="14" customFormat="1" ht="10.2">
      <c r="B279" s="206"/>
      <c r="C279" s="207"/>
      <c r="D279" s="189" t="s">
        <v>131</v>
      </c>
      <c r="E279" s="208" t="s">
        <v>28</v>
      </c>
      <c r="F279" s="209" t="s">
        <v>388</v>
      </c>
      <c r="G279" s="207"/>
      <c r="H279" s="210">
        <v>4.5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131</v>
      </c>
      <c r="AU279" s="216" t="s">
        <v>83</v>
      </c>
      <c r="AV279" s="14" t="s">
        <v>83</v>
      </c>
      <c r="AW279" s="14" t="s">
        <v>34</v>
      </c>
      <c r="AX279" s="14" t="s">
        <v>73</v>
      </c>
      <c r="AY279" s="216" t="s">
        <v>118</v>
      </c>
    </row>
    <row r="280" spans="2:51" s="15" customFormat="1" ht="10.2">
      <c r="B280" s="217"/>
      <c r="C280" s="218"/>
      <c r="D280" s="189" t="s">
        <v>131</v>
      </c>
      <c r="E280" s="219" t="s">
        <v>28</v>
      </c>
      <c r="F280" s="220" t="s">
        <v>164</v>
      </c>
      <c r="G280" s="218"/>
      <c r="H280" s="221">
        <v>19.81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131</v>
      </c>
      <c r="AU280" s="227" t="s">
        <v>83</v>
      </c>
      <c r="AV280" s="15" t="s">
        <v>125</v>
      </c>
      <c r="AW280" s="15" t="s">
        <v>34</v>
      </c>
      <c r="AX280" s="15" t="s">
        <v>81</v>
      </c>
      <c r="AY280" s="227" t="s">
        <v>118</v>
      </c>
    </row>
    <row r="281" spans="1:65" s="2" customFormat="1" ht="16.5" customHeight="1">
      <c r="A281" s="36"/>
      <c r="B281" s="37"/>
      <c r="C281" s="176" t="s">
        <v>389</v>
      </c>
      <c r="D281" s="176" t="s">
        <v>120</v>
      </c>
      <c r="E281" s="177" t="s">
        <v>390</v>
      </c>
      <c r="F281" s="178" t="s">
        <v>391</v>
      </c>
      <c r="G281" s="179" t="s">
        <v>141</v>
      </c>
      <c r="H281" s="180">
        <v>34.57</v>
      </c>
      <c r="I281" s="181"/>
      <c r="J281" s="182">
        <f>ROUND(I281*H281,2)</f>
        <v>0</v>
      </c>
      <c r="K281" s="178" t="s">
        <v>124</v>
      </c>
      <c r="L281" s="41"/>
      <c r="M281" s="183" t="s">
        <v>28</v>
      </c>
      <c r="N281" s="184" t="s">
        <v>46</v>
      </c>
      <c r="O281" s="67"/>
      <c r="P281" s="185">
        <f>O281*H281</f>
        <v>0</v>
      </c>
      <c r="Q281" s="185">
        <v>0.00726</v>
      </c>
      <c r="R281" s="185">
        <f>Q281*H281</f>
        <v>0.2509782</v>
      </c>
      <c r="S281" s="185">
        <v>0</v>
      </c>
      <c r="T281" s="18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7" t="s">
        <v>125</v>
      </c>
      <c r="AT281" s="187" t="s">
        <v>120</v>
      </c>
      <c r="AU281" s="187" t="s">
        <v>83</v>
      </c>
      <c r="AY281" s="19" t="s">
        <v>118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9" t="s">
        <v>125</v>
      </c>
      <c r="BK281" s="188">
        <f>ROUND(I281*H281,2)</f>
        <v>0</v>
      </c>
      <c r="BL281" s="19" t="s">
        <v>125</v>
      </c>
      <c r="BM281" s="187" t="s">
        <v>392</v>
      </c>
    </row>
    <row r="282" spans="1:47" s="2" customFormat="1" ht="28.8">
      <c r="A282" s="36"/>
      <c r="B282" s="37"/>
      <c r="C282" s="38"/>
      <c r="D282" s="189" t="s">
        <v>127</v>
      </c>
      <c r="E282" s="38"/>
      <c r="F282" s="190" t="s">
        <v>393</v>
      </c>
      <c r="G282" s="38"/>
      <c r="H282" s="38"/>
      <c r="I282" s="191"/>
      <c r="J282" s="38"/>
      <c r="K282" s="38"/>
      <c r="L282" s="41"/>
      <c r="M282" s="192"/>
      <c r="N282" s="193"/>
      <c r="O282" s="67"/>
      <c r="P282" s="67"/>
      <c r="Q282" s="67"/>
      <c r="R282" s="67"/>
      <c r="S282" s="67"/>
      <c r="T282" s="68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127</v>
      </c>
      <c r="AU282" s="19" t="s">
        <v>83</v>
      </c>
    </row>
    <row r="283" spans="1:47" s="2" customFormat="1" ht="10.2">
      <c r="A283" s="36"/>
      <c r="B283" s="37"/>
      <c r="C283" s="38"/>
      <c r="D283" s="194" t="s">
        <v>129</v>
      </c>
      <c r="E283" s="38"/>
      <c r="F283" s="195" t="s">
        <v>394</v>
      </c>
      <c r="G283" s="38"/>
      <c r="H283" s="38"/>
      <c r="I283" s="191"/>
      <c r="J283" s="38"/>
      <c r="K283" s="38"/>
      <c r="L283" s="41"/>
      <c r="M283" s="192"/>
      <c r="N283" s="193"/>
      <c r="O283" s="67"/>
      <c r="P283" s="67"/>
      <c r="Q283" s="67"/>
      <c r="R283" s="67"/>
      <c r="S283" s="67"/>
      <c r="T283" s="68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129</v>
      </c>
      <c r="AU283" s="19" t="s">
        <v>83</v>
      </c>
    </row>
    <row r="284" spans="2:51" s="13" customFormat="1" ht="10.2">
      <c r="B284" s="196"/>
      <c r="C284" s="197"/>
      <c r="D284" s="189" t="s">
        <v>131</v>
      </c>
      <c r="E284" s="198" t="s">
        <v>28</v>
      </c>
      <c r="F284" s="199" t="s">
        <v>395</v>
      </c>
      <c r="G284" s="197"/>
      <c r="H284" s="198" t="s">
        <v>28</v>
      </c>
      <c r="I284" s="200"/>
      <c r="J284" s="197"/>
      <c r="K284" s="197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131</v>
      </c>
      <c r="AU284" s="205" t="s">
        <v>83</v>
      </c>
      <c r="AV284" s="13" t="s">
        <v>81</v>
      </c>
      <c r="AW284" s="13" t="s">
        <v>34</v>
      </c>
      <c r="AX284" s="13" t="s">
        <v>73</v>
      </c>
      <c r="AY284" s="205" t="s">
        <v>118</v>
      </c>
    </row>
    <row r="285" spans="2:51" s="14" customFormat="1" ht="10.2">
      <c r="B285" s="206"/>
      <c r="C285" s="207"/>
      <c r="D285" s="189" t="s">
        <v>131</v>
      </c>
      <c r="E285" s="208" t="s">
        <v>28</v>
      </c>
      <c r="F285" s="209" t="s">
        <v>396</v>
      </c>
      <c r="G285" s="207"/>
      <c r="H285" s="210">
        <v>10.25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131</v>
      </c>
      <c r="AU285" s="216" t="s">
        <v>83</v>
      </c>
      <c r="AV285" s="14" t="s">
        <v>83</v>
      </c>
      <c r="AW285" s="14" t="s">
        <v>34</v>
      </c>
      <c r="AX285" s="14" t="s">
        <v>73</v>
      </c>
      <c r="AY285" s="216" t="s">
        <v>118</v>
      </c>
    </row>
    <row r="286" spans="2:51" s="13" customFormat="1" ht="10.2">
      <c r="B286" s="196"/>
      <c r="C286" s="197"/>
      <c r="D286" s="189" t="s">
        <v>131</v>
      </c>
      <c r="E286" s="198" t="s">
        <v>28</v>
      </c>
      <c r="F286" s="199" t="s">
        <v>397</v>
      </c>
      <c r="G286" s="197"/>
      <c r="H286" s="198" t="s">
        <v>28</v>
      </c>
      <c r="I286" s="200"/>
      <c r="J286" s="197"/>
      <c r="K286" s="197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131</v>
      </c>
      <c r="AU286" s="205" t="s">
        <v>83</v>
      </c>
      <c r="AV286" s="13" t="s">
        <v>81</v>
      </c>
      <c r="AW286" s="13" t="s">
        <v>34</v>
      </c>
      <c r="AX286" s="13" t="s">
        <v>73</v>
      </c>
      <c r="AY286" s="205" t="s">
        <v>118</v>
      </c>
    </row>
    <row r="287" spans="2:51" s="14" customFormat="1" ht="10.2">
      <c r="B287" s="206"/>
      <c r="C287" s="207"/>
      <c r="D287" s="189" t="s">
        <v>131</v>
      </c>
      <c r="E287" s="208" t="s">
        <v>28</v>
      </c>
      <c r="F287" s="209" t="s">
        <v>398</v>
      </c>
      <c r="G287" s="207"/>
      <c r="H287" s="210">
        <v>24.32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131</v>
      </c>
      <c r="AU287" s="216" t="s">
        <v>83</v>
      </c>
      <c r="AV287" s="14" t="s">
        <v>83</v>
      </c>
      <c r="AW287" s="14" t="s">
        <v>34</v>
      </c>
      <c r="AX287" s="14" t="s">
        <v>73</v>
      </c>
      <c r="AY287" s="216" t="s">
        <v>118</v>
      </c>
    </row>
    <row r="288" spans="2:51" s="15" customFormat="1" ht="10.2">
      <c r="B288" s="217"/>
      <c r="C288" s="218"/>
      <c r="D288" s="189" t="s">
        <v>131</v>
      </c>
      <c r="E288" s="219" t="s">
        <v>28</v>
      </c>
      <c r="F288" s="220" t="s">
        <v>164</v>
      </c>
      <c r="G288" s="218"/>
      <c r="H288" s="221">
        <v>34.57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131</v>
      </c>
      <c r="AU288" s="227" t="s">
        <v>83</v>
      </c>
      <c r="AV288" s="15" t="s">
        <v>125</v>
      </c>
      <c r="AW288" s="15" t="s">
        <v>34</v>
      </c>
      <c r="AX288" s="15" t="s">
        <v>81</v>
      </c>
      <c r="AY288" s="227" t="s">
        <v>118</v>
      </c>
    </row>
    <row r="289" spans="1:65" s="2" customFormat="1" ht="16.5" customHeight="1">
      <c r="A289" s="36"/>
      <c r="B289" s="37"/>
      <c r="C289" s="176" t="s">
        <v>399</v>
      </c>
      <c r="D289" s="176" t="s">
        <v>120</v>
      </c>
      <c r="E289" s="177" t="s">
        <v>400</v>
      </c>
      <c r="F289" s="178" t="s">
        <v>401</v>
      </c>
      <c r="G289" s="179" t="s">
        <v>141</v>
      </c>
      <c r="H289" s="180">
        <v>34.57</v>
      </c>
      <c r="I289" s="181"/>
      <c r="J289" s="182">
        <f>ROUND(I289*H289,2)</f>
        <v>0</v>
      </c>
      <c r="K289" s="178" t="s">
        <v>124</v>
      </c>
      <c r="L289" s="41"/>
      <c r="M289" s="183" t="s">
        <v>28</v>
      </c>
      <c r="N289" s="184" t="s">
        <v>46</v>
      </c>
      <c r="O289" s="67"/>
      <c r="P289" s="185">
        <f>O289*H289</f>
        <v>0</v>
      </c>
      <c r="Q289" s="185">
        <v>0.00086</v>
      </c>
      <c r="R289" s="185">
        <f>Q289*H289</f>
        <v>0.0297302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125</v>
      </c>
      <c r="AT289" s="187" t="s">
        <v>120</v>
      </c>
      <c r="AU289" s="187" t="s">
        <v>83</v>
      </c>
      <c r="AY289" s="19" t="s">
        <v>118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9" t="s">
        <v>125</v>
      </c>
      <c r="BK289" s="188">
        <f>ROUND(I289*H289,2)</f>
        <v>0</v>
      </c>
      <c r="BL289" s="19" t="s">
        <v>125</v>
      </c>
      <c r="BM289" s="187" t="s">
        <v>402</v>
      </c>
    </row>
    <row r="290" spans="1:47" s="2" customFormat="1" ht="28.8">
      <c r="A290" s="36"/>
      <c r="B290" s="37"/>
      <c r="C290" s="38"/>
      <c r="D290" s="189" t="s">
        <v>127</v>
      </c>
      <c r="E290" s="38"/>
      <c r="F290" s="190" t="s">
        <v>403</v>
      </c>
      <c r="G290" s="38"/>
      <c r="H290" s="38"/>
      <c r="I290" s="191"/>
      <c r="J290" s="38"/>
      <c r="K290" s="38"/>
      <c r="L290" s="41"/>
      <c r="M290" s="192"/>
      <c r="N290" s="193"/>
      <c r="O290" s="67"/>
      <c r="P290" s="67"/>
      <c r="Q290" s="67"/>
      <c r="R290" s="67"/>
      <c r="S290" s="67"/>
      <c r="T290" s="68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127</v>
      </c>
      <c r="AU290" s="19" t="s">
        <v>83</v>
      </c>
    </row>
    <row r="291" spans="1:47" s="2" customFormat="1" ht="10.2">
      <c r="A291" s="36"/>
      <c r="B291" s="37"/>
      <c r="C291" s="38"/>
      <c r="D291" s="194" t="s">
        <v>129</v>
      </c>
      <c r="E291" s="38"/>
      <c r="F291" s="195" t="s">
        <v>404</v>
      </c>
      <c r="G291" s="38"/>
      <c r="H291" s="38"/>
      <c r="I291" s="191"/>
      <c r="J291" s="38"/>
      <c r="K291" s="38"/>
      <c r="L291" s="41"/>
      <c r="M291" s="192"/>
      <c r="N291" s="193"/>
      <c r="O291" s="67"/>
      <c r="P291" s="67"/>
      <c r="Q291" s="67"/>
      <c r="R291" s="67"/>
      <c r="S291" s="67"/>
      <c r="T291" s="68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129</v>
      </c>
      <c r="AU291" s="19" t="s">
        <v>83</v>
      </c>
    </row>
    <row r="292" spans="1:65" s="2" customFormat="1" ht="16.5" customHeight="1">
      <c r="A292" s="36"/>
      <c r="B292" s="37"/>
      <c r="C292" s="176" t="s">
        <v>405</v>
      </c>
      <c r="D292" s="176" t="s">
        <v>120</v>
      </c>
      <c r="E292" s="177" t="s">
        <v>406</v>
      </c>
      <c r="F292" s="178" t="s">
        <v>407</v>
      </c>
      <c r="G292" s="179" t="s">
        <v>280</v>
      </c>
      <c r="H292" s="180">
        <v>0.199</v>
      </c>
      <c r="I292" s="181"/>
      <c r="J292" s="182">
        <f>ROUND(I292*H292,2)</f>
        <v>0</v>
      </c>
      <c r="K292" s="178" t="s">
        <v>124</v>
      </c>
      <c r="L292" s="41"/>
      <c r="M292" s="183" t="s">
        <v>28</v>
      </c>
      <c r="N292" s="184" t="s">
        <v>46</v>
      </c>
      <c r="O292" s="67"/>
      <c r="P292" s="185">
        <f>O292*H292</f>
        <v>0</v>
      </c>
      <c r="Q292" s="185">
        <v>1.03955</v>
      </c>
      <c r="R292" s="185">
        <f>Q292*H292</f>
        <v>0.20687045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125</v>
      </c>
      <c r="AT292" s="187" t="s">
        <v>120</v>
      </c>
      <c r="AU292" s="187" t="s">
        <v>83</v>
      </c>
      <c r="AY292" s="19" t="s">
        <v>118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9" t="s">
        <v>125</v>
      </c>
      <c r="BK292" s="188">
        <f>ROUND(I292*H292,2)</f>
        <v>0</v>
      </c>
      <c r="BL292" s="19" t="s">
        <v>125</v>
      </c>
      <c r="BM292" s="187" t="s">
        <v>408</v>
      </c>
    </row>
    <row r="293" spans="1:47" s="2" customFormat="1" ht="28.8">
      <c r="A293" s="36"/>
      <c r="B293" s="37"/>
      <c r="C293" s="38"/>
      <c r="D293" s="189" t="s">
        <v>127</v>
      </c>
      <c r="E293" s="38"/>
      <c r="F293" s="190" t="s">
        <v>409</v>
      </c>
      <c r="G293" s="38"/>
      <c r="H293" s="38"/>
      <c r="I293" s="191"/>
      <c r="J293" s="38"/>
      <c r="K293" s="38"/>
      <c r="L293" s="41"/>
      <c r="M293" s="192"/>
      <c r="N293" s="193"/>
      <c r="O293" s="67"/>
      <c r="P293" s="67"/>
      <c r="Q293" s="67"/>
      <c r="R293" s="67"/>
      <c r="S293" s="67"/>
      <c r="T293" s="68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127</v>
      </c>
      <c r="AU293" s="19" t="s">
        <v>83</v>
      </c>
    </row>
    <row r="294" spans="1:47" s="2" customFormat="1" ht="10.2">
      <c r="A294" s="36"/>
      <c r="B294" s="37"/>
      <c r="C294" s="38"/>
      <c r="D294" s="194" t="s">
        <v>129</v>
      </c>
      <c r="E294" s="38"/>
      <c r="F294" s="195" t="s">
        <v>410</v>
      </c>
      <c r="G294" s="38"/>
      <c r="H294" s="38"/>
      <c r="I294" s="191"/>
      <c r="J294" s="38"/>
      <c r="K294" s="38"/>
      <c r="L294" s="41"/>
      <c r="M294" s="192"/>
      <c r="N294" s="193"/>
      <c r="O294" s="67"/>
      <c r="P294" s="67"/>
      <c r="Q294" s="67"/>
      <c r="R294" s="67"/>
      <c r="S294" s="67"/>
      <c r="T294" s="68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129</v>
      </c>
      <c r="AU294" s="19" t="s">
        <v>83</v>
      </c>
    </row>
    <row r="295" spans="2:51" s="13" customFormat="1" ht="10.2">
      <c r="B295" s="196"/>
      <c r="C295" s="197"/>
      <c r="D295" s="189" t="s">
        <v>131</v>
      </c>
      <c r="E295" s="198" t="s">
        <v>28</v>
      </c>
      <c r="F295" s="199" t="s">
        <v>411</v>
      </c>
      <c r="G295" s="197"/>
      <c r="H295" s="198" t="s">
        <v>28</v>
      </c>
      <c r="I295" s="200"/>
      <c r="J295" s="197"/>
      <c r="K295" s="197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131</v>
      </c>
      <c r="AU295" s="205" t="s">
        <v>83</v>
      </c>
      <c r="AV295" s="13" t="s">
        <v>81</v>
      </c>
      <c r="AW295" s="13" t="s">
        <v>34</v>
      </c>
      <c r="AX295" s="13" t="s">
        <v>73</v>
      </c>
      <c r="AY295" s="205" t="s">
        <v>118</v>
      </c>
    </row>
    <row r="296" spans="2:51" s="14" customFormat="1" ht="10.2">
      <c r="B296" s="206"/>
      <c r="C296" s="207"/>
      <c r="D296" s="189" t="s">
        <v>131</v>
      </c>
      <c r="E296" s="208" t="s">
        <v>28</v>
      </c>
      <c r="F296" s="209" t="s">
        <v>412</v>
      </c>
      <c r="G296" s="207"/>
      <c r="H296" s="210">
        <v>0.199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131</v>
      </c>
      <c r="AU296" s="216" t="s">
        <v>83</v>
      </c>
      <c r="AV296" s="14" t="s">
        <v>83</v>
      </c>
      <c r="AW296" s="14" t="s">
        <v>34</v>
      </c>
      <c r="AX296" s="14" t="s">
        <v>81</v>
      </c>
      <c r="AY296" s="216" t="s">
        <v>118</v>
      </c>
    </row>
    <row r="297" spans="2:63" s="12" customFormat="1" ht="22.8" customHeight="1">
      <c r="B297" s="160"/>
      <c r="C297" s="161"/>
      <c r="D297" s="162" t="s">
        <v>72</v>
      </c>
      <c r="E297" s="174" t="s">
        <v>125</v>
      </c>
      <c r="F297" s="174" t="s">
        <v>413</v>
      </c>
      <c r="G297" s="161"/>
      <c r="H297" s="161"/>
      <c r="I297" s="164"/>
      <c r="J297" s="175">
        <f>BK297</f>
        <v>0</v>
      </c>
      <c r="K297" s="161"/>
      <c r="L297" s="166"/>
      <c r="M297" s="167"/>
      <c r="N297" s="168"/>
      <c r="O297" s="168"/>
      <c r="P297" s="169">
        <f>SUM(P298:P325)</f>
        <v>0</v>
      </c>
      <c r="Q297" s="168"/>
      <c r="R297" s="169">
        <f>SUM(R298:R325)</f>
        <v>150.061614054</v>
      </c>
      <c r="S297" s="168"/>
      <c r="T297" s="170">
        <f>SUM(T298:T325)</f>
        <v>0</v>
      </c>
      <c r="AR297" s="171" t="s">
        <v>81</v>
      </c>
      <c r="AT297" s="172" t="s">
        <v>72</v>
      </c>
      <c r="AU297" s="172" t="s">
        <v>81</v>
      </c>
      <c r="AY297" s="171" t="s">
        <v>118</v>
      </c>
      <c r="BK297" s="173">
        <f>SUM(BK298:BK325)</f>
        <v>0</v>
      </c>
    </row>
    <row r="298" spans="1:65" s="2" customFormat="1" ht="16.5" customHeight="1">
      <c r="A298" s="36"/>
      <c r="B298" s="37"/>
      <c r="C298" s="176" t="s">
        <v>414</v>
      </c>
      <c r="D298" s="176" t="s">
        <v>120</v>
      </c>
      <c r="E298" s="177" t="s">
        <v>415</v>
      </c>
      <c r="F298" s="178" t="s">
        <v>416</v>
      </c>
      <c r="G298" s="179" t="s">
        <v>141</v>
      </c>
      <c r="H298" s="180">
        <v>115.7</v>
      </c>
      <c r="I298" s="181"/>
      <c r="J298" s="182">
        <f>ROUND(I298*H298,2)</f>
        <v>0</v>
      </c>
      <c r="K298" s="178" t="s">
        <v>124</v>
      </c>
      <c r="L298" s="41"/>
      <c r="M298" s="183" t="s">
        <v>28</v>
      </c>
      <c r="N298" s="184" t="s">
        <v>46</v>
      </c>
      <c r="O298" s="67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125</v>
      </c>
      <c r="AT298" s="187" t="s">
        <v>120</v>
      </c>
      <c r="AU298" s="187" t="s">
        <v>83</v>
      </c>
      <c r="AY298" s="19" t="s">
        <v>118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9" t="s">
        <v>125</v>
      </c>
      <c r="BK298" s="188">
        <f>ROUND(I298*H298,2)</f>
        <v>0</v>
      </c>
      <c r="BL298" s="19" t="s">
        <v>125</v>
      </c>
      <c r="BM298" s="187" t="s">
        <v>417</v>
      </c>
    </row>
    <row r="299" spans="1:47" s="2" customFormat="1" ht="10.2">
      <c r="A299" s="36"/>
      <c r="B299" s="37"/>
      <c r="C299" s="38"/>
      <c r="D299" s="189" t="s">
        <v>127</v>
      </c>
      <c r="E299" s="38"/>
      <c r="F299" s="190" t="s">
        <v>418</v>
      </c>
      <c r="G299" s="38"/>
      <c r="H299" s="38"/>
      <c r="I299" s="191"/>
      <c r="J299" s="38"/>
      <c r="K299" s="38"/>
      <c r="L299" s="41"/>
      <c r="M299" s="192"/>
      <c r="N299" s="193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127</v>
      </c>
      <c r="AU299" s="19" t="s">
        <v>83</v>
      </c>
    </row>
    <row r="300" spans="1:47" s="2" customFormat="1" ht="10.2">
      <c r="A300" s="36"/>
      <c r="B300" s="37"/>
      <c r="C300" s="38"/>
      <c r="D300" s="194" t="s">
        <v>129</v>
      </c>
      <c r="E300" s="38"/>
      <c r="F300" s="195" t="s">
        <v>419</v>
      </c>
      <c r="G300" s="38"/>
      <c r="H300" s="38"/>
      <c r="I300" s="191"/>
      <c r="J300" s="38"/>
      <c r="K300" s="38"/>
      <c r="L300" s="41"/>
      <c r="M300" s="192"/>
      <c r="N300" s="193"/>
      <c r="O300" s="67"/>
      <c r="P300" s="67"/>
      <c r="Q300" s="67"/>
      <c r="R300" s="67"/>
      <c r="S300" s="67"/>
      <c r="T300" s="68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129</v>
      </c>
      <c r="AU300" s="19" t="s">
        <v>83</v>
      </c>
    </row>
    <row r="301" spans="2:51" s="13" customFormat="1" ht="10.2">
      <c r="B301" s="196"/>
      <c r="C301" s="197"/>
      <c r="D301" s="189" t="s">
        <v>131</v>
      </c>
      <c r="E301" s="198" t="s">
        <v>28</v>
      </c>
      <c r="F301" s="199" t="s">
        <v>420</v>
      </c>
      <c r="G301" s="197"/>
      <c r="H301" s="198" t="s">
        <v>28</v>
      </c>
      <c r="I301" s="200"/>
      <c r="J301" s="197"/>
      <c r="K301" s="197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131</v>
      </c>
      <c r="AU301" s="205" t="s">
        <v>83</v>
      </c>
      <c r="AV301" s="13" t="s">
        <v>81</v>
      </c>
      <c r="AW301" s="13" t="s">
        <v>34</v>
      </c>
      <c r="AX301" s="13" t="s">
        <v>73</v>
      </c>
      <c r="AY301" s="205" t="s">
        <v>118</v>
      </c>
    </row>
    <row r="302" spans="2:51" s="14" customFormat="1" ht="10.2">
      <c r="B302" s="206"/>
      <c r="C302" s="207"/>
      <c r="D302" s="189" t="s">
        <v>131</v>
      </c>
      <c r="E302" s="208" t="s">
        <v>28</v>
      </c>
      <c r="F302" s="209" t="s">
        <v>421</v>
      </c>
      <c r="G302" s="207"/>
      <c r="H302" s="210">
        <v>115.7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131</v>
      </c>
      <c r="AU302" s="216" t="s">
        <v>83</v>
      </c>
      <c r="AV302" s="14" t="s">
        <v>83</v>
      </c>
      <c r="AW302" s="14" t="s">
        <v>34</v>
      </c>
      <c r="AX302" s="14" t="s">
        <v>81</v>
      </c>
      <c r="AY302" s="216" t="s">
        <v>118</v>
      </c>
    </row>
    <row r="303" spans="1:65" s="2" customFormat="1" ht="16.5" customHeight="1">
      <c r="A303" s="36"/>
      <c r="B303" s="37"/>
      <c r="C303" s="176" t="s">
        <v>422</v>
      </c>
      <c r="D303" s="176" t="s">
        <v>120</v>
      </c>
      <c r="E303" s="177" t="s">
        <v>423</v>
      </c>
      <c r="F303" s="178" t="s">
        <v>424</v>
      </c>
      <c r="G303" s="179" t="s">
        <v>141</v>
      </c>
      <c r="H303" s="180">
        <v>115.7</v>
      </c>
      <c r="I303" s="181"/>
      <c r="J303" s="182">
        <f>ROUND(I303*H303,2)</f>
        <v>0</v>
      </c>
      <c r="K303" s="178" t="s">
        <v>124</v>
      </c>
      <c r="L303" s="41"/>
      <c r="M303" s="183" t="s">
        <v>28</v>
      </c>
      <c r="N303" s="184" t="s">
        <v>46</v>
      </c>
      <c r="O303" s="67"/>
      <c r="P303" s="185">
        <f>O303*H303</f>
        <v>0</v>
      </c>
      <c r="Q303" s="185">
        <v>0.21252</v>
      </c>
      <c r="R303" s="185">
        <f>Q303*H303</f>
        <v>24.588563999999998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125</v>
      </c>
      <c r="AT303" s="187" t="s">
        <v>120</v>
      </c>
      <c r="AU303" s="187" t="s">
        <v>83</v>
      </c>
      <c r="AY303" s="19" t="s">
        <v>118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9" t="s">
        <v>125</v>
      </c>
      <c r="BK303" s="188">
        <f>ROUND(I303*H303,2)</f>
        <v>0</v>
      </c>
      <c r="BL303" s="19" t="s">
        <v>125</v>
      </c>
      <c r="BM303" s="187" t="s">
        <v>425</v>
      </c>
    </row>
    <row r="304" spans="1:47" s="2" customFormat="1" ht="10.2">
      <c r="A304" s="36"/>
      <c r="B304" s="37"/>
      <c r="C304" s="38"/>
      <c r="D304" s="189" t="s">
        <v>127</v>
      </c>
      <c r="E304" s="38"/>
      <c r="F304" s="190" t="s">
        <v>426</v>
      </c>
      <c r="G304" s="38"/>
      <c r="H304" s="38"/>
      <c r="I304" s="191"/>
      <c r="J304" s="38"/>
      <c r="K304" s="38"/>
      <c r="L304" s="41"/>
      <c r="M304" s="192"/>
      <c r="N304" s="193"/>
      <c r="O304" s="67"/>
      <c r="P304" s="67"/>
      <c r="Q304" s="67"/>
      <c r="R304" s="67"/>
      <c r="S304" s="67"/>
      <c r="T304" s="68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127</v>
      </c>
      <c r="AU304" s="19" t="s">
        <v>83</v>
      </c>
    </row>
    <row r="305" spans="1:47" s="2" customFormat="1" ht="10.2">
      <c r="A305" s="36"/>
      <c r="B305" s="37"/>
      <c r="C305" s="38"/>
      <c r="D305" s="194" t="s">
        <v>129</v>
      </c>
      <c r="E305" s="38"/>
      <c r="F305" s="195" t="s">
        <v>427</v>
      </c>
      <c r="G305" s="38"/>
      <c r="H305" s="38"/>
      <c r="I305" s="191"/>
      <c r="J305" s="38"/>
      <c r="K305" s="38"/>
      <c r="L305" s="41"/>
      <c r="M305" s="192"/>
      <c r="N305" s="193"/>
      <c r="O305" s="67"/>
      <c r="P305" s="67"/>
      <c r="Q305" s="67"/>
      <c r="R305" s="67"/>
      <c r="S305" s="67"/>
      <c r="T305" s="68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129</v>
      </c>
      <c r="AU305" s="19" t="s">
        <v>83</v>
      </c>
    </row>
    <row r="306" spans="2:51" s="13" customFormat="1" ht="10.2">
      <c r="B306" s="196"/>
      <c r="C306" s="197"/>
      <c r="D306" s="189" t="s">
        <v>131</v>
      </c>
      <c r="E306" s="198" t="s">
        <v>28</v>
      </c>
      <c r="F306" s="199" t="s">
        <v>428</v>
      </c>
      <c r="G306" s="197"/>
      <c r="H306" s="198" t="s">
        <v>28</v>
      </c>
      <c r="I306" s="200"/>
      <c r="J306" s="197"/>
      <c r="K306" s="197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131</v>
      </c>
      <c r="AU306" s="205" t="s">
        <v>83</v>
      </c>
      <c r="AV306" s="13" t="s">
        <v>81</v>
      </c>
      <c r="AW306" s="13" t="s">
        <v>34</v>
      </c>
      <c r="AX306" s="13" t="s">
        <v>73</v>
      </c>
      <c r="AY306" s="205" t="s">
        <v>118</v>
      </c>
    </row>
    <row r="307" spans="2:51" s="14" customFormat="1" ht="10.2">
      <c r="B307" s="206"/>
      <c r="C307" s="207"/>
      <c r="D307" s="189" t="s">
        <v>131</v>
      </c>
      <c r="E307" s="208" t="s">
        <v>28</v>
      </c>
      <c r="F307" s="209" t="s">
        <v>421</v>
      </c>
      <c r="G307" s="207"/>
      <c r="H307" s="210">
        <v>115.7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131</v>
      </c>
      <c r="AU307" s="216" t="s">
        <v>83</v>
      </c>
      <c r="AV307" s="14" t="s">
        <v>83</v>
      </c>
      <c r="AW307" s="14" t="s">
        <v>34</v>
      </c>
      <c r="AX307" s="14" t="s">
        <v>81</v>
      </c>
      <c r="AY307" s="216" t="s">
        <v>118</v>
      </c>
    </row>
    <row r="308" spans="1:65" s="2" customFormat="1" ht="16.5" customHeight="1">
      <c r="A308" s="36"/>
      <c r="B308" s="37"/>
      <c r="C308" s="176" t="s">
        <v>429</v>
      </c>
      <c r="D308" s="176" t="s">
        <v>120</v>
      </c>
      <c r="E308" s="177" t="s">
        <v>430</v>
      </c>
      <c r="F308" s="178" t="s">
        <v>431</v>
      </c>
      <c r="G308" s="179" t="s">
        <v>141</v>
      </c>
      <c r="H308" s="180">
        <v>7.43</v>
      </c>
      <c r="I308" s="181"/>
      <c r="J308" s="182">
        <f>ROUND(I308*H308,2)</f>
        <v>0</v>
      </c>
      <c r="K308" s="178" t="s">
        <v>124</v>
      </c>
      <c r="L308" s="41"/>
      <c r="M308" s="183" t="s">
        <v>28</v>
      </c>
      <c r="N308" s="184" t="s">
        <v>46</v>
      </c>
      <c r="O308" s="67"/>
      <c r="P308" s="185">
        <f>O308*H308</f>
        <v>0</v>
      </c>
      <c r="Q308" s="185">
        <v>0.74327</v>
      </c>
      <c r="R308" s="185">
        <f>Q308*H308</f>
        <v>5.5224961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125</v>
      </c>
      <c r="AT308" s="187" t="s">
        <v>120</v>
      </c>
      <c r="AU308" s="187" t="s">
        <v>83</v>
      </c>
      <c r="AY308" s="19" t="s">
        <v>118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9" t="s">
        <v>125</v>
      </c>
      <c r="BK308" s="188">
        <f>ROUND(I308*H308,2)</f>
        <v>0</v>
      </c>
      <c r="BL308" s="19" t="s">
        <v>125</v>
      </c>
      <c r="BM308" s="187" t="s">
        <v>432</v>
      </c>
    </row>
    <row r="309" spans="1:47" s="2" customFormat="1" ht="19.2">
      <c r="A309" s="36"/>
      <c r="B309" s="37"/>
      <c r="C309" s="38"/>
      <c r="D309" s="189" t="s">
        <v>127</v>
      </c>
      <c r="E309" s="38"/>
      <c r="F309" s="190" t="s">
        <v>433</v>
      </c>
      <c r="G309" s="38"/>
      <c r="H309" s="38"/>
      <c r="I309" s="191"/>
      <c r="J309" s="38"/>
      <c r="K309" s="38"/>
      <c r="L309" s="41"/>
      <c r="M309" s="192"/>
      <c r="N309" s="193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127</v>
      </c>
      <c r="AU309" s="19" t="s">
        <v>83</v>
      </c>
    </row>
    <row r="310" spans="1:47" s="2" customFormat="1" ht="10.2">
      <c r="A310" s="36"/>
      <c r="B310" s="37"/>
      <c r="C310" s="38"/>
      <c r="D310" s="194" t="s">
        <v>129</v>
      </c>
      <c r="E310" s="38"/>
      <c r="F310" s="195" t="s">
        <v>434</v>
      </c>
      <c r="G310" s="38"/>
      <c r="H310" s="38"/>
      <c r="I310" s="191"/>
      <c r="J310" s="38"/>
      <c r="K310" s="38"/>
      <c r="L310" s="41"/>
      <c r="M310" s="192"/>
      <c r="N310" s="193"/>
      <c r="O310" s="67"/>
      <c r="P310" s="67"/>
      <c r="Q310" s="67"/>
      <c r="R310" s="67"/>
      <c r="S310" s="67"/>
      <c r="T310" s="68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129</v>
      </c>
      <c r="AU310" s="19" t="s">
        <v>83</v>
      </c>
    </row>
    <row r="311" spans="2:51" s="13" customFormat="1" ht="10.2">
      <c r="B311" s="196"/>
      <c r="C311" s="197"/>
      <c r="D311" s="189" t="s">
        <v>131</v>
      </c>
      <c r="E311" s="198" t="s">
        <v>28</v>
      </c>
      <c r="F311" s="199" t="s">
        <v>435</v>
      </c>
      <c r="G311" s="197"/>
      <c r="H311" s="198" t="s">
        <v>28</v>
      </c>
      <c r="I311" s="200"/>
      <c r="J311" s="197"/>
      <c r="K311" s="197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131</v>
      </c>
      <c r="AU311" s="205" t="s">
        <v>83</v>
      </c>
      <c r="AV311" s="13" t="s">
        <v>81</v>
      </c>
      <c r="AW311" s="13" t="s">
        <v>34</v>
      </c>
      <c r="AX311" s="13" t="s">
        <v>73</v>
      </c>
      <c r="AY311" s="205" t="s">
        <v>118</v>
      </c>
    </row>
    <row r="312" spans="2:51" s="14" customFormat="1" ht="10.2">
      <c r="B312" s="206"/>
      <c r="C312" s="207"/>
      <c r="D312" s="189" t="s">
        <v>131</v>
      </c>
      <c r="E312" s="208" t="s">
        <v>28</v>
      </c>
      <c r="F312" s="209" t="s">
        <v>436</v>
      </c>
      <c r="G312" s="207"/>
      <c r="H312" s="210">
        <v>7.43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131</v>
      </c>
      <c r="AU312" s="216" t="s">
        <v>83</v>
      </c>
      <c r="AV312" s="14" t="s">
        <v>83</v>
      </c>
      <c r="AW312" s="14" t="s">
        <v>34</v>
      </c>
      <c r="AX312" s="14" t="s">
        <v>81</v>
      </c>
      <c r="AY312" s="216" t="s">
        <v>118</v>
      </c>
    </row>
    <row r="313" spans="1:65" s="2" customFormat="1" ht="16.5" customHeight="1">
      <c r="A313" s="36"/>
      <c r="B313" s="37"/>
      <c r="C313" s="176" t="s">
        <v>437</v>
      </c>
      <c r="D313" s="176" t="s">
        <v>120</v>
      </c>
      <c r="E313" s="177" t="s">
        <v>438</v>
      </c>
      <c r="F313" s="178" t="s">
        <v>439</v>
      </c>
      <c r="G313" s="179" t="s">
        <v>141</v>
      </c>
      <c r="H313" s="180">
        <v>88.223</v>
      </c>
      <c r="I313" s="181"/>
      <c r="J313" s="182">
        <f>ROUND(I313*H313,2)</f>
        <v>0</v>
      </c>
      <c r="K313" s="178" t="s">
        <v>124</v>
      </c>
      <c r="L313" s="41"/>
      <c r="M313" s="183" t="s">
        <v>28</v>
      </c>
      <c r="N313" s="184" t="s">
        <v>46</v>
      </c>
      <c r="O313" s="67"/>
      <c r="P313" s="185">
        <f>O313*H313</f>
        <v>0</v>
      </c>
      <c r="Q313" s="185">
        <v>0.82327</v>
      </c>
      <c r="R313" s="185">
        <f>Q313*H313</f>
        <v>72.63134921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125</v>
      </c>
      <c r="AT313" s="187" t="s">
        <v>120</v>
      </c>
      <c r="AU313" s="187" t="s">
        <v>83</v>
      </c>
      <c r="AY313" s="19" t="s">
        <v>118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9" t="s">
        <v>125</v>
      </c>
      <c r="BK313" s="188">
        <f>ROUND(I313*H313,2)</f>
        <v>0</v>
      </c>
      <c r="BL313" s="19" t="s">
        <v>125</v>
      </c>
      <c r="BM313" s="187" t="s">
        <v>440</v>
      </c>
    </row>
    <row r="314" spans="1:47" s="2" customFormat="1" ht="19.2">
      <c r="A314" s="36"/>
      <c r="B314" s="37"/>
      <c r="C314" s="38"/>
      <c r="D314" s="189" t="s">
        <v>127</v>
      </c>
      <c r="E314" s="38"/>
      <c r="F314" s="190" t="s">
        <v>441</v>
      </c>
      <c r="G314" s="38"/>
      <c r="H314" s="38"/>
      <c r="I314" s="191"/>
      <c r="J314" s="38"/>
      <c r="K314" s="38"/>
      <c r="L314" s="41"/>
      <c r="M314" s="192"/>
      <c r="N314" s="193"/>
      <c r="O314" s="67"/>
      <c r="P314" s="67"/>
      <c r="Q314" s="67"/>
      <c r="R314" s="67"/>
      <c r="S314" s="67"/>
      <c r="T314" s="68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127</v>
      </c>
      <c r="AU314" s="19" t="s">
        <v>83</v>
      </c>
    </row>
    <row r="315" spans="1:47" s="2" customFormat="1" ht="10.2">
      <c r="A315" s="36"/>
      <c r="B315" s="37"/>
      <c r="C315" s="38"/>
      <c r="D315" s="194" t="s">
        <v>129</v>
      </c>
      <c r="E315" s="38"/>
      <c r="F315" s="195" t="s">
        <v>442</v>
      </c>
      <c r="G315" s="38"/>
      <c r="H315" s="38"/>
      <c r="I315" s="191"/>
      <c r="J315" s="38"/>
      <c r="K315" s="38"/>
      <c r="L315" s="41"/>
      <c r="M315" s="192"/>
      <c r="N315" s="193"/>
      <c r="O315" s="67"/>
      <c r="P315" s="67"/>
      <c r="Q315" s="67"/>
      <c r="R315" s="67"/>
      <c r="S315" s="67"/>
      <c r="T315" s="68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129</v>
      </c>
      <c r="AU315" s="19" t="s">
        <v>83</v>
      </c>
    </row>
    <row r="316" spans="2:51" s="13" customFormat="1" ht="10.2">
      <c r="B316" s="196"/>
      <c r="C316" s="197"/>
      <c r="D316" s="189" t="s">
        <v>131</v>
      </c>
      <c r="E316" s="198" t="s">
        <v>28</v>
      </c>
      <c r="F316" s="199" t="s">
        <v>443</v>
      </c>
      <c r="G316" s="197"/>
      <c r="H316" s="198" t="s">
        <v>28</v>
      </c>
      <c r="I316" s="200"/>
      <c r="J316" s="197"/>
      <c r="K316" s="197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131</v>
      </c>
      <c r="AU316" s="205" t="s">
        <v>83</v>
      </c>
      <c r="AV316" s="13" t="s">
        <v>81</v>
      </c>
      <c r="AW316" s="13" t="s">
        <v>34</v>
      </c>
      <c r="AX316" s="13" t="s">
        <v>73</v>
      </c>
      <c r="AY316" s="205" t="s">
        <v>118</v>
      </c>
    </row>
    <row r="317" spans="2:51" s="14" customFormat="1" ht="10.2">
      <c r="B317" s="206"/>
      <c r="C317" s="207"/>
      <c r="D317" s="189" t="s">
        <v>131</v>
      </c>
      <c r="E317" s="208" t="s">
        <v>28</v>
      </c>
      <c r="F317" s="209" t="s">
        <v>444</v>
      </c>
      <c r="G317" s="207"/>
      <c r="H317" s="210">
        <v>58.223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131</v>
      </c>
      <c r="AU317" s="216" t="s">
        <v>83</v>
      </c>
      <c r="AV317" s="14" t="s">
        <v>83</v>
      </c>
      <c r="AW317" s="14" t="s">
        <v>34</v>
      </c>
      <c r="AX317" s="14" t="s">
        <v>73</v>
      </c>
      <c r="AY317" s="216" t="s">
        <v>118</v>
      </c>
    </row>
    <row r="318" spans="2:51" s="13" customFormat="1" ht="10.2">
      <c r="B318" s="196"/>
      <c r="C318" s="197"/>
      <c r="D318" s="189" t="s">
        <v>131</v>
      </c>
      <c r="E318" s="198" t="s">
        <v>28</v>
      </c>
      <c r="F318" s="199" t="s">
        <v>445</v>
      </c>
      <c r="G318" s="197"/>
      <c r="H318" s="198" t="s">
        <v>28</v>
      </c>
      <c r="I318" s="200"/>
      <c r="J318" s="197"/>
      <c r="K318" s="197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131</v>
      </c>
      <c r="AU318" s="205" t="s">
        <v>83</v>
      </c>
      <c r="AV318" s="13" t="s">
        <v>81</v>
      </c>
      <c r="AW318" s="13" t="s">
        <v>34</v>
      </c>
      <c r="AX318" s="13" t="s">
        <v>73</v>
      </c>
      <c r="AY318" s="205" t="s">
        <v>118</v>
      </c>
    </row>
    <row r="319" spans="2:51" s="14" customFormat="1" ht="10.2">
      <c r="B319" s="206"/>
      <c r="C319" s="207"/>
      <c r="D319" s="189" t="s">
        <v>131</v>
      </c>
      <c r="E319" s="208" t="s">
        <v>28</v>
      </c>
      <c r="F319" s="209" t="s">
        <v>446</v>
      </c>
      <c r="G319" s="207"/>
      <c r="H319" s="210">
        <v>30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131</v>
      </c>
      <c r="AU319" s="216" t="s">
        <v>83</v>
      </c>
      <c r="AV319" s="14" t="s">
        <v>83</v>
      </c>
      <c r="AW319" s="14" t="s">
        <v>34</v>
      </c>
      <c r="AX319" s="14" t="s">
        <v>73</v>
      </c>
      <c r="AY319" s="216" t="s">
        <v>118</v>
      </c>
    </row>
    <row r="320" spans="2:51" s="15" customFormat="1" ht="10.2">
      <c r="B320" s="217"/>
      <c r="C320" s="218"/>
      <c r="D320" s="189" t="s">
        <v>131</v>
      </c>
      <c r="E320" s="219" t="s">
        <v>28</v>
      </c>
      <c r="F320" s="220" t="s">
        <v>164</v>
      </c>
      <c r="G320" s="218"/>
      <c r="H320" s="221">
        <v>88.223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131</v>
      </c>
      <c r="AU320" s="227" t="s">
        <v>83</v>
      </c>
      <c r="AV320" s="15" t="s">
        <v>125</v>
      </c>
      <c r="AW320" s="15" t="s">
        <v>34</v>
      </c>
      <c r="AX320" s="15" t="s">
        <v>81</v>
      </c>
      <c r="AY320" s="227" t="s">
        <v>118</v>
      </c>
    </row>
    <row r="321" spans="1:65" s="2" customFormat="1" ht="16.5" customHeight="1">
      <c r="A321" s="36"/>
      <c r="B321" s="37"/>
      <c r="C321" s="176" t="s">
        <v>447</v>
      </c>
      <c r="D321" s="176" t="s">
        <v>120</v>
      </c>
      <c r="E321" s="177" t="s">
        <v>448</v>
      </c>
      <c r="F321" s="178" t="s">
        <v>439</v>
      </c>
      <c r="G321" s="179" t="s">
        <v>141</v>
      </c>
      <c r="H321" s="180">
        <v>57.477</v>
      </c>
      <c r="I321" s="181"/>
      <c r="J321" s="182">
        <f>ROUND(I321*H321,2)</f>
        <v>0</v>
      </c>
      <c r="K321" s="178" t="s">
        <v>124</v>
      </c>
      <c r="L321" s="41"/>
      <c r="M321" s="183" t="s">
        <v>28</v>
      </c>
      <c r="N321" s="184" t="s">
        <v>46</v>
      </c>
      <c r="O321" s="67"/>
      <c r="P321" s="185">
        <f>O321*H321</f>
        <v>0</v>
      </c>
      <c r="Q321" s="185">
        <v>0.823272</v>
      </c>
      <c r="R321" s="185">
        <f>Q321*H321</f>
        <v>47.319204744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125</v>
      </c>
      <c r="AT321" s="187" t="s">
        <v>120</v>
      </c>
      <c r="AU321" s="187" t="s">
        <v>83</v>
      </c>
      <c r="AY321" s="19" t="s">
        <v>118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9" t="s">
        <v>125</v>
      </c>
      <c r="BK321" s="188">
        <f>ROUND(I321*H321,2)</f>
        <v>0</v>
      </c>
      <c r="BL321" s="19" t="s">
        <v>125</v>
      </c>
      <c r="BM321" s="187" t="s">
        <v>449</v>
      </c>
    </row>
    <row r="322" spans="1:47" s="2" customFormat="1" ht="19.2">
      <c r="A322" s="36"/>
      <c r="B322" s="37"/>
      <c r="C322" s="38"/>
      <c r="D322" s="189" t="s">
        <v>127</v>
      </c>
      <c r="E322" s="38"/>
      <c r="F322" s="190" t="s">
        <v>441</v>
      </c>
      <c r="G322" s="38"/>
      <c r="H322" s="38"/>
      <c r="I322" s="191"/>
      <c r="J322" s="38"/>
      <c r="K322" s="38"/>
      <c r="L322" s="41"/>
      <c r="M322" s="192"/>
      <c r="N322" s="193"/>
      <c r="O322" s="67"/>
      <c r="P322" s="67"/>
      <c r="Q322" s="67"/>
      <c r="R322" s="67"/>
      <c r="S322" s="67"/>
      <c r="T322" s="68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127</v>
      </c>
      <c r="AU322" s="19" t="s">
        <v>83</v>
      </c>
    </row>
    <row r="323" spans="1:47" s="2" customFormat="1" ht="10.2">
      <c r="A323" s="36"/>
      <c r="B323" s="37"/>
      <c r="C323" s="38"/>
      <c r="D323" s="194" t="s">
        <v>129</v>
      </c>
      <c r="E323" s="38"/>
      <c r="F323" s="195" t="s">
        <v>450</v>
      </c>
      <c r="G323" s="38"/>
      <c r="H323" s="38"/>
      <c r="I323" s="191"/>
      <c r="J323" s="38"/>
      <c r="K323" s="38"/>
      <c r="L323" s="41"/>
      <c r="M323" s="192"/>
      <c r="N323" s="193"/>
      <c r="O323" s="67"/>
      <c r="P323" s="67"/>
      <c r="Q323" s="67"/>
      <c r="R323" s="67"/>
      <c r="S323" s="67"/>
      <c r="T323" s="68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129</v>
      </c>
      <c r="AU323" s="19" t="s">
        <v>83</v>
      </c>
    </row>
    <row r="324" spans="2:51" s="13" customFormat="1" ht="10.2">
      <c r="B324" s="196"/>
      <c r="C324" s="197"/>
      <c r="D324" s="189" t="s">
        <v>131</v>
      </c>
      <c r="E324" s="198" t="s">
        <v>28</v>
      </c>
      <c r="F324" s="199" t="s">
        <v>451</v>
      </c>
      <c r="G324" s="197"/>
      <c r="H324" s="198" t="s">
        <v>28</v>
      </c>
      <c r="I324" s="200"/>
      <c r="J324" s="197"/>
      <c r="K324" s="197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131</v>
      </c>
      <c r="AU324" s="205" t="s">
        <v>83</v>
      </c>
      <c r="AV324" s="13" t="s">
        <v>81</v>
      </c>
      <c r="AW324" s="13" t="s">
        <v>34</v>
      </c>
      <c r="AX324" s="13" t="s">
        <v>73</v>
      </c>
      <c r="AY324" s="205" t="s">
        <v>118</v>
      </c>
    </row>
    <row r="325" spans="2:51" s="14" customFormat="1" ht="10.2">
      <c r="B325" s="206"/>
      <c r="C325" s="207"/>
      <c r="D325" s="189" t="s">
        <v>131</v>
      </c>
      <c r="E325" s="208" t="s">
        <v>28</v>
      </c>
      <c r="F325" s="209" t="s">
        <v>452</v>
      </c>
      <c r="G325" s="207"/>
      <c r="H325" s="210">
        <v>57.477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131</v>
      </c>
      <c r="AU325" s="216" t="s">
        <v>83</v>
      </c>
      <c r="AV325" s="14" t="s">
        <v>83</v>
      </c>
      <c r="AW325" s="14" t="s">
        <v>34</v>
      </c>
      <c r="AX325" s="14" t="s">
        <v>81</v>
      </c>
      <c r="AY325" s="216" t="s">
        <v>118</v>
      </c>
    </row>
    <row r="326" spans="2:63" s="12" customFormat="1" ht="22.8" customHeight="1">
      <c r="B326" s="160"/>
      <c r="C326" s="161"/>
      <c r="D326" s="162" t="s">
        <v>72</v>
      </c>
      <c r="E326" s="174" t="s">
        <v>165</v>
      </c>
      <c r="F326" s="174" t="s">
        <v>453</v>
      </c>
      <c r="G326" s="161"/>
      <c r="H326" s="161"/>
      <c r="I326" s="164"/>
      <c r="J326" s="175">
        <f>BK326</f>
        <v>0</v>
      </c>
      <c r="K326" s="161"/>
      <c r="L326" s="166"/>
      <c r="M326" s="167"/>
      <c r="N326" s="168"/>
      <c r="O326" s="168"/>
      <c r="P326" s="169">
        <f>SUM(P327:P342)</f>
        <v>0</v>
      </c>
      <c r="Q326" s="168"/>
      <c r="R326" s="169">
        <f>SUM(R327:R342)</f>
        <v>5.367799399999999</v>
      </c>
      <c r="S326" s="168"/>
      <c r="T326" s="170">
        <f>SUM(T327:T342)</f>
        <v>0</v>
      </c>
      <c r="AR326" s="171" t="s">
        <v>81</v>
      </c>
      <c r="AT326" s="172" t="s">
        <v>72</v>
      </c>
      <c r="AU326" s="172" t="s">
        <v>81</v>
      </c>
      <c r="AY326" s="171" t="s">
        <v>118</v>
      </c>
      <c r="BK326" s="173">
        <f>SUM(BK327:BK342)</f>
        <v>0</v>
      </c>
    </row>
    <row r="327" spans="1:65" s="2" customFormat="1" ht="16.5" customHeight="1">
      <c r="A327" s="36"/>
      <c r="B327" s="37"/>
      <c r="C327" s="176" t="s">
        <v>454</v>
      </c>
      <c r="D327" s="176" t="s">
        <v>120</v>
      </c>
      <c r="E327" s="177" t="s">
        <v>455</v>
      </c>
      <c r="F327" s="178" t="s">
        <v>456</v>
      </c>
      <c r="G327" s="179" t="s">
        <v>141</v>
      </c>
      <c r="H327" s="180">
        <v>97.49</v>
      </c>
      <c r="I327" s="181"/>
      <c r="J327" s="182">
        <f>ROUND(I327*H327,2)</f>
        <v>0</v>
      </c>
      <c r="K327" s="178" t="s">
        <v>124</v>
      </c>
      <c r="L327" s="41"/>
      <c r="M327" s="183" t="s">
        <v>28</v>
      </c>
      <c r="N327" s="184" t="s">
        <v>46</v>
      </c>
      <c r="O327" s="67"/>
      <c r="P327" s="185">
        <f>O327*H327</f>
        <v>0</v>
      </c>
      <c r="Q327" s="185">
        <v>0.05506</v>
      </c>
      <c r="R327" s="185">
        <f>Q327*H327</f>
        <v>5.367799399999999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125</v>
      </c>
      <c r="AT327" s="187" t="s">
        <v>120</v>
      </c>
      <c r="AU327" s="187" t="s">
        <v>83</v>
      </c>
      <c r="AY327" s="19" t="s">
        <v>118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9" t="s">
        <v>125</v>
      </c>
      <c r="BK327" s="188">
        <f>ROUND(I327*H327,2)</f>
        <v>0</v>
      </c>
      <c r="BL327" s="19" t="s">
        <v>125</v>
      </c>
      <c r="BM327" s="187" t="s">
        <v>457</v>
      </c>
    </row>
    <row r="328" spans="1:47" s="2" customFormat="1" ht="19.2">
      <c r="A328" s="36"/>
      <c r="B328" s="37"/>
      <c r="C328" s="38"/>
      <c r="D328" s="189" t="s">
        <v>127</v>
      </c>
      <c r="E328" s="38"/>
      <c r="F328" s="190" t="s">
        <v>458</v>
      </c>
      <c r="G328" s="38"/>
      <c r="H328" s="38"/>
      <c r="I328" s="191"/>
      <c r="J328" s="38"/>
      <c r="K328" s="38"/>
      <c r="L328" s="41"/>
      <c r="M328" s="192"/>
      <c r="N328" s="193"/>
      <c r="O328" s="67"/>
      <c r="P328" s="67"/>
      <c r="Q328" s="67"/>
      <c r="R328" s="67"/>
      <c r="S328" s="67"/>
      <c r="T328" s="68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127</v>
      </c>
      <c r="AU328" s="19" t="s">
        <v>83</v>
      </c>
    </row>
    <row r="329" spans="1:47" s="2" customFormat="1" ht="10.2">
      <c r="A329" s="36"/>
      <c r="B329" s="37"/>
      <c r="C329" s="38"/>
      <c r="D329" s="194" t="s">
        <v>129</v>
      </c>
      <c r="E329" s="38"/>
      <c r="F329" s="195" t="s">
        <v>459</v>
      </c>
      <c r="G329" s="38"/>
      <c r="H329" s="38"/>
      <c r="I329" s="191"/>
      <c r="J329" s="38"/>
      <c r="K329" s="38"/>
      <c r="L329" s="41"/>
      <c r="M329" s="192"/>
      <c r="N329" s="193"/>
      <c r="O329" s="67"/>
      <c r="P329" s="67"/>
      <c r="Q329" s="67"/>
      <c r="R329" s="67"/>
      <c r="S329" s="67"/>
      <c r="T329" s="68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129</v>
      </c>
      <c r="AU329" s="19" t="s">
        <v>83</v>
      </c>
    </row>
    <row r="330" spans="2:51" s="13" customFormat="1" ht="10.2">
      <c r="B330" s="196"/>
      <c r="C330" s="197"/>
      <c r="D330" s="189" t="s">
        <v>131</v>
      </c>
      <c r="E330" s="198" t="s">
        <v>28</v>
      </c>
      <c r="F330" s="199" t="s">
        <v>460</v>
      </c>
      <c r="G330" s="197"/>
      <c r="H330" s="198" t="s">
        <v>28</v>
      </c>
      <c r="I330" s="200"/>
      <c r="J330" s="197"/>
      <c r="K330" s="197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131</v>
      </c>
      <c r="AU330" s="205" t="s">
        <v>83</v>
      </c>
      <c r="AV330" s="13" t="s">
        <v>81</v>
      </c>
      <c r="AW330" s="13" t="s">
        <v>34</v>
      </c>
      <c r="AX330" s="13" t="s">
        <v>73</v>
      </c>
      <c r="AY330" s="205" t="s">
        <v>118</v>
      </c>
    </row>
    <row r="331" spans="2:51" s="14" customFormat="1" ht="10.2">
      <c r="B331" s="206"/>
      <c r="C331" s="207"/>
      <c r="D331" s="189" t="s">
        <v>131</v>
      </c>
      <c r="E331" s="208" t="s">
        <v>28</v>
      </c>
      <c r="F331" s="209" t="s">
        <v>461</v>
      </c>
      <c r="G331" s="207"/>
      <c r="H331" s="210">
        <v>87.68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131</v>
      </c>
      <c r="AU331" s="216" t="s">
        <v>83</v>
      </c>
      <c r="AV331" s="14" t="s">
        <v>83</v>
      </c>
      <c r="AW331" s="14" t="s">
        <v>34</v>
      </c>
      <c r="AX331" s="14" t="s">
        <v>73</v>
      </c>
      <c r="AY331" s="216" t="s">
        <v>118</v>
      </c>
    </row>
    <row r="332" spans="2:51" s="13" customFormat="1" ht="10.2">
      <c r="B332" s="196"/>
      <c r="C332" s="197"/>
      <c r="D332" s="189" t="s">
        <v>131</v>
      </c>
      <c r="E332" s="198" t="s">
        <v>28</v>
      </c>
      <c r="F332" s="199" t="s">
        <v>462</v>
      </c>
      <c r="G332" s="197"/>
      <c r="H332" s="198" t="s">
        <v>28</v>
      </c>
      <c r="I332" s="200"/>
      <c r="J332" s="197"/>
      <c r="K332" s="197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131</v>
      </c>
      <c r="AU332" s="205" t="s">
        <v>83</v>
      </c>
      <c r="AV332" s="13" t="s">
        <v>81</v>
      </c>
      <c r="AW332" s="13" t="s">
        <v>34</v>
      </c>
      <c r="AX332" s="13" t="s">
        <v>73</v>
      </c>
      <c r="AY332" s="205" t="s">
        <v>118</v>
      </c>
    </row>
    <row r="333" spans="2:51" s="14" customFormat="1" ht="10.2">
      <c r="B333" s="206"/>
      <c r="C333" s="207"/>
      <c r="D333" s="189" t="s">
        <v>131</v>
      </c>
      <c r="E333" s="208" t="s">
        <v>28</v>
      </c>
      <c r="F333" s="209" t="s">
        <v>463</v>
      </c>
      <c r="G333" s="207"/>
      <c r="H333" s="210">
        <v>9.81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131</v>
      </c>
      <c r="AU333" s="216" t="s">
        <v>83</v>
      </c>
      <c r="AV333" s="14" t="s">
        <v>83</v>
      </c>
      <c r="AW333" s="14" t="s">
        <v>34</v>
      </c>
      <c r="AX333" s="14" t="s">
        <v>73</v>
      </c>
      <c r="AY333" s="216" t="s">
        <v>118</v>
      </c>
    </row>
    <row r="334" spans="2:51" s="15" customFormat="1" ht="10.2">
      <c r="B334" s="217"/>
      <c r="C334" s="218"/>
      <c r="D334" s="189" t="s">
        <v>131</v>
      </c>
      <c r="E334" s="219" t="s">
        <v>28</v>
      </c>
      <c r="F334" s="220" t="s">
        <v>164</v>
      </c>
      <c r="G334" s="218"/>
      <c r="H334" s="221">
        <v>97.49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131</v>
      </c>
      <c r="AU334" s="227" t="s">
        <v>83</v>
      </c>
      <c r="AV334" s="15" t="s">
        <v>125</v>
      </c>
      <c r="AW334" s="15" t="s">
        <v>34</v>
      </c>
      <c r="AX334" s="15" t="s">
        <v>81</v>
      </c>
      <c r="AY334" s="227" t="s">
        <v>118</v>
      </c>
    </row>
    <row r="335" spans="1:65" s="2" customFormat="1" ht="16.5" customHeight="1">
      <c r="A335" s="36"/>
      <c r="B335" s="37"/>
      <c r="C335" s="176" t="s">
        <v>464</v>
      </c>
      <c r="D335" s="176" t="s">
        <v>120</v>
      </c>
      <c r="E335" s="177" t="s">
        <v>465</v>
      </c>
      <c r="F335" s="178" t="s">
        <v>466</v>
      </c>
      <c r="G335" s="179" t="s">
        <v>357</v>
      </c>
      <c r="H335" s="180">
        <v>1</v>
      </c>
      <c r="I335" s="181"/>
      <c r="J335" s="182">
        <f>ROUND(I335*H335,2)</f>
        <v>0</v>
      </c>
      <c r="K335" s="178" t="s">
        <v>28</v>
      </c>
      <c r="L335" s="41"/>
      <c r="M335" s="183" t="s">
        <v>28</v>
      </c>
      <c r="N335" s="184" t="s">
        <v>46</v>
      </c>
      <c r="O335" s="67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125</v>
      </c>
      <c r="AT335" s="187" t="s">
        <v>120</v>
      </c>
      <c r="AU335" s="187" t="s">
        <v>83</v>
      </c>
      <c r="AY335" s="19" t="s">
        <v>118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9" t="s">
        <v>125</v>
      </c>
      <c r="BK335" s="188">
        <f>ROUND(I335*H335,2)</f>
        <v>0</v>
      </c>
      <c r="BL335" s="19" t="s">
        <v>125</v>
      </c>
      <c r="BM335" s="187" t="s">
        <v>467</v>
      </c>
    </row>
    <row r="336" spans="1:47" s="2" customFormat="1" ht="10.2">
      <c r="A336" s="36"/>
      <c r="B336" s="37"/>
      <c r="C336" s="38"/>
      <c r="D336" s="189" t="s">
        <v>127</v>
      </c>
      <c r="E336" s="38"/>
      <c r="F336" s="190" t="s">
        <v>468</v>
      </c>
      <c r="G336" s="38"/>
      <c r="H336" s="38"/>
      <c r="I336" s="191"/>
      <c r="J336" s="38"/>
      <c r="K336" s="38"/>
      <c r="L336" s="41"/>
      <c r="M336" s="192"/>
      <c r="N336" s="193"/>
      <c r="O336" s="67"/>
      <c r="P336" s="67"/>
      <c r="Q336" s="67"/>
      <c r="R336" s="67"/>
      <c r="S336" s="67"/>
      <c r="T336" s="68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127</v>
      </c>
      <c r="AU336" s="19" t="s">
        <v>83</v>
      </c>
    </row>
    <row r="337" spans="2:51" s="13" customFormat="1" ht="10.2">
      <c r="B337" s="196"/>
      <c r="C337" s="197"/>
      <c r="D337" s="189" t="s">
        <v>131</v>
      </c>
      <c r="E337" s="198" t="s">
        <v>28</v>
      </c>
      <c r="F337" s="199" t="s">
        <v>469</v>
      </c>
      <c r="G337" s="197"/>
      <c r="H337" s="198" t="s">
        <v>28</v>
      </c>
      <c r="I337" s="200"/>
      <c r="J337" s="197"/>
      <c r="K337" s="197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131</v>
      </c>
      <c r="AU337" s="205" t="s">
        <v>83</v>
      </c>
      <c r="AV337" s="13" t="s">
        <v>81</v>
      </c>
      <c r="AW337" s="13" t="s">
        <v>34</v>
      </c>
      <c r="AX337" s="13" t="s">
        <v>73</v>
      </c>
      <c r="AY337" s="205" t="s">
        <v>118</v>
      </c>
    </row>
    <row r="338" spans="2:51" s="13" customFormat="1" ht="10.2">
      <c r="B338" s="196"/>
      <c r="C338" s="197"/>
      <c r="D338" s="189" t="s">
        <v>131</v>
      </c>
      <c r="E338" s="198" t="s">
        <v>28</v>
      </c>
      <c r="F338" s="199" t="s">
        <v>470</v>
      </c>
      <c r="G338" s="197"/>
      <c r="H338" s="198" t="s">
        <v>28</v>
      </c>
      <c r="I338" s="200"/>
      <c r="J338" s="197"/>
      <c r="K338" s="197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131</v>
      </c>
      <c r="AU338" s="205" t="s">
        <v>83</v>
      </c>
      <c r="AV338" s="13" t="s">
        <v>81</v>
      </c>
      <c r="AW338" s="13" t="s">
        <v>34</v>
      </c>
      <c r="AX338" s="13" t="s">
        <v>73</v>
      </c>
      <c r="AY338" s="205" t="s">
        <v>118</v>
      </c>
    </row>
    <row r="339" spans="2:51" s="13" customFormat="1" ht="10.2">
      <c r="B339" s="196"/>
      <c r="C339" s="197"/>
      <c r="D339" s="189" t="s">
        <v>131</v>
      </c>
      <c r="E339" s="198" t="s">
        <v>28</v>
      </c>
      <c r="F339" s="199" t="s">
        <v>471</v>
      </c>
      <c r="G339" s="197"/>
      <c r="H339" s="198" t="s">
        <v>28</v>
      </c>
      <c r="I339" s="200"/>
      <c r="J339" s="197"/>
      <c r="K339" s="197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131</v>
      </c>
      <c r="AU339" s="205" t="s">
        <v>83</v>
      </c>
      <c r="AV339" s="13" t="s">
        <v>81</v>
      </c>
      <c r="AW339" s="13" t="s">
        <v>34</v>
      </c>
      <c r="AX339" s="13" t="s">
        <v>73</v>
      </c>
      <c r="AY339" s="205" t="s">
        <v>118</v>
      </c>
    </row>
    <row r="340" spans="2:51" s="13" customFormat="1" ht="10.2">
      <c r="B340" s="196"/>
      <c r="C340" s="197"/>
      <c r="D340" s="189" t="s">
        <v>131</v>
      </c>
      <c r="E340" s="198" t="s">
        <v>28</v>
      </c>
      <c r="F340" s="199" t="s">
        <v>472</v>
      </c>
      <c r="G340" s="197"/>
      <c r="H340" s="198" t="s">
        <v>28</v>
      </c>
      <c r="I340" s="200"/>
      <c r="J340" s="197"/>
      <c r="K340" s="197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131</v>
      </c>
      <c r="AU340" s="205" t="s">
        <v>83</v>
      </c>
      <c r="AV340" s="13" t="s">
        <v>81</v>
      </c>
      <c r="AW340" s="13" t="s">
        <v>34</v>
      </c>
      <c r="AX340" s="13" t="s">
        <v>73</v>
      </c>
      <c r="AY340" s="205" t="s">
        <v>118</v>
      </c>
    </row>
    <row r="341" spans="2:51" s="13" customFormat="1" ht="10.2">
      <c r="B341" s="196"/>
      <c r="C341" s="197"/>
      <c r="D341" s="189" t="s">
        <v>131</v>
      </c>
      <c r="E341" s="198" t="s">
        <v>28</v>
      </c>
      <c r="F341" s="199" t="s">
        <v>473</v>
      </c>
      <c r="G341" s="197"/>
      <c r="H341" s="198" t="s">
        <v>28</v>
      </c>
      <c r="I341" s="200"/>
      <c r="J341" s="197"/>
      <c r="K341" s="197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131</v>
      </c>
      <c r="AU341" s="205" t="s">
        <v>83</v>
      </c>
      <c r="AV341" s="13" t="s">
        <v>81</v>
      </c>
      <c r="AW341" s="13" t="s">
        <v>34</v>
      </c>
      <c r="AX341" s="13" t="s">
        <v>73</v>
      </c>
      <c r="AY341" s="205" t="s">
        <v>118</v>
      </c>
    </row>
    <row r="342" spans="2:51" s="14" customFormat="1" ht="10.2">
      <c r="B342" s="206"/>
      <c r="C342" s="207"/>
      <c r="D342" s="189" t="s">
        <v>131</v>
      </c>
      <c r="E342" s="208" t="s">
        <v>28</v>
      </c>
      <c r="F342" s="209" t="s">
        <v>81</v>
      </c>
      <c r="G342" s="207"/>
      <c r="H342" s="210">
        <v>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131</v>
      </c>
      <c r="AU342" s="216" t="s">
        <v>83</v>
      </c>
      <c r="AV342" s="14" t="s">
        <v>83</v>
      </c>
      <c r="AW342" s="14" t="s">
        <v>34</v>
      </c>
      <c r="AX342" s="14" t="s">
        <v>81</v>
      </c>
      <c r="AY342" s="216" t="s">
        <v>118</v>
      </c>
    </row>
    <row r="343" spans="2:63" s="12" customFormat="1" ht="22.8" customHeight="1">
      <c r="B343" s="160"/>
      <c r="C343" s="161"/>
      <c r="D343" s="162" t="s">
        <v>72</v>
      </c>
      <c r="E343" s="174" t="s">
        <v>191</v>
      </c>
      <c r="F343" s="174" t="s">
        <v>474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SUM(P344:P404)</f>
        <v>0</v>
      </c>
      <c r="Q343" s="168"/>
      <c r="R343" s="169">
        <f>SUM(R344:R404)</f>
        <v>0.12403869</v>
      </c>
      <c r="S343" s="168"/>
      <c r="T343" s="170">
        <f>SUM(T344:T404)</f>
        <v>95.16870270000001</v>
      </c>
      <c r="AR343" s="171" t="s">
        <v>81</v>
      </c>
      <c r="AT343" s="172" t="s">
        <v>72</v>
      </c>
      <c r="AU343" s="172" t="s">
        <v>81</v>
      </c>
      <c r="AY343" s="171" t="s">
        <v>118</v>
      </c>
      <c r="BK343" s="173">
        <f>SUM(BK344:BK404)</f>
        <v>0</v>
      </c>
    </row>
    <row r="344" spans="1:65" s="2" customFormat="1" ht="16.5" customHeight="1">
      <c r="A344" s="36"/>
      <c r="B344" s="37"/>
      <c r="C344" s="176" t="s">
        <v>475</v>
      </c>
      <c r="D344" s="176" t="s">
        <v>120</v>
      </c>
      <c r="E344" s="177" t="s">
        <v>476</v>
      </c>
      <c r="F344" s="178" t="s">
        <v>477</v>
      </c>
      <c r="G344" s="179" t="s">
        <v>141</v>
      </c>
      <c r="H344" s="180">
        <v>0.835</v>
      </c>
      <c r="I344" s="181"/>
      <c r="J344" s="182">
        <f>ROUND(I344*H344,2)</f>
        <v>0</v>
      </c>
      <c r="K344" s="178" t="s">
        <v>124</v>
      </c>
      <c r="L344" s="41"/>
      <c r="M344" s="183" t="s">
        <v>28</v>
      </c>
      <c r="N344" s="184" t="s">
        <v>46</v>
      </c>
      <c r="O344" s="67"/>
      <c r="P344" s="185">
        <f>O344*H344</f>
        <v>0</v>
      </c>
      <c r="Q344" s="185">
        <v>0.00063</v>
      </c>
      <c r="R344" s="185">
        <f>Q344*H344</f>
        <v>0.00052605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125</v>
      </c>
      <c r="AT344" s="187" t="s">
        <v>120</v>
      </c>
      <c r="AU344" s="187" t="s">
        <v>83</v>
      </c>
      <c r="AY344" s="19" t="s">
        <v>118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9" t="s">
        <v>125</v>
      </c>
      <c r="BK344" s="188">
        <f>ROUND(I344*H344,2)</f>
        <v>0</v>
      </c>
      <c r="BL344" s="19" t="s">
        <v>125</v>
      </c>
      <c r="BM344" s="187" t="s">
        <v>478</v>
      </c>
    </row>
    <row r="345" spans="1:47" s="2" customFormat="1" ht="10.2">
      <c r="A345" s="36"/>
      <c r="B345" s="37"/>
      <c r="C345" s="38"/>
      <c r="D345" s="189" t="s">
        <v>127</v>
      </c>
      <c r="E345" s="38"/>
      <c r="F345" s="190" t="s">
        <v>479</v>
      </c>
      <c r="G345" s="38"/>
      <c r="H345" s="38"/>
      <c r="I345" s="191"/>
      <c r="J345" s="38"/>
      <c r="K345" s="38"/>
      <c r="L345" s="41"/>
      <c r="M345" s="192"/>
      <c r="N345" s="193"/>
      <c r="O345" s="67"/>
      <c r="P345" s="67"/>
      <c r="Q345" s="67"/>
      <c r="R345" s="67"/>
      <c r="S345" s="67"/>
      <c r="T345" s="68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127</v>
      </c>
      <c r="AU345" s="19" t="s">
        <v>83</v>
      </c>
    </row>
    <row r="346" spans="1:47" s="2" customFormat="1" ht="10.2">
      <c r="A346" s="36"/>
      <c r="B346" s="37"/>
      <c r="C346" s="38"/>
      <c r="D346" s="194" t="s">
        <v>129</v>
      </c>
      <c r="E346" s="38"/>
      <c r="F346" s="195" t="s">
        <v>480</v>
      </c>
      <c r="G346" s="38"/>
      <c r="H346" s="38"/>
      <c r="I346" s="191"/>
      <c r="J346" s="38"/>
      <c r="K346" s="38"/>
      <c r="L346" s="41"/>
      <c r="M346" s="192"/>
      <c r="N346" s="193"/>
      <c r="O346" s="67"/>
      <c r="P346" s="67"/>
      <c r="Q346" s="67"/>
      <c r="R346" s="67"/>
      <c r="S346" s="67"/>
      <c r="T346" s="68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129</v>
      </c>
      <c r="AU346" s="19" t="s">
        <v>83</v>
      </c>
    </row>
    <row r="347" spans="2:51" s="13" customFormat="1" ht="10.2">
      <c r="B347" s="196"/>
      <c r="C347" s="197"/>
      <c r="D347" s="189" t="s">
        <v>131</v>
      </c>
      <c r="E347" s="198" t="s">
        <v>28</v>
      </c>
      <c r="F347" s="199" t="s">
        <v>481</v>
      </c>
      <c r="G347" s="197"/>
      <c r="H347" s="198" t="s">
        <v>28</v>
      </c>
      <c r="I347" s="200"/>
      <c r="J347" s="197"/>
      <c r="K347" s="197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131</v>
      </c>
      <c r="AU347" s="205" t="s">
        <v>83</v>
      </c>
      <c r="AV347" s="13" t="s">
        <v>81</v>
      </c>
      <c r="AW347" s="13" t="s">
        <v>34</v>
      </c>
      <c r="AX347" s="13" t="s">
        <v>73</v>
      </c>
      <c r="AY347" s="205" t="s">
        <v>118</v>
      </c>
    </row>
    <row r="348" spans="2:51" s="14" customFormat="1" ht="10.2">
      <c r="B348" s="206"/>
      <c r="C348" s="207"/>
      <c r="D348" s="189" t="s">
        <v>131</v>
      </c>
      <c r="E348" s="208" t="s">
        <v>28</v>
      </c>
      <c r="F348" s="209" t="s">
        <v>482</v>
      </c>
      <c r="G348" s="207"/>
      <c r="H348" s="210">
        <v>0.835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131</v>
      </c>
      <c r="AU348" s="216" t="s">
        <v>83</v>
      </c>
      <c r="AV348" s="14" t="s">
        <v>83</v>
      </c>
      <c r="AW348" s="14" t="s">
        <v>34</v>
      </c>
      <c r="AX348" s="14" t="s">
        <v>81</v>
      </c>
      <c r="AY348" s="216" t="s">
        <v>118</v>
      </c>
    </row>
    <row r="349" spans="1:65" s="2" customFormat="1" ht="16.5" customHeight="1">
      <c r="A349" s="36"/>
      <c r="B349" s="37"/>
      <c r="C349" s="176" t="s">
        <v>483</v>
      </c>
      <c r="D349" s="176" t="s">
        <v>120</v>
      </c>
      <c r="E349" s="177" t="s">
        <v>484</v>
      </c>
      <c r="F349" s="178" t="s">
        <v>485</v>
      </c>
      <c r="G349" s="179" t="s">
        <v>335</v>
      </c>
      <c r="H349" s="180">
        <v>5.72</v>
      </c>
      <c r="I349" s="181"/>
      <c r="J349" s="182">
        <f>ROUND(I349*H349,2)</f>
        <v>0</v>
      </c>
      <c r="K349" s="178" t="s">
        <v>124</v>
      </c>
      <c r="L349" s="41"/>
      <c r="M349" s="183" t="s">
        <v>28</v>
      </c>
      <c r="N349" s="184" t="s">
        <v>46</v>
      </c>
      <c r="O349" s="67"/>
      <c r="P349" s="185">
        <f>O349*H349</f>
        <v>0</v>
      </c>
      <c r="Q349" s="185">
        <v>0.00022</v>
      </c>
      <c r="R349" s="185">
        <f>Q349*H349</f>
        <v>0.0012584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125</v>
      </c>
      <c r="AT349" s="187" t="s">
        <v>120</v>
      </c>
      <c r="AU349" s="187" t="s">
        <v>83</v>
      </c>
      <c r="AY349" s="19" t="s">
        <v>118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9" t="s">
        <v>125</v>
      </c>
      <c r="BK349" s="188">
        <f>ROUND(I349*H349,2)</f>
        <v>0</v>
      </c>
      <c r="BL349" s="19" t="s">
        <v>125</v>
      </c>
      <c r="BM349" s="187" t="s">
        <v>486</v>
      </c>
    </row>
    <row r="350" spans="1:47" s="2" customFormat="1" ht="10.2">
      <c r="A350" s="36"/>
      <c r="B350" s="37"/>
      <c r="C350" s="38"/>
      <c r="D350" s="189" t="s">
        <v>127</v>
      </c>
      <c r="E350" s="38"/>
      <c r="F350" s="190" t="s">
        <v>487</v>
      </c>
      <c r="G350" s="38"/>
      <c r="H350" s="38"/>
      <c r="I350" s="191"/>
      <c r="J350" s="38"/>
      <c r="K350" s="38"/>
      <c r="L350" s="41"/>
      <c r="M350" s="192"/>
      <c r="N350" s="193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127</v>
      </c>
      <c r="AU350" s="19" t="s">
        <v>83</v>
      </c>
    </row>
    <row r="351" spans="1:47" s="2" customFormat="1" ht="10.2">
      <c r="A351" s="36"/>
      <c r="B351" s="37"/>
      <c r="C351" s="38"/>
      <c r="D351" s="194" t="s">
        <v>129</v>
      </c>
      <c r="E351" s="38"/>
      <c r="F351" s="195" t="s">
        <v>488</v>
      </c>
      <c r="G351" s="38"/>
      <c r="H351" s="38"/>
      <c r="I351" s="191"/>
      <c r="J351" s="38"/>
      <c r="K351" s="38"/>
      <c r="L351" s="41"/>
      <c r="M351" s="192"/>
      <c r="N351" s="193"/>
      <c r="O351" s="67"/>
      <c r="P351" s="67"/>
      <c r="Q351" s="67"/>
      <c r="R351" s="67"/>
      <c r="S351" s="67"/>
      <c r="T351" s="68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129</v>
      </c>
      <c r="AU351" s="19" t="s">
        <v>83</v>
      </c>
    </row>
    <row r="352" spans="2:51" s="13" customFormat="1" ht="10.2">
      <c r="B352" s="196"/>
      <c r="C352" s="197"/>
      <c r="D352" s="189" t="s">
        <v>131</v>
      </c>
      <c r="E352" s="198" t="s">
        <v>28</v>
      </c>
      <c r="F352" s="199" t="s">
        <v>481</v>
      </c>
      <c r="G352" s="197"/>
      <c r="H352" s="198" t="s">
        <v>28</v>
      </c>
      <c r="I352" s="200"/>
      <c r="J352" s="197"/>
      <c r="K352" s="197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131</v>
      </c>
      <c r="AU352" s="205" t="s">
        <v>83</v>
      </c>
      <c r="AV352" s="13" t="s">
        <v>81</v>
      </c>
      <c r="AW352" s="13" t="s">
        <v>34</v>
      </c>
      <c r="AX352" s="13" t="s">
        <v>73</v>
      </c>
      <c r="AY352" s="205" t="s">
        <v>118</v>
      </c>
    </row>
    <row r="353" spans="2:51" s="14" customFormat="1" ht="10.2">
      <c r="B353" s="206"/>
      <c r="C353" s="207"/>
      <c r="D353" s="189" t="s">
        <v>131</v>
      </c>
      <c r="E353" s="208" t="s">
        <v>28</v>
      </c>
      <c r="F353" s="209" t="s">
        <v>489</v>
      </c>
      <c r="G353" s="207"/>
      <c r="H353" s="210">
        <v>5.72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131</v>
      </c>
      <c r="AU353" s="216" t="s">
        <v>83</v>
      </c>
      <c r="AV353" s="14" t="s">
        <v>83</v>
      </c>
      <c r="AW353" s="14" t="s">
        <v>34</v>
      </c>
      <c r="AX353" s="14" t="s">
        <v>81</v>
      </c>
      <c r="AY353" s="216" t="s">
        <v>118</v>
      </c>
    </row>
    <row r="354" spans="1:65" s="2" customFormat="1" ht="16.5" customHeight="1">
      <c r="A354" s="36"/>
      <c r="B354" s="37"/>
      <c r="C354" s="176" t="s">
        <v>490</v>
      </c>
      <c r="D354" s="176" t="s">
        <v>120</v>
      </c>
      <c r="E354" s="177" t="s">
        <v>491</v>
      </c>
      <c r="F354" s="178" t="s">
        <v>492</v>
      </c>
      <c r="G354" s="179" t="s">
        <v>335</v>
      </c>
      <c r="H354" s="180">
        <v>5.72</v>
      </c>
      <c r="I354" s="181"/>
      <c r="J354" s="182">
        <f>ROUND(I354*H354,2)</f>
        <v>0</v>
      </c>
      <c r="K354" s="178" t="s">
        <v>28</v>
      </c>
      <c r="L354" s="41"/>
      <c r="M354" s="183" t="s">
        <v>28</v>
      </c>
      <c r="N354" s="184" t="s">
        <v>46</v>
      </c>
      <c r="O354" s="67"/>
      <c r="P354" s="185">
        <f>O354*H354</f>
        <v>0</v>
      </c>
      <c r="Q354" s="185">
        <v>0.000152</v>
      </c>
      <c r="R354" s="185">
        <f>Q354*H354</f>
        <v>0.00086944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125</v>
      </c>
      <c r="AT354" s="187" t="s">
        <v>120</v>
      </c>
      <c r="AU354" s="187" t="s">
        <v>83</v>
      </c>
      <c r="AY354" s="19" t="s">
        <v>118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9" t="s">
        <v>125</v>
      </c>
      <c r="BK354" s="188">
        <f>ROUND(I354*H354,2)</f>
        <v>0</v>
      </c>
      <c r="BL354" s="19" t="s">
        <v>125</v>
      </c>
      <c r="BM354" s="187" t="s">
        <v>493</v>
      </c>
    </row>
    <row r="355" spans="1:47" s="2" customFormat="1" ht="10.2">
      <c r="A355" s="36"/>
      <c r="B355" s="37"/>
      <c r="C355" s="38"/>
      <c r="D355" s="189" t="s">
        <v>127</v>
      </c>
      <c r="E355" s="38"/>
      <c r="F355" s="190" t="s">
        <v>494</v>
      </c>
      <c r="G355" s="38"/>
      <c r="H355" s="38"/>
      <c r="I355" s="191"/>
      <c r="J355" s="38"/>
      <c r="K355" s="38"/>
      <c r="L355" s="41"/>
      <c r="M355" s="192"/>
      <c r="N355" s="193"/>
      <c r="O355" s="67"/>
      <c r="P355" s="67"/>
      <c r="Q355" s="67"/>
      <c r="R355" s="67"/>
      <c r="S355" s="67"/>
      <c r="T355" s="68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127</v>
      </c>
      <c r="AU355" s="19" t="s">
        <v>83</v>
      </c>
    </row>
    <row r="356" spans="2:51" s="13" customFormat="1" ht="10.2">
      <c r="B356" s="196"/>
      <c r="C356" s="197"/>
      <c r="D356" s="189" t="s">
        <v>131</v>
      </c>
      <c r="E356" s="198" t="s">
        <v>28</v>
      </c>
      <c r="F356" s="199" t="s">
        <v>481</v>
      </c>
      <c r="G356" s="197"/>
      <c r="H356" s="198" t="s">
        <v>28</v>
      </c>
      <c r="I356" s="200"/>
      <c r="J356" s="197"/>
      <c r="K356" s="197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131</v>
      </c>
      <c r="AU356" s="205" t="s">
        <v>83</v>
      </c>
      <c r="AV356" s="13" t="s">
        <v>81</v>
      </c>
      <c r="AW356" s="13" t="s">
        <v>34</v>
      </c>
      <c r="AX356" s="13" t="s">
        <v>73</v>
      </c>
      <c r="AY356" s="205" t="s">
        <v>118</v>
      </c>
    </row>
    <row r="357" spans="2:51" s="14" customFormat="1" ht="10.2">
      <c r="B357" s="206"/>
      <c r="C357" s="207"/>
      <c r="D357" s="189" t="s">
        <v>131</v>
      </c>
      <c r="E357" s="208" t="s">
        <v>28</v>
      </c>
      <c r="F357" s="209" t="s">
        <v>489</v>
      </c>
      <c r="G357" s="207"/>
      <c r="H357" s="210">
        <v>5.72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131</v>
      </c>
      <c r="AU357" s="216" t="s">
        <v>83</v>
      </c>
      <c r="AV357" s="14" t="s">
        <v>83</v>
      </c>
      <c r="AW357" s="14" t="s">
        <v>34</v>
      </c>
      <c r="AX357" s="14" t="s">
        <v>81</v>
      </c>
      <c r="AY357" s="216" t="s">
        <v>118</v>
      </c>
    </row>
    <row r="358" spans="1:65" s="2" customFormat="1" ht="16.5" customHeight="1">
      <c r="A358" s="36"/>
      <c r="B358" s="37"/>
      <c r="C358" s="176" t="s">
        <v>495</v>
      </c>
      <c r="D358" s="176" t="s">
        <v>120</v>
      </c>
      <c r="E358" s="177" t="s">
        <v>496</v>
      </c>
      <c r="F358" s="178" t="s">
        <v>497</v>
      </c>
      <c r="G358" s="179" t="s">
        <v>123</v>
      </c>
      <c r="H358" s="180">
        <v>1</v>
      </c>
      <c r="I358" s="181"/>
      <c r="J358" s="182">
        <f>ROUND(I358*H358,2)</f>
        <v>0</v>
      </c>
      <c r="K358" s="178" t="s">
        <v>28</v>
      </c>
      <c r="L358" s="41"/>
      <c r="M358" s="183" t="s">
        <v>28</v>
      </c>
      <c r="N358" s="184" t="s">
        <v>46</v>
      </c>
      <c r="O358" s="67"/>
      <c r="P358" s="185">
        <f>O358*H358</f>
        <v>0</v>
      </c>
      <c r="Q358" s="185">
        <v>0</v>
      </c>
      <c r="R358" s="185">
        <f>Q358*H358</f>
        <v>0</v>
      </c>
      <c r="S358" s="185">
        <v>0</v>
      </c>
      <c r="T358" s="18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125</v>
      </c>
      <c r="AT358" s="187" t="s">
        <v>120</v>
      </c>
      <c r="AU358" s="187" t="s">
        <v>83</v>
      </c>
      <c r="AY358" s="19" t="s">
        <v>118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9" t="s">
        <v>125</v>
      </c>
      <c r="BK358" s="188">
        <f>ROUND(I358*H358,2)</f>
        <v>0</v>
      </c>
      <c r="BL358" s="19" t="s">
        <v>125</v>
      </c>
      <c r="BM358" s="187" t="s">
        <v>498</v>
      </c>
    </row>
    <row r="359" spans="1:47" s="2" customFormat="1" ht="10.2">
      <c r="A359" s="36"/>
      <c r="B359" s="37"/>
      <c r="C359" s="38"/>
      <c r="D359" s="189" t="s">
        <v>127</v>
      </c>
      <c r="E359" s="38"/>
      <c r="F359" s="190" t="s">
        <v>499</v>
      </c>
      <c r="G359" s="38"/>
      <c r="H359" s="38"/>
      <c r="I359" s="191"/>
      <c r="J359" s="38"/>
      <c r="K359" s="38"/>
      <c r="L359" s="41"/>
      <c r="M359" s="192"/>
      <c r="N359" s="193"/>
      <c r="O359" s="67"/>
      <c r="P359" s="67"/>
      <c r="Q359" s="67"/>
      <c r="R359" s="67"/>
      <c r="S359" s="67"/>
      <c r="T359" s="68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127</v>
      </c>
      <c r="AU359" s="19" t="s">
        <v>83</v>
      </c>
    </row>
    <row r="360" spans="2:51" s="13" customFormat="1" ht="10.2">
      <c r="B360" s="196"/>
      <c r="C360" s="197"/>
      <c r="D360" s="189" t="s">
        <v>131</v>
      </c>
      <c r="E360" s="198" t="s">
        <v>28</v>
      </c>
      <c r="F360" s="199" t="s">
        <v>500</v>
      </c>
      <c r="G360" s="197"/>
      <c r="H360" s="198" t="s">
        <v>28</v>
      </c>
      <c r="I360" s="200"/>
      <c r="J360" s="197"/>
      <c r="K360" s="197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131</v>
      </c>
      <c r="AU360" s="205" t="s">
        <v>83</v>
      </c>
      <c r="AV360" s="13" t="s">
        <v>81</v>
      </c>
      <c r="AW360" s="13" t="s">
        <v>34</v>
      </c>
      <c r="AX360" s="13" t="s">
        <v>73</v>
      </c>
      <c r="AY360" s="205" t="s">
        <v>118</v>
      </c>
    </row>
    <row r="361" spans="2:51" s="14" customFormat="1" ht="10.2">
      <c r="B361" s="206"/>
      <c r="C361" s="207"/>
      <c r="D361" s="189" t="s">
        <v>131</v>
      </c>
      <c r="E361" s="208" t="s">
        <v>28</v>
      </c>
      <c r="F361" s="209" t="s">
        <v>81</v>
      </c>
      <c r="G361" s="207"/>
      <c r="H361" s="210">
        <v>1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131</v>
      </c>
      <c r="AU361" s="216" t="s">
        <v>83</v>
      </c>
      <c r="AV361" s="14" t="s">
        <v>83</v>
      </c>
      <c r="AW361" s="14" t="s">
        <v>34</v>
      </c>
      <c r="AX361" s="14" t="s">
        <v>81</v>
      </c>
      <c r="AY361" s="216" t="s">
        <v>118</v>
      </c>
    </row>
    <row r="362" spans="1:65" s="2" customFormat="1" ht="16.5" customHeight="1">
      <c r="A362" s="36"/>
      <c r="B362" s="37"/>
      <c r="C362" s="176" t="s">
        <v>501</v>
      </c>
      <c r="D362" s="176" t="s">
        <v>120</v>
      </c>
      <c r="E362" s="177" t="s">
        <v>502</v>
      </c>
      <c r="F362" s="178" t="s">
        <v>503</v>
      </c>
      <c r="G362" s="179" t="s">
        <v>141</v>
      </c>
      <c r="H362" s="180">
        <v>97.49</v>
      </c>
      <c r="I362" s="181"/>
      <c r="J362" s="182">
        <f>ROUND(I362*H362,2)</f>
        <v>0</v>
      </c>
      <c r="K362" s="178" t="s">
        <v>124</v>
      </c>
      <c r="L362" s="41"/>
      <c r="M362" s="183" t="s">
        <v>28</v>
      </c>
      <c r="N362" s="184" t="s">
        <v>46</v>
      </c>
      <c r="O362" s="67"/>
      <c r="P362" s="185">
        <f>O362*H362</f>
        <v>0</v>
      </c>
      <c r="Q362" s="185">
        <v>0</v>
      </c>
      <c r="R362" s="185">
        <f>Q362*H362</f>
        <v>0</v>
      </c>
      <c r="S362" s="185">
        <v>0.07223</v>
      </c>
      <c r="T362" s="186">
        <f>S362*H362</f>
        <v>7.0417027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125</v>
      </c>
      <c r="AT362" s="187" t="s">
        <v>120</v>
      </c>
      <c r="AU362" s="187" t="s">
        <v>83</v>
      </c>
      <c r="AY362" s="19" t="s">
        <v>118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9" t="s">
        <v>125</v>
      </c>
      <c r="BK362" s="188">
        <f>ROUND(I362*H362,2)</f>
        <v>0</v>
      </c>
      <c r="BL362" s="19" t="s">
        <v>125</v>
      </c>
      <c r="BM362" s="187" t="s">
        <v>504</v>
      </c>
    </row>
    <row r="363" spans="1:47" s="2" customFormat="1" ht="19.2">
      <c r="A363" s="36"/>
      <c r="B363" s="37"/>
      <c r="C363" s="38"/>
      <c r="D363" s="189" t="s">
        <v>127</v>
      </c>
      <c r="E363" s="38"/>
      <c r="F363" s="190" t="s">
        <v>505</v>
      </c>
      <c r="G363" s="38"/>
      <c r="H363" s="38"/>
      <c r="I363" s="191"/>
      <c r="J363" s="38"/>
      <c r="K363" s="38"/>
      <c r="L363" s="41"/>
      <c r="M363" s="192"/>
      <c r="N363" s="193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127</v>
      </c>
      <c r="AU363" s="19" t="s">
        <v>83</v>
      </c>
    </row>
    <row r="364" spans="1:47" s="2" customFormat="1" ht="10.2">
      <c r="A364" s="36"/>
      <c r="B364" s="37"/>
      <c r="C364" s="38"/>
      <c r="D364" s="194" t="s">
        <v>129</v>
      </c>
      <c r="E364" s="38"/>
      <c r="F364" s="195" t="s">
        <v>506</v>
      </c>
      <c r="G364" s="38"/>
      <c r="H364" s="38"/>
      <c r="I364" s="191"/>
      <c r="J364" s="38"/>
      <c r="K364" s="38"/>
      <c r="L364" s="41"/>
      <c r="M364" s="192"/>
      <c r="N364" s="193"/>
      <c r="O364" s="67"/>
      <c r="P364" s="67"/>
      <c r="Q364" s="67"/>
      <c r="R364" s="67"/>
      <c r="S364" s="67"/>
      <c r="T364" s="68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129</v>
      </c>
      <c r="AU364" s="19" t="s">
        <v>83</v>
      </c>
    </row>
    <row r="365" spans="2:51" s="13" customFormat="1" ht="10.2">
      <c r="B365" s="196"/>
      <c r="C365" s="197"/>
      <c r="D365" s="189" t="s">
        <v>131</v>
      </c>
      <c r="E365" s="198" t="s">
        <v>28</v>
      </c>
      <c r="F365" s="199" t="s">
        <v>460</v>
      </c>
      <c r="G365" s="197"/>
      <c r="H365" s="198" t="s">
        <v>28</v>
      </c>
      <c r="I365" s="200"/>
      <c r="J365" s="197"/>
      <c r="K365" s="197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131</v>
      </c>
      <c r="AU365" s="205" t="s">
        <v>83</v>
      </c>
      <c r="AV365" s="13" t="s">
        <v>81</v>
      </c>
      <c r="AW365" s="13" t="s">
        <v>34</v>
      </c>
      <c r="AX365" s="13" t="s">
        <v>73</v>
      </c>
      <c r="AY365" s="205" t="s">
        <v>118</v>
      </c>
    </row>
    <row r="366" spans="2:51" s="14" customFormat="1" ht="10.2">
      <c r="B366" s="206"/>
      <c r="C366" s="207"/>
      <c r="D366" s="189" t="s">
        <v>131</v>
      </c>
      <c r="E366" s="208" t="s">
        <v>28</v>
      </c>
      <c r="F366" s="209" t="s">
        <v>461</v>
      </c>
      <c r="G366" s="207"/>
      <c r="H366" s="210">
        <v>87.68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131</v>
      </c>
      <c r="AU366" s="216" t="s">
        <v>83</v>
      </c>
      <c r="AV366" s="14" t="s">
        <v>83</v>
      </c>
      <c r="AW366" s="14" t="s">
        <v>34</v>
      </c>
      <c r="AX366" s="14" t="s">
        <v>73</v>
      </c>
      <c r="AY366" s="216" t="s">
        <v>118</v>
      </c>
    </row>
    <row r="367" spans="2:51" s="13" customFormat="1" ht="10.2">
      <c r="B367" s="196"/>
      <c r="C367" s="197"/>
      <c r="D367" s="189" t="s">
        <v>131</v>
      </c>
      <c r="E367" s="198" t="s">
        <v>28</v>
      </c>
      <c r="F367" s="199" t="s">
        <v>462</v>
      </c>
      <c r="G367" s="197"/>
      <c r="H367" s="198" t="s">
        <v>28</v>
      </c>
      <c r="I367" s="200"/>
      <c r="J367" s="197"/>
      <c r="K367" s="197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131</v>
      </c>
      <c r="AU367" s="205" t="s">
        <v>83</v>
      </c>
      <c r="AV367" s="13" t="s">
        <v>81</v>
      </c>
      <c r="AW367" s="13" t="s">
        <v>34</v>
      </c>
      <c r="AX367" s="13" t="s">
        <v>73</v>
      </c>
      <c r="AY367" s="205" t="s">
        <v>118</v>
      </c>
    </row>
    <row r="368" spans="2:51" s="14" customFormat="1" ht="10.2">
      <c r="B368" s="206"/>
      <c r="C368" s="207"/>
      <c r="D368" s="189" t="s">
        <v>131</v>
      </c>
      <c r="E368" s="208" t="s">
        <v>28</v>
      </c>
      <c r="F368" s="209" t="s">
        <v>463</v>
      </c>
      <c r="G368" s="207"/>
      <c r="H368" s="210">
        <v>9.81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131</v>
      </c>
      <c r="AU368" s="216" t="s">
        <v>83</v>
      </c>
      <c r="AV368" s="14" t="s">
        <v>83</v>
      </c>
      <c r="AW368" s="14" t="s">
        <v>34</v>
      </c>
      <c r="AX368" s="14" t="s">
        <v>73</v>
      </c>
      <c r="AY368" s="216" t="s">
        <v>118</v>
      </c>
    </row>
    <row r="369" spans="2:51" s="15" customFormat="1" ht="10.2">
      <c r="B369" s="217"/>
      <c r="C369" s="218"/>
      <c r="D369" s="189" t="s">
        <v>131</v>
      </c>
      <c r="E369" s="219" t="s">
        <v>28</v>
      </c>
      <c r="F369" s="220" t="s">
        <v>164</v>
      </c>
      <c r="G369" s="218"/>
      <c r="H369" s="221">
        <v>97.49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131</v>
      </c>
      <c r="AU369" s="227" t="s">
        <v>83</v>
      </c>
      <c r="AV369" s="15" t="s">
        <v>125</v>
      </c>
      <c r="AW369" s="15" t="s">
        <v>34</v>
      </c>
      <c r="AX369" s="15" t="s">
        <v>81</v>
      </c>
      <c r="AY369" s="227" t="s">
        <v>118</v>
      </c>
    </row>
    <row r="370" spans="1:65" s="2" customFormat="1" ht="16.5" customHeight="1">
      <c r="A370" s="36"/>
      <c r="B370" s="37"/>
      <c r="C370" s="176" t="s">
        <v>507</v>
      </c>
      <c r="D370" s="176" t="s">
        <v>120</v>
      </c>
      <c r="E370" s="177" t="s">
        <v>508</v>
      </c>
      <c r="F370" s="178" t="s">
        <v>509</v>
      </c>
      <c r="G370" s="179" t="s">
        <v>156</v>
      </c>
      <c r="H370" s="180">
        <v>17.55</v>
      </c>
      <c r="I370" s="181"/>
      <c r="J370" s="182">
        <f>ROUND(I370*H370,2)</f>
        <v>0</v>
      </c>
      <c r="K370" s="178" t="s">
        <v>124</v>
      </c>
      <c r="L370" s="41"/>
      <c r="M370" s="183" t="s">
        <v>28</v>
      </c>
      <c r="N370" s="184" t="s">
        <v>46</v>
      </c>
      <c r="O370" s="67"/>
      <c r="P370" s="185">
        <f>O370*H370</f>
        <v>0</v>
      </c>
      <c r="Q370" s="185">
        <v>0</v>
      </c>
      <c r="R370" s="185">
        <f>Q370*H370</f>
        <v>0</v>
      </c>
      <c r="S370" s="185">
        <v>2</v>
      </c>
      <c r="T370" s="186">
        <f>S370*H370</f>
        <v>35.1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7" t="s">
        <v>125</v>
      </c>
      <c r="AT370" s="187" t="s">
        <v>120</v>
      </c>
      <c r="AU370" s="187" t="s">
        <v>83</v>
      </c>
      <c r="AY370" s="19" t="s">
        <v>118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9" t="s">
        <v>125</v>
      </c>
      <c r="BK370" s="188">
        <f>ROUND(I370*H370,2)</f>
        <v>0</v>
      </c>
      <c r="BL370" s="19" t="s">
        <v>125</v>
      </c>
      <c r="BM370" s="187" t="s">
        <v>510</v>
      </c>
    </row>
    <row r="371" spans="1:47" s="2" customFormat="1" ht="10.2">
      <c r="A371" s="36"/>
      <c r="B371" s="37"/>
      <c r="C371" s="38"/>
      <c r="D371" s="189" t="s">
        <v>127</v>
      </c>
      <c r="E371" s="38"/>
      <c r="F371" s="190" t="s">
        <v>511</v>
      </c>
      <c r="G371" s="38"/>
      <c r="H371" s="38"/>
      <c r="I371" s="191"/>
      <c r="J371" s="38"/>
      <c r="K371" s="38"/>
      <c r="L371" s="41"/>
      <c r="M371" s="192"/>
      <c r="N371" s="193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127</v>
      </c>
      <c r="AU371" s="19" t="s">
        <v>83</v>
      </c>
    </row>
    <row r="372" spans="1:47" s="2" customFormat="1" ht="10.2">
      <c r="A372" s="36"/>
      <c r="B372" s="37"/>
      <c r="C372" s="38"/>
      <c r="D372" s="194" t="s">
        <v>129</v>
      </c>
      <c r="E372" s="38"/>
      <c r="F372" s="195" t="s">
        <v>512</v>
      </c>
      <c r="G372" s="38"/>
      <c r="H372" s="38"/>
      <c r="I372" s="191"/>
      <c r="J372" s="38"/>
      <c r="K372" s="38"/>
      <c r="L372" s="41"/>
      <c r="M372" s="192"/>
      <c r="N372" s="193"/>
      <c r="O372" s="67"/>
      <c r="P372" s="67"/>
      <c r="Q372" s="67"/>
      <c r="R372" s="67"/>
      <c r="S372" s="67"/>
      <c r="T372" s="68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129</v>
      </c>
      <c r="AU372" s="19" t="s">
        <v>83</v>
      </c>
    </row>
    <row r="373" spans="2:51" s="13" customFormat="1" ht="10.2">
      <c r="B373" s="196"/>
      <c r="C373" s="197"/>
      <c r="D373" s="189" t="s">
        <v>131</v>
      </c>
      <c r="E373" s="198" t="s">
        <v>28</v>
      </c>
      <c r="F373" s="199" t="s">
        <v>513</v>
      </c>
      <c r="G373" s="197"/>
      <c r="H373" s="198" t="s">
        <v>28</v>
      </c>
      <c r="I373" s="200"/>
      <c r="J373" s="197"/>
      <c r="K373" s="197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131</v>
      </c>
      <c r="AU373" s="205" t="s">
        <v>83</v>
      </c>
      <c r="AV373" s="13" t="s">
        <v>81</v>
      </c>
      <c r="AW373" s="13" t="s">
        <v>34</v>
      </c>
      <c r="AX373" s="13" t="s">
        <v>73</v>
      </c>
      <c r="AY373" s="205" t="s">
        <v>118</v>
      </c>
    </row>
    <row r="374" spans="2:51" s="14" customFormat="1" ht="10.2">
      <c r="B374" s="206"/>
      <c r="C374" s="207"/>
      <c r="D374" s="189" t="s">
        <v>131</v>
      </c>
      <c r="E374" s="208" t="s">
        <v>28</v>
      </c>
      <c r="F374" s="209" t="s">
        <v>514</v>
      </c>
      <c r="G374" s="207"/>
      <c r="H374" s="210">
        <v>17.55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131</v>
      </c>
      <c r="AU374" s="216" t="s">
        <v>83</v>
      </c>
      <c r="AV374" s="14" t="s">
        <v>83</v>
      </c>
      <c r="AW374" s="14" t="s">
        <v>34</v>
      </c>
      <c r="AX374" s="14" t="s">
        <v>81</v>
      </c>
      <c r="AY374" s="216" t="s">
        <v>118</v>
      </c>
    </row>
    <row r="375" spans="1:65" s="2" customFormat="1" ht="16.5" customHeight="1">
      <c r="A375" s="36"/>
      <c r="B375" s="37"/>
      <c r="C375" s="176" t="s">
        <v>515</v>
      </c>
      <c r="D375" s="176" t="s">
        <v>120</v>
      </c>
      <c r="E375" s="177" t="s">
        <v>516</v>
      </c>
      <c r="F375" s="178" t="s">
        <v>517</v>
      </c>
      <c r="G375" s="179" t="s">
        <v>156</v>
      </c>
      <c r="H375" s="180">
        <v>6.078</v>
      </c>
      <c r="I375" s="181"/>
      <c r="J375" s="182">
        <f>ROUND(I375*H375,2)</f>
        <v>0</v>
      </c>
      <c r="K375" s="178" t="s">
        <v>124</v>
      </c>
      <c r="L375" s="41"/>
      <c r="M375" s="183" t="s">
        <v>28</v>
      </c>
      <c r="N375" s="184" t="s">
        <v>46</v>
      </c>
      <c r="O375" s="67"/>
      <c r="P375" s="185">
        <f>O375*H375</f>
        <v>0</v>
      </c>
      <c r="Q375" s="185">
        <v>0</v>
      </c>
      <c r="R375" s="185">
        <f>Q375*H375</f>
        <v>0</v>
      </c>
      <c r="S375" s="185">
        <v>2.5</v>
      </c>
      <c r="T375" s="186">
        <f>S375*H375</f>
        <v>15.195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125</v>
      </c>
      <c r="AT375" s="187" t="s">
        <v>120</v>
      </c>
      <c r="AU375" s="187" t="s">
        <v>83</v>
      </c>
      <c r="AY375" s="19" t="s">
        <v>118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9" t="s">
        <v>125</v>
      </c>
      <c r="BK375" s="188">
        <f>ROUND(I375*H375,2)</f>
        <v>0</v>
      </c>
      <c r="BL375" s="19" t="s">
        <v>125</v>
      </c>
      <c r="BM375" s="187" t="s">
        <v>518</v>
      </c>
    </row>
    <row r="376" spans="1:47" s="2" customFormat="1" ht="10.2">
      <c r="A376" s="36"/>
      <c r="B376" s="37"/>
      <c r="C376" s="38"/>
      <c r="D376" s="189" t="s">
        <v>127</v>
      </c>
      <c r="E376" s="38"/>
      <c r="F376" s="190" t="s">
        <v>519</v>
      </c>
      <c r="G376" s="38"/>
      <c r="H376" s="38"/>
      <c r="I376" s="191"/>
      <c r="J376" s="38"/>
      <c r="K376" s="38"/>
      <c r="L376" s="41"/>
      <c r="M376" s="192"/>
      <c r="N376" s="193"/>
      <c r="O376" s="67"/>
      <c r="P376" s="67"/>
      <c r="Q376" s="67"/>
      <c r="R376" s="67"/>
      <c r="S376" s="67"/>
      <c r="T376" s="68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127</v>
      </c>
      <c r="AU376" s="19" t="s">
        <v>83</v>
      </c>
    </row>
    <row r="377" spans="1:47" s="2" customFormat="1" ht="10.2">
      <c r="A377" s="36"/>
      <c r="B377" s="37"/>
      <c r="C377" s="38"/>
      <c r="D377" s="194" t="s">
        <v>129</v>
      </c>
      <c r="E377" s="38"/>
      <c r="F377" s="195" t="s">
        <v>520</v>
      </c>
      <c r="G377" s="38"/>
      <c r="H377" s="38"/>
      <c r="I377" s="191"/>
      <c r="J377" s="38"/>
      <c r="K377" s="38"/>
      <c r="L377" s="41"/>
      <c r="M377" s="192"/>
      <c r="N377" s="193"/>
      <c r="O377" s="67"/>
      <c r="P377" s="67"/>
      <c r="Q377" s="67"/>
      <c r="R377" s="67"/>
      <c r="S377" s="67"/>
      <c r="T377" s="68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129</v>
      </c>
      <c r="AU377" s="19" t="s">
        <v>83</v>
      </c>
    </row>
    <row r="378" spans="2:51" s="13" customFormat="1" ht="10.2">
      <c r="B378" s="196"/>
      <c r="C378" s="197"/>
      <c r="D378" s="189" t="s">
        <v>131</v>
      </c>
      <c r="E378" s="198" t="s">
        <v>28</v>
      </c>
      <c r="F378" s="199" t="s">
        <v>521</v>
      </c>
      <c r="G378" s="197"/>
      <c r="H378" s="198" t="s">
        <v>28</v>
      </c>
      <c r="I378" s="200"/>
      <c r="J378" s="197"/>
      <c r="K378" s="197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131</v>
      </c>
      <c r="AU378" s="205" t="s">
        <v>83</v>
      </c>
      <c r="AV378" s="13" t="s">
        <v>81</v>
      </c>
      <c r="AW378" s="13" t="s">
        <v>34</v>
      </c>
      <c r="AX378" s="13" t="s">
        <v>73</v>
      </c>
      <c r="AY378" s="205" t="s">
        <v>118</v>
      </c>
    </row>
    <row r="379" spans="2:51" s="14" customFormat="1" ht="10.2">
      <c r="B379" s="206"/>
      <c r="C379" s="207"/>
      <c r="D379" s="189" t="s">
        <v>131</v>
      </c>
      <c r="E379" s="208" t="s">
        <v>28</v>
      </c>
      <c r="F379" s="209" t="s">
        <v>522</v>
      </c>
      <c r="G379" s="207"/>
      <c r="H379" s="210">
        <v>6.078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131</v>
      </c>
      <c r="AU379" s="216" t="s">
        <v>83</v>
      </c>
      <c r="AV379" s="14" t="s">
        <v>83</v>
      </c>
      <c r="AW379" s="14" t="s">
        <v>34</v>
      </c>
      <c r="AX379" s="14" t="s">
        <v>81</v>
      </c>
      <c r="AY379" s="216" t="s">
        <v>118</v>
      </c>
    </row>
    <row r="380" spans="1:65" s="2" customFormat="1" ht="16.5" customHeight="1">
      <c r="A380" s="36"/>
      <c r="B380" s="37"/>
      <c r="C380" s="176" t="s">
        <v>523</v>
      </c>
      <c r="D380" s="176" t="s">
        <v>120</v>
      </c>
      <c r="E380" s="177" t="s">
        <v>524</v>
      </c>
      <c r="F380" s="178" t="s">
        <v>525</v>
      </c>
      <c r="G380" s="179" t="s">
        <v>156</v>
      </c>
      <c r="H380" s="180">
        <v>14.81</v>
      </c>
      <c r="I380" s="181"/>
      <c r="J380" s="182">
        <f>ROUND(I380*H380,2)</f>
        <v>0</v>
      </c>
      <c r="K380" s="178" t="s">
        <v>124</v>
      </c>
      <c r="L380" s="41"/>
      <c r="M380" s="183" t="s">
        <v>28</v>
      </c>
      <c r="N380" s="184" t="s">
        <v>46</v>
      </c>
      <c r="O380" s="67"/>
      <c r="P380" s="185">
        <f>O380*H380</f>
        <v>0</v>
      </c>
      <c r="Q380" s="185">
        <v>0</v>
      </c>
      <c r="R380" s="185">
        <f>Q380*H380</f>
        <v>0</v>
      </c>
      <c r="S380" s="185">
        <v>2.2</v>
      </c>
      <c r="T380" s="186">
        <f>S380*H380</f>
        <v>32.582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7" t="s">
        <v>125</v>
      </c>
      <c r="AT380" s="187" t="s">
        <v>120</v>
      </c>
      <c r="AU380" s="187" t="s">
        <v>83</v>
      </c>
      <c r="AY380" s="19" t="s">
        <v>118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19" t="s">
        <v>125</v>
      </c>
      <c r="BK380" s="188">
        <f>ROUND(I380*H380,2)</f>
        <v>0</v>
      </c>
      <c r="BL380" s="19" t="s">
        <v>125</v>
      </c>
      <c r="BM380" s="187" t="s">
        <v>526</v>
      </c>
    </row>
    <row r="381" spans="1:47" s="2" customFormat="1" ht="10.2">
      <c r="A381" s="36"/>
      <c r="B381" s="37"/>
      <c r="C381" s="38"/>
      <c r="D381" s="189" t="s">
        <v>127</v>
      </c>
      <c r="E381" s="38"/>
      <c r="F381" s="190" t="s">
        <v>527</v>
      </c>
      <c r="G381" s="38"/>
      <c r="H381" s="38"/>
      <c r="I381" s="191"/>
      <c r="J381" s="38"/>
      <c r="K381" s="38"/>
      <c r="L381" s="41"/>
      <c r="M381" s="192"/>
      <c r="N381" s="193"/>
      <c r="O381" s="67"/>
      <c r="P381" s="67"/>
      <c r="Q381" s="67"/>
      <c r="R381" s="67"/>
      <c r="S381" s="67"/>
      <c r="T381" s="68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127</v>
      </c>
      <c r="AU381" s="19" t="s">
        <v>83</v>
      </c>
    </row>
    <row r="382" spans="1:47" s="2" customFormat="1" ht="10.2">
      <c r="A382" s="36"/>
      <c r="B382" s="37"/>
      <c r="C382" s="38"/>
      <c r="D382" s="194" t="s">
        <v>129</v>
      </c>
      <c r="E382" s="38"/>
      <c r="F382" s="195" t="s">
        <v>528</v>
      </c>
      <c r="G382" s="38"/>
      <c r="H382" s="38"/>
      <c r="I382" s="191"/>
      <c r="J382" s="38"/>
      <c r="K382" s="38"/>
      <c r="L382" s="41"/>
      <c r="M382" s="192"/>
      <c r="N382" s="193"/>
      <c r="O382" s="67"/>
      <c r="P382" s="67"/>
      <c r="Q382" s="67"/>
      <c r="R382" s="67"/>
      <c r="S382" s="67"/>
      <c r="T382" s="68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129</v>
      </c>
      <c r="AU382" s="19" t="s">
        <v>83</v>
      </c>
    </row>
    <row r="383" spans="2:51" s="13" customFormat="1" ht="10.2">
      <c r="B383" s="196"/>
      <c r="C383" s="197"/>
      <c r="D383" s="189" t="s">
        <v>131</v>
      </c>
      <c r="E383" s="198" t="s">
        <v>28</v>
      </c>
      <c r="F383" s="199" t="s">
        <v>529</v>
      </c>
      <c r="G383" s="197"/>
      <c r="H383" s="198" t="s">
        <v>28</v>
      </c>
      <c r="I383" s="200"/>
      <c r="J383" s="197"/>
      <c r="K383" s="197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131</v>
      </c>
      <c r="AU383" s="205" t="s">
        <v>83</v>
      </c>
      <c r="AV383" s="13" t="s">
        <v>81</v>
      </c>
      <c r="AW383" s="13" t="s">
        <v>34</v>
      </c>
      <c r="AX383" s="13" t="s">
        <v>73</v>
      </c>
      <c r="AY383" s="205" t="s">
        <v>118</v>
      </c>
    </row>
    <row r="384" spans="2:51" s="14" customFormat="1" ht="10.2">
      <c r="B384" s="206"/>
      <c r="C384" s="207"/>
      <c r="D384" s="189" t="s">
        <v>131</v>
      </c>
      <c r="E384" s="208" t="s">
        <v>28</v>
      </c>
      <c r="F384" s="209" t="s">
        <v>530</v>
      </c>
      <c r="G384" s="207"/>
      <c r="H384" s="210">
        <v>11.74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131</v>
      </c>
      <c r="AU384" s="216" t="s">
        <v>83</v>
      </c>
      <c r="AV384" s="14" t="s">
        <v>83</v>
      </c>
      <c r="AW384" s="14" t="s">
        <v>34</v>
      </c>
      <c r="AX384" s="14" t="s">
        <v>73</v>
      </c>
      <c r="AY384" s="216" t="s">
        <v>118</v>
      </c>
    </row>
    <row r="385" spans="2:51" s="13" customFormat="1" ht="10.2">
      <c r="B385" s="196"/>
      <c r="C385" s="197"/>
      <c r="D385" s="189" t="s">
        <v>131</v>
      </c>
      <c r="E385" s="198" t="s">
        <v>28</v>
      </c>
      <c r="F385" s="199" t="s">
        <v>531</v>
      </c>
      <c r="G385" s="197"/>
      <c r="H385" s="198" t="s">
        <v>28</v>
      </c>
      <c r="I385" s="200"/>
      <c r="J385" s="197"/>
      <c r="K385" s="197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131</v>
      </c>
      <c r="AU385" s="205" t="s">
        <v>83</v>
      </c>
      <c r="AV385" s="13" t="s">
        <v>81</v>
      </c>
      <c r="AW385" s="13" t="s">
        <v>34</v>
      </c>
      <c r="AX385" s="13" t="s">
        <v>73</v>
      </c>
      <c r="AY385" s="205" t="s">
        <v>118</v>
      </c>
    </row>
    <row r="386" spans="2:51" s="14" customFormat="1" ht="10.2">
      <c r="B386" s="206"/>
      <c r="C386" s="207"/>
      <c r="D386" s="189" t="s">
        <v>131</v>
      </c>
      <c r="E386" s="208" t="s">
        <v>28</v>
      </c>
      <c r="F386" s="209" t="s">
        <v>386</v>
      </c>
      <c r="G386" s="207"/>
      <c r="H386" s="210">
        <v>3.07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131</v>
      </c>
      <c r="AU386" s="216" t="s">
        <v>83</v>
      </c>
      <c r="AV386" s="14" t="s">
        <v>83</v>
      </c>
      <c r="AW386" s="14" t="s">
        <v>34</v>
      </c>
      <c r="AX386" s="14" t="s">
        <v>73</v>
      </c>
      <c r="AY386" s="216" t="s">
        <v>118</v>
      </c>
    </row>
    <row r="387" spans="2:51" s="15" customFormat="1" ht="10.2">
      <c r="B387" s="217"/>
      <c r="C387" s="218"/>
      <c r="D387" s="189" t="s">
        <v>131</v>
      </c>
      <c r="E387" s="219" t="s">
        <v>28</v>
      </c>
      <c r="F387" s="220" t="s">
        <v>164</v>
      </c>
      <c r="G387" s="218"/>
      <c r="H387" s="221">
        <v>14.81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131</v>
      </c>
      <c r="AU387" s="227" t="s">
        <v>83</v>
      </c>
      <c r="AV387" s="15" t="s">
        <v>125</v>
      </c>
      <c r="AW387" s="15" t="s">
        <v>34</v>
      </c>
      <c r="AX387" s="15" t="s">
        <v>81</v>
      </c>
      <c r="AY387" s="227" t="s">
        <v>118</v>
      </c>
    </row>
    <row r="388" spans="1:65" s="2" customFormat="1" ht="16.5" customHeight="1">
      <c r="A388" s="36"/>
      <c r="B388" s="37"/>
      <c r="C388" s="176" t="s">
        <v>532</v>
      </c>
      <c r="D388" s="176" t="s">
        <v>120</v>
      </c>
      <c r="E388" s="177" t="s">
        <v>533</v>
      </c>
      <c r="F388" s="178" t="s">
        <v>534</v>
      </c>
      <c r="G388" s="179" t="s">
        <v>141</v>
      </c>
      <c r="H388" s="180">
        <v>21</v>
      </c>
      <c r="I388" s="181"/>
      <c r="J388" s="182">
        <f>ROUND(I388*H388,2)</f>
        <v>0</v>
      </c>
      <c r="K388" s="178" t="s">
        <v>28</v>
      </c>
      <c r="L388" s="41"/>
      <c r="M388" s="183" t="s">
        <v>28</v>
      </c>
      <c r="N388" s="184" t="s">
        <v>46</v>
      </c>
      <c r="O388" s="67"/>
      <c r="P388" s="185">
        <f>O388*H388</f>
        <v>0</v>
      </c>
      <c r="Q388" s="185">
        <v>0</v>
      </c>
      <c r="R388" s="185">
        <f>Q388*H388</f>
        <v>0</v>
      </c>
      <c r="S388" s="185">
        <v>0.25</v>
      </c>
      <c r="T388" s="186">
        <f>S388*H388</f>
        <v>5.25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7" t="s">
        <v>125</v>
      </c>
      <c r="AT388" s="187" t="s">
        <v>120</v>
      </c>
      <c r="AU388" s="187" t="s">
        <v>83</v>
      </c>
      <c r="AY388" s="19" t="s">
        <v>118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9" t="s">
        <v>125</v>
      </c>
      <c r="BK388" s="188">
        <f>ROUND(I388*H388,2)</f>
        <v>0</v>
      </c>
      <c r="BL388" s="19" t="s">
        <v>125</v>
      </c>
      <c r="BM388" s="187" t="s">
        <v>535</v>
      </c>
    </row>
    <row r="389" spans="1:47" s="2" customFormat="1" ht="10.2">
      <c r="A389" s="36"/>
      <c r="B389" s="37"/>
      <c r="C389" s="38"/>
      <c r="D389" s="189" t="s">
        <v>127</v>
      </c>
      <c r="E389" s="38"/>
      <c r="F389" s="190" t="s">
        <v>536</v>
      </c>
      <c r="G389" s="38"/>
      <c r="H389" s="38"/>
      <c r="I389" s="191"/>
      <c r="J389" s="38"/>
      <c r="K389" s="38"/>
      <c r="L389" s="41"/>
      <c r="M389" s="192"/>
      <c r="N389" s="193"/>
      <c r="O389" s="67"/>
      <c r="P389" s="67"/>
      <c r="Q389" s="67"/>
      <c r="R389" s="67"/>
      <c r="S389" s="67"/>
      <c r="T389" s="68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127</v>
      </c>
      <c r="AU389" s="19" t="s">
        <v>83</v>
      </c>
    </row>
    <row r="390" spans="2:51" s="13" customFormat="1" ht="10.2">
      <c r="B390" s="196"/>
      <c r="C390" s="197"/>
      <c r="D390" s="189" t="s">
        <v>131</v>
      </c>
      <c r="E390" s="198" t="s">
        <v>28</v>
      </c>
      <c r="F390" s="199" t="s">
        <v>537</v>
      </c>
      <c r="G390" s="197"/>
      <c r="H390" s="198" t="s">
        <v>28</v>
      </c>
      <c r="I390" s="200"/>
      <c r="J390" s="197"/>
      <c r="K390" s="197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131</v>
      </c>
      <c r="AU390" s="205" t="s">
        <v>83</v>
      </c>
      <c r="AV390" s="13" t="s">
        <v>81</v>
      </c>
      <c r="AW390" s="13" t="s">
        <v>34</v>
      </c>
      <c r="AX390" s="13" t="s">
        <v>73</v>
      </c>
      <c r="AY390" s="205" t="s">
        <v>118</v>
      </c>
    </row>
    <row r="391" spans="2:51" s="14" customFormat="1" ht="10.2">
      <c r="B391" s="206"/>
      <c r="C391" s="207"/>
      <c r="D391" s="189" t="s">
        <v>131</v>
      </c>
      <c r="E391" s="208" t="s">
        <v>28</v>
      </c>
      <c r="F391" s="209" t="s">
        <v>538</v>
      </c>
      <c r="G391" s="207"/>
      <c r="H391" s="210">
        <v>21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131</v>
      </c>
      <c r="AU391" s="216" t="s">
        <v>83</v>
      </c>
      <c r="AV391" s="14" t="s">
        <v>83</v>
      </c>
      <c r="AW391" s="14" t="s">
        <v>34</v>
      </c>
      <c r="AX391" s="14" t="s">
        <v>81</v>
      </c>
      <c r="AY391" s="216" t="s">
        <v>118</v>
      </c>
    </row>
    <row r="392" spans="1:65" s="2" customFormat="1" ht="16.5" customHeight="1">
      <c r="A392" s="36"/>
      <c r="B392" s="37"/>
      <c r="C392" s="176" t="s">
        <v>539</v>
      </c>
      <c r="D392" s="176" t="s">
        <v>120</v>
      </c>
      <c r="E392" s="177" t="s">
        <v>540</v>
      </c>
      <c r="F392" s="178" t="s">
        <v>541</v>
      </c>
      <c r="G392" s="179" t="s">
        <v>335</v>
      </c>
      <c r="H392" s="180">
        <v>78.48</v>
      </c>
      <c r="I392" s="181"/>
      <c r="J392" s="182">
        <f>ROUND(I392*H392,2)</f>
        <v>0</v>
      </c>
      <c r="K392" s="178" t="s">
        <v>28</v>
      </c>
      <c r="L392" s="41"/>
      <c r="M392" s="183" t="s">
        <v>28</v>
      </c>
      <c r="N392" s="184" t="s">
        <v>46</v>
      </c>
      <c r="O392" s="67"/>
      <c r="P392" s="185">
        <f>O392*H392</f>
        <v>0</v>
      </c>
      <c r="Q392" s="185">
        <v>1E-05</v>
      </c>
      <c r="R392" s="185">
        <f>Q392*H392</f>
        <v>0.0007848000000000001</v>
      </c>
      <c r="S392" s="185">
        <v>0</v>
      </c>
      <c r="T392" s="186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7" t="s">
        <v>125</v>
      </c>
      <c r="AT392" s="187" t="s">
        <v>120</v>
      </c>
      <c r="AU392" s="187" t="s">
        <v>83</v>
      </c>
      <c r="AY392" s="19" t="s">
        <v>118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9" t="s">
        <v>125</v>
      </c>
      <c r="BK392" s="188">
        <f>ROUND(I392*H392,2)</f>
        <v>0</v>
      </c>
      <c r="BL392" s="19" t="s">
        <v>125</v>
      </c>
      <c r="BM392" s="187" t="s">
        <v>542</v>
      </c>
    </row>
    <row r="393" spans="1:47" s="2" customFormat="1" ht="10.2">
      <c r="A393" s="36"/>
      <c r="B393" s="37"/>
      <c r="C393" s="38"/>
      <c r="D393" s="189" t="s">
        <v>127</v>
      </c>
      <c r="E393" s="38"/>
      <c r="F393" s="190" t="s">
        <v>543</v>
      </c>
      <c r="G393" s="38"/>
      <c r="H393" s="38"/>
      <c r="I393" s="191"/>
      <c r="J393" s="38"/>
      <c r="K393" s="38"/>
      <c r="L393" s="41"/>
      <c r="M393" s="192"/>
      <c r="N393" s="193"/>
      <c r="O393" s="67"/>
      <c r="P393" s="67"/>
      <c r="Q393" s="67"/>
      <c r="R393" s="67"/>
      <c r="S393" s="67"/>
      <c r="T393" s="68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127</v>
      </c>
      <c r="AU393" s="19" t="s">
        <v>83</v>
      </c>
    </row>
    <row r="394" spans="2:51" s="13" customFormat="1" ht="10.2">
      <c r="B394" s="196"/>
      <c r="C394" s="197"/>
      <c r="D394" s="189" t="s">
        <v>131</v>
      </c>
      <c r="E394" s="198" t="s">
        <v>28</v>
      </c>
      <c r="F394" s="199" t="s">
        <v>544</v>
      </c>
      <c r="G394" s="197"/>
      <c r="H394" s="198" t="s">
        <v>28</v>
      </c>
      <c r="I394" s="200"/>
      <c r="J394" s="197"/>
      <c r="K394" s="197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131</v>
      </c>
      <c r="AU394" s="205" t="s">
        <v>83</v>
      </c>
      <c r="AV394" s="13" t="s">
        <v>81</v>
      </c>
      <c r="AW394" s="13" t="s">
        <v>34</v>
      </c>
      <c r="AX394" s="13" t="s">
        <v>73</v>
      </c>
      <c r="AY394" s="205" t="s">
        <v>118</v>
      </c>
    </row>
    <row r="395" spans="2:51" s="14" customFormat="1" ht="10.2">
      <c r="B395" s="206"/>
      <c r="C395" s="207"/>
      <c r="D395" s="189" t="s">
        <v>131</v>
      </c>
      <c r="E395" s="208" t="s">
        <v>28</v>
      </c>
      <c r="F395" s="209" t="s">
        <v>545</v>
      </c>
      <c r="G395" s="207"/>
      <c r="H395" s="210">
        <v>78.48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131</v>
      </c>
      <c r="AU395" s="216" t="s">
        <v>83</v>
      </c>
      <c r="AV395" s="14" t="s">
        <v>83</v>
      </c>
      <c r="AW395" s="14" t="s">
        <v>34</v>
      </c>
      <c r="AX395" s="14" t="s">
        <v>81</v>
      </c>
      <c r="AY395" s="216" t="s">
        <v>118</v>
      </c>
    </row>
    <row r="396" spans="1:65" s="2" customFormat="1" ht="16.5" customHeight="1">
      <c r="A396" s="36"/>
      <c r="B396" s="37"/>
      <c r="C396" s="176" t="s">
        <v>546</v>
      </c>
      <c r="D396" s="176" t="s">
        <v>120</v>
      </c>
      <c r="E396" s="177" t="s">
        <v>547</v>
      </c>
      <c r="F396" s="178" t="s">
        <v>548</v>
      </c>
      <c r="G396" s="179" t="s">
        <v>141</v>
      </c>
      <c r="H396" s="180">
        <v>30</v>
      </c>
      <c r="I396" s="181"/>
      <c r="J396" s="182">
        <f>ROUND(I396*H396,2)</f>
        <v>0</v>
      </c>
      <c r="K396" s="178" t="s">
        <v>124</v>
      </c>
      <c r="L396" s="41"/>
      <c r="M396" s="183" t="s">
        <v>28</v>
      </c>
      <c r="N396" s="184" t="s">
        <v>46</v>
      </c>
      <c r="O396" s="67"/>
      <c r="P396" s="185">
        <f>O396*H396</f>
        <v>0</v>
      </c>
      <c r="Q396" s="185">
        <v>0</v>
      </c>
      <c r="R396" s="185">
        <f>Q396*H396</f>
        <v>0</v>
      </c>
      <c r="S396" s="185">
        <v>0</v>
      </c>
      <c r="T396" s="18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7" t="s">
        <v>125</v>
      </c>
      <c r="AT396" s="187" t="s">
        <v>120</v>
      </c>
      <c r="AU396" s="187" t="s">
        <v>83</v>
      </c>
      <c r="AY396" s="19" t="s">
        <v>118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9" t="s">
        <v>125</v>
      </c>
      <c r="BK396" s="188">
        <f>ROUND(I396*H396,2)</f>
        <v>0</v>
      </c>
      <c r="BL396" s="19" t="s">
        <v>125</v>
      </c>
      <c r="BM396" s="187" t="s">
        <v>549</v>
      </c>
    </row>
    <row r="397" spans="1:47" s="2" customFormat="1" ht="10.2">
      <c r="A397" s="36"/>
      <c r="B397" s="37"/>
      <c r="C397" s="38"/>
      <c r="D397" s="189" t="s">
        <v>127</v>
      </c>
      <c r="E397" s="38"/>
      <c r="F397" s="190" t="s">
        <v>548</v>
      </c>
      <c r="G397" s="38"/>
      <c r="H397" s="38"/>
      <c r="I397" s="191"/>
      <c r="J397" s="38"/>
      <c r="K397" s="38"/>
      <c r="L397" s="41"/>
      <c r="M397" s="192"/>
      <c r="N397" s="193"/>
      <c r="O397" s="67"/>
      <c r="P397" s="67"/>
      <c r="Q397" s="67"/>
      <c r="R397" s="67"/>
      <c r="S397" s="67"/>
      <c r="T397" s="68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127</v>
      </c>
      <c r="AU397" s="19" t="s">
        <v>83</v>
      </c>
    </row>
    <row r="398" spans="1:47" s="2" customFormat="1" ht="10.2">
      <c r="A398" s="36"/>
      <c r="B398" s="37"/>
      <c r="C398" s="38"/>
      <c r="D398" s="194" t="s">
        <v>129</v>
      </c>
      <c r="E398" s="38"/>
      <c r="F398" s="195" t="s">
        <v>550</v>
      </c>
      <c r="G398" s="38"/>
      <c r="H398" s="38"/>
      <c r="I398" s="191"/>
      <c r="J398" s="38"/>
      <c r="K398" s="38"/>
      <c r="L398" s="41"/>
      <c r="M398" s="192"/>
      <c r="N398" s="193"/>
      <c r="O398" s="67"/>
      <c r="P398" s="67"/>
      <c r="Q398" s="67"/>
      <c r="R398" s="67"/>
      <c r="S398" s="67"/>
      <c r="T398" s="68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129</v>
      </c>
      <c r="AU398" s="19" t="s">
        <v>83</v>
      </c>
    </row>
    <row r="399" spans="2:51" s="13" customFormat="1" ht="10.2">
      <c r="B399" s="196"/>
      <c r="C399" s="197"/>
      <c r="D399" s="189" t="s">
        <v>131</v>
      </c>
      <c r="E399" s="198" t="s">
        <v>28</v>
      </c>
      <c r="F399" s="199" t="s">
        <v>551</v>
      </c>
      <c r="G399" s="197"/>
      <c r="H399" s="198" t="s">
        <v>28</v>
      </c>
      <c r="I399" s="200"/>
      <c r="J399" s="197"/>
      <c r="K399" s="197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131</v>
      </c>
      <c r="AU399" s="205" t="s">
        <v>83</v>
      </c>
      <c r="AV399" s="13" t="s">
        <v>81</v>
      </c>
      <c r="AW399" s="13" t="s">
        <v>34</v>
      </c>
      <c r="AX399" s="13" t="s">
        <v>73</v>
      </c>
      <c r="AY399" s="205" t="s">
        <v>118</v>
      </c>
    </row>
    <row r="400" spans="2:51" s="14" customFormat="1" ht="10.2">
      <c r="B400" s="206"/>
      <c r="C400" s="207"/>
      <c r="D400" s="189" t="s">
        <v>131</v>
      </c>
      <c r="E400" s="208" t="s">
        <v>28</v>
      </c>
      <c r="F400" s="209" t="s">
        <v>446</v>
      </c>
      <c r="G400" s="207"/>
      <c r="H400" s="210">
        <v>30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131</v>
      </c>
      <c r="AU400" s="216" t="s">
        <v>83</v>
      </c>
      <c r="AV400" s="14" t="s">
        <v>83</v>
      </c>
      <c r="AW400" s="14" t="s">
        <v>34</v>
      </c>
      <c r="AX400" s="14" t="s">
        <v>81</v>
      </c>
      <c r="AY400" s="216" t="s">
        <v>118</v>
      </c>
    </row>
    <row r="401" spans="1:65" s="2" customFormat="1" ht="16.5" customHeight="1">
      <c r="A401" s="36"/>
      <c r="B401" s="37"/>
      <c r="C401" s="176" t="s">
        <v>552</v>
      </c>
      <c r="D401" s="176" t="s">
        <v>120</v>
      </c>
      <c r="E401" s="177" t="s">
        <v>553</v>
      </c>
      <c r="F401" s="178" t="s">
        <v>554</v>
      </c>
      <c r="G401" s="179" t="s">
        <v>123</v>
      </c>
      <c r="H401" s="180">
        <v>36</v>
      </c>
      <c r="I401" s="181"/>
      <c r="J401" s="182">
        <f>ROUND(I401*H401,2)</f>
        <v>0</v>
      </c>
      <c r="K401" s="178" t="s">
        <v>28</v>
      </c>
      <c r="L401" s="41"/>
      <c r="M401" s="183" t="s">
        <v>28</v>
      </c>
      <c r="N401" s="184" t="s">
        <v>46</v>
      </c>
      <c r="O401" s="67"/>
      <c r="P401" s="185">
        <f>O401*H401</f>
        <v>0</v>
      </c>
      <c r="Q401" s="185">
        <v>0.00335</v>
      </c>
      <c r="R401" s="185">
        <f>Q401*H401</f>
        <v>0.1206</v>
      </c>
      <c r="S401" s="185">
        <v>0</v>
      </c>
      <c r="T401" s="18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7" t="s">
        <v>125</v>
      </c>
      <c r="AT401" s="187" t="s">
        <v>120</v>
      </c>
      <c r="AU401" s="187" t="s">
        <v>83</v>
      </c>
      <c r="AY401" s="19" t="s">
        <v>118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9" t="s">
        <v>125</v>
      </c>
      <c r="BK401" s="188">
        <f>ROUND(I401*H401,2)</f>
        <v>0</v>
      </c>
      <c r="BL401" s="19" t="s">
        <v>125</v>
      </c>
      <c r="BM401" s="187" t="s">
        <v>555</v>
      </c>
    </row>
    <row r="402" spans="1:47" s="2" customFormat="1" ht="10.2">
      <c r="A402" s="36"/>
      <c r="B402" s="37"/>
      <c r="C402" s="38"/>
      <c r="D402" s="189" t="s">
        <v>127</v>
      </c>
      <c r="E402" s="38"/>
      <c r="F402" s="190" t="s">
        <v>556</v>
      </c>
      <c r="G402" s="38"/>
      <c r="H402" s="38"/>
      <c r="I402" s="191"/>
      <c r="J402" s="38"/>
      <c r="K402" s="38"/>
      <c r="L402" s="41"/>
      <c r="M402" s="192"/>
      <c r="N402" s="193"/>
      <c r="O402" s="67"/>
      <c r="P402" s="67"/>
      <c r="Q402" s="67"/>
      <c r="R402" s="67"/>
      <c r="S402" s="67"/>
      <c r="T402" s="68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127</v>
      </c>
      <c r="AU402" s="19" t="s">
        <v>83</v>
      </c>
    </row>
    <row r="403" spans="2:51" s="13" customFormat="1" ht="10.2">
      <c r="B403" s="196"/>
      <c r="C403" s="197"/>
      <c r="D403" s="189" t="s">
        <v>131</v>
      </c>
      <c r="E403" s="198" t="s">
        <v>28</v>
      </c>
      <c r="F403" s="199" t="s">
        <v>557</v>
      </c>
      <c r="G403" s="197"/>
      <c r="H403" s="198" t="s">
        <v>28</v>
      </c>
      <c r="I403" s="200"/>
      <c r="J403" s="197"/>
      <c r="K403" s="197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131</v>
      </c>
      <c r="AU403" s="205" t="s">
        <v>83</v>
      </c>
      <c r="AV403" s="13" t="s">
        <v>81</v>
      </c>
      <c r="AW403" s="13" t="s">
        <v>34</v>
      </c>
      <c r="AX403" s="13" t="s">
        <v>73</v>
      </c>
      <c r="AY403" s="205" t="s">
        <v>118</v>
      </c>
    </row>
    <row r="404" spans="2:51" s="14" customFormat="1" ht="10.2">
      <c r="B404" s="206"/>
      <c r="C404" s="207"/>
      <c r="D404" s="189" t="s">
        <v>131</v>
      </c>
      <c r="E404" s="208" t="s">
        <v>28</v>
      </c>
      <c r="F404" s="209" t="s">
        <v>422</v>
      </c>
      <c r="G404" s="207"/>
      <c r="H404" s="210">
        <v>36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131</v>
      </c>
      <c r="AU404" s="216" t="s">
        <v>83</v>
      </c>
      <c r="AV404" s="14" t="s">
        <v>83</v>
      </c>
      <c r="AW404" s="14" t="s">
        <v>34</v>
      </c>
      <c r="AX404" s="14" t="s">
        <v>81</v>
      </c>
      <c r="AY404" s="216" t="s">
        <v>118</v>
      </c>
    </row>
    <row r="405" spans="2:63" s="12" customFormat="1" ht="22.8" customHeight="1">
      <c r="B405" s="160"/>
      <c r="C405" s="161"/>
      <c r="D405" s="162" t="s">
        <v>72</v>
      </c>
      <c r="E405" s="174" t="s">
        <v>558</v>
      </c>
      <c r="F405" s="174" t="s">
        <v>559</v>
      </c>
      <c r="G405" s="161"/>
      <c r="H405" s="161"/>
      <c r="I405" s="164"/>
      <c r="J405" s="175">
        <f>BK405</f>
        <v>0</v>
      </c>
      <c r="K405" s="161"/>
      <c r="L405" s="166"/>
      <c r="M405" s="167"/>
      <c r="N405" s="168"/>
      <c r="O405" s="168"/>
      <c r="P405" s="169">
        <f>SUM(P406:P429)</f>
        <v>0</v>
      </c>
      <c r="Q405" s="168"/>
      <c r="R405" s="169">
        <f>SUM(R406:R429)</f>
        <v>0</v>
      </c>
      <c r="S405" s="168"/>
      <c r="T405" s="170">
        <f>SUM(T406:T429)</f>
        <v>0</v>
      </c>
      <c r="AR405" s="171" t="s">
        <v>81</v>
      </c>
      <c r="AT405" s="172" t="s">
        <v>72</v>
      </c>
      <c r="AU405" s="172" t="s">
        <v>81</v>
      </c>
      <c r="AY405" s="171" t="s">
        <v>118</v>
      </c>
      <c r="BK405" s="173">
        <f>SUM(BK406:BK429)</f>
        <v>0</v>
      </c>
    </row>
    <row r="406" spans="1:65" s="2" customFormat="1" ht="16.5" customHeight="1">
      <c r="A406" s="36"/>
      <c r="B406" s="37"/>
      <c r="C406" s="176" t="s">
        <v>560</v>
      </c>
      <c r="D406" s="176" t="s">
        <v>120</v>
      </c>
      <c r="E406" s="177" t="s">
        <v>561</v>
      </c>
      <c r="F406" s="178" t="s">
        <v>562</v>
      </c>
      <c r="G406" s="179" t="s">
        <v>280</v>
      </c>
      <c r="H406" s="180">
        <v>73.292</v>
      </c>
      <c r="I406" s="181"/>
      <c r="J406" s="182">
        <f>ROUND(I406*H406,2)</f>
        <v>0</v>
      </c>
      <c r="K406" s="178" t="s">
        <v>28</v>
      </c>
      <c r="L406" s="41"/>
      <c r="M406" s="183" t="s">
        <v>28</v>
      </c>
      <c r="N406" s="184" t="s">
        <v>46</v>
      </c>
      <c r="O406" s="67"/>
      <c r="P406" s="185">
        <f>O406*H406</f>
        <v>0</v>
      </c>
      <c r="Q406" s="185">
        <v>0</v>
      </c>
      <c r="R406" s="185">
        <f>Q406*H406</f>
        <v>0</v>
      </c>
      <c r="S406" s="185">
        <v>0</v>
      </c>
      <c r="T406" s="186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7" t="s">
        <v>125</v>
      </c>
      <c r="AT406" s="187" t="s">
        <v>120</v>
      </c>
      <c r="AU406" s="187" t="s">
        <v>83</v>
      </c>
      <c r="AY406" s="19" t="s">
        <v>118</v>
      </c>
      <c r="BE406" s="188">
        <f>IF(N406="základní",J406,0)</f>
        <v>0</v>
      </c>
      <c r="BF406" s="188">
        <f>IF(N406="snížená",J406,0)</f>
        <v>0</v>
      </c>
      <c r="BG406" s="188">
        <f>IF(N406="zákl. přenesená",J406,0)</f>
        <v>0</v>
      </c>
      <c r="BH406" s="188">
        <f>IF(N406="sníž. přenesená",J406,0)</f>
        <v>0</v>
      </c>
      <c r="BI406" s="188">
        <f>IF(N406="nulová",J406,0)</f>
        <v>0</v>
      </c>
      <c r="BJ406" s="19" t="s">
        <v>125</v>
      </c>
      <c r="BK406" s="188">
        <f>ROUND(I406*H406,2)</f>
        <v>0</v>
      </c>
      <c r="BL406" s="19" t="s">
        <v>125</v>
      </c>
      <c r="BM406" s="187" t="s">
        <v>563</v>
      </c>
    </row>
    <row r="407" spans="1:47" s="2" customFormat="1" ht="19.2">
      <c r="A407" s="36"/>
      <c r="B407" s="37"/>
      <c r="C407" s="38"/>
      <c r="D407" s="189" t="s">
        <v>127</v>
      </c>
      <c r="E407" s="38"/>
      <c r="F407" s="190" t="s">
        <v>564</v>
      </c>
      <c r="G407" s="38"/>
      <c r="H407" s="38"/>
      <c r="I407" s="191"/>
      <c r="J407" s="38"/>
      <c r="K407" s="38"/>
      <c r="L407" s="41"/>
      <c r="M407" s="192"/>
      <c r="N407" s="193"/>
      <c r="O407" s="67"/>
      <c r="P407" s="67"/>
      <c r="Q407" s="67"/>
      <c r="R407" s="67"/>
      <c r="S407" s="67"/>
      <c r="T407" s="68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127</v>
      </c>
      <c r="AU407" s="19" t="s">
        <v>83</v>
      </c>
    </row>
    <row r="408" spans="2:51" s="13" customFormat="1" ht="10.2">
      <c r="B408" s="196"/>
      <c r="C408" s="197"/>
      <c r="D408" s="189" t="s">
        <v>131</v>
      </c>
      <c r="E408" s="198" t="s">
        <v>28</v>
      </c>
      <c r="F408" s="199" t="s">
        <v>565</v>
      </c>
      <c r="G408" s="197"/>
      <c r="H408" s="198" t="s">
        <v>28</v>
      </c>
      <c r="I408" s="200"/>
      <c r="J408" s="197"/>
      <c r="K408" s="197"/>
      <c r="L408" s="201"/>
      <c r="M408" s="202"/>
      <c r="N408" s="203"/>
      <c r="O408" s="203"/>
      <c r="P408" s="203"/>
      <c r="Q408" s="203"/>
      <c r="R408" s="203"/>
      <c r="S408" s="203"/>
      <c r="T408" s="204"/>
      <c r="AT408" s="205" t="s">
        <v>131</v>
      </c>
      <c r="AU408" s="205" t="s">
        <v>83</v>
      </c>
      <c r="AV408" s="13" t="s">
        <v>81</v>
      </c>
      <c r="AW408" s="13" t="s">
        <v>34</v>
      </c>
      <c r="AX408" s="13" t="s">
        <v>73</v>
      </c>
      <c r="AY408" s="205" t="s">
        <v>118</v>
      </c>
    </row>
    <row r="409" spans="2:51" s="13" customFormat="1" ht="10.2">
      <c r="B409" s="196"/>
      <c r="C409" s="197"/>
      <c r="D409" s="189" t="s">
        <v>131</v>
      </c>
      <c r="E409" s="198" t="s">
        <v>28</v>
      </c>
      <c r="F409" s="199" t="s">
        <v>566</v>
      </c>
      <c r="G409" s="197"/>
      <c r="H409" s="198" t="s">
        <v>28</v>
      </c>
      <c r="I409" s="200"/>
      <c r="J409" s="197"/>
      <c r="K409" s="197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131</v>
      </c>
      <c r="AU409" s="205" t="s">
        <v>83</v>
      </c>
      <c r="AV409" s="13" t="s">
        <v>81</v>
      </c>
      <c r="AW409" s="13" t="s">
        <v>34</v>
      </c>
      <c r="AX409" s="13" t="s">
        <v>73</v>
      </c>
      <c r="AY409" s="205" t="s">
        <v>118</v>
      </c>
    </row>
    <row r="410" spans="2:51" s="14" customFormat="1" ht="10.2">
      <c r="B410" s="206"/>
      <c r="C410" s="207"/>
      <c r="D410" s="189" t="s">
        <v>131</v>
      </c>
      <c r="E410" s="208" t="s">
        <v>28</v>
      </c>
      <c r="F410" s="209" t="s">
        <v>567</v>
      </c>
      <c r="G410" s="207"/>
      <c r="H410" s="210">
        <v>38.61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131</v>
      </c>
      <c r="AU410" s="216" t="s">
        <v>83</v>
      </c>
      <c r="AV410" s="14" t="s">
        <v>83</v>
      </c>
      <c r="AW410" s="14" t="s">
        <v>34</v>
      </c>
      <c r="AX410" s="14" t="s">
        <v>73</v>
      </c>
      <c r="AY410" s="216" t="s">
        <v>118</v>
      </c>
    </row>
    <row r="411" spans="2:51" s="13" customFormat="1" ht="10.2">
      <c r="B411" s="196"/>
      <c r="C411" s="197"/>
      <c r="D411" s="189" t="s">
        <v>131</v>
      </c>
      <c r="E411" s="198" t="s">
        <v>28</v>
      </c>
      <c r="F411" s="199" t="s">
        <v>529</v>
      </c>
      <c r="G411" s="197"/>
      <c r="H411" s="198" t="s">
        <v>28</v>
      </c>
      <c r="I411" s="200"/>
      <c r="J411" s="197"/>
      <c r="K411" s="197"/>
      <c r="L411" s="201"/>
      <c r="M411" s="202"/>
      <c r="N411" s="203"/>
      <c r="O411" s="203"/>
      <c r="P411" s="203"/>
      <c r="Q411" s="203"/>
      <c r="R411" s="203"/>
      <c r="S411" s="203"/>
      <c r="T411" s="204"/>
      <c r="AT411" s="205" t="s">
        <v>131</v>
      </c>
      <c r="AU411" s="205" t="s">
        <v>83</v>
      </c>
      <c r="AV411" s="13" t="s">
        <v>81</v>
      </c>
      <c r="AW411" s="13" t="s">
        <v>34</v>
      </c>
      <c r="AX411" s="13" t="s">
        <v>73</v>
      </c>
      <c r="AY411" s="205" t="s">
        <v>118</v>
      </c>
    </row>
    <row r="412" spans="2:51" s="14" customFormat="1" ht="10.2">
      <c r="B412" s="206"/>
      <c r="C412" s="207"/>
      <c r="D412" s="189" t="s">
        <v>131</v>
      </c>
      <c r="E412" s="208" t="s">
        <v>28</v>
      </c>
      <c r="F412" s="209" t="s">
        <v>568</v>
      </c>
      <c r="G412" s="207"/>
      <c r="H412" s="210">
        <v>25.828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131</v>
      </c>
      <c r="AU412" s="216" t="s">
        <v>83</v>
      </c>
      <c r="AV412" s="14" t="s">
        <v>83</v>
      </c>
      <c r="AW412" s="14" t="s">
        <v>34</v>
      </c>
      <c r="AX412" s="14" t="s">
        <v>73</v>
      </c>
      <c r="AY412" s="216" t="s">
        <v>118</v>
      </c>
    </row>
    <row r="413" spans="2:51" s="13" customFormat="1" ht="10.2">
      <c r="B413" s="196"/>
      <c r="C413" s="197"/>
      <c r="D413" s="189" t="s">
        <v>131</v>
      </c>
      <c r="E413" s="198" t="s">
        <v>28</v>
      </c>
      <c r="F413" s="199" t="s">
        <v>531</v>
      </c>
      <c r="G413" s="197"/>
      <c r="H413" s="198" t="s">
        <v>28</v>
      </c>
      <c r="I413" s="200"/>
      <c r="J413" s="197"/>
      <c r="K413" s="197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131</v>
      </c>
      <c r="AU413" s="205" t="s">
        <v>83</v>
      </c>
      <c r="AV413" s="13" t="s">
        <v>81</v>
      </c>
      <c r="AW413" s="13" t="s">
        <v>34</v>
      </c>
      <c r="AX413" s="13" t="s">
        <v>73</v>
      </c>
      <c r="AY413" s="205" t="s">
        <v>118</v>
      </c>
    </row>
    <row r="414" spans="2:51" s="14" customFormat="1" ht="10.2">
      <c r="B414" s="206"/>
      <c r="C414" s="207"/>
      <c r="D414" s="189" t="s">
        <v>131</v>
      </c>
      <c r="E414" s="208" t="s">
        <v>28</v>
      </c>
      <c r="F414" s="209" t="s">
        <v>569</v>
      </c>
      <c r="G414" s="207"/>
      <c r="H414" s="210">
        <v>6.754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131</v>
      </c>
      <c r="AU414" s="216" t="s">
        <v>83</v>
      </c>
      <c r="AV414" s="14" t="s">
        <v>83</v>
      </c>
      <c r="AW414" s="14" t="s">
        <v>34</v>
      </c>
      <c r="AX414" s="14" t="s">
        <v>73</v>
      </c>
      <c r="AY414" s="216" t="s">
        <v>118</v>
      </c>
    </row>
    <row r="415" spans="2:51" s="13" customFormat="1" ht="10.2">
      <c r="B415" s="196"/>
      <c r="C415" s="197"/>
      <c r="D415" s="189" t="s">
        <v>131</v>
      </c>
      <c r="E415" s="198" t="s">
        <v>28</v>
      </c>
      <c r="F415" s="199" t="s">
        <v>570</v>
      </c>
      <c r="G415" s="197"/>
      <c r="H415" s="198" t="s">
        <v>28</v>
      </c>
      <c r="I415" s="200"/>
      <c r="J415" s="197"/>
      <c r="K415" s="197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131</v>
      </c>
      <c r="AU415" s="205" t="s">
        <v>83</v>
      </c>
      <c r="AV415" s="13" t="s">
        <v>81</v>
      </c>
      <c r="AW415" s="13" t="s">
        <v>34</v>
      </c>
      <c r="AX415" s="13" t="s">
        <v>73</v>
      </c>
      <c r="AY415" s="205" t="s">
        <v>118</v>
      </c>
    </row>
    <row r="416" spans="2:51" s="14" customFormat="1" ht="10.2">
      <c r="B416" s="206"/>
      <c r="C416" s="207"/>
      <c r="D416" s="189" t="s">
        <v>131</v>
      </c>
      <c r="E416" s="208" t="s">
        <v>28</v>
      </c>
      <c r="F416" s="209" t="s">
        <v>571</v>
      </c>
      <c r="G416" s="207"/>
      <c r="H416" s="210">
        <v>2.1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131</v>
      </c>
      <c r="AU416" s="216" t="s">
        <v>83</v>
      </c>
      <c r="AV416" s="14" t="s">
        <v>83</v>
      </c>
      <c r="AW416" s="14" t="s">
        <v>34</v>
      </c>
      <c r="AX416" s="14" t="s">
        <v>73</v>
      </c>
      <c r="AY416" s="216" t="s">
        <v>118</v>
      </c>
    </row>
    <row r="417" spans="2:51" s="15" customFormat="1" ht="10.2">
      <c r="B417" s="217"/>
      <c r="C417" s="218"/>
      <c r="D417" s="189" t="s">
        <v>131</v>
      </c>
      <c r="E417" s="219" t="s">
        <v>28</v>
      </c>
      <c r="F417" s="220" t="s">
        <v>164</v>
      </c>
      <c r="G417" s="218"/>
      <c r="H417" s="221">
        <v>73.292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131</v>
      </c>
      <c r="AU417" s="227" t="s">
        <v>83</v>
      </c>
      <c r="AV417" s="15" t="s">
        <v>125</v>
      </c>
      <c r="AW417" s="15" t="s">
        <v>34</v>
      </c>
      <c r="AX417" s="15" t="s">
        <v>81</v>
      </c>
      <c r="AY417" s="227" t="s">
        <v>118</v>
      </c>
    </row>
    <row r="418" spans="1:65" s="2" customFormat="1" ht="16.5" customHeight="1">
      <c r="A418" s="36"/>
      <c r="B418" s="37"/>
      <c r="C418" s="176" t="s">
        <v>572</v>
      </c>
      <c r="D418" s="176" t="s">
        <v>120</v>
      </c>
      <c r="E418" s="177" t="s">
        <v>573</v>
      </c>
      <c r="F418" s="178" t="s">
        <v>574</v>
      </c>
      <c r="G418" s="179" t="s">
        <v>280</v>
      </c>
      <c r="H418" s="180">
        <v>43.254</v>
      </c>
      <c r="I418" s="181"/>
      <c r="J418" s="182">
        <f>ROUND(I418*H418,2)</f>
        <v>0</v>
      </c>
      <c r="K418" s="178" t="s">
        <v>28</v>
      </c>
      <c r="L418" s="41"/>
      <c r="M418" s="183" t="s">
        <v>28</v>
      </c>
      <c r="N418" s="184" t="s">
        <v>46</v>
      </c>
      <c r="O418" s="67"/>
      <c r="P418" s="185">
        <f>O418*H418</f>
        <v>0</v>
      </c>
      <c r="Q418" s="185">
        <v>0</v>
      </c>
      <c r="R418" s="185">
        <f>Q418*H418</f>
        <v>0</v>
      </c>
      <c r="S418" s="185">
        <v>0</v>
      </c>
      <c r="T418" s="186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7" t="s">
        <v>125</v>
      </c>
      <c r="AT418" s="187" t="s">
        <v>120</v>
      </c>
      <c r="AU418" s="187" t="s">
        <v>83</v>
      </c>
      <c r="AY418" s="19" t="s">
        <v>118</v>
      </c>
      <c r="BE418" s="188">
        <f>IF(N418="základní",J418,0)</f>
        <v>0</v>
      </c>
      <c r="BF418" s="188">
        <f>IF(N418="snížená",J418,0)</f>
        <v>0</v>
      </c>
      <c r="BG418" s="188">
        <f>IF(N418="zákl. přenesená",J418,0)</f>
        <v>0</v>
      </c>
      <c r="BH418" s="188">
        <f>IF(N418="sníž. přenesená",J418,0)</f>
        <v>0</v>
      </c>
      <c r="BI418" s="188">
        <f>IF(N418="nulová",J418,0)</f>
        <v>0</v>
      </c>
      <c r="BJ418" s="19" t="s">
        <v>125</v>
      </c>
      <c r="BK418" s="188">
        <f>ROUND(I418*H418,2)</f>
        <v>0</v>
      </c>
      <c r="BL418" s="19" t="s">
        <v>125</v>
      </c>
      <c r="BM418" s="187" t="s">
        <v>575</v>
      </c>
    </row>
    <row r="419" spans="1:47" s="2" customFormat="1" ht="19.2">
      <c r="A419" s="36"/>
      <c r="B419" s="37"/>
      <c r="C419" s="38"/>
      <c r="D419" s="189" t="s">
        <v>127</v>
      </c>
      <c r="E419" s="38"/>
      <c r="F419" s="190" t="s">
        <v>576</v>
      </c>
      <c r="G419" s="38"/>
      <c r="H419" s="38"/>
      <c r="I419" s="191"/>
      <c r="J419" s="38"/>
      <c r="K419" s="38"/>
      <c r="L419" s="41"/>
      <c r="M419" s="192"/>
      <c r="N419" s="193"/>
      <c r="O419" s="67"/>
      <c r="P419" s="67"/>
      <c r="Q419" s="67"/>
      <c r="R419" s="67"/>
      <c r="S419" s="67"/>
      <c r="T419" s="68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127</v>
      </c>
      <c r="AU419" s="19" t="s">
        <v>83</v>
      </c>
    </row>
    <row r="420" spans="2:51" s="13" customFormat="1" ht="10.2">
      <c r="B420" s="196"/>
      <c r="C420" s="197"/>
      <c r="D420" s="189" t="s">
        <v>131</v>
      </c>
      <c r="E420" s="198" t="s">
        <v>28</v>
      </c>
      <c r="F420" s="199" t="s">
        <v>565</v>
      </c>
      <c r="G420" s="197"/>
      <c r="H420" s="198" t="s">
        <v>28</v>
      </c>
      <c r="I420" s="200"/>
      <c r="J420" s="197"/>
      <c r="K420" s="197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131</v>
      </c>
      <c r="AU420" s="205" t="s">
        <v>83</v>
      </c>
      <c r="AV420" s="13" t="s">
        <v>81</v>
      </c>
      <c r="AW420" s="13" t="s">
        <v>34</v>
      </c>
      <c r="AX420" s="13" t="s">
        <v>73</v>
      </c>
      <c r="AY420" s="205" t="s">
        <v>118</v>
      </c>
    </row>
    <row r="421" spans="2:51" s="13" customFormat="1" ht="10.2">
      <c r="B421" s="196"/>
      <c r="C421" s="197"/>
      <c r="D421" s="189" t="s">
        <v>131</v>
      </c>
      <c r="E421" s="198" t="s">
        <v>28</v>
      </c>
      <c r="F421" s="199" t="s">
        <v>577</v>
      </c>
      <c r="G421" s="197"/>
      <c r="H421" s="198" t="s">
        <v>28</v>
      </c>
      <c r="I421" s="200"/>
      <c r="J421" s="197"/>
      <c r="K421" s="197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131</v>
      </c>
      <c r="AU421" s="205" t="s">
        <v>83</v>
      </c>
      <c r="AV421" s="13" t="s">
        <v>81</v>
      </c>
      <c r="AW421" s="13" t="s">
        <v>34</v>
      </c>
      <c r="AX421" s="13" t="s">
        <v>73</v>
      </c>
      <c r="AY421" s="205" t="s">
        <v>118</v>
      </c>
    </row>
    <row r="422" spans="2:51" s="13" customFormat="1" ht="10.2">
      <c r="B422" s="196"/>
      <c r="C422" s="197"/>
      <c r="D422" s="189" t="s">
        <v>131</v>
      </c>
      <c r="E422" s="198" t="s">
        <v>28</v>
      </c>
      <c r="F422" s="199" t="s">
        <v>242</v>
      </c>
      <c r="G422" s="197"/>
      <c r="H422" s="198" t="s">
        <v>28</v>
      </c>
      <c r="I422" s="200"/>
      <c r="J422" s="197"/>
      <c r="K422" s="197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131</v>
      </c>
      <c r="AU422" s="205" t="s">
        <v>83</v>
      </c>
      <c r="AV422" s="13" t="s">
        <v>81</v>
      </c>
      <c r="AW422" s="13" t="s">
        <v>34</v>
      </c>
      <c r="AX422" s="13" t="s">
        <v>73</v>
      </c>
      <c r="AY422" s="205" t="s">
        <v>118</v>
      </c>
    </row>
    <row r="423" spans="2:51" s="14" customFormat="1" ht="10.2">
      <c r="B423" s="206"/>
      <c r="C423" s="207"/>
      <c r="D423" s="189" t="s">
        <v>131</v>
      </c>
      <c r="E423" s="208" t="s">
        <v>28</v>
      </c>
      <c r="F423" s="209" t="s">
        <v>578</v>
      </c>
      <c r="G423" s="207"/>
      <c r="H423" s="210">
        <v>15.398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131</v>
      </c>
      <c r="AU423" s="216" t="s">
        <v>83</v>
      </c>
      <c r="AV423" s="14" t="s">
        <v>83</v>
      </c>
      <c r="AW423" s="14" t="s">
        <v>34</v>
      </c>
      <c r="AX423" s="14" t="s">
        <v>73</v>
      </c>
      <c r="AY423" s="216" t="s">
        <v>118</v>
      </c>
    </row>
    <row r="424" spans="2:51" s="13" customFormat="1" ht="10.2">
      <c r="B424" s="196"/>
      <c r="C424" s="197"/>
      <c r="D424" s="189" t="s">
        <v>131</v>
      </c>
      <c r="E424" s="198" t="s">
        <v>28</v>
      </c>
      <c r="F424" s="199" t="s">
        <v>173</v>
      </c>
      <c r="G424" s="197"/>
      <c r="H424" s="198" t="s">
        <v>28</v>
      </c>
      <c r="I424" s="200"/>
      <c r="J424" s="197"/>
      <c r="K424" s="197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131</v>
      </c>
      <c r="AU424" s="205" t="s">
        <v>83</v>
      </c>
      <c r="AV424" s="13" t="s">
        <v>81</v>
      </c>
      <c r="AW424" s="13" t="s">
        <v>34</v>
      </c>
      <c r="AX424" s="13" t="s">
        <v>73</v>
      </c>
      <c r="AY424" s="205" t="s">
        <v>118</v>
      </c>
    </row>
    <row r="425" spans="2:51" s="14" customFormat="1" ht="10.2">
      <c r="B425" s="206"/>
      <c r="C425" s="207"/>
      <c r="D425" s="189" t="s">
        <v>131</v>
      </c>
      <c r="E425" s="208" t="s">
        <v>28</v>
      </c>
      <c r="F425" s="209" t="s">
        <v>579</v>
      </c>
      <c r="G425" s="207"/>
      <c r="H425" s="210">
        <v>0.76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131</v>
      </c>
      <c r="AU425" s="216" t="s">
        <v>83</v>
      </c>
      <c r="AV425" s="14" t="s">
        <v>83</v>
      </c>
      <c r="AW425" s="14" t="s">
        <v>34</v>
      </c>
      <c r="AX425" s="14" t="s">
        <v>73</v>
      </c>
      <c r="AY425" s="216" t="s">
        <v>118</v>
      </c>
    </row>
    <row r="426" spans="2:51" s="16" customFormat="1" ht="10.2">
      <c r="B426" s="238"/>
      <c r="C426" s="239"/>
      <c r="D426" s="189" t="s">
        <v>131</v>
      </c>
      <c r="E426" s="240" t="s">
        <v>28</v>
      </c>
      <c r="F426" s="241" t="s">
        <v>580</v>
      </c>
      <c r="G426" s="239"/>
      <c r="H426" s="242">
        <v>16.158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131</v>
      </c>
      <c r="AU426" s="248" t="s">
        <v>83</v>
      </c>
      <c r="AV426" s="16" t="s">
        <v>138</v>
      </c>
      <c r="AW426" s="16" t="s">
        <v>34</v>
      </c>
      <c r="AX426" s="16" t="s">
        <v>73</v>
      </c>
      <c r="AY426" s="248" t="s">
        <v>118</v>
      </c>
    </row>
    <row r="427" spans="2:51" s="13" customFormat="1" ht="10.2">
      <c r="B427" s="196"/>
      <c r="C427" s="197"/>
      <c r="D427" s="189" t="s">
        <v>131</v>
      </c>
      <c r="E427" s="198" t="s">
        <v>28</v>
      </c>
      <c r="F427" s="199" t="s">
        <v>581</v>
      </c>
      <c r="G427" s="197"/>
      <c r="H427" s="198" t="s">
        <v>28</v>
      </c>
      <c r="I427" s="200"/>
      <c r="J427" s="197"/>
      <c r="K427" s="197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131</v>
      </c>
      <c r="AU427" s="205" t="s">
        <v>83</v>
      </c>
      <c r="AV427" s="13" t="s">
        <v>81</v>
      </c>
      <c r="AW427" s="13" t="s">
        <v>34</v>
      </c>
      <c r="AX427" s="13" t="s">
        <v>73</v>
      </c>
      <c r="AY427" s="205" t="s">
        <v>118</v>
      </c>
    </row>
    <row r="428" spans="2:51" s="14" customFormat="1" ht="10.2">
      <c r="B428" s="206"/>
      <c r="C428" s="207"/>
      <c r="D428" s="189" t="s">
        <v>131</v>
      </c>
      <c r="E428" s="208" t="s">
        <v>28</v>
      </c>
      <c r="F428" s="209" t="s">
        <v>582</v>
      </c>
      <c r="G428" s="207"/>
      <c r="H428" s="210">
        <v>27.096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131</v>
      </c>
      <c r="AU428" s="216" t="s">
        <v>83</v>
      </c>
      <c r="AV428" s="14" t="s">
        <v>83</v>
      </c>
      <c r="AW428" s="14" t="s">
        <v>34</v>
      </c>
      <c r="AX428" s="14" t="s">
        <v>73</v>
      </c>
      <c r="AY428" s="216" t="s">
        <v>118</v>
      </c>
    </row>
    <row r="429" spans="2:51" s="15" customFormat="1" ht="10.2">
      <c r="B429" s="217"/>
      <c r="C429" s="218"/>
      <c r="D429" s="189" t="s">
        <v>131</v>
      </c>
      <c r="E429" s="219" t="s">
        <v>28</v>
      </c>
      <c r="F429" s="220" t="s">
        <v>164</v>
      </c>
      <c r="G429" s="218"/>
      <c r="H429" s="221">
        <v>43.254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131</v>
      </c>
      <c r="AU429" s="227" t="s">
        <v>83</v>
      </c>
      <c r="AV429" s="15" t="s">
        <v>125</v>
      </c>
      <c r="AW429" s="15" t="s">
        <v>34</v>
      </c>
      <c r="AX429" s="15" t="s">
        <v>81</v>
      </c>
      <c r="AY429" s="227" t="s">
        <v>118</v>
      </c>
    </row>
    <row r="430" spans="2:63" s="12" customFormat="1" ht="22.8" customHeight="1">
      <c r="B430" s="160"/>
      <c r="C430" s="161"/>
      <c r="D430" s="162" t="s">
        <v>72</v>
      </c>
      <c r="E430" s="174" t="s">
        <v>583</v>
      </c>
      <c r="F430" s="174" t="s">
        <v>584</v>
      </c>
      <c r="G430" s="161"/>
      <c r="H430" s="161"/>
      <c r="I430" s="164"/>
      <c r="J430" s="175">
        <f>BK430</f>
        <v>0</v>
      </c>
      <c r="K430" s="161"/>
      <c r="L430" s="166"/>
      <c r="M430" s="167"/>
      <c r="N430" s="168"/>
      <c r="O430" s="168"/>
      <c r="P430" s="169">
        <f>SUM(P431:P433)</f>
        <v>0</v>
      </c>
      <c r="Q430" s="168"/>
      <c r="R430" s="169">
        <f>SUM(R431:R433)</f>
        <v>0</v>
      </c>
      <c r="S430" s="168"/>
      <c r="T430" s="170">
        <f>SUM(T431:T433)</f>
        <v>0</v>
      </c>
      <c r="AR430" s="171" t="s">
        <v>81</v>
      </c>
      <c r="AT430" s="172" t="s">
        <v>72</v>
      </c>
      <c r="AU430" s="172" t="s">
        <v>81</v>
      </c>
      <c r="AY430" s="171" t="s">
        <v>118</v>
      </c>
      <c r="BK430" s="173">
        <f>SUM(BK431:BK433)</f>
        <v>0</v>
      </c>
    </row>
    <row r="431" spans="1:65" s="2" customFormat="1" ht="16.5" customHeight="1">
      <c r="A431" s="36"/>
      <c r="B431" s="37"/>
      <c r="C431" s="176" t="s">
        <v>585</v>
      </c>
      <c r="D431" s="176" t="s">
        <v>120</v>
      </c>
      <c r="E431" s="177" t="s">
        <v>586</v>
      </c>
      <c r="F431" s="178" t="s">
        <v>587</v>
      </c>
      <c r="G431" s="179" t="s">
        <v>280</v>
      </c>
      <c r="H431" s="180">
        <v>175.009</v>
      </c>
      <c r="I431" s="181"/>
      <c r="J431" s="182">
        <f>ROUND(I431*H431,2)</f>
        <v>0</v>
      </c>
      <c r="K431" s="178" t="s">
        <v>124</v>
      </c>
      <c r="L431" s="41"/>
      <c r="M431" s="183" t="s">
        <v>28</v>
      </c>
      <c r="N431" s="184" t="s">
        <v>46</v>
      </c>
      <c r="O431" s="67"/>
      <c r="P431" s="185">
        <f>O431*H431</f>
        <v>0</v>
      </c>
      <c r="Q431" s="185">
        <v>0</v>
      </c>
      <c r="R431" s="185">
        <f>Q431*H431</f>
        <v>0</v>
      </c>
      <c r="S431" s="185">
        <v>0</v>
      </c>
      <c r="T431" s="186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7" t="s">
        <v>125</v>
      </c>
      <c r="AT431" s="187" t="s">
        <v>120</v>
      </c>
      <c r="AU431" s="187" t="s">
        <v>83</v>
      </c>
      <c r="AY431" s="19" t="s">
        <v>118</v>
      </c>
      <c r="BE431" s="188">
        <f>IF(N431="základní",J431,0)</f>
        <v>0</v>
      </c>
      <c r="BF431" s="188">
        <f>IF(N431="snížená",J431,0)</f>
        <v>0</v>
      </c>
      <c r="BG431" s="188">
        <f>IF(N431="zákl. přenesená",J431,0)</f>
        <v>0</v>
      </c>
      <c r="BH431" s="188">
        <f>IF(N431="sníž. přenesená",J431,0)</f>
        <v>0</v>
      </c>
      <c r="BI431" s="188">
        <f>IF(N431="nulová",J431,0)</f>
        <v>0</v>
      </c>
      <c r="BJ431" s="19" t="s">
        <v>125</v>
      </c>
      <c r="BK431" s="188">
        <f>ROUND(I431*H431,2)</f>
        <v>0</v>
      </c>
      <c r="BL431" s="19" t="s">
        <v>125</v>
      </c>
      <c r="BM431" s="187" t="s">
        <v>588</v>
      </c>
    </row>
    <row r="432" spans="1:47" s="2" customFormat="1" ht="10.2">
      <c r="A432" s="36"/>
      <c r="B432" s="37"/>
      <c r="C432" s="38"/>
      <c r="D432" s="189" t="s">
        <v>127</v>
      </c>
      <c r="E432" s="38"/>
      <c r="F432" s="190" t="s">
        <v>589</v>
      </c>
      <c r="G432" s="38"/>
      <c r="H432" s="38"/>
      <c r="I432" s="191"/>
      <c r="J432" s="38"/>
      <c r="K432" s="38"/>
      <c r="L432" s="41"/>
      <c r="M432" s="192"/>
      <c r="N432" s="193"/>
      <c r="O432" s="67"/>
      <c r="P432" s="67"/>
      <c r="Q432" s="67"/>
      <c r="R432" s="67"/>
      <c r="S432" s="67"/>
      <c r="T432" s="68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127</v>
      </c>
      <c r="AU432" s="19" t="s">
        <v>83</v>
      </c>
    </row>
    <row r="433" spans="1:47" s="2" customFormat="1" ht="10.2">
      <c r="A433" s="36"/>
      <c r="B433" s="37"/>
      <c r="C433" s="38"/>
      <c r="D433" s="194" t="s">
        <v>129</v>
      </c>
      <c r="E433" s="38"/>
      <c r="F433" s="195" t="s">
        <v>590</v>
      </c>
      <c r="G433" s="38"/>
      <c r="H433" s="38"/>
      <c r="I433" s="191"/>
      <c r="J433" s="38"/>
      <c r="K433" s="38"/>
      <c r="L433" s="41"/>
      <c r="M433" s="249"/>
      <c r="N433" s="250"/>
      <c r="O433" s="251"/>
      <c r="P433" s="251"/>
      <c r="Q433" s="251"/>
      <c r="R433" s="251"/>
      <c r="S433" s="251"/>
      <c r="T433" s="252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129</v>
      </c>
      <c r="AU433" s="19" t="s">
        <v>83</v>
      </c>
    </row>
    <row r="434" spans="1:31" s="2" customFormat="1" ht="6.9" customHeight="1">
      <c r="A434" s="36"/>
      <c r="B434" s="50"/>
      <c r="C434" s="51"/>
      <c r="D434" s="51"/>
      <c r="E434" s="51"/>
      <c r="F434" s="51"/>
      <c r="G434" s="51"/>
      <c r="H434" s="51"/>
      <c r="I434" s="51"/>
      <c r="J434" s="51"/>
      <c r="K434" s="51"/>
      <c r="L434" s="41"/>
      <c r="M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</row>
  </sheetData>
  <sheetProtection algorithmName="SHA-512" hashValue="rcgEJDU9KO8y+8EYX74b23Q57i6GoSSHsxA92xxo10e91WEQUHrZPQsn+5QsqlCGkY1mdyW99FL+vf+tn9tIVA==" saltValue="5RwE4sODD6yDrWBnLBHg4tw3BmAT6ymtAUoMjoiIv7YWKF8gzib1ayqsYNlzamjebTBtoK0Q+f3D18vlYC9W/A==" spinCount="100000" sheet="1" objects="1" scenarios="1" formatColumns="0" formatRows="0" autoFilter="0"/>
  <autoFilter ref="C87:K43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2/112101104"/>
    <hyperlink ref="F102" r:id="rId2" display="https://podminky.urs.cz/item/CS_URS_2021_02/113105113"/>
    <hyperlink ref="F107" r:id="rId3" display="https://podminky.urs.cz/item/CS_URS_2021_02/113107171"/>
    <hyperlink ref="F112" r:id="rId4" display="https://podminky.urs.cz/item/CS_URS_2021_02/114203202"/>
    <hyperlink ref="F120" r:id="rId5" display="https://podminky.urs.cz/item/CS_URS_2021_02/114203301"/>
    <hyperlink ref="F128" r:id="rId6" display="https://podminky.urs.cz/item/CS_URS_2021_02/124253100"/>
    <hyperlink ref="F133" r:id="rId7" display="https://podminky.urs.cz/item/CS_URS_2021_02/127751101"/>
    <hyperlink ref="F138" r:id="rId8" display="https://podminky.urs.cz/item/CS_URS_2021_02/131251100"/>
    <hyperlink ref="F143" r:id="rId9" display="https://podminky.urs.cz/item/CS_URS_2021_02/151101201"/>
    <hyperlink ref="F148" r:id="rId10" display="https://podminky.urs.cz/item/CS_URS_2021_02/151101211"/>
    <hyperlink ref="F151" r:id="rId11" display="https://podminky.urs.cz/item/CS_URS_2021_02/151101301"/>
    <hyperlink ref="F156" r:id="rId12" display="https://podminky.urs.cz/item/CS_URS_2021_02/151101311"/>
    <hyperlink ref="F159" r:id="rId13" display="https://podminky.urs.cz/item/CS_URS_2021_02/162351103"/>
    <hyperlink ref="F167" r:id="rId14" display="https://podminky.urs.cz/item/CS_URS_2021_02/162351123"/>
    <hyperlink ref="F176" r:id="rId15" display="https://podminky.urs.cz/item/CS_URS_2021_02/167151101"/>
    <hyperlink ref="F187" r:id="rId16" display="https://podminky.urs.cz/item/CS_URS_2021_02/167151102"/>
    <hyperlink ref="F199" r:id="rId17" display="https://podminky.urs.cz/item/CS_URS_2021_02/171151131"/>
    <hyperlink ref="F208" r:id="rId18" display="https://podminky.urs.cz/item/CS_URS_2021_02/174111101"/>
    <hyperlink ref="F213" r:id="rId19" display="https://podminky.urs.cz/item/CS_URS_2021_02/181411121"/>
    <hyperlink ref="F222" r:id="rId20" display="https://podminky.urs.cz/item/CS_URS_2021_02/181951112"/>
    <hyperlink ref="F227" r:id="rId21" display="https://podminky.urs.cz/item/CS_URS_2021_02/182151111"/>
    <hyperlink ref="F233" r:id="rId22" display="https://podminky.urs.cz/item/CS_URS_2021_02/211521111"/>
    <hyperlink ref="F238" r:id="rId23" display="https://podminky.urs.cz/item/CS_URS_2021_02/212755213"/>
    <hyperlink ref="F243" r:id="rId24" display="https://podminky.urs.cz/item/CS_URS_2021_02/274315412"/>
    <hyperlink ref="F264" r:id="rId25" display="https://podminky.urs.cz/item/CS_URS_2021_02/321213345"/>
    <hyperlink ref="F273" r:id="rId26" display="https://podminky.urs.cz/item/CS_URS_2021_02/321311115"/>
    <hyperlink ref="F283" r:id="rId27" display="https://podminky.urs.cz/item/CS_URS_2021_02/321351010"/>
    <hyperlink ref="F291" r:id="rId28" display="https://podminky.urs.cz/item/CS_URS_2021_02/321352010"/>
    <hyperlink ref="F294" r:id="rId29" display="https://podminky.urs.cz/item/CS_URS_2021_02/321368211"/>
    <hyperlink ref="F300" r:id="rId30" display="https://podminky.urs.cz/item/CS_URS_2021_02/451314212"/>
    <hyperlink ref="F305" r:id="rId31" display="https://podminky.urs.cz/item/CS_URS_2021_02/451571111"/>
    <hyperlink ref="F310" r:id="rId32" display="https://podminky.urs.cz/item/CS_URS_2021_02/465513127"/>
    <hyperlink ref="F315" r:id="rId33" display="https://podminky.urs.cz/item/CS_URS_2021_02/465513227"/>
    <hyperlink ref="F323" r:id="rId34" display="https://podminky.urs.cz/item/CS_URS_2021_02/465513227R"/>
    <hyperlink ref="F329" r:id="rId35" display="https://podminky.urs.cz/item/CS_URS_2021_02/636195212"/>
    <hyperlink ref="F346" r:id="rId36" display="https://podminky.urs.cz/item/CS_URS_2021_02/931992121"/>
    <hyperlink ref="F351" r:id="rId37" display="https://podminky.urs.cz/item/CS_URS_2021_02/931994111"/>
    <hyperlink ref="F364" r:id="rId38" display="https://podminky.urs.cz/item/CS_URS_2021_02/938903111"/>
    <hyperlink ref="F372" r:id="rId39" display="https://podminky.urs.cz/item/CS_URS_2021_02/961044111"/>
    <hyperlink ref="F377" r:id="rId40" display="https://podminky.urs.cz/item/CS_URS_2021_02/962022491"/>
    <hyperlink ref="F382" r:id="rId41" display="https://podminky.urs.cz/item/CS_URS_2021_02/962042321"/>
    <hyperlink ref="F398" r:id="rId42" display="https://podminky.urs.cz/item/CS_URS_2021_02/985131111"/>
    <hyperlink ref="F433" r:id="rId43" display="https://podminky.urs.cz/item/CS_URS_2021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5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4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86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" customHeight="1">
      <c r="B4" s="22"/>
      <c r="D4" s="106" t="s">
        <v>87</v>
      </c>
      <c r="L4" s="22"/>
      <c r="M4" s="107" t="s">
        <v>10</v>
      </c>
      <c r="AT4" s="19" t="s">
        <v>34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Platěnice, oprava zdí v podjezí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88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591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28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30. 8. 2021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29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36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38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43</v>
      </c>
      <c r="E33" s="108" t="s">
        <v>44</v>
      </c>
      <c r="F33" s="120">
        <f>ROUND((SUM(BE84:BE156)),2)</f>
        <v>0</v>
      </c>
      <c r="G33" s="36"/>
      <c r="H33" s="36"/>
      <c r="I33" s="121">
        <v>0.21</v>
      </c>
      <c r="J33" s="120">
        <f>ROUND(((SUM(BE84:BE156))*I33),2)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45</v>
      </c>
      <c r="F34" s="120">
        <f>ROUND((SUM(BF84:BF156)),2)</f>
        <v>0</v>
      </c>
      <c r="G34" s="36"/>
      <c r="H34" s="36"/>
      <c r="I34" s="121">
        <v>0.15</v>
      </c>
      <c r="J34" s="120">
        <f>ROUND(((SUM(BF84:BF156))*I34),2)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43</v>
      </c>
      <c r="E35" s="108" t="s">
        <v>46</v>
      </c>
      <c r="F35" s="120">
        <f>ROUND((SUM(BG84:BG156)),2)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47</v>
      </c>
      <c r="F36" s="120">
        <f>ROUND((SUM(BH84:BH156)),2)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48</v>
      </c>
      <c r="F37" s="120">
        <f>ROUND((SUM(BI84:BI156)),2)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90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Platěnice, oprava zdí v podjezí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VON - Vedlejší a ostatní náklady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Moravany</v>
      </c>
      <c r="G52" s="38"/>
      <c r="H52" s="38"/>
      <c r="I52" s="31" t="s">
        <v>24</v>
      </c>
      <c r="J52" s="62" t="str">
        <f>IF(J12="","",J12)</f>
        <v>30. 8. 2021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91</v>
      </c>
      <c r="D57" s="134"/>
      <c r="E57" s="134"/>
      <c r="F57" s="134"/>
      <c r="G57" s="134"/>
      <c r="H57" s="134"/>
      <c r="I57" s="134"/>
      <c r="J57" s="135" t="s">
        <v>92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93</v>
      </c>
    </row>
    <row r="60" spans="2:12" s="9" customFormat="1" ht="24.9" customHeight="1">
      <c r="B60" s="137"/>
      <c r="C60" s="138"/>
      <c r="D60" s="139" t="s">
        <v>592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593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594</v>
      </c>
      <c r="E62" s="146"/>
      <c r="F62" s="146"/>
      <c r="G62" s="146"/>
      <c r="H62" s="146"/>
      <c r="I62" s="146"/>
      <c r="J62" s="147">
        <f>J115</f>
        <v>0</v>
      </c>
      <c r="K62" s="144"/>
      <c r="L62" s="148"/>
    </row>
    <row r="63" spans="2:12" s="10" customFormat="1" ht="19.95" customHeight="1">
      <c r="B63" s="143"/>
      <c r="C63" s="144"/>
      <c r="D63" s="145" t="s">
        <v>595</v>
      </c>
      <c r="E63" s="146"/>
      <c r="F63" s="146"/>
      <c r="G63" s="146"/>
      <c r="H63" s="146"/>
      <c r="I63" s="146"/>
      <c r="J63" s="147">
        <f>J124</f>
        <v>0</v>
      </c>
      <c r="K63" s="144"/>
      <c r="L63" s="148"/>
    </row>
    <row r="64" spans="2:12" s="10" customFormat="1" ht="19.95" customHeight="1">
      <c r="B64" s="143"/>
      <c r="C64" s="144"/>
      <c r="D64" s="145" t="s">
        <v>596</v>
      </c>
      <c r="E64" s="146"/>
      <c r="F64" s="146"/>
      <c r="G64" s="146"/>
      <c r="H64" s="146"/>
      <c r="I64" s="146"/>
      <c r="J64" s="147">
        <f>J131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103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VD Platěnice, oprava zdí v podjezí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88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VON - Vedlejší a ostatní náklady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Moravany</v>
      </c>
      <c r="G78" s="38"/>
      <c r="H78" s="38"/>
      <c r="I78" s="31" t="s">
        <v>24</v>
      </c>
      <c r="J78" s="62" t="str">
        <f>IF(J12="","",J12)</f>
        <v>30. 8. 2021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OIČ, Hradec Králové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104</v>
      </c>
      <c r="D83" s="152" t="s">
        <v>58</v>
      </c>
      <c r="E83" s="152" t="s">
        <v>54</v>
      </c>
      <c r="F83" s="152" t="s">
        <v>55</v>
      </c>
      <c r="G83" s="152" t="s">
        <v>105</v>
      </c>
      <c r="H83" s="152" t="s">
        <v>106</v>
      </c>
      <c r="I83" s="152" t="s">
        <v>107</v>
      </c>
      <c r="J83" s="152" t="s">
        <v>92</v>
      </c>
      <c r="K83" s="153" t="s">
        <v>108</v>
      </c>
      <c r="L83" s="154"/>
      <c r="M83" s="71" t="s">
        <v>28</v>
      </c>
      <c r="N83" s="72" t="s">
        <v>43</v>
      </c>
      <c r="O83" s="72" t="s">
        <v>109</v>
      </c>
      <c r="P83" s="72" t="s">
        <v>110</v>
      </c>
      <c r="Q83" s="72" t="s">
        <v>111</v>
      </c>
      <c r="R83" s="72" t="s">
        <v>112</v>
      </c>
      <c r="S83" s="72" t="s">
        <v>113</v>
      </c>
      <c r="T83" s="73" t="s">
        <v>114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115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93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72</v>
      </c>
      <c r="E85" s="163" t="s">
        <v>597</v>
      </c>
      <c r="F85" s="163" t="s">
        <v>598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P86+P115+P124+P131</f>
        <v>0</v>
      </c>
      <c r="Q85" s="168"/>
      <c r="R85" s="169">
        <f>R86+R115+R124+R131</f>
        <v>0</v>
      </c>
      <c r="S85" s="168"/>
      <c r="T85" s="170">
        <f>T86+T115+T124+T131</f>
        <v>0</v>
      </c>
      <c r="AR85" s="171" t="s">
        <v>125</v>
      </c>
      <c r="AT85" s="172" t="s">
        <v>72</v>
      </c>
      <c r="AU85" s="172" t="s">
        <v>73</v>
      </c>
      <c r="AY85" s="171" t="s">
        <v>118</v>
      </c>
      <c r="BK85" s="173">
        <f>BK86+BK115+BK124+BK131</f>
        <v>0</v>
      </c>
    </row>
    <row r="86" spans="2:63" s="12" customFormat="1" ht="22.8" customHeight="1">
      <c r="B86" s="160"/>
      <c r="C86" s="161"/>
      <c r="D86" s="162" t="s">
        <v>72</v>
      </c>
      <c r="E86" s="174" t="s">
        <v>599</v>
      </c>
      <c r="F86" s="174" t="s">
        <v>600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SUM(P87:P114)</f>
        <v>0</v>
      </c>
      <c r="Q86" s="168"/>
      <c r="R86" s="169">
        <f>SUM(R87:R114)</f>
        <v>0</v>
      </c>
      <c r="S86" s="168"/>
      <c r="T86" s="170">
        <f>SUM(T87:T114)</f>
        <v>0</v>
      </c>
      <c r="AR86" s="171" t="s">
        <v>125</v>
      </c>
      <c r="AT86" s="172" t="s">
        <v>72</v>
      </c>
      <c r="AU86" s="172" t="s">
        <v>81</v>
      </c>
      <c r="AY86" s="171" t="s">
        <v>118</v>
      </c>
      <c r="BK86" s="173">
        <f>SUM(BK87:BK114)</f>
        <v>0</v>
      </c>
    </row>
    <row r="87" spans="1:65" s="2" customFormat="1" ht="16.5" customHeight="1">
      <c r="A87" s="36"/>
      <c r="B87" s="37"/>
      <c r="C87" s="176" t="s">
        <v>81</v>
      </c>
      <c r="D87" s="176" t="s">
        <v>120</v>
      </c>
      <c r="E87" s="177" t="s">
        <v>601</v>
      </c>
      <c r="F87" s="178" t="s">
        <v>602</v>
      </c>
      <c r="G87" s="179" t="s">
        <v>357</v>
      </c>
      <c r="H87" s="180">
        <v>1</v>
      </c>
      <c r="I87" s="181"/>
      <c r="J87" s="182">
        <f>ROUND(I87*H87,2)</f>
        <v>0</v>
      </c>
      <c r="K87" s="178" t="s">
        <v>28</v>
      </c>
      <c r="L87" s="41"/>
      <c r="M87" s="183" t="s">
        <v>28</v>
      </c>
      <c r="N87" s="184" t="s">
        <v>46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603</v>
      </c>
      <c r="AT87" s="187" t="s">
        <v>120</v>
      </c>
      <c r="AU87" s="187" t="s">
        <v>83</v>
      </c>
      <c r="AY87" s="19" t="s">
        <v>118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125</v>
      </c>
      <c r="BK87" s="188">
        <f>ROUND(I87*H87,2)</f>
        <v>0</v>
      </c>
      <c r="BL87" s="19" t="s">
        <v>603</v>
      </c>
      <c r="BM87" s="187" t="s">
        <v>604</v>
      </c>
    </row>
    <row r="88" spans="1:47" s="2" customFormat="1" ht="10.2">
      <c r="A88" s="36"/>
      <c r="B88" s="37"/>
      <c r="C88" s="38"/>
      <c r="D88" s="189" t="s">
        <v>127</v>
      </c>
      <c r="E88" s="38"/>
      <c r="F88" s="190" t="s">
        <v>602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127</v>
      </c>
      <c r="AU88" s="19" t="s">
        <v>83</v>
      </c>
    </row>
    <row r="89" spans="2:51" s="13" customFormat="1" ht="10.2">
      <c r="B89" s="196"/>
      <c r="C89" s="197"/>
      <c r="D89" s="189" t="s">
        <v>131</v>
      </c>
      <c r="E89" s="198" t="s">
        <v>28</v>
      </c>
      <c r="F89" s="199" t="s">
        <v>605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131</v>
      </c>
      <c r="AU89" s="205" t="s">
        <v>83</v>
      </c>
      <c r="AV89" s="13" t="s">
        <v>81</v>
      </c>
      <c r="AW89" s="13" t="s">
        <v>34</v>
      </c>
      <c r="AX89" s="13" t="s">
        <v>73</v>
      </c>
      <c r="AY89" s="205" t="s">
        <v>118</v>
      </c>
    </row>
    <row r="90" spans="2:51" s="13" customFormat="1" ht="10.2">
      <c r="B90" s="196"/>
      <c r="C90" s="197"/>
      <c r="D90" s="189" t="s">
        <v>131</v>
      </c>
      <c r="E90" s="198" t="s">
        <v>28</v>
      </c>
      <c r="F90" s="199" t="s">
        <v>606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131</v>
      </c>
      <c r="AU90" s="205" t="s">
        <v>83</v>
      </c>
      <c r="AV90" s="13" t="s">
        <v>81</v>
      </c>
      <c r="AW90" s="13" t="s">
        <v>34</v>
      </c>
      <c r="AX90" s="13" t="s">
        <v>73</v>
      </c>
      <c r="AY90" s="205" t="s">
        <v>118</v>
      </c>
    </row>
    <row r="91" spans="2:51" s="13" customFormat="1" ht="10.2">
      <c r="B91" s="196"/>
      <c r="C91" s="197"/>
      <c r="D91" s="189" t="s">
        <v>131</v>
      </c>
      <c r="E91" s="198" t="s">
        <v>28</v>
      </c>
      <c r="F91" s="199" t="s">
        <v>607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131</v>
      </c>
      <c r="AU91" s="205" t="s">
        <v>83</v>
      </c>
      <c r="AV91" s="13" t="s">
        <v>81</v>
      </c>
      <c r="AW91" s="13" t="s">
        <v>34</v>
      </c>
      <c r="AX91" s="13" t="s">
        <v>73</v>
      </c>
      <c r="AY91" s="205" t="s">
        <v>118</v>
      </c>
    </row>
    <row r="92" spans="2:51" s="13" customFormat="1" ht="10.2">
      <c r="B92" s="196"/>
      <c r="C92" s="197"/>
      <c r="D92" s="189" t="s">
        <v>131</v>
      </c>
      <c r="E92" s="198" t="s">
        <v>28</v>
      </c>
      <c r="F92" s="199" t="s">
        <v>608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131</v>
      </c>
      <c r="AU92" s="205" t="s">
        <v>83</v>
      </c>
      <c r="AV92" s="13" t="s">
        <v>81</v>
      </c>
      <c r="AW92" s="13" t="s">
        <v>34</v>
      </c>
      <c r="AX92" s="13" t="s">
        <v>73</v>
      </c>
      <c r="AY92" s="205" t="s">
        <v>118</v>
      </c>
    </row>
    <row r="93" spans="2:51" s="13" customFormat="1" ht="10.2">
      <c r="B93" s="196"/>
      <c r="C93" s="197"/>
      <c r="D93" s="189" t="s">
        <v>131</v>
      </c>
      <c r="E93" s="198" t="s">
        <v>28</v>
      </c>
      <c r="F93" s="199" t="s">
        <v>609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131</v>
      </c>
      <c r="AU93" s="205" t="s">
        <v>83</v>
      </c>
      <c r="AV93" s="13" t="s">
        <v>81</v>
      </c>
      <c r="AW93" s="13" t="s">
        <v>34</v>
      </c>
      <c r="AX93" s="13" t="s">
        <v>73</v>
      </c>
      <c r="AY93" s="205" t="s">
        <v>118</v>
      </c>
    </row>
    <row r="94" spans="2:51" s="13" customFormat="1" ht="10.2">
      <c r="B94" s="196"/>
      <c r="C94" s="197"/>
      <c r="D94" s="189" t="s">
        <v>131</v>
      </c>
      <c r="E94" s="198" t="s">
        <v>28</v>
      </c>
      <c r="F94" s="199" t="s">
        <v>610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131</v>
      </c>
      <c r="AU94" s="205" t="s">
        <v>83</v>
      </c>
      <c r="AV94" s="13" t="s">
        <v>81</v>
      </c>
      <c r="AW94" s="13" t="s">
        <v>34</v>
      </c>
      <c r="AX94" s="13" t="s">
        <v>73</v>
      </c>
      <c r="AY94" s="205" t="s">
        <v>118</v>
      </c>
    </row>
    <row r="95" spans="2:51" s="13" customFormat="1" ht="20.4">
      <c r="B95" s="196"/>
      <c r="C95" s="197"/>
      <c r="D95" s="189" t="s">
        <v>131</v>
      </c>
      <c r="E95" s="198" t="s">
        <v>28</v>
      </c>
      <c r="F95" s="199" t="s">
        <v>611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131</v>
      </c>
      <c r="AU95" s="205" t="s">
        <v>83</v>
      </c>
      <c r="AV95" s="13" t="s">
        <v>81</v>
      </c>
      <c r="AW95" s="13" t="s">
        <v>34</v>
      </c>
      <c r="AX95" s="13" t="s">
        <v>73</v>
      </c>
      <c r="AY95" s="205" t="s">
        <v>118</v>
      </c>
    </row>
    <row r="96" spans="2:51" s="13" customFormat="1" ht="10.2">
      <c r="B96" s="196"/>
      <c r="C96" s="197"/>
      <c r="D96" s="189" t="s">
        <v>131</v>
      </c>
      <c r="E96" s="198" t="s">
        <v>28</v>
      </c>
      <c r="F96" s="199" t="s">
        <v>612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131</v>
      </c>
      <c r="AU96" s="205" t="s">
        <v>83</v>
      </c>
      <c r="AV96" s="13" t="s">
        <v>81</v>
      </c>
      <c r="AW96" s="13" t="s">
        <v>34</v>
      </c>
      <c r="AX96" s="13" t="s">
        <v>73</v>
      </c>
      <c r="AY96" s="205" t="s">
        <v>118</v>
      </c>
    </row>
    <row r="97" spans="2:51" s="13" customFormat="1" ht="10.2">
      <c r="B97" s="196"/>
      <c r="C97" s="197"/>
      <c r="D97" s="189" t="s">
        <v>131</v>
      </c>
      <c r="E97" s="198" t="s">
        <v>28</v>
      </c>
      <c r="F97" s="199" t="s">
        <v>613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131</v>
      </c>
      <c r="AU97" s="205" t="s">
        <v>83</v>
      </c>
      <c r="AV97" s="13" t="s">
        <v>81</v>
      </c>
      <c r="AW97" s="13" t="s">
        <v>34</v>
      </c>
      <c r="AX97" s="13" t="s">
        <v>73</v>
      </c>
      <c r="AY97" s="205" t="s">
        <v>118</v>
      </c>
    </row>
    <row r="98" spans="2:51" s="13" customFormat="1" ht="20.4">
      <c r="B98" s="196"/>
      <c r="C98" s="197"/>
      <c r="D98" s="189" t="s">
        <v>131</v>
      </c>
      <c r="E98" s="198" t="s">
        <v>28</v>
      </c>
      <c r="F98" s="199" t="s">
        <v>614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131</v>
      </c>
      <c r="AU98" s="205" t="s">
        <v>83</v>
      </c>
      <c r="AV98" s="13" t="s">
        <v>81</v>
      </c>
      <c r="AW98" s="13" t="s">
        <v>34</v>
      </c>
      <c r="AX98" s="13" t="s">
        <v>73</v>
      </c>
      <c r="AY98" s="205" t="s">
        <v>118</v>
      </c>
    </row>
    <row r="99" spans="2:51" s="13" customFormat="1" ht="10.2">
      <c r="B99" s="196"/>
      <c r="C99" s="197"/>
      <c r="D99" s="189" t="s">
        <v>131</v>
      </c>
      <c r="E99" s="198" t="s">
        <v>28</v>
      </c>
      <c r="F99" s="199" t="s">
        <v>615</v>
      </c>
      <c r="G99" s="197"/>
      <c r="H99" s="198" t="s">
        <v>28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131</v>
      </c>
      <c r="AU99" s="205" t="s">
        <v>83</v>
      </c>
      <c r="AV99" s="13" t="s">
        <v>81</v>
      </c>
      <c r="AW99" s="13" t="s">
        <v>34</v>
      </c>
      <c r="AX99" s="13" t="s">
        <v>73</v>
      </c>
      <c r="AY99" s="205" t="s">
        <v>118</v>
      </c>
    </row>
    <row r="100" spans="2:51" s="13" customFormat="1" ht="20.4">
      <c r="B100" s="196"/>
      <c r="C100" s="197"/>
      <c r="D100" s="189" t="s">
        <v>131</v>
      </c>
      <c r="E100" s="198" t="s">
        <v>28</v>
      </c>
      <c r="F100" s="199" t="s">
        <v>616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131</v>
      </c>
      <c r="AU100" s="205" t="s">
        <v>83</v>
      </c>
      <c r="AV100" s="13" t="s">
        <v>81</v>
      </c>
      <c r="AW100" s="13" t="s">
        <v>34</v>
      </c>
      <c r="AX100" s="13" t="s">
        <v>73</v>
      </c>
      <c r="AY100" s="205" t="s">
        <v>118</v>
      </c>
    </row>
    <row r="101" spans="2:51" s="14" customFormat="1" ht="10.2">
      <c r="B101" s="206"/>
      <c r="C101" s="207"/>
      <c r="D101" s="189" t="s">
        <v>131</v>
      </c>
      <c r="E101" s="208" t="s">
        <v>28</v>
      </c>
      <c r="F101" s="209" t="s">
        <v>81</v>
      </c>
      <c r="G101" s="207"/>
      <c r="H101" s="210">
        <v>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131</v>
      </c>
      <c r="AU101" s="216" t="s">
        <v>83</v>
      </c>
      <c r="AV101" s="14" t="s">
        <v>83</v>
      </c>
      <c r="AW101" s="14" t="s">
        <v>34</v>
      </c>
      <c r="AX101" s="14" t="s">
        <v>81</v>
      </c>
      <c r="AY101" s="216" t="s">
        <v>118</v>
      </c>
    </row>
    <row r="102" spans="1:65" s="2" customFormat="1" ht="16.5" customHeight="1">
      <c r="A102" s="36"/>
      <c r="B102" s="37"/>
      <c r="C102" s="176" t="s">
        <v>83</v>
      </c>
      <c r="D102" s="176" t="s">
        <v>120</v>
      </c>
      <c r="E102" s="177" t="s">
        <v>617</v>
      </c>
      <c r="F102" s="178" t="s">
        <v>618</v>
      </c>
      <c r="G102" s="179" t="s">
        <v>357</v>
      </c>
      <c r="H102" s="180">
        <v>1</v>
      </c>
      <c r="I102" s="181"/>
      <c r="J102" s="182">
        <f>ROUND(I102*H102,2)</f>
        <v>0</v>
      </c>
      <c r="K102" s="178" t="s">
        <v>28</v>
      </c>
      <c r="L102" s="41"/>
      <c r="M102" s="183" t="s">
        <v>28</v>
      </c>
      <c r="N102" s="184" t="s">
        <v>46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603</v>
      </c>
      <c r="AT102" s="187" t="s">
        <v>120</v>
      </c>
      <c r="AU102" s="187" t="s">
        <v>83</v>
      </c>
      <c r="AY102" s="19" t="s">
        <v>118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125</v>
      </c>
      <c r="BK102" s="188">
        <f>ROUND(I102*H102,2)</f>
        <v>0</v>
      </c>
      <c r="BL102" s="19" t="s">
        <v>603</v>
      </c>
      <c r="BM102" s="187" t="s">
        <v>619</v>
      </c>
    </row>
    <row r="103" spans="1:47" s="2" customFormat="1" ht="10.2">
      <c r="A103" s="36"/>
      <c r="B103" s="37"/>
      <c r="C103" s="38"/>
      <c r="D103" s="189" t="s">
        <v>127</v>
      </c>
      <c r="E103" s="38"/>
      <c r="F103" s="190" t="s">
        <v>618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127</v>
      </c>
      <c r="AU103" s="19" t="s">
        <v>83</v>
      </c>
    </row>
    <row r="104" spans="2:51" s="13" customFormat="1" ht="10.2">
      <c r="B104" s="196"/>
      <c r="C104" s="197"/>
      <c r="D104" s="189" t="s">
        <v>131</v>
      </c>
      <c r="E104" s="198" t="s">
        <v>28</v>
      </c>
      <c r="F104" s="199" t="s">
        <v>620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131</v>
      </c>
      <c r="AU104" s="205" t="s">
        <v>83</v>
      </c>
      <c r="AV104" s="13" t="s">
        <v>81</v>
      </c>
      <c r="AW104" s="13" t="s">
        <v>34</v>
      </c>
      <c r="AX104" s="13" t="s">
        <v>73</v>
      </c>
      <c r="AY104" s="205" t="s">
        <v>118</v>
      </c>
    </row>
    <row r="105" spans="2:51" s="14" customFormat="1" ht="10.2">
      <c r="B105" s="206"/>
      <c r="C105" s="207"/>
      <c r="D105" s="189" t="s">
        <v>131</v>
      </c>
      <c r="E105" s="208" t="s">
        <v>28</v>
      </c>
      <c r="F105" s="209" t="s">
        <v>81</v>
      </c>
      <c r="G105" s="207"/>
      <c r="H105" s="210">
        <v>1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131</v>
      </c>
      <c r="AU105" s="216" t="s">
        <v>83</v>
      </c>
      <c r="AV105" s="14" t="s">
        <v>83</v>
      </c>
      <c r="AW105" s="14" t="s">
        <v>34</v>
      </c>
      <c r="AX105" s="14" t="s">
        <v>81</v>
      </c>
      <c r="AY105" s="216" t="s">
        <v>118</v>
      </c>
    </row>
    <row r="106" spans="1:65" s="2" customFormat="1" ht="16.5" customHeight="1">
      <c r="A106" s="36"/>
      <c r="B106" s="37"/>
      <c r="C106" s="176" t="s">
        <v>138</v>
      </c>
      <c r="D106" s="176" t="s">
        <v>120</v>
      </c>
      <c r="E106" s="177" t="s">
        <v>621</v>
      </c>
      <c r="F106" s="178" t="s">
        <v>622</v>
      </c>
      <c r="G106" s="179" t="s">
        <v>357</v>
      </c>
      <c r="H106" s="180">
        <v>1</v>
      </c>
      <c r="I106" s="181"/>
      <c r="J106" s="182">
        <f>ROUND(I106*H106,2)</f>
        <v>0</v>
      </c>
      <c r="K106" s="178" t="s">
        <v>28</v>
      </c>
      <c r="L106" s="41"/>
      <c r="M106" s="183" t="s">
        <v>28</v>
      </c>
      <c r="N106" s="184" t="s">
        <v>46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603</v>
      </c>
      <c r="AT106" s="187" t="s">
        <v>120</v>
      </c>
      <c r="AU106" s="187" t="s">
        <v>83</v>
      </c>
      <c r="AY106" s="19" t="s">
        <v>118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125</v>
      </c>
      <c r="BK106" s="188">
        <f>ROUND(I106*H106,2)</f>
        <v>0</v>
      </c>
      <c r="BL106" s="19" t="s">
        <v>603</v>
      </c>
      <c r="BM106" s="187" t="s">
        <v>623</v>
      </c>
    </row>
    <row r="107" spans="1:47" s="2" customFormat="1" ht="10.2">
      <c r="A107" s="36"/>
      <c r="B107" s="37"/>
      <c r="C107" s="38"/>
      <c r="D107" s="189" t="s">
        <v>127</v>
      </c>
      <c r="E107" s="38"/>
      <c r="F107" s="190" t="s">
        <v>624</v>
      </c>
      <c r="G107" s="38"/>
      <c r="H107" s="38"/>
      <c r="I107" s="191"/>
      <c r="J107" s="38"/>
      <c r="K107" s="38"/>
      <c r="L107" s="41"/>
      <c r="M107" s="192"/>
      <c r="N107" s="193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127</v>
      </c>
      <c r="AU107" s="19" t="s">
        <v>83</v>
      </c>
    </row>
    <row r="108" spans="2:51" s="13" customFormat="1" ht="10.2">
      <c r="B108" s="196"/>
      <c r="C108" s="197"/>
      <c r="D108" s="189" t="s">
        <v>131</v>
      </c>
      <c r="E108" s="198" t="s">
        <v>28</v>
      </c>
      <c r="F108" s="199" t="s">
        <v>625</v>
      </c>
      <c r="G108" s="197"/>
      <c r="H108" s="198" t="s">
        <v>28</v>
      </c>
      <c r="I108" s="200"/>
      <c r="J108" s="197"/>
      <c r="K108" s="197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131</v>
      </c>
      <c r="AU108" s="205" t="s">
        <v>83</v>
      </c>
      <c r="AV108" s="13" t="s">
        <v>81</v>
      </c>
      <c r="AW108" s="13" t="s">
        <v>34</v>
      </c>
      <c r="AX108" s="13" t="s">
        <v>73</v>
      </c>
      <c r="AY108" s="205" t="s">
        <v>118</v>
      </c>
    </row>
    <row r="109" spans="2:51" s="14" customFormat="1" ht="10.2">
      <c r="B109" s="206"/>
      <c r="C109" s="207"/>
      <c r="D109" s="189" t="s">
        <v>131</v>
      </c>
      <c r="E109" s="208" t="s">
        <v>28</v>
      </c>
      <c r="F109" s="209" t="s">
        <v>81</v>
      </c>
      <c r="G109" s="207"/>
      <c r="H109" s="210">
        <v>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131</v>
      </c>
      <c r="AU109" s="216" t="s">
        <v>83</v>
      </c>
      <c r="AV109" s="14" t="s">
        <v>83</v>
      </c>
      <c r="AW109" s="14" t="s">
        <v>34</v>
      </c>
      <c r="AX109" s="14" t="s">
        <v>81</v>
      </c>
      <c r="AY109" s="216" t="s">
        <v>118</v>
      </c>
    </row>
    <row r="110" spans="1:65" s="2" customFormat="1" ht="16.5" customHeight="1">
      <c r="A110" s="36"/>
      <c r="B110" s="37"/>
      <c r="C110" s="176" t="s">
        <v>125</v>
      </c>
      <c r="D110" s="176" t="s">
        <v>120</v>
      </c>
      <c r="E110" s="177" t="s">
        <v>626</v>
      </c>
      <c r="F110" s="178" t="s">
        <v>627</v>
      </c>
      <c r="G110" s="179" t="s">
        <v>357</v>
      </c>
      <c r="H110" s="180">
        <v>1</v>
      </c>
      <c r="I110" s="181"/>
      <c r="J110" s="182">
        <f>ROUND(I110*H110,2)</f>
        <v>0</v>
      </c>
      <c r="K110" s="178" t="s">
        <v>28</v>
      </c>
      <c r="L110" s="41"/>
      <c r="M110" s="183" t="s">
        <v>28</v>
      </c>
      <c r="N110" s="184" t="s">
        <v>46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603</v>
      </c>
      <c r="AT110" s="187" t="s">
        <v>120</v>
      </c>
      <c r="AU110" s="187" t="s">
        <v>83</v>
      </c>
      <c r="AY110" s="19" t="s">
        <v>118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125</v>
      </c>
      <c r="BK110" s="188">
        <f>ROUND(I110*H110,2)</f>
        <v>0</v>
      </c>
      <c r="BL110" s="19" t="s">
        <v>603</v>
      </c>
      <c r="BM110" s="187" t="s">
        <v>628</v>
      </c>
    </row>
    <row r="111" spans="1:47" s="2" customFormat="1" ht="10.2">
      <c r="A111" s="36"/>
      <c r="B111" s="37"/>
      <c r="C111" s="38"/>
      <c r="D111" s="189" t="s">
        <v>127</v>
      </c>
      <c r="E111" s="38"/>
      <c r="F111" s="190" t="s">
        <v>629</v>
      </c>
      <c r="G111" s="38"/>
      <c r="H111" s="38"/>
      <c r="I111" s="191"/>
      <c r="J111" s="38"/>
      <c r="K111" s="38"/>
      <c r="L111" s="41"/>
      <c r="M111" s="192"/>
      <c r="N111" s="193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127</v>
      </c>
      <c r="AU111" s="19" t="s">
        <v>83</v>
      </c>
    </row>
    <row r="112" spans="2:51" s="13" customFormat="1" ht="10.2">
      <c r="B112" s="196"/>
      <c r="C112" s="197"/>
      <c r="D112" s="189" t="s">
        <v>131</v>
      </c>
      <c r="E112" s="198" t="s">
        <v>28</v>
      </c>
      <c r="F112" s="199" t="s">
        <v>630</v>
      </c>
      <c r="G112" s="197"/>
      <c r="H112" s="198" t="s">
        <v>28</v>
      </c>
      <c r="I112" s="200"/>
      <c r="J112" s="197"/>
      <c r="K112" s="197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131</v>
      </c>
      <c r="AU112" s="205" t="s">
        <v>83</v>
      </c>
      <c r="AV112" s="13" t="s">
        <v>81</v>
      </c>
      <c r="AW112" s="13" t="s">
        <v>34</v>
      </c>
      <c r="AX112" s="13" t="s">
        <v>73</v>
      </c>
      <c r="AY112" s="205" t="s">
        <v>118</v>
      </c>
    </row>
    <row r="113" spans="2:51" s="13" customFormat="1" ht="10.2">
      <c r="B113" s="196"/>
      <c r="C113" s="197"/>
      <c r="D113" s="189" t="s">
        <v>131</v>
      </c>
      <c r="E113" s="198" t="s">
        <v>28</v>
      </c>
      <c r="F113" s="199" t="s">
        <v>631</v>
      </c>
      <c r="G113" s="197"/>
      <c r="H113" s="198" t="s">
        <v>28</v>
      </c>
      <c r="I113" s="200"/>
      <c r="J113" s="197"/>
      <c r="K113" s="197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131</v>
      </c>
      <c r="AU113" s="205" t="s">
        <v>83</v>
      </c>
      <c r="AV113" s="13" t="s">
        <v>81</v>
      </c>
      <c r="AW113" s="13" t="s">
        <v>34</v>
      </c>
      <c r="AX113" s="13" t="s">
        <v>73</v>
      </c>
      <c r="AY113" s="205" t="s">
        <v>118</v>
      </c>
    </row>
    <row r="114" spans="2:51" s="14" customFormat="1" ht="10.2">
      <c r="B114" s="206"/>
      <c r="C114" s="207"/>
      <c r="D114" s="189" t="s">
        <v>131</v>
      </c>
      <c r="E114" s="208" t="s">
        <v>28</v>
      </c>
      <c r="F114" s="209" t="s">
        <v>81</v>
      </c>
      <c r="G114" s="207"/>
      <c r="H114" s="210">
        <v>1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131</v>
      </c>
      <c r="AU114" s="216" t="s">
        <v>83</v>
      </c>
      <c r="AV114" s="14" t="s">
        <v>83</v>
      </c>
      <c r="AW114" s="14" t="s">
        <v>34</v>
      </c>
      <c r="AX114" s="14" t="s">
        <v>81</v>
      </c>
      <c r="AY114" s="216" t="s">
        <v>118</v>
      </c>
    </row>
    <row r="115" spans="2:63" s="12" customFormat="1" ht="22.8" customHeight="1">
      <c r="B115" s="160"/>
      <c r="C115" s="161"/>
      <c r="D115" s="162" t="s">
        <v>72</v>
      </c>
      <c r="E115" s="174" t="s">
        <v>632</v>
      </c>
      <c r="F115" s="174" t="s">
        <v>633</v>
      </c>
      <c r="G115" s="161"/>
      <c r="H115" s="161"/>
      <c r="I115" s="164"/>
      <c r="J115" s="175">
        <f>BK115</f>
        <v>0</v>
      </c>
      <c r="K115" s="161"/>
      <c r="L115" s="166"/>
      <c r="M115" s="167"/>
      <c r="N115" s="168"/>
      <c r="O115" s="168"/>
      <c r="P115" s="169">
        <f>SUM(P116:P123)</f>
        <v>0</v>
      </c>
      <c r="Q115" s="168"/>
      <c r="R115" s="169">
        <f>SUM(R116:R123)</f>
        <v>0</v>
      </c>
      <c r="S115" s="168"/>
      <c r="T115" s="170">
        <f>SUM(T116:T123)</f>
        <v>0</v>
      </c>
      <c r="AR115" s="171" t="s">
        <v>125</v>
      </c>
      <c r="AT115" s="172" t="s">
        <v>72</v>
      </c>
      <c r="AU115" s="172" t="s">
        <v>81</v>
      </c>
      <c r="AY115" s="171" t="s">
        <v>118</v>
      </c>
      <c r="BK115" s="173">
        <f>SUM(BK116:BK123)</f>
        <v>0</v>
      </c>
    </row>
    <row r="116" spans="1:65" s="2" customFormat="1" ht="16.5" customHeight="1">
      <c r="A116" s="36"/>
      <c r="B116" s="37"/>
      <c r="C116" s="176" t="s">
        <v>153</v>
      </c>
      <c r="D116" s="176" t="s">
        <v>120</v>
      </c>
      <c r="E116" s="177" t="s">
        <v>634</v>
      </c>
      <c r="F116" s="178" t="s">
        <v>635</v>
      </c>
      <c r="G116" s="179" t="s">
        <v>123</v>
      </c>
      <c r="H116" s="180">
        <v>1</v>
      </c>
      <c r="I116" s="181"/>
      <c r="J116" s="182">
        <f>ROUND(I116*H116,2)</f>
        <v>0</v>
      </c>
      <c r="K116" s="178" t="s">
        <v>28</v>
      </c>
      <c r="L116" s="41"/>
      <c r="M116" s="183" t="s">
        <v>28</v>
      </c>
      <c r="N116" s="184" t="s">
        <v>46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636</v>
      </c>
      <c r="AT116" s="187" t="s">
        <v>120</v>
      </c>
      <c r="AU116" s="187" t="s">
        <v>83</v>
      </c>
      <c r="AY116" s="19" t="s">
        <v>118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125</v>
      </c>
      <c r="BK116" s="188">
        <f>ROUND(I116*H116,2)</f>
        <v>0</v>
      </c>
      <c r="BL116" s="19" t="s">
        <v>636</v>
      </c>
      <c r="BM116" s="187" t="s">
        <v>637</v>
      </c>
    </row>
    <row r="117" spans="1:47" s="2" customFormat="1" ht="19.2">
      <c r="A117" s="36"/>
      <c r="B117" s="37"/>
      <c r="C117" s="38"/>
      <c r="D117" s="189" t="s">
        <v>127</v>
      </c>
      <c r="E117" s="38"/>
      <c r="F117" s="190" t="s">
        <v>638</v>
      </c>
      <c r="G117" s="38"/>
      <c r="H117" s="38"/>
      <c r="I117" s="191"/>
      <c r="J117" s="38"/>
      <c r="K117" s="38"/>
      <c r="L117" s="41"/>
      <c r="M117" s="192"/>
      <c r="N117" s="193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127</v>
      </c>
      <c r="AU117" s="19" t="s">
        <v>83</v>
      </c>
    </row>
    <row r="118" spans="1:65" s="2" customFormat="1" ht="24.15" customHeight="1">
      <c r="A118" s="36"/>
      <c r="B118" s="37"/>
      <c r="C118" s="176" t="s">
        <v>165</v>
      </c>
      <c r="D118" s="176" t="s">
        <v>120</v>
      </c>
      <c r="E118" s="177" t="s">
        <v>639</v>
      </c>
      <c r="F118" s="178" t="s">
        <v>640</v>
      </c>
      <c r="G118" s="179" t="s">
        <v>123</v>
      </c>
      <c r="H118" s="180">
        <v>1</v>
      </c>
      <c r="I118" s="181"/>
      <c r="J118" s="182">
        <f>ROUND(I118*H118,2)</f>
        <v>0</v>
      </c>
      <c r="K118" s="178" t="s">
        <v>28</v>
      </c>
      <c r="L118" s="41"/>
      <c r="M118" s="183" t="s">
        <v>28</v>
      </c>
      <c r="N118" s="184" t="s">
        <v>46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636</v>
      </c>
      <c r="AT118" s="187" t="s">
        <v>120</v>
      </c>
      <c r="AU118" s="187" t="s">
        <v>83</v>
      </c>
      <c r="AY118" s="19" t="s">
        <v>118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125</v>
      </c>
      <c r="BK118" s="188">
        <f>ROUND(I118*H118,2)</f>
        <v>0</v>
      </c>
      <c r="BL118" s="19" t="s">
        <v>636</v>
      </c>
      <c r="BM118" s="187" t="s">
        <v>641</v>
      </c>
    </row>
    <row r="119" spans="1:47" s="2" customFormat="1" ht="19.2">
      <c r="A119" s="36"/>
      <c r="B119" s="37"/>
      <c r="C119" s="38"/>
      <c r="D119" s="189" t="s">
        <v>127</v>
      </c>
      <c r="E119" s="38"/>
      <c r="F119" s="190" t="s">
        <v>640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127</v>
      </c>
      <c r="AU119" s="19" t="s">
        <v>83</v>
      </c>
    </row>
    <row r="120" spans="1:65" s="2" customFormat="1" ht="16.5" customHeight="1">
      <c r="A120" s="36"/>
      <c r="B120" s="37"/>
      <c r="C120" s="176" t="s">
        <v>175</v>
      </c>
      <c r="D120" s="176" t="s">
        <v>120</v>
      </c>
      <c r="E120" s="177" t="s">
        <v>642</v>
      </c>
      <c r="F120" s="178" t="s">
        <v>643</v>
      </c>
      <c r="G120" s="179" t="s">
        <v>357</v>
      </c>
      <c r="H120" s="180">
        <v>1</v>
      </c>
      <c r="I120" s="181"/>
      <c r="J120" s="182">
        <f>ROUND(I120*H120,2)</f>
        <v>0</v>
      </c>
      <c r="K120" s="178" t="s">
        <v>28</v>
      </c>
      <c r="L120" s="41"/>
      <c r="M120" s="183" t="s">
        <v>28</v>
      </c>
      <c r="N120" s="184" t="s">
        <v>46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603</v>
      </c>
      <c r="AT120" s="187" t="s">
        <v>120</v>
      </c>
      <c r="AU120" s="187" t="s">
        <v>83</v>
      </c>
      <c r="AY120" s="19" t="s">
        <v>118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125</v>
      </c>
      <c r="BK120" s="188">
        <f>ROUND(I120*H120,2)</f>
        <v>0</v>
      </c>
      <c r="BL120" s="19" t="s">
        <v>603</v>
      </c>
      <c r="BM120" s="187" t="s">
        <v>644</v>
      </c>
    </row>
    <row r="121" spans="1:47" s="2" customFormat="1" ht="10.2">
      <c r="A121" s="36"/>
      <c r="B121" s="37"/>
      <c r="C121" s="38"/>
      <c r="D121" s="189" t="s">
        <v>127</v>
      </c>
      <c r="E121" s="38"/>
      <c r="F121" s="190" t="s">
        <v>643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127</v>
      </c>
      <c r="AU121" s="19" t="s">
        <v>83</v>
      </c>
    </row>
    <row r="122" spans="2:51" s="13" customFormat="1" ht="10.2">
      <c r="B122" s="196"/>
      <c r="C122" s="197"/>
      <c r="D122" s="189" t="s">
        <v>131</v>
      </c>
      <c r="E122" s="198" t="s">
        <v>28</v>
      </c>
      <c r="F122" s="199" t="s">
        <v>645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131</v>
      </c>
      <c r="AU122" s="205" t="s">
        <v>83</v>
      </c>
      <c r="AV122" s="13" t="s">
        <v>81</v>
      </c>
      <c r="AW122" s="13" t="s">
        <v>34</v>
      </c>
      <c r="AX122" s="13" t="s">
        <v>73</v>
      </c>
      <c r="AY122" s="205" t="s">
        <v>118</v>
      </c>
    </row>
    <row r="123" spans="2:51" s="14" customFormat="1" ht="10.2">
      <c r="B123" s="206"/>
      <c r="C123" s="207"/>
      <c r="D123" s="189" t="s">
        <v>131</v>
      </c>
      <c r="E123" s="208" t="s">
        <v>28</v>
      </c>
      <c r="F123" s="209" t="s">
        <v>81</v>
      </c>
      <c r="G123" s="207"/>
      <c r="H123" s="210">
        <v>1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131</v>
      </c>
      <c r="AU123" s="216" t="s">
        <v>83</v>
      </c>
      <c r="AV123" s="14" t="s">
        <v>83</v>
      </c>
      <c r="AW123" s="14" t="s">
        <v>34</v>
      </c>
      <c r="AX123" s="14" t="s">
        <v>81</v>
      </c>
      <c r="AY123" s="216" t="s">
        <v>118</v>
      </c>
    </row>
    <row r="124" spans="2:63" s="12" customFormat="1" ht="22.8" customHeight="1">
      <c r="B124" s="160"/>
      <c r="C124" s="161"/>
      <c r="D124" s="162" t="s">
        <v>72</v>
      </c>
      <c r="E124" s="174" t="s">
        <v>646</v>
      </c>
      <c r="F124" s="174" t="s">
        <v>647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SUM(P125:P130)</f>
        <v>0</v>
      </c>
      <c r="Q124" s="168"/>
      <c r="R124" s="169">
        <f>SUM(R125:R130)</f>
        <v>0</v>
      </c>
      <c r="S124" s="168"/>
      <c r="T124" s="170">
        <f>SUM(T125:T130)</f>
        <v>0</v>
      </c>
      <c r="AR124" s="171" t="s">
        <v>125</v>
      </c>
      <c r="AT124" s="172" t="s">
        <v>72</v>
      </c>
      <c r="AU124" s="172" t="s">
        <v>81</v>
      </c>
      <c r="AY124" s="171" t="s">
        <v>118</v>
      </c>
      <c r="BK124" s="173">
        <f>SUM(BK125:BK130)</f>
        <v>0</v>
      </c>
    </row>
    <row r="125" spans="1:65" s="2" customFormat="1" ht="16.5" customHeight="1">
      <c r="A125" s="36"/>
      <c r="B125" s="37"/>
      <c r="C125" s="176" t="s">
        <v>183</v>
      </c>
      <c r="D125" s="176" t="s">
        <v>120</v>
      </c>
      <c r="E125" s="177" t="s">
        <v>648</v>
      </c>
      <c r="F125" s="178" t="s">
        <v>649</v>
      </c>
      <c r="G125" s="179" t="s">
        <v>357</v>
      </c>
      <c r="H125" s="180">
        <v>1</v>
      </c>
      <c r="I125" s="181"/>
      <c r="J125" s="182">
        <f>ROUND(I125*H125,2)</f>
        <v>0</v>
      </c>
      <c r="K125" s="178" t="s">
        <v>28</v>
      </c>
      <c r="L125" s="41"/>
      <c r="M125" s="183" t="s">
        <v>28</v>
      </c>
      <c r="N125" s="184" t="s">
        <v>46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650</v>
      </c>
      <c r="AT125" s="187" t="s">
        <v>120</v>
      </c>
      <c r="AU125" s="187" t="s">
        <v>83</v>
      </c>
      <c r="AY125" s="19" t="s">
        <v>118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125</v>
      </c>
      <c r="BK125" s="188">
        <f>ROUND(I125*H125,2)</f>
        <v>0</v>
      </c>
      <c r="BL125" s="19" t="s">
        <v>650</v>
      </c>
      <c r="BM125" s="187" t="s">
        <v>651</v>
      </c>
    </row>
    <row r="126" spans="1:47" s="2" customFormat="1" ht="10.2">
      <c r="A126" s="36"/>
      <c r="B126" s="37"/>
      <c r="C126" s="38"/>
      <c r="D126" s="189" t="s">
        <v>127</v>
      </c>
      <c r="E126" s="38"/>
      <c r="F126" s="190" t="s">
        <v>649</v>
      </c>
      <c r="G126" s="38"/>
      <c r="H126" s="38"/>
      <c r="I126" s="191"/>
      <c r="J126" s="38"/>
      <c r="K126" s="38"/>
      <c r="L126" s="41"/>
      <c r="M126" s="192"/>
      <c r="N126" s="193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127</v>
      </c>
      <c r="AU126" s="19" t="s">
        <v>83</v>
      </c>
    </row>
    <row r="127" spans="2:51" s="13" customFormat="1" ht="10.2">
      <c r="B127" s="196"/>
      <c r="C127" s="197"/>
      <c r="D127" s="189" t="s">
        <v>131</v>
      </c>
      <c r="E127" s="198" t="s">
        <v>28</v>
      </c>
      <c r="F127" s="199" t="s">
        <v>652</v>
      </c>
      <c r="G127" s="197"/>
      <c r="H127" s="198" t="s">
        <v>28</v>
      </c>
      <c r="I127" s="200"/>
      <c r="J127" s="197"/>
      <c r="K127" s="197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131</v>
      </c>
      <c r="AU127" s="205" t="s">
        <v>83</v>
      </c>
      <c r="AV127" s="13" t="s">
        <v>81</v>
      </c>
      <c r="AW127" s="13" t="s">
        <v>34</v>
      </c>
      <c r="AX127" s="13" t="s">
        <v>73</v>
      </c>
      <c r="AY127" s="205" t="s">
        <v>118</v>
      </c>
    </row>
    <row r="128" spans="2:51" s="14" customFormat="1" ht="10.2">
      <c r="B128" s="206"/>
      <c r="C128" s="207"/>
      <c r="D128" s="189" t="s">
        <v>131</v>
      </c>
      <c r="E128" s="208" t="s">
        <v>28</v>
      </c>
      <c r="F128" s="209" t="s">
        <v>81</v>
      </c>
      <c r="G128" s="207"/>
      <c r="H128" s="210">
        <v>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131</v>
      </c>
      <c r="AU128" s="216" t="s">
        <v>83</v>
      </c>
      <c r="AV128" s="14" t="s">
        <v>83</v>
      </c>
      <c r="AW128" s="14" t="s">
        <v>34</v>
      </c>
      <c r="AX128" s="14" t="s">
        <v>81</v>
      </c>
      <c r="AY128" s="216" t="s">
        <v>118</v>
      </c>
    </row>
    <row r="129" spans="1:65" s="2" customFormat="1" ht="16.5" customHeight="1">
      <c r="A129" s="36"/>
      <c r="B129" s="37"/>
      <c r="C129" s="176" t="s">
        <v>191</v>
      </c>
      <c r="D129" s="176" t="s">
        <v>120</v>
      </c>
      <c r="E129" s="177" t="s">
        <v>653</v>
      </c>
      <c r="F129" s="178" t="s">
        <v>654</v>
      </c>
      <c r="G129" s="179" t="s">
        <v>357</v>
      </c>
      <c r="H129" s="180">
        <v>1</v>
      </c>
      <c r="I129" s="181"/>
      <c r="J129" s="182">
        <f>ROUND(I129*H129,2)</f>
        <v>0</v>
      </c>
      <c r="K129" s="178" t="s">
        <v>28</v>
      </c>
      <c r="L129" s="41"/>
      <c r="M129" s="183" t="s">
        <v>28</v>
      </c>
      <c r="N129" s="184" t="s">
        <v>46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650</v>
      </c>
      <c r="AT129" s="187" t="s">
        <v>120</v>
      </c>
      <c r="AU129" s="187" t="s">
        <v>83</v>
      </c>
      <c r="AY129" s="19" t="s">
        <v>118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125</v>
      </c>
      <c r="BK129" s="188">
        <f>ROUND(I129*H129,2)</f>
        <v>0</v>
      </c>
      <c r="BL129" s="19" t="s">
        <v>650</v>
      </c>
      <c r="BM129" s="187" t="s">
        <v>655</v>
      </c>
    </row>
    <row r="130" spans="1:47" s="2" customFormat="1" ht="10.2">
      <c r="A130" s="36"/>
      <c r="B130" s="37"/>
      <c r="C130" s="38"/>
      <c r="D130" s="189" t="s">
        <v>127</v>
      </c>
      <c r="E130" s="38"/>
      <c r="F130" s="190" t="s">
        <v>654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127</v>
      </c>
      <c r="AU130" s="19" t="s">
        <v>83</v>
      </c>
    </row>
    <row r="131" spans="2:63" s="12" customFormat="1" ht="22.8" customHeight="1">
      <c r="B131" s="160"/>
      <c r="C131" s="161"/>
      <c r="D131" s="162" t="s">
        <v>72</v>
      </c>
      <c r="E131" s="174" t="s">
        <v>656</v>
      </c>
      <c r="F131" s="174" t="s">
        <v>657</v>
      </c>
      <c r="G131" s="161"/>
      <c r="H131" s="161"/>
      <c r="I131" s="164"/>
      <c r="J131" s="175">
        <f>BK131</f>
        <v>0</v>
      </c>
      <c r="K131" s="161"/>
      <c r="L131" s="166"/>
      <c r="M131" s="167"/>
      <c r="N131" s="168"/>
      <c r="O131" s="168"/>
      <c r="P131" s="169">
        <f>SUM(P132:P156)</f>
        <v>0</v>
      </c>
      <c r="Q131" s="168"/>
      <c r="R131" s="169">
        <f>SUM(R132:R156)</f>
        <v>0</v>
      </c>
      <c r="S131" s="168"/>
      <c r="T131" s="170">
        <f>SUM(T132:T156)</f>
        <v>0</v>
      </c>
      <c r="AR131" s="171" t="s">
        <v>125</v>
      </c>
      <c r="AT131" s="172" t="s">
        <v>72</v>
      </c>
      <c r="AU131" s="172" t="s">
        <v>81</v>
      </c>
      <c r="AY131" s="171" t="s">
        <v>118</v>
      </c>
      <c r="BK131" s="173">
        <f>SUM(BK132:BK156)</f>
        <v>0</v>
      </c>
    </row>
    <row r="132" spans="1:65" s="2" customFormat="1" ht="24.15" customHeight="1">
      <c r="A132" s="36"/>
      <c r="B132" s="37"/>
      <c r="C132" s="176" t="s">
        <v>199</v>
      </c>
      <c r="D132" s="176" t="s">
        <v>120</v>
      </c>
      <c r="E132" s="177" t="s">
        <v>658</v>
      </c>
      <c r="F132" s="178" t="s">
        <v>659</v>
      </c>
      <c r="G132" s="179" t="s">
        <v>357</v>
      </c>
      <c r="H132" s="180">
        <v>1</v>
      </c>
      <c r="I132" s="181"/>
      <c r="J132" s="182">
        <f>ROUND(I132*H132,2)</f>
        <v>0</v>
      </c>
      <c r="K132" s="178" t="s">
        <v>28</v>
      </c>
      <c r="L132" s="41"/>
      <c r="M132" s="183" t="s">
        <v>28</v>
      </c>
      <c r="N132" s="184" t="s">
        <v>46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650</v>
      </c>
      <c r="AT132" s="187" t="s">
        <v>120</v>
      </c>
      <c r="AU132" s="187" t="s">
        <v>83</v>
      </c>
      <c r="AY132" s="19" t="s">
        <v>118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125</v>
      </c>
      <c r="BK132" s="188">
        <f>ROUND(I132*H132,2)</f>
        <v>0</v>
      </c>
      <c r="BL132" s="19" t="s">
        <v>650</v>
      </c>
      <c r="BM132" s="187" t="s">
        <v>660</v>
      </c>
    </row>
    <row r="133" spans="1:47" s="2" customFormat="1" ht="19.2">
      <c r="A133" s="36"/>
      <c r="B133" s="37"/>
      <c r="C133" s="38"/>
      <c r="D133" s="189" t="s">
        <v>127</v>
      </c>
      <c r="E133" s="38"/>
      <c r="F133" s="190" t="s">
        <v>659</v>
      </c>
      <c r="G133" s="38"/>
      <c r="H133" s="38"/>
      <c r="I133" s="191"/>
      <c r="J133" s="38"/>
      <c r="K133" s="38"/>
      <c r="L133" s="41"/>
      <c r="M133" s="192"/>
      <c r="N133" s="193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127</v>
      </c>
      <c r="AU133" s="19" t="s">
        <v>83</v>
      </c>
    </row>
    <row r="134" spans="2:51" s="13" customFormat="1" ht="10.2">
      <c r="B134" s="196"/>
      <c r="C134" s="197"/>
      <c r="D134" s="189" t="s">
        <v>131</v>
      </c>
      <c r="E134" s="198" t="s">
        <v>28</v>
      </c>
      <c r="F134" s="199" t="s">
        <v>661</v>
      </c>
      <c r="G134" s="197"/>
      <c r="H134" s="198" t="s">
        <v>28</v>
      </c>
      <c r="I134" s="200"/>
      <c r="J134" s="197"/>
      <c r="K134" s="197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131</v>
      </c>
      <c r="AU134" s="205" t="s">
        <v>83</v>
      </c>
      <c r="AV134" s="13" t="s">
        <v>81</v>
      </c>
      <c r="AW134" s="13" t="s">
        <v>34</v>
      </c>
      <c r="AX134" s="13" t="s">
        <v>73</v>
      </c>
      <c r="AY134" s="205" t="s">
        <v>118</v>
      </c>
    </row>
    <row r="135" spans="2:51" s="14" customFormat="1" ht="10.2">
      <c r="B135" s="206"/>
      <c r="C135" s="207"/>
      <c r="D135" s="189" t="s">
        <v>131</v>
      </c>
      <c r="E135" s="208" t="s">
        <v>28</v>
      </c>
      <c r="F135" s="209" t="s">
        <v>81</v>
      </c>
      <c r="G135" s="207"/>
      <c r="H135" s="210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131</v>
      </c>
      <c r="AU135" s="216" t="s">
        <v>83</v>
      </c>
      <c r="AV135" s="14" t="s">
        <v>83</v>
      </c>
      <c r="AW135" s="14" t="s">
        <v>34</v>
      </c>
      <c r="AX135" s="14" t="s">
        <v>81</v>
      </c>
      <c r="AY135" s="216" t="s">
        <v>118</v>
      </c>
    </row>
    <row r="136" spans="1:65" s="2" customFormat="1" ht="24.15" customHeight="1">
      <c r="A136" s="36"/>
      <c r="B136" s="37"/>
      <c r="C136" s="176" t="s">
        <v>207</v>
      </c>
      <c r="D136" s="176" t="s">
        <v>120</v>
      </c>
      <c r="E136" s="177" t="s">
        <v>662</v>
      </c>
      <c r="F136" s="178" t="s">
        <v>663</v>
      </c>
      <c r="G136" s="179" t="s">
        <v>357</v>
      </c>
      <c r="H136" s="180">
        <v>1</v>
      </c>
      <c r="I136" s="181"/>
      <c r="J136" s="182">
        <f>ROUND(I136*H136,2)</f>
        <v>0</v>
      </c>
      <c r="K136" s="178" t="s">
        <v>28</v>
      </c>
      <c r="L136" s="41"/>
      <c r="M136" s="183" t="s">
        <v>28</v>
      </c>
      <c r="N136" s="184" t="s">
        <v>46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650</v>
      </c>
      <c r="AT136" s="187" t="s">
        <v>120</v>
      </c>
      <c r="AU136" s="187" t="s">
        <v>83</v>
      </c>
      <c r="AY136" s="19" t="s">
        <v>118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125</v>
      </c>
      <c r="BK136" s="188">
        <f>ROUND(I136*H136,2)</f>
        <v>0</v>
      </c>
      <c r="BL136" s="19" t="s">
        <v>650</v>
      </c>
      <c r="BM136" s="187" t="s">
        <v>664</v>
      </c>
    </row>
    <row r="137" spans="1:47" s="2" customFormat="1" ht="19.2">
      <c r="A137" s="36"/>
      <c r="B137" s="37"/>
      <c r="C137" s="38"/>
      <c r="D137" s="189" t="s">
        <v>127</v>
      </c>
      <c r="E137" s="38"/>
      <c r="F137" s="190" t="s">
        <v>663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127</v>
      </c>
      <c r="AU137" s="19" t="s">
        <v>83</v>
      </c>
    </row>
    <row r="138" spans="2:51" s="13" customFormat="1" ht="10.2">
      <c r="B138" s="196"/>
      <c r="C138" s="197"/>
      <c r="D138" s="189" t="s">
        <v>131</v>
      </c>
      <c r="E138" s="198" t="s">
        <v>28</v>
      </c>
      <c r="F138" s="199" t="s">
        <v>661</v>
      </c>
      <c r="G138" s="197"/>
      <c r="H138" s="198" t="s">
        <v>28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131</v>
      </c>
      <c r="AU138" s="205" t="s">
        <v>83</v>
      </c>
      <c r="AV138" s="13" t="s">
        <v>81</v>
      </c>
      <c r="AW138" s="13" t="s">
        <v>34</v>
      </c>
      <c r="AX138" s="13" t="s">
        <v>73</v>
      </c>
      <c r="AY138" s="205" t="s">
        <v>118</v>
      </c>
    </row>
    <row r="139" spans="2:51" s="14" customFormat="1" ht="10.2">
      <c r="B139" s="206"/>
      <c r="C139" s="207"/>
      <c r="D139" s="189" t="s">
        <v>131</v>
      </c>
      <c r="E139" s="208" t="s">
        <v>28</v>
      </c>
      <c r="F139" s="209" t="s">
        <v>81</v>
      </c>
      <c r="G139" s="207"/>
      <c r="H139" s="210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131</v>
      </c>
      <c r="AU139" s="216" t="s">
        <v>83</v>
      </c>
      <c r="AV139" s="14" t="s">
        <v>83</v>
      </c>
      <c r="AW139" s="14" t="s">
        <v>34</v>
      </c>
      <c r="AX139" s="14" t="s">
        <v>81</v>
      </c>
      <c r="AY139" s="216" t="s">
        <v>118</v>
      </c>
    </row>
    <row r="140" spans="1:65" s="2" customFormat="1" ht="16.5" customHeight="1">
      <c r="A140" s="36"/>
      <c r="B140" s="37"/>
      <c r="C140" s="176" t="s">
        <v>213</v>
      </c>
      <c r="D140" s="176" t="s">
        <v>120</v>
      </c>
      <c r="E140" s="177" t="s">
        <v>665</v>
      </c>
      <c r="F140" s="178" t="s">
        <v>666</v>
      </c>
      <c r="G140" s="179" t="s">
        <v>357</v>
      </c>
      <c r="H140" s="180">
        <v>1</v>
      </c>
      <c r="I140" s="181"/>
      <c r="J140" s="182">
        <f>ROUND(I140*H140,2)</f>
        <v>0</v>
      </c>
      <c r="K140" s="178" t="s">
        <v>28</v>
      </c>
      <c r="L140" s="41"/>
      <c r="M140" s="183" t="s">
        <v>28</v>
      </c>
      <c r="N140" s="184" t="s">
        <v>46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650</v>
      </c>
      <c r="AT140" s="187" t="s">
        <v>120</v>
      </c>
      <c r="AU140" s="187" t="s">
        <v>83</v>
      </c>
      <c r="AY140" s="19" t="s">
        <v>118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125</v>
      </c>
      <c r="BK140" s="188">
        <f>ROUND(I140*H140,2)</f>
        <v>0</v>
      </c>
      <c r="BL140" s="19" t="s">
        <v>650</v>
      </c>
      <c r="BM140" s="187" t="s">
        <v>667</v>
      </c>
    </row>
    <row r="141" spans="1:47" s="2" customFormat="1" ht="10.2">
      <c r="A141" s="36"/>
      <c r="B141" s="37"/>
      <c r="C141" s="38"/>
      <c r="D141" s="189" t="s">
        <v>127</v>
      </c>
      <c r="E141" s="38"/>
      <c r="F141" s="190" t="s">
        <v>668</v>
      </c>
      <c r="G141" s="38"/>
      <c r="H141" s="38"/>
      <c r="I141" s="191"/>
      <c r="J141" s="38"/>
      <c r="K141" s="38"/>
      <c r="L141" s="41"/>
      <c r="M141" s="192"/>
      <c r="N141" s="193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127</v>
      </c>
      <c r="AU141" s="19" t="s">
        <v>83</v>
      </c>
    </row>
    <row r="142" spans="2:51" s="13" customFormat="1" ht="10.2">
      <c r="B142" s="196"/>
      <c r="C142" s="197"/>
      <c r="D142" s="189" t="s">
        <v>131</v>
      </c>
      <c r="E142" s="198" t="s">
        <v>28</v>
      </c>
      <c r="F142" s="199" t="s">
        <v>661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131</v>
      </c>
      <c r="AU142" s="205" t="s">
        <v>83</v>
      </c>
      <c r="AV142" s="13" t="s">
        <v>81</v>
      </c>
      <c r="AW142" s="13" t="s">
        <v>34</v>
      </c>
      <c r="AX142" s="13" t="s">
        <v>73</v>
      </c>
      <c r="AY142" s="205" t="s">
        <v>118</v>
      </c>
    </row>
    <row r="143" spans="2:51" s="14" customFormat="1" ht="10.2">
      <c r="B143" s="206"/>
      <c r="C143" s="207"/>
      <c r="D143" s="189" t="s">
        <v>131</v>
      </c>
      <c r="E143" s="208" t="s">
        <v>28</v>
      </c>
      <c r="F143" s="209" t="s">
        <v>81</v>
      </c>
      <c r="G143" s="207"/>
      <c r="H143" s="210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131</v>
      </c>
      <c r="AU143" s="216" t="s">
        <v>83</v>
      </c>
      <c r="AV143" s="14" t="s">
        <v>83</v>
      </c>
      <c r="AW143" s="14" t="s">
        <v>34</v>
      </c>
      <c r="AX143" s="14" t="s">
        <v>81</v>
      </c>
      <c r="AY143" s="216" t="s">
        <v>118</v>
      </c>
    </row>
    <row r="144" spans="1:65" s="2" customFormat="1" ht="21.75" customHeight="1">
      <c r="A144" s="36"/>
      <c r="B144" s="37"/>
      <c r="C144" s="176" t="s">
        <v>220</v>
      </c>
      <c r="D144" s="176" t="s">
        <v>120</v>
      </c>
      <c r="E144" s="177" t="s">
        <v>669</v>
      </c>
      <c r="F144" s="178" t="s">
        <v>670</v>
      </c>
      <c r="G144" s="179" t="s">
        <v>357</v>
      </c>
      <c r="H144" s="180">
        <v>1</v>
      </c>
      <c r="I144" s="181"/>
      <c r="J144" s="182">
        <f>ROUND(I144*H144,2)</f>
        <v>0</v>
      </c>
      <c r="K144" s="178" t="s">
        <v>28</v>
      </c>
      <c r="L144" s="41"/>
      <c r="M144" s="183" t="s">
        <v>28</v>
      </c>
      <c r="N144" s="184" t="s">
        <v>46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650</v>
      </c>
      <c r="AT144" s="187" t="s">
        <v>120</v>
      </c>
      <c r="AU144" s="187" t="s">
        <v>83</v>
      </c>
      <c r="AY144" s="19" t="s">
        <v>118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125</v>
      </c>
      <c r="BK144" s="188">
        <f>ROUND(I144*H144,2)</f>
        <v>0</v>
      </c>
      <c r="BL144" s="19" t="s">
        <v>650</v>
      </c>
      <c r="BM144" s="187" t="s">
        <v>671</v>
      </c>
    </row>
    <row r="145" spans="1:47" s="2" customFormat="1" ht="10.2">
      <c r="A145" s="36"/>
      <c r="B145" s="37"/>
      <c r="C145" s="38"/>
      <c r="D145" s="189" t="s">
        <v>127</v>
      </c>
      <c r="E145" s="38"/>
      <c r="F145" s="190" t="s">
        <v>670</v>
      </c>
      <c r="G145" s="38"/>
      <c r="H145" s="38"/>
      <c r="I145" s="191"/>
      <c r="J145" s="38"/>
      <c r="K145" s="38"/>
      <c r="L145" s="41"/>
      <c r="M145" s="192"/>
      <c r="N145" s="193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127</v>
      </c>
      <c r="AU145" s="19" t="s">
        <v>83</v>
      </c>
    </row>
    <row r="146" spans="1:65" s="2" customFormat="1" ht="16.5" customHeight="1">
      <c r="A146" s="36"/>
      <c r="B146" s="37"/>
      <c r="C146" s="176" t="s">
        <v>226</v>
      </c>
      <c r="D146" s="176" t="s">
        <v>120</v>
      </c>
      <c r="E146" s="177" t="s">
        <v>672</v>
      </c>
      <c r="F146" s="178" t="s">
        <v>673</v>
      </c>
      <c r="G146" s="179" t="s">
        <v>357</v>
      </c>
      <c r="H146" s="180">
        <v>1</v>
      </c>
      <c r="I146" s="181"/>
      <c r="J146" s="182">
        <f>ROUND(I146*H146,2)</f>
        <v>0</v>
      </c>
      <c r="K146" s="178" t="s">
        <v>28</v>
      </c>
      <c r="L146" s="41"/>
      <c r="M146" s="183" t="s">
        <v>28</v>
      </c>
      <c r="N146" s="184" t="s">
        <v>46</v>
      </c>
      <c r="O146" s="67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650</v>
      </c>
      <c r="AT146" s="187" t="s">
        <v>120</v>
      </c>
      <c r="AU146" s="187" t="s">
        <v>83</v>
      </c>
      <c r="AY146" s="19" t="s">
        <v>118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125</v>
      </c>
      <c r="BK146" s="188">
        <f>ROUND(I146*H146,2)</f>
        <v>0</v>
      </c>
      <c r="BL146" s="19" t="s">
        <v>650</v>
      </c>
      <c r="BM146" s="187" t="s">
        <v>674</v>
      </c>
    </row>
    <row r="147" spans="1:47" s="2" customFormat="1" ht="10.2">
      <c r="A147" s="36"/>
      <c r="B147" s="37"/>
      <c r="C147" s="38"/>
      <c r="D147" s="189" t="s">
        <v>127</v>
      </c>
      <c r="E147" s="38"/>
      <c r="F147" s="190" t="s">
        <v>673</v>
      </c>
      <c r="G147" s="38"/>
      <c r="H147" s="38"/>
      <c r="I147" s="191"/>
      <c r="J147" s="38"/>
      <c r="K147" s="38"/>
      <c r="L147" s="41"/>
      <c r="M147" s="192"/>
      <c r="N147" s="193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127</v>
      </c>
      <c r="AU147" s="19" t="s">
        <v>83</v>
      </c>
    </row>
    <row r="148" spans="1:65" s="2" customFormat="1" ht="21.75" customHeight="1">
      <c r="A148" s="36"/>
      <c r="B148" s="37"/>
      <c r="C148" s="176" t="s">
        <v>8</v>
      </c>
      <c r="D148" s="176" t="s">
        <v>120</v>
      </c>
      <c r="E148" s="177" t="s">
        <v>675</v>
      </c>
      <c r="F148" s="178" t="s">
        <v>676</v>
      </c>
      <c r="G148" s="179" t="s">
        <v>357</v>
      </c>
      <c r="H148" s="180">
        <v>1</v>
      </c>
      <c r="I148" s="181"/>
      <c r="J148" s="182">
        <f>ROUND(I148*H148,2)</f>
        <v>0</v>
      </c>
      <c r="K148" s="178" t="s">
        <v>28</v>
      </c>
      <c r="L148" s="41"/>
      <c r="M148" s="183" t="s">
        <v>28</v>
      </c>
      <c r="N148" s="184" t="s">
        <v>46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650</v>
      </c>
      <c r="AT148" s="187" t="s">
        <v>120</v>
      </c>
      <c r="AU148" s="187" t="s">
        <v>83</v>
      </c>
      <c r="AY148" s="19" t="s">
        <v>118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125</v>
      </c>
      <c r="BK148" s="188">
        <f>ROUND(I148*H148,2)</f>
        <v>0</v>
      </c>
      <c r="BL148" s="19" t="s">
        <v>650</v>
      </c>
      <c r="BM148" s="187" t="s">
        <v>677</v>
      </c>
    </row>
    <row r="149" spans="1:47" s="2" customFormat="1" ht="10.2">
      <c r="A149" s="36"/>
      <c r="B149" s="37"/>
      <c r="C149" s="38"/>
      <c r="D149" s="189" t="s">
        <v>127</v>
      </c>
      <c r="E149" s="38"/>
      <c r="F149" s="190" t="s">
        <v>676</v>
      </c>
      <c r="G149" s="38"/>
      <c r="H149" s="38"/>
      <c r="I149" s="191"/>
      <c r="J149" s="38"/>
      <c r="K149" s="38"/>
      <c r="L149" s="41"/>
      <c r="M149" s="192"/>
      <c r="N149" s="193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127</v>
      </c>
      <c r="AU149" s="19" t="s">
        <v>83</v>
      </c>
    </row>
    <row r="150" spans="2:51" s="13" customFormat="1" ht="10.2">
      <c r="B150" s="196"/>
      <c r="C150" s="197"/>
      <c r="D150" s="189" t="s">
        <v>131</v>
      </c>
      <c r="E150" s="198" t="s">
        <v>28</v>
      </c>
      <c r="F150" s="199" t="s">
        <v>678</v>
      </c>
      <c r="G150" s="197"/>
      <c r="H150" s="198" t="s">
        <v>28</v>
      </c>
      <c r="I150" s="200"/>
      <c r="J150" s="197"/>
      <c r="K150" s="197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131</v>
      </c>
      <c r="AU150" s="205" t="s">
        <v>83</v>
      </c>
      <c r="AV150" s="13" t="s">
        <v>81</v>
      </c>
      <c r="AW150" s="13" t="s">
        <v>34</v>
      </c>
      <c r="AX150" s="13" t="s">
        <v>73</v>
      </c>
      <c r="AY150" s="205" t="s">
        <v>118</v>
      </c>
    </row>
    <row r="151" spans="2:51" s="14" customFormat="1" ht="10.2">
      <c r="B151" s="206"/>
      <c r="C151" s="207"/>
      <c r="D151" s="189" t="s">
        <v>131</v>
      </c>
      <c r="E151" s="208" t="s">
        <v>28</v>
      </c>
      <c r="F151" s="209" t="s">
        <v>81</v>
      </c>
      <c r="G151" s="207"/>
      <c r="H151" s="210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131</v>
      </c>
      <c r="AU151" s="216" t="s">
        <v>83</v>
      </c>
      <c r="AV151" s="14" t="s">
        <v>83</v>
      </c>
      <c r="AW151" s="14" t="s">
        <v>34</v>
      </c>
      <c r="AX151" s="14" t="s">
        <v>81</v>
      </c>
      <c r="AY151" s="216" t="s">
        <v>118</v>
      </c>
    </row>
    <row r="152" spans="1:65" s="2" customFormat="1" ht="16.5" customHeight="1">
      <c r="A152" s="36"/>
      <c r="B152" s="37"/>
      <c r="C152" s="176" t="s">
        <v>245</v>
      </c>
      <c r="D152" s="176" t="s">
        <v>120</v>
      </c>
      <c r="E152" s="177" t="s">
        <v>679</v>
      </c>
      <c r="F152" s="178" t="s">
        <v>680</v>
      </c>
      <c r="G152" s="179" t="s">
        <v>357</v>
      </c>
      <c r="H152" s="180">
        <v>1</v>
      </c>
      <c r="I152" s="181"/>
      <c r="J152" s="182">
        <f>ROUND(I152*H152,2)</f>
        <v>0</v>
      </c>
      <c r="K152" s="178" t="s">
        <v>28</v>
      </c>
      <c r="L152" s="41"/>
      <c r="M152" s="183" t="s">
        <v>28</v>
      </c>
      <c r="N152" s="184" t="s">
        <v>46</v>
      </c>
      <c r="O152" s="67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650</v>
      </c>
      <c r="AT152" s="187" t="s">
        <v>120</v>
      </c>
      <c r="AU152" s="187" t="s">
        <v>83</v>
      </c>
      <c r="AY152" s="19" t="s">
        <v>118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125</v>
      </c>
      <c r="BK152" s="188">
        <f>ROUND(I152*H152,2)</f>
        <v>0</v>
      </c>
      <c r="BL152" s="19" t="s">
        <v>650</v>
      </c>
      <c r="BM152" s="187" t="s">
        <v>681</v>
      </c>
    </row>
    <row r="153" spans="1:47" s="2" customFormat="1" ht="10.2">
      <c r="A153" s="36"/>
      <c r="B153" s="37"/>
      <c r="C153" s="38"/>
      <c r="D153" s="189" t="s">
        <v>127</v>
      </c>
      <c r="E153" s="38"/>
      <c r="F153" s="190" t="s">
        <v>680</v>
      </c>
      <c r="G153" s="38"/>
      <c r="H153" s="38"/>
      <c r="I153" s="191"/>
      <c r="J153" s="38"/>
      <c r="K153" s="38"/>
      <c r="L153" s="41"/>
      <c r="M153" s="192"/>
      <c r="N153" s="193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127</v>
      </c>
      <c r="AU153" s="19" t="s">
        <v>83</v>
      </c>
    </row>
    <row r="154" spans="1:65" s="2" customFormat="1" ht="16.5" customHeight="1">
      <c r="A154" s="36"/>
      <c r="B154" s="37"/>
      <c r="C154" s="176" t="s">
        <v>258</v>
      </c>
      <c r="D154" s="176" t="s">
        <v>120</v>
      </c>
      <c r="E154" s="177" t="s">
        <v>682</v>
      </c>
      <c r="F154" s="178" t="s">
        <v>683</v>
      </c>
      <c r="G154" s="179" t="s">
        <v>357</v>
      </c>
      <c r="H154" s="180">
        <v>1</v>
      </c>
      <c r="I154" s="181"/>
      <c r="J154" s="182">
        <f>ROUND(I154*H154,2)</f>
        <v>0</v>
      </c>
      <c r="K154" s="178" t="s">
        <v>28</v>
      </c>
      <c r="L154" s="41"/>
      <c r="M154" s="183" t="s">
        <v>28</v>
      </c>
      <c r="N154" s="184" t="s">
        <v>46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650</v>
      </c>
      <c r="AT154" s="187" t="s">
        <v>120</v>
      </c>
      <c r="AU154" s="187" t="s">
        <v>83</v>
      </c>
      <c r="AY154" s="19" t="s">
        <v>118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125</v>
      </c>
      <c r="BK154" s="188">
        <f>ROUND(I154*H154,2)</f>
        <v>0</v>
      </c>
      <c r="BL154" s="19" t="s">
        <v>650</v>
      </c>
      <c r="BM154" s="187" t="s">
        <v>684</v>
      </c>
    </row>
    <row r="155" spans="1:47" s="2" customFormat="1" ht="10.2">
      <c r="A155" s="36"/>
      <c r="B155" s="37"/>
      <c r="C155" s="38"/>
      <c r="D155" s="189" t="s">
        <v>127</v>
      </c>
      <c r="E155" s="38"/>
      <c r="F155" s="190" t="s">
        <v>683</v>
      </c>
      <c r="G155" s="38"/>
      <c r="H155" s="38"/>
      <c r="I155" s="191"/>
      <c r="J155" s="38"/>
      <c r="K155" s="38"/>
      <c r="L155" s="41"/>
      <c r="M155" s="192"/>
      <c r="N155" s="193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127</v>
      </c>
      <c r="AU155" s="19" t="s">
        <v>83</v>
      </c>
    </row>
    <row r="156" spans="2:51" s="14" customFormat="1" ht="10.2">
      <c r="B156" s="206"/>
      <c r="C156" s="207"/>
      <c r="D156" s="189" t="s">
        <v>131</v>
      </c>
      <c r="E156" s="208" t="s">
        <v>28</v>
      </c>
      <c r="F156" s="209" t="s">
        <v>81</v>
      </c>
      <c r="G156" s="207"/>
      <c r="H156" s="210">
        <v>1</v>
      </c>
      <c r="I156" s="211"/>
      <c r="J156" s="207"/>
      <c r="K156" s="207"/>
      <c r="L156" s="212"/>
      <c r="M156" s="253"/>
      <c r="N156" s="254"/>
      <c r="O156" s="254"/>
      <c r="P156" s="254"/>
      <c r="Q156" s="254"/>
      <c r="R156" s="254"/>
      <c r="S156" s="254"/>
      <c r="T156" s="255"/>
      <c r="AT156" s="216" t="s">
        <v>131</v>
      </c>
      <c r="AU156" s="216" t="s">
        <v>83</v>
      </c>
      <c r="AV156" s="14" t="s">
        <v>83</v>
      </c>
      <c r="AW156" s="14" t="s">
        <v>34</v>
      </c>
      <c r="AX156" s="14" t="s">
        <v>81</v>
      </c>
      <c r="AY156" s="216" t="s">
        <v>118</v>
      </c>
    </row>
    <row r="157" spans="1:31" s="2" customFormat="1" ht="6.9" customHeight="1">
      <c r="A157" s="36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41"/>
      <c r="M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</sheetData>
  <sheetProtection algorithmName="SHA-512" hashValue="eE7g6K6iFtKvE7pNlpQxN+8C4kbs9Uu+4Fv4SI58HHJxT7ylqJ/tjBkVKwSaEg6W+NhrHjO+pz8ZZpLVg9QJrg==" saltValue="B0nTfPwVF7TiYXZ4eX+mvpBu49nPNYpq2fyPdRdXEozj7fqh+ijlsCfkdqyLh6PvtFlpWOkvB8mTSJC8SxqXsw==" spinCount="100000" sheet="1" objects="1" scenarios="1" formatColumns="0" formatRows="0" autoFilter="0"/>
  <autoFilter ref="C83:K15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685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686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687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688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689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690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691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692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693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694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695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392" t="s">
        <v>696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697</v>
      </c>
      <c r="F19" s="392" t="s">
        <v>698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699</v>
      </c>
      <c r="F20" s="392" t="s">
        <v>700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84</v>
      </c>
      <c r="F21" s="392" t="s">
        <v>85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597</v>
      </c>
      <c r="F22" s="392" t="s">
        <v>701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702</v>
      </c>
      <c r="F23" s="392" t="s">
        <v>703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704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705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706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707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708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709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710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711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712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104</v>
      </c>
      <c r="F36" s="265"/>
      <c r="G36" s="392" t="s">
        <v>713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714</v>
      </c>
      <c r="F37" s="265"/>
      <c r="G37" s="392" t="s">
        <v>715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54</v>
      </c>
      <c r="F38" s="265"/>
      <c r="G38" s="392" t="s">
        <v>716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55</v>
      </c>
      <c r="F39" s="265"/>
      <c r="G39" s="392" t="s">
        <v>717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105</v>
      </c>
      <c r="F40" s="265"/>
      <c r="G40" s="392" t="s">
        <v>718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106</v>
      </c>
      <c r="F41" s="265"/>
      <c r="G41" s="392" t="s">
        <v>719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720</v>
      </c>
      <c r="F42" s="265"/>
      <c r="G42" s="392" t="s">
        <v>721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722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723</v>
      </c>
      <c r="F44" s="265"/>
      <c r="G44" s="392" t="s">
        <v>724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108</v>
      </c>
      <c r="F45" s="265"/>
      <c r="G45" s="392" t="s">
        <v>725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726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727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728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729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730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731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732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733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734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735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736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737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738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739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740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741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742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743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744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745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746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747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748</v>
      </c>
      <c r="D76" s="281"/>
      <c r="E76" s="281"/>
      <c r="F76" s="281" t="s">
        <v>749</v>
      </c>
      <c r="G76" s="282"/>
      <c r="H76" s="281" t="s">
        <v>55</v>
      </c>
      <c r="I76" s="281" t="s">
        <v>58</v>
      </c>
      <c r="J76" s="281" t="s">
        <v>750</v>
      </c>
      <c r="K76" s="280"/>
    </row>
    <row r="77" spans="2:11" s="1" customFormat="1" ht="17.25" customHeight="1">
      <c r="B77" s="279"/>
      <c r="C77" s="283" t="s">
        <v>751</v>
      </c>
      <c r="D77" s="283"/>
      <c r="E77" s="283"/>
      <c r="F77" s="284" t="s">
        <v>752</v>
      </c>
      <c r="G77" s="285"/>
      <c r="H77" s="283"/>
      <c r="I77" s="283"/>
      <c r="J77" s="283" t="s">
        <v>753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54</v>
      </c>
      <c r="D79" s="288"/>
      <c r="E79" s="288"/>
      <c r="F79" s="289" t="s">
        <v>754</v>
      </c>
      <c r="G79" s="290"/>
      <c r="H79" s="268" t="s">
        <v>755</v>
      </c>
      <c r="I79" s="268" t="s">
        <v>756</v>
      </c>
      <c r="J79" s="268">
        <v>20</v>
      </c>
      <c r="K79" s="280"/>
    </row>
    <row r="80" spans="2:11" s="1" customFormat="1" ht="15" customHeight="1">
      <c r="B80" s="279"/>
      <c r="C80" s="268" t="s">
        <v>757</v>
      </c>
      <c r="D80" s="268"/>
      <c r="E80" s="268"/>
      <c r="F80" s="289" t="s">
        <v>754</v>
      </c>
      <c r="G80" s="290"/>
      <c r="H80" s="268" t="s">
        <v>758</v>
      </c>
      <c r="I80" s="268" t="s">
        <v>756</v>
      </c>
      <c r="J80" s="268">
        <v>120</v>
      </c>
      <c r="K80" s="280"/>
    </row>
    <row r="81" spans="2:11" s="1" customFormat="1" ht="15" customHeight="1">
      <c r="B81" s="291"/>
      <c r="C81" s="268" t="s">
        <v>759</v>
      </c>
      <c r="D81" s="268"/>
      <c r="E81" s="268"/>
      <c r="F81" s="289" t="s">
        <v>760</v>
      </c>
      <c r="G81" s="290"/>
      <c r="H81" s="268" t="s">
        <v>761</v>
      </c>
      <c r="I81" s="268" t="s">
        <v>756</v>
      </c>
      <c r="J81" s="268">
        <v>50</v>
      </c>
      <c r="K81" s="280"/>
    </row>
    <row r="82" spans="2:11" s="1" customFormat="1" ht="15" customHeight="1">
      <c r="B82" s="291"/>
      <c r="C82" s="268" t="s">
        <v>762</v>
      </c>
      <c r="D82" s="268"/>
      <c r="E82" s="268"/>
      <c r="F82" s="289" t="s">
        <v>754</v>
      </c>
      <c r="G82" s="290"/>
      <c r="H82" s="268" t="s">
        <v>763</v>
      </c>
      <c r="I82" s="268" t="s">
        <v>764</v>
      </c>
      <c r="J82" s="268"/>
      <c r="K82" s="280"/>
    </row>
    <row r="83" spans="2:11" s="1" customFormat="1" ht="15" customHeight="1">
      <c r="B83" s="291"/>
      <c r="C83" s="292" t="s">
        <v>765</v>
      </c>
      <c r="D83" s="292"/>
      <c r="E83" s="292"/>
      <c r="F83" s="293" t="s">
        <v>760</v>
      </c>
      <c r="G83" s="292"/>
      <c r="H83" s="292" t="s">
        <v>766</v>
      </c>
      <c r="I83" s="292" t="s">
        <v>756</v>
      </c>
      <c r="J83" s="292">
        <v>15</v>
      </c>
      <c r="K83" s="280"/>
    </row>
    <row r="84" spans="2:11" s="1" customFormat="1" ht="15" customHeight="1">
      <c r="B84" s="291"/>
      <c r="C84" s="292" t="s">
        <v>767</v>
      </c>
      <c r="D84" s="292"/>
      <c r="E84" s="292"/>
      <c r="F84" s="293" t="s">
        <v>760</v>
      </c>
      <c r="G84" s="292"/>
      <c r="H84" s="292" t="s">
        <v>768</v>
      </c>
      <c r="I84" s="292" t="s">
        <v>756</v>
      </c>
      <c r="J84" s="292">
        <v>15</v>
      </c>
      <c r="K84" s="280"/>
    </row>
    <row r="85" spans="2:11" s="1" customFormat="1" ht="15" customHeight="1">
      <c r="B85" s="291"/>
      <c r="C85" s="292" t="s">
        <v>769</v>
      </c>
      <c r="D85" s="292"/>
      <c r="E85" s="292"/>
      <c r="F85" s="293" t="s">
        <v>760</v>
      </c>
      <c r="G85" s="292"/>
      <c r="H85" s="292" t="s">
        <v>770</v>
      </c>
      <c r="I85" s="292" t="s">
        <v>756</v>
      </c>
      <c r="J85" s="292">
        <v>20</v>
      </c>
      <c r="K85" s="280"/>
    </row>
    <row r="86" spans="2:11" s="1" customFormat="1" ht="15" customHeight="1">
      <c r="B86" s="291"/>
      <c r="C86" s="292" t="s">
        <v>771</v>
      </c>
      <c r="D86" s="292"/>
      <c r="E86" s="292"/>
      <c r="F86" s="293" t="s">
        <v>760</v>
      </c>
      <c r="G86" s="292"/>
      <c r="H86" s="292" t="s">
        <v>772</v>
      </c>
      <c r="I86" s="292" t="s">
        <v>756</v>
      </c>
      <c r="J86" s="292">
        <v>20</v>
      </c>
      <c r="K86" s="280"/>
    </row>
    <row r="87" spans="2:11" s="1" customFormat="1" ht="15" customHeight="1">
      <c r="B87" s="291"/>
      <c r="C87" s="268" t="s">
        <v>773</v>
      </c>
      <c r="D87" s="268"/>
      <c r="E87" s="268"/>
      <c r="F87" s="289" t="s">
        <v>760</v>
      </c>
      <c r="G87" s="290"/>
      <c r="H87" s="268" t="s">
        <v>774</v>
      </c>
      <c r="I87" s="268" t="s">
        <v>756</v>
      </c>
      <c r="J87" s="268">
        <v>50</v>
      </c>
      <c r="K87" s="280"/>
    </row>
    <row r="88" spans="2:11" s="1" customFormat="1" ht="15" customHeight="1">
      <c r="B88" s="291"/>
      <c r="C88" s="268" t="s">
        <v>775</v>
      </c>
      <c r="D88" s="268"/>
      <c r="E88" s="268"/>
      <c r="F88" s="289" t="s">
        <v>760</v>
      </c>
      <c r="G88" s="290"/>
      <c r="H88" s="268" t="s">
        <v>776</v>
      </c>
      <c r="I88" s="268" t="s">
        <v>756</v>
      </c>
      <c r="J88" s="268">
        <v>20</v>
      </c>
      <c r="K88" s="280"/>
    </row>
    <row r="89" spans="2:11" s="1" customFormat="1" ht="15" customHeight="1">
      <c r="B89" s="291"/>
      <c r="C89" s="268" t="s">
        <v>777</v>
      </c>
      <c r="D89" s="268"/>
      <c r="E89" s="268"/>
      <c r="F89" s="289" t="s">
        <v>760</v>
      </c>
      <c r="G89" s="290"/>
      <c r="H89" s="268" t="s">
        <v>778</v>
      </c>
      <c r="I89" s="268" t="s">
        <v>756</v>
      </c>
      <c r="J89" s="268">
        <v>20</v>
      </c>
      <c r="K89" s="280"/>
    </row>
    <row r="90" spans="2:11" s="1" customFormat="1" ht="15" customHeight="1">
      <c r="B90" s="291"/>
      <c r="C90" s="268" t="s">
        <v>779</v>
      </c>
      <c r="D90" s="268"/>
      <c r="E90" s="268"/>
      <c r="F90" s="289" t="s">
        <v>760</v>
      </c>
      <c r="G90" s="290"/>
      <c r="H90" s="268" t="s">
        <v>780</v>
      </c>
      <c r="I90" s="268" t="s">
        <v>756</v>
      </c>
      <c r="J90" s="268">
        <v>50</v>
      </c>
      <c r="K90" s="280"/>
    </row>
    <row r="91" spans="2:11" s="1" customFormat="1" ht="15" customHeight="1">
      <c r="B91" s="291"/>
      <c r="C91" s="268" t="s">
        <v>781</v>
      </c>
      <c r="D91" s="268"/>
      <c r="E91" s="268"/>
      <c r="F91" s="289" t="s">
        <v>760</v>
      </c>
      <c r="G91" s="290"/>
      <c r="H91" s="268" t="s">
        <v>781</v>
      </c>
      <c r="I91" s="268" t="s">
        <v>756</v>
      </c>
      <c r="J91" s="268">
        <v>50</v>
      </c>
      <c r="K91" s="280"/>
    </row>
    <row r="92" spans="2:11" s="1" customFormat="1" ht="15" customHeight="1">
      <c r="B92" s="291"/>
      <c r="C92" s="268" t="s">
        <v>782</v>
      </c>
      <c r="D92" s="268"/>
      <c r="E92" s="268"/>
      <c r="F92" s="289" t="s">
        <v>760</v>
      </c>
      <c r="G92" s="290"/>
      <c r="H92" s="268" t="s">
        <v>783</v>
      </c>
      <c r="I92" s="268" t="s">
        <v>756</v>
      </c>
      <c r="J92" s="268">
        <v>255</v>
      </c>
      <c r="K92" s="280"/>
    </row>
    <row r="93" spans="2:11" s="1" customFormat="1" ht="15" customHeight="1">
      <c r="B93" s="291"/>
      <c r="C93" s="268" t="s">
        <v>784</v>
      </c>
      <c r="D93" s="268"/>
      <c r="E93" s="268"/>
      <c r="F93" s="289" t="s">
        <v>754</v>
      </c>
      <c r="G93" s="290"/>
      <c r="H93" s="268" t="s">
        <v>785</v>
      </c>
      <c r="I93" s="268" t="s">
        <v>786</v>
      </c>
      <c r="J93" s="268"/>
      <c r="K93" s="280"/>
    </row>
    <row r="94" spans="2:11" s="1" customFormat="1" ht="15" customHeight="1">
      <c r="B94" s="291"/>
      <c r="C94" s="268" t="s">
        <v>787</v>
      </c>
      <c r="D94" s="268"/>
      <c r="E94" s="268"/>
      <c r="F94" s="289" t="s">
        <v>754</v>
      </c>
      <c r="G94" s="290"/>
      <c r="H94" s="268" t="s">
        <v>788</v>
      </c>
      <c r="I94" s="268" t="s">
        <v>789</v>
      </c>
      <c r="J94" s="268"/>
      <c r="K94" s="280"/>
    </row>
    <row r="95" spans="2:11" s="1" customFormat="1" ht="15" customHeight="1">
      <c r="B95" s="291"/>
      <c r="C95" s="268" t="s">
        <v>790</v>
      </c>
      <c r="D95" s="268"/>
      <c r="E95" s="268"/>
      <c r="F95" s="289" t="s">
        <v>754</v>
      </c>
      <c r="G95" s="290"/>
      <c r="H95" s="268" t="s">
        <v>790</v>
      </c>
      <c r="I95" s="268" t="s">
        <v>789</v>
      </c>
      <c r="J95" s="268"/>
      <c r="K95" s="280"/>
    </row>
    <row r="96" spans="2:11" s="1" customFormat="1" ht="15" customHeight="1">
      <c r="B96" s="291"/>
      <c r="C96" s="268" t="s">
        <v>39</v>
      </c>
      <c r="D96" s="268"/>
      <c r="E96" s="268"/>
      <c r="F96" s="289" t="s">
        <v>754</v>
      </c>
      <c r="G96" s="290"/>
      <c r="H96" s="268" t="s">
        <v>791</v>
      </c>
      <c r="I96" s="268" t="s">
        <v>789</v>
      </c>
      <c r="J96" s="268"/>
      <c r="K96" s="280"/>
    </row>
    <row r="97" spans="2:11" s="1" customFormat="1" ht="15" customHeight="1">
      <c r="B97" s="291"/>
      <c r="C97" s="268" t="s">
        <v>49</v>
      </c>
      <c r="D97" s="268"/>
      <c r="E97" s="268"/>
      <c r="F97" s="289" t="s">
        <v>754</v>
      </c>
      <c r="G97" s="290"/>
      <c r="H97" s="268" t="s">
        <v>792</v>
      </c>
      <c r="I97" s="268" t="s">
        <v>789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793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748</v>
      </c>
      <c r="D103" s="281"/>
      <c r="E103" s="281"/>
      <c r="F103" s="281" t="s">
        <v>749</v>
      </c>
      <c r="G103" s="282"/>
      <c r="H103" s="281" t="s">
        <v>55</v>
      </c>
      <c r="I103" s="281" t="s">
        <v>58</v>
      </c>
      <c r="J103" s="281" t="s">
        <v>750</v>
      </c>
      <c r="K103" s="280"/>
    </row>
    <row r="104" spans="2:11" s="1" customFormat="1" ht="17.25" customHeight="1">
      <c r="B104" s="279"/>
      <c r="C104" s="283" t="s">
        <v>751</v>
      </c>
      <c r="D104" s="283"/>
      <c r="E104" s="283"/>
      <c r="F104" s="284" t="s">
        <v>752</v>
      </c>
      <c r="G104" s="285"/>
      <c r="H104" s="283"/>
      <c r="I104" s="283"/>
      <c r="J104" s="283" t="s">
        <v>753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54</v>
      </c>
      <c r="D106" s="288"/>
      <c r="E106" s="288"/>
      <c r="F106" s="289" t="s">
        <v>754</v>
      </c>
      <c r="G106" s="268"/>
      <c r="H106" s="268" t="s">
        <v>794</v>
      </c>
      <c r="I106" s="268" t="s">
        <v>756</v>
      </c>
      <c r="J106" s="268">
        <v>20</v>
      </c>
      <c r="K106" s="280"/>
    </row>
    <row r="107" spans="2:11" s="1" customFormat="1" ht="15" customHeight="1">
      <c r="B107" s="279"/>
      <c r="C107" s="268" t="s">
        <v>757</v>
      </c>
      <c r="D107" s="268"/>
      <c r="E107" s="268"/>
      <c r="F107" s="289" t="s">
        <v>754</v>
      </c>
      <c r="G107" s="268"/>
      <c r="H107" s="268" t="s">
        <v>794</v>
      </c>
      <c r="I107" s="268" t="s">
        <v>756</v>
      </c>
      <c r="J107" s="268">
        <v>120</v>
      </c>
      <c r="K107" s="280"/>
    </row>
    <row r="108" spans="2:11" s="1" customFormat="1" ht="15" customHeight="1">
      <c r="B108" s="291"/>
      <c r="C108" s="268" t="s">
        <v>759</v>
      </c>
      <c r="D108" s="268"/>
      <c r="E108" s="268"/>
      <c r="F108" s="289" t="s">
        <v>760</v>
      </c>
      <c r="G108" s="268"/>
      <c r="H108" s="268" t="s">
        <v>794</v>
      </c>
      <c r="I108" s="268" t="s">
        <v>756</v>
      </c>
      <c r="J108" s="268">
        <v>50</v>
      </c>
      <c r="K108" s="280"/>
    </row>
    <row r="109" spans="2:11" s="1" customFormat="1" ht="15" customHeight="1">
      <c r="B109" s="291"/>
      <c r="C109" s="268" t="s">
        <v>762</v>
      </c>
      <c r="D109" s="268"/>
      <c r="E109" s="268"/>
      <c r="F109" s="289" t="s">
        <v>754</v>
      </c>
      <c r="G109" s="268"/>
      <c r="H109" s="268" t="s">
        <v>794</v>
      </c>
      <c r="I109" s="268" t="s">
        <v>764</v>
      </c>
      <c r="J109" s="268"/>
      <c r="K109" s="280"/>
    </row>
    <row r="110" spans="2:11" s="1" customFormat="1" ht="15" customHeight="1">
      <c r="B110" s="291"/>
      <c r="C110" s="268" t="s">
        <v>773</v>
      </c>
      <c r="D110" s="268"/>
      <c r="E110" s="268"/>
      <c r="F110" s="289" t="s">
        <v>760</v>
      </c>
      <c r="G110" s="268"/>
      <c r="H110" s="268" t="s">
        <v>794</v>
      </c>
      <c r="I110" s="268" t="s">
        <v>756</v>
      </c>
      <c r="J110" s="268">
        <v>50</v>
      </c>
      <c r="K110" s="280"/>
    </row>
    <row r="111" spans="2:11" s="1" customFormat="1" ht="15" customHeight="1">
      <c r="B111" s="291"/>
      <c r="C111" s="268" t="s">
        <v>781</v>
      </c>
      <c r="D111" s="268"/>
      <c r="E111" s="268"/>
      <c r="F111" s="289" t="s">
        <v>760</v>
      </c>
      <c r="G111" s="268"/>
      <c r="H111" s="268" t="s">
        <v>794</v>
      </c>
      <c r="I111" s="268" t="s">
        <v>756</v>
      </c>
      <c r="J111" s="268">
        <v>50</v>
      </c>
      <c r="K111" s="280"/>
    </row>
    <row r="112" spans="2:11" s="1" customFormat="1" ht="15" customHeight="1">
      <c r="B112" s="291"/>
      <c r="C112" s="268" t="s">
        <v>779</v>
      </c>
      <c r="D112" s="268"/>
      <c r="E112" s="268"/>
      <c r="F112" s="289" t="s">
        <v>760</v>
      </c>
      <c r="G112" s="268"/>
      <c r="H112" s="268" t="s">
        <v>794</v>
      </c>
      <c r="I112" s="268" t="s">
        <v>756</v>
      </c>
      <c r="J112" s="268">
        <v>50</v>
      </c>
      <c r="K112" s="280"/>
    </row>
    <row r="113" spans="2:11" s="1" customFormat="1" ht="15" customHeight="1">
      <c r="B113" s="291"/>
      <c r="C113" s="268" t="s">
        <v>54</v>
      </c>
      <c r="D113" s="268"/>
      <c r="E113" s="268"/>
      <c r="F113" s="289" t="s">
        <v>754</v>
      </c>
      <c r="G113" s="268"/>
      <c r="H113" s="268" t="s">
        <v>795</v>
      </c>
      <c r="I113" s="268" t="s">
        <v>756</v>
      </c>
      <c r="J113" s="268">
        <v>20</v>
      </c>
      <c r="K113" s="280"/>
    </row>
    <row r="114" spans="2:11" s="1" customFormat="1" ht="15" customHeight="1">
      <c r="B114" s="291"/>
      <c r="C114" s="268" t="s">
        <v>796</v>
      </c>
      <c r="D114" s="268"/>
      <c r="E114" s="268"/>
      <c r="F114" s="289" t="s">
        <v>754</v>
      </c>
      <c r="G114" s="268"/>
      <c r="H114" s="268" t="s">
        <v>797</v>
      </c>
      <c r="I114" s="268" t="s">
        <v>756</v>
      </c>
      <c r="J114" s="268">
        <v>120</v>
      </c>
      <c r="K114" s="280"/>
    </row>
    <row r="115" spans="2:11" s="1" customFormat="1" ht="15" customHeight="1">
      <c r="B115" s="291"/>
      <c r="C115" s="268" t="s">
        <v>39</v>
      </c>
      <c r="D115" s="268"/>
      <c r="E115" s="268"/>
      <c r="F115" s="289" t="s">
        <v>754</v>
      </c>
      <c r="G115" s="268"/>
      <c r="H115" s="268" t="s">
        <v>798</v>
      </c>
      <c r="I115" s="268" t="s">
        <v>789</v>
      </c>
      <c r="J115" s="268"/>
      <c r="K115" s="280"/>
    </row>
    <row r="116" spans="2:11" s="1" customFormat="1" ht="15" customHeight="1">
      <c r="B116" s="291"/>
      <c r="C116" s="268" t="s">
        <v>49</v>
      </c>
      <c r="D116" s="268"/>
      <c r="E116" s="268"/>
      <c r="F116" s="289" t="s">
        <v>754</v>
      </c>
      <c r="G116" s="268"/>
      <c r="H116" s="268" t="s">
        <v>799</v>
      </c>
      <c r="I116" s="268" t="s">
        <v>789</v>
      </c>
      <c r="J116" s="268"/>
      <c r="K116" s="280"/>
    </row>
    <row r="117" spans="2:11" s="1" customFormat="1" ht="15" customHeight="1">
      <c r="B117" s="291"/>
      <c r="C117" s="268" t="s">
        <v>58</v>
      </c>
      <c r="D117" s="268"/>
      <c r="E117" s="268"/>
      <c r="F117" s="289" t="s">
        <v>754</v>
      </c>
      <c r="G117" s="268"/>
      <c r="H117" s="268" t="s">
        <v>800</v>
      </c>
      <c r="I117" s="268" t="s">
        <v>801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802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748</v>
      </c>
      <c r="D123" s="281"/>
      <c r="E123" s="281"/>
      <c r="F123" s="281" t="s">
        <v>749</v>
      </c>
      <c r="G123" s="282"/>
      <c r="H123" s="281" t="s">
        <v>55</v>
      </c>
      <c r="I123" s="281" t="s">
        <v>58</v>
      </c>
      <c r="J123" s="281" t="s">
        <v>750</v>
      </c>
      <c r="K123" s="310"/>
    </row>
    <row r="124" spans="2:11" s="1" customFormat="1" ht="17.25" customHeight="1">
      <c r="B124" s="309"/>
      <c r="C124" s="283" t="s">
        <v>751</v>
      </c>
      <c r="D124" s="283"/>
      <c r="E124" s="283"/>
      <c r="F124" s="284" t="s">
        <v>752</v>
      </c>
      <c r="G124" s="285"/>
      <c r="H124" s="283"/>
      <c r="I124" s="283"/>
      <c r="J124" s="283" t="s">
        <v>753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757</v>
      </c>
      <c r="D126" s="288"/>
      <c r="E126" s="288"/>
      <c r="F126" s="289" t="s">
        <v>754</v>
      </c>
      <c r="G126" s="268"/>
      <c r="H126" s="268" t="s">
        <v>794</v>
      </c>
      <c r="I126" s="268" t="s">
        <v>756</v>
      </c>
      <c r="J126" s="268">
        <v>120</v>
      </c>
      <c r="K126" s="314"/>
    </row>
    <row r="127" spans="2:11" s="1" customFormat="1" ht="15" customHeight="1">
      <c r="B127" s="311"/>
      <c r="C127" s="268" t="s">
        <v>803</v>
      </c>
      <c r="D127" s="268"/>
      <c r="E127" s="268"/>
      <c r="F127" s="289" t="s">
        <v>754</v>
      </c>
      <c r="G127" s="268"/>
      <c r="H127" s="268" t="s">
        <v>804</v>
      </c>
      <c r="I127" s="268" t="s">
        <v>756</v>
      </c>
      <c r="J127" s="268" t="s">
        <v>805</v>
      </c>
      <c r="K127" s="314"/>
    </row>
    <row r="128" spans="2:11" s="1" customFormat="1" ht="15" customHeight="1">
      <c r="B128" s="311"/>
      <c r="C128" s="268" t="s">
        <v>702</v>
      </c>
      <c r="D128" s="268"/>
      <c r="E128" s="268"/>
      <c r="F128" s="289" t="s">
        <v>754</v>
      </c>
      <c r="G128" s="268"/>
      <c r="H128" s="268" t="s">
        <v>806</v>
      </c>
      <c r="I128" s="268" t="s">
        <v>756</v>
      </c>
      <c r="J128" s="268" t="s">
        <v>805</v>
      </c>
      <c r="K128" s="314"/>
    </row>
    <row r="129" spans="2:11" s="1" customFormat="1" ht="15" customHeight="1">
      <c r="B129" s="311"/>
      <c r="C129" s="268" t="s">
        <v>765</v>
      </c>
      <c r="D129" s="268"/>
      <c r="E129" s="268"/>
      <c r="F129" s="289" t="s">
        <v>760</v>
      </c>
      <c r="G129" s="268"/>
      <c r="H129" s="268" t="s">
        <v>766</v>
      </c>
      <c r="I129" s="268" t="s">
        <v>756</v>
      </c>
      <c r="J129" s="268">
        <v>15</v>
      </c>
      <c r="K129" s="314"/>
    </row>
    <row r="130" spans="2:11" s="1" customFormat="1" ht="15" customHeight="1">
      <c r="B130" s="311"/>
      <c r="C130" s="292" t="s">
        <v>767</v>
      </c>
      <c r="D130" s="292"/>
      <c r="E130" s="292"/>
      <c r="F130" s="293" t="s">
        <v>760</v>
      </c>
      <c r="G130" s="292"/>
      <c r="H130" s="292" t="s">
        <v>768</v>
      </c>
      <c r="I130" s="292" t="s">
        <v>756</v>
      </c>
      <c r="J130" s="292">
        <v>15</v>
      </c>
      <c r="K130" s="314"/>
    </row>
    <row r="131" spans="2:11" s="1" customFormat="1" ht="15" customHeight="1">
      <c r="B131" s="311"/>
      <c r="C131" s="292" t="s">
        <v>769</v>
      </c>
      <c r="D131" s="292"/>
      <c r="E131" s="292"/>
      <c r="F131" s="293" t="s">
        <v>760</v>
      </c>
      <c r="G131" s="292"/>
      <c r="H131" s="292" t="s">
        <v>770</v>
      </c>
      <c r="I131" s="292" t="s">
        <v>756</v>
      </c>
      <c r="J131" s="292">
        <v>20</v>
      </c>
      <c r="K131" s="314"/>
    </row>
    <row r="132" spans="2:11" s="1" customFormat="1" ht="15" customHeight="1">
      <c r="B132" s="311"/>
      <c r="C132" s="292" t="s">
        <v>771</v>
      </c>
      <c r="D132" s="292"/>
      <c r="E132" s="292"/>
      <c r="F132" s="293" t="s">
        <v>760</v>
      </c>
      <c r="G132" s="292"/>
      <c r="H132" s="292" t="s">
        <v>772</v>
      </c>
      <c r="I132" s="292" t="s">
        <v>756</v>
      </c>
      <c r="J132" s="292">
        <v>20</v>
      </c>
      <c r="K132" s="314"/>
    </row>
    <row r="133" spans="2:11" s="1" customFormat="1" ht="15" customHeight="1">
      <c r="B133" s="311"/>
      <c r="C133" s="268" t="s">
        <v>759</v>
      </c>
      <c r="D133" s="268"/>
      <c r="E133" s="268"/>
      <c r="F133" s="289" t="s">
        <v>760</v>
      </c>
      <c r="G133" s="268"/>
      <c r="H133" s="268" t="s">
        <v>794</v>
      </c>
      <c r="I133" s="268" t="s">
        <v>756</v>
      </c>
      <c r="J133" s="268">
        <v>50</v>
      </c>
      <c r="K133" s="314"/>
    </row>
    <row r="134" spans="2:11" s="1" customFormat="1" ht="15" customHeight="1">
      <c r="B134" s="311"/>
      <c r="C134" s="268" t="s">
        <v>773</v>
      </c>
      <c r="D134" s="268"/>
      <c r="E134" s="268"/>
      <c r="F134" s="289" t="s">
        <v>760</v>
      </c>
      <c r="G134" s="268"/>
      <c r="H134" s="268" t="s">
        <v>794</v>
      </c>
      <c r="I134" s="268" t="s">
        <v>756</v>
      </c>
      <c r="J134" s="268">
        <v>50</v>
      </c>
      <c r="K134" s="314"/>
    </row>
    <row r="135" spans="2:11" s="1" customFormat="1" ht="15" customHeight="1">
      <c r="B135" s="311"/>
      <c r="C135" s="268" t="s">
        <v>779</v>
      </c>
      <c r="D135" s="268"/>
      <c r="E135" s="268"/>
      <c r="F135" s="289" t="s">
        <v>760</v>
      </c>
      <c r="G135" s="268"/>
      <c r="H135" s="268" t="s">
        <v>794</v>
      </c>
      <c r="I135" s="268" t="s">
        <v>756</v>
      </c>
      <c r="J135" s="268">
        <v>50</v>
      </c>
      <c r="K135" s="314"/>
    </row>
    <row r="136" spans="2:11" s="1" customFormat="1" ht="15" customHeight="1">
      <c r="B136" s="311"/>
      <c r="C136" s="268" t="s">
        <v>781</v>
      </c>
      <c r="D136" s="268"/>
      <c r="E136" s="268"/>
      <c r="F136" s="289" t="s">
        <v>760</v>
      </c>
      <c r="G136" s="268"/>
      <c r="H136" s="268" t="s">
        <v>794</v>
      </c>
      <c r="I136" s="268" t="s">
        <v>756</v>
      </c>
      <c r="J136" s="268">
        <v>50</v>
      </c>
      <c r="K136" s="314"/>
    </row>
    <row r="137" spans="2:11" s="1" customFormat="1" ht="15" customHeight="1">
      <c r="B137" s="311"/>
      <c r="C137" s="268" t="s">
        <v>782</v>
      </c>
      <c r="D137" s="268"/>
      <c r="E137" s="268"/>
      <c r="F137" s="289" t="s">
        <v>760</v>
      </c>
      <c r="G137" s="268"/>
      <c r="H137" s="268" t="s">
        <v>807</v>
      </c>
      <c r="I137" s="268" t="s">
        <v>756</v>
      </c>
      <c r="J137" s="268">
        <v>255</v>
      </c>
      <c r="K137" s="314"/>
    </row>
    <row r="138" spans="2:11" s="1" customFormat="1" ht="15" customHeight="1">
      <c r="B138" s="311"/>
      <c r="C138" s="268" t="s">
        <v>784</v>
      </c>
      <c r="D138" s="268"/>
      <c r="E138" s="268"/>
      <c r="F138" s="289" t="s">
        <v>754</v>
      </c>
      <c r="G138" s="268"/>
      <c r="H138" s="268" t="s">
        <v>808</v>
      </c>
      <c r="I138" s="268" t="s">
        <v>786</v>
      </c>
      <c r="J138" s="268"/>
      <c r="K138" s="314"/>
    </row>
    <row r="139" spans="2:11" s="1" customFormat="1" ht="15" customHeight="1">
      <c r="B139" s="311"/>
      <c r="C139" s="268" t="s">
        <v>787</v>
      </c>
      <c r="D139" s="268"/>
      <c r="E139" s="268"/>
      <c r="F139" s="289" t="s">
        <v>754</v>
      </c>
      <c r="G139" s="268"/>
      <c r="H139" s="268" t="s">
        <v>809</v>
      </c>
      <c r="I139" s="268" t="s">
        <v>789</v>
      </c>
      <c r="J139" s="268"/>
      <c r="K139" s="314"/>
    </row>
    <row r="140" spans="2:11" s="1" customFormat="1" ht="15" customHeight="1">
      <c r="B140" s="311"/>
      <c r="C140" s="268" t="s">
        <v>790</v>
      </c>
      <c r="D140" s="268"/>
      <c r="E140" s="268"/>
      <c r="F140" s="289" t="s">
        <v>754</v>
      </c>
      <c r="G140" s="268"/>
      <c r="H140" s="268" t="s">
        <v>790</v>
      </c>
      <c r="I140" s="268" t="s">
        <v>789</v>
      </c>
      <c r="J140" s="268"/>
      <c r="K140" s="314"/>
    </row>
    <row r="141" spans="2:11" s="1" customFormat="1" ht="15" customHeight="1">
      <c r="B141" s="311"/>
      <c r="C141" s="268" t="s">
        <v>39</v>
      </c>
      <c r="D141" s="268"/>
      <c r="E141" s="268"/>
      <c r="F141" s="289" t="s">
        <v>754</v>
      </c>
      <c r="G141" s="268"/>
      <c r="H141" s="268" t="s">
        <v>810</v>
      </c>
      <c r="I141" s="268" t="s">
        <v>789</v>
      </c>
      <c r="J141" s="268"/>
      <c r="K141" s="314"/>
    </row>
    <row r="142" spans="2:11" s="1" customFormat="1" ht="15" customHeight="1">
      <c r="B142" s="311"/>
      <c r="C142" s="268" t="s">
        <v>811</v>
      </c>
      <c r="D142" s="268"/>
      <c r="E142" s="268"/>
      <c r="F142" s="289" t="s">
        <v>754</v>
      </c>
      <c r="G142" s="268"/>
      <c r="H142" s="268" t="s">
        <v>812</v>
      </c>
      <c r="I142" s="268" t="s">
        <v>789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813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748</v>
      </c>
      <c r="D148" s="281"/>
      <c r="E148" s="281"/>
      <c r="F148" s="281" t="s">
        <v>749</v>
      </c>
      <c r="G148" s="282"/>
      <c r="H148" s="281" t="s">
        <v>55</v>
      </c>
      <c r="I148" s="281" t="s">
        <v>58</v>
      </c>
      <c r="J148" s="281" t="s">
        <v>750</v>
      </c>
      <c r="K148" s="280"/>
    </row>
    <row r="149" spans="2:11" s="1" customFormat="1" ht="17.25" customHeight="1">
      <c r="B149" s="279"/>
      <c r="C149" s="283" t="s">
        <v>751</v>
      </c>
      <c r="D149" s="283"/>
      <c r="E149" s="283"/>
      <c r="F149" s="284" t="s">
        <v>752</v>
      </c>
      <c r="G149" s="285"/>
      <c r="H149" s="283"/>
      <c r="I149" s="283"/>
      <c r="J149" s="283" t="s">
        <v>753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757</v>
      </c>
      <c r="D151" s="268"/>
      <c r="E151" s="268"/>
      <c r="F151" s="319" t="s">
        <v>754</v>
      </c>
      <c r="G151" s="268"/>
      <c r="H151" s="318" t="s">
        <v>794</v>
      </c>
      <c r="I151" s="318" t="s">
        <v>756</v>
      </c>
      <c r="J151" s="318">
        <v>120</v>
      </c>
      <c r="K151" s="314"/>
    </row>
    <row r="152" spans="2:11" s="1" customFormat="1" ht="15" customHeight="1">
      <c r="B152" s="291"/>
      <c r="C152" s="318" t="s">
        <v>803</v>
      </c>
      <c r="D152" s="268"/>
      <c r="E152" s="268"/>
      <c r="F152" s="319" t="s">
        <v>754</v>
      </c>
      <c r="G152" s="268"/>
      <c r="H152" s="318" t="s">
        <v>814</v>
      </c>
      <c r="I152" s="318" t="s">
        <v>756</v>
      </c>
      <c r="J152" s="318" t="s">
        <v>805</v>
      </c>
      <c r="K152" s="314"/>
    </row>
    <row r="153" spans="2:11" s="1" customFormat="1" ht="15" customHeight="1">
      <c r="B153" s="291"/>
      <c r="C153" s="318" t="s">
        <v>702</v>
      </c>
      <c r="D153" s="268"/>
      <c r="E153" s="268"/>
      <c r="F153" s="319" t="s">
        <v>754</v>
      </c>
      <c r="G153" s="268"/>
      <c r="H153" s="318" t="s">
        <v>815</v>
      </c>
      <c r="I153" s="318" t="s">
        <v>756</v>
      </c>
      <c r="J153" s="318" t="s">
        <v>805</v>
      </c>
      <c r="K153" s="314"/>
    </row>
    <row r="154" spans="2:11" s="1" customFormat="1" ht="15" customHeight="1">
      <c r="B154" s="291"/>
      <c r="C154" s="318" t="s">
        <v>759</v>
      </c>
      <c r="D154" s="268"/>
      <c r="E154" s="268"/>
      <c r="F154" s="319" t="s">
        <v>760</v>
      </c>
      <c r="G154" s="268"/>
      <c r="H154" s="318" t="s">
        <v>794</v>
      </c>
      <c r="I154" s="318" t="s">
        <v>756</v>
      </c>
      <c r="J154" s="318">
        <v>50</v>
      </c>
      <c r="K154" s="314"/>
    </row>
    <row r="155" spans="2:11" s="1" customFormat="1" ht="15" customHeight="1">
      <c r="B155" s="291"/>
      <c r="C155" s="318" t="s">
        <v>762</v>
      </c>
      <c r="D155" s="268"/>
      <c r="E155" s="268"/>
      <c r="F155" s="319" t="s">
        <v>754</v>
      </c>
      <c r="G155" s="268"/>
      <c r="H155" s="318" t="s">
        <v>794</v>
      </c>
      <c r="I155" s="318" t="s">
        <v>764</v>
      </c>
      <c r="J155" s="318"/>
      <c r="K155" s="314"/>
    </row>
    <row r="156" spans="2:11" s="1" customFormat="1" ht="15" customHeight="1">
      <c r="B156" s="291"/>
      <c r="C156" s="318" t="s">
        <v>773</v>
      </c>
      <c r="D156" s="268"/>
      <c r="E156" s="268"/>
      <c r="F156" s="319" t="s">
        <v>760</v>
      </c>
      <c r="G156" s="268"/>
      <c r="H156" s="318" t="s">
        <v>794</v>
      </c>
      <c r="I156" s="318" t="s">
        <v>756</v>
      </c>
      <c r="J156" s="318">
        <v>50</v>
      </c>
      <c r="K156" s="314"/>
    </row>
    <row r="157" spans="2:11" s="1" customFormat="1" ht="15" customHeight="1">
      <c r="B157" s="291"/>
      <c r="C157" s="318" t="s">
        <v>781</v>
      </c>
      <c r="D157" s="268"/>
      <c r="E157" s="268"/>
      <c r="F157" s="319" t="s">
        <v>760</v>
      </c>
      <c r="G157" s="268"/>
      <c r="H157" s="318" t="s">
        <v>794</v>
      </c>
      <c r="I157" s="318" t="s">
        <v>756</v>
      </c>
      <c r="J157" s="318">
        <v>50</v>
      </c>
      <c r="K157" s="314"/>
    </row>
    <row r="158" spans="2:11" s="1" customFormat="1" ht="15" customHeight="1">
      <c r="B158" s="291"/>
      <c r="C158" s="318" t="s">
        <v>779</v>
      </c>
      <c r="D158" s="268"/>
      <c r="E158" s="268"/>
      <c r="F158" s="319" t="s">
        <v>760</v>
      </c>
      <c r="G158" s="268"/>
      <c r="H158" s="318" t="s">
        <v>794</v>
      </c>
      <c r="I158" s="318" t="s">
        <v>756</v>
      </c>
      <c r="J158" s="318">
        <v>50</v>
      </c>
      <c r="K158" s="314"/>
    </row>
    <row r="159" spans="2:11" s="1" customFormat="1" ht="15" customHeight="1">
      <c r="B159" s="291"/>
      <c r="C159" s="318" t="s">
        <v>91</v>
      </c>
      <c r="D159" s="268"/>
      <c r="E159" s="268"/>
      <c r="F159" s="319" t="s">
        <v>754</v>
      </c>
      <c r="G159" s="268"/>
      <c r="H159" s="318" t="s">
        <v>816</v>
      </c>
      <c r="I159" s="318" t="s">
        <v>756</v>
      </c>
      <c r="J159" s="318" t="s">
        <v>817</v>
      </c>
      <c r="K159" s="314"/>
    </row>
    <row r="160" spans="2:11" s="1" customFormat="1" ht="15" customHeight="1">
      <c r="B160" s="291"/>
      <c r="C160" s="318" t="s">
        <v>818</v>
      </c>
      <c r="D160" s="268"/>
      <c r="E160" s="268"/>
      <c r="F160" s="319" t="s">
        <v>754</v>
      </c>
      <c r="G160" s="268"/>
      <c r="H160" s="318" t="s">
        <v>819</v>
      </c>
      <c r="I160" s="318" t="s">
        <v>789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820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748</v>
      </c>
      <c r="D166" s="281"/>
      <c r="E166" s="281"/>
      <c r="F166" s="281" t="s">
        <v>749</v>
      </c>
      <c r="G166" s="323"/>
      <c r="H166" s="324" t="s">
        <v>55</v>
      </c>
      <c r="I166" s="324" t="s">
        <v>58</v>
      </c>
      <c r="J166" s="281" t="s">
        <v>750</v>
      </c>
      <c r="K166" s="261"/>
    </row>
    <row r="167" spans="2:11" s="1" customFormat="1" ht="17.25" customHeight="1">
      <c r="B167" s="262"/>
      <c r="C167" s="283" t="s">
        <v>751</v>
      </c>
      <c r="D167" s="283"/>
      <c r="E167" s="283"/>
      <c r="F167" s="284" t="s">
        <v>752</v>
      </c>
      <c r="G167" s="325"/>
      <c r="H167" s="326"/>
      <c r="I167" s="326"/>
      <c r="J167" s="283" t="s">
        <v>753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757</v>
      </c>
      <c r="D169" s="268"/>
      <c r="E169" s="268"/>
      <c r="F169" s="289" t="s">
        <v>754</v>
      </c>
      <c r="G169" s="268"/>
      <c r="H169" s="268" t="s">
        <v>794</v>
      </c>
      <c r="I169" s="268" t="s">
        <v>756</v>
      </c>
      <c r="J169" s="268">
        <v>120</v>
      </c>
      <c r="K169" s="314"/>
    </row>
    <row r="170" spans="2:11" s="1" customFormat="1" ht="15" customHeight="1">
      <c r="B170" s="291"/>
      <c r="C170" s="268" t="s">
        <v>803</v>
      </c>
      <c r="D170" s="268"/>
      <c r="E170" s="268"/>
      <c r="F170" s="289" t="s">
        <v>754</v>
      </c>
      <c r="G170" s="268"/>
      <c r="H170" s="268" t="s">
        <v>804</v>
      </c>
      <c r="I170" s="268" t="s">
        <v>756</v>
      </c>
      <c r="J170" s="268" t="s">
        <v>805</v>
      </c>
      <c r="K170" s="314"/>
    </row>
    <row r="171" spans="2:11" s="1" customFormat="1" ht="15" customHeight="1">
      <c r="B171" s="291"/>
      <c r="C171" s="268" t="s">
        <v>702</v>
      </c>
      <c r="D171" s="268"/>
      <c r="E171" s="268"/>
      <c r="F171" s="289" t="s">
        <v>754</v>
      </c>
      <c r="G171" s="268"/>
      <c r="H171" s="268" t="s">
        <v>821</v>
      </c>
      <c r="I171" s="268" t="s">
        <v>756</v>
      </c>
      <c r="J171" s="268" t="s">
        <v>805</v>
      </c>
      <c r="K171" s="314"/>
    </row>
    <row r="172" spans="2:11" s="1" customFormat="1" ht="15" customHeight="1">
      <c r="B172" s="291"/>
      <c r="C172" s="268" t="s">
        <v>759</v>
      </c>
      <c r="D172" s="268"/>
      <c r="E172" s="268"/>
      <c r="F172" s="289" t="s">
        <v>760</v>
      </c>
      <c r="G172" s="268"/>
      <c r="H172" s="268" t="s">
        <v>821</v>
      </c>
      <c r="I172" s="268" t="s">
        <v>756</v>
      </c>
      <c r="J172" s="268">
        <v>50</v>
      </c>
      <c r="K172" s="314"/>
    </row>
    <row r="173" spans="2:11" s="1" customFormat="1" ht="15" customHeight="1">
      <c r="B173" s="291"/>
      <c r="C173" s="268" t="s">
        <v>762</v>
      </c>
      <c r="D173" s="268"/>
      <c r="E173" s="268"/>
      <c r="F173" s="289" t="s">
        <v>754</v>
      </c>
      <c r="G173" s="268"/>
      <c r="H173" s="268" t="s">
        <v>821</v>
      </c>
      <c r="I173" s="268" t="s">
        <v>764</v>
      </c>
      <c r="J173" s="268"/>
      <c r="K173" s="314"/>
    </row>
    <row r="174" spans="2:11" s="1" customFormat="1" ht="15" customHeight="1">
      <c r="B174" s="291"/>
      <c r="C174" s="268" t="s">
        <v>773</v>
      </c>
      <c r="D174" s="268"/>
      <c r="E174" s="268"/>
      <c r="F174" s="289" t="s">
        <v>760</v>
      </c>
      <c r="G174" s="268"/>
      <c r="H174" s="268" t="s">
        <v>821</v>
      </c>
      <c r="I174" s="268" t="s">
        <v>756</v>
      </c>
      <c r="J174" s="268">
        <v>50</v>
      </c>
      <c r="K174" s="314"/>
    </row>
    <row r="175" spans="2:11" s="1" customFormat="1" ht="15" customHeight="1">
      <c r="B175" s="291"/>
      <c r="C175" s="268" t="s">
        <v>781</v>
      </c>
      <c r="D175" s="268"/>
      <c r="E175" s="268"/>
      <c r="F175" s="289" t="s">
        <v>760</v>
      </c>
      <c r="G175" s="268"/>
      <c r="H175" s="268" t="s">
        <v>821</v>
      </c>
      <c r="I175" s="268" t="s">
        <v>756</v>
      </c>
      <c r="J175" s="268">
        <v>50</v>
      </c>
      <c r="K175" s="314"/>
    </row>
    <row r="176" spans="2:11" s="1" customFormat="1" ht="15" customHeight="1">
      <c r="B176" s="291"/>
      <c r="C176" s="268" t="s">
        <v>779</v>
      </c>
      <c r="D176" s="268"/>
      <c r="E176" s="268"/>
      <c r="F176" s="289" t="s">
        <v>760</v>
      </c>
      <c r="G176" s="268"/>
      <c r="H176" s="268" t="s">
        <v>821</v>
      </c>
      <c r="I176" s="268" t="s">
        <v>756</v>
      </c>
      <c r="J176" s="268">
        <v>50</v>
      </c>
      <c r="K176" s="314"/>
    </row>
    <row r="177" spans="2:11" s="1" customFormat="1" ht="15" customHeight="1">
      <c r="B177" s="291"/>
      <c r="C177" s="268" t="s">
        <v>104</v>
      </c>
      <c r="D177" s="268"/>
      <c r="E177" s="268"/>
      <c r="F177" s="289" t="s">
        <v>754</v>
      </c>
      <c r="G177" s="268"/>
      <c r="H177" s="268" t="s">
        <v>822</v>
      </c>
      <c r="I177" s="268" t="s">
        <v>823</v>
      </c>
      <c r="J177" s="268"/>
      <c r="K177" s="314"/>
    </row>
    <row r="178" spans="2:11" s="1" customFormat="1" ht="15" customHeight="1">
      <c r="B178" s="291"/>
      <c r="C178" s="268" t="s">
        <v>58</v>
      </c>
      <c r="D178" s="268"/>
      <c r="E178" s="268"/>
      <c r="F178" s="289" t="s">
        <v>754</v>
      </c>
      <c r="G178" s="268"/>
      <c r="H178" s="268" t="s">
        <v>824</v>
      </c>
      <c r="I178" s="268" t="s">
        <v>825</v>
      </c>
      <c r="J178" s="268">
        <v>1</v>
      </c>
      <c r="K178" s="314"/>
    </row>
    <row r="179" spans="2:11" s="1" customFormat="1" ht="15" customHeight="1">
      <c r="B179" s="291"/>
      <c r="C179" s="268" t="s">
        <v>54</v>
      </c>
      <c r="D179" s="268"/>
      <c r="E179" s="268"/>
      <c r="F179" s="289" t="s">
        <v>754</v>
      </c>
      <c r="G179" s="268"/>
      <c r="H179" s="268" t="s">
        <v>826</v>
      </c>
      <c r="I179" s="268" t="s">
        <v>756</v>
      </c>
      <c r="J179" s="268">
        <v>20</v>
      </c>
      <c r="K179" s="314"/>
    </row>
    <row r="180" spans="2:11" s="1" customFormat="1" ht="15" customHeight="1">
      <c r="B180" s="291"/>
      <c r="C180" s="268" t="s">
        <v>55</v>
      </c>
      <c r="D180" s="268"/>
      <c r="E180" s="268"/>
      <c r="F180" s="289" t="s">
        <v>754</v>
      </c>
      <c r="G180" s="268"/>
      <c r="H180" s="268" t="s">
        <v>827</v>
      </c>
      <c r="I180" s="268" t="s">
        <v>756</v>
      </c>
      <c r="J180" s="268">
        <v>255</v>
      </c>
      <c r="K180" s="314"/>
    </row>
    <row r="181" spans="2:11" s="1" customFormat="1" ht="15" customHeight="1">
      <c r="B181" s="291"/>
      <c r="C181" s="268" t="s">
        <v>105</v>
      </c>
      <c r="D181" s="268"/>
      <c r="E181" s="268"/>
      <c r="F181" s="289" t="s">
        <v>754</v>
      </c>
      <c r="G181" s="268"/>
      <c r="H181" s="268" t="s">
        <v>718</v>
      </c>
      <c r="I181" s="268" t="s">
        <v>756</v>
      </c>
      <c r="J181" s="268">
        <v>10</v>
      </c>
      <c r="K181" s="314"/>
    </row>
    <row r="182" spans="2:11" s="1" customFormat="1" ht="15" customHeight="1">
      <c r="B182" s="291"/>
      <c r="C182" s="268" t="s">
        <v>106</v>
      </c>
      <c r="D182" s="268"/>
      <c r="E182" s="268"/>
      <c r="F182" s="289" t="s">
        <v>754</v>
      </c>
      <c r="G182" s="268"/>
      <c r="H182" s="268" t="s">
        <v>828</v>
      </c>
      <c r="I182" s="268" t="s">
        <v>789</v>
      </c>
      <c r="J182" s="268"/>
      <c r="K182" s="314"/>
    </row>
    <row r="183" spans="2:11" s="1" customFormat="1" ht="15" customHeight="1">
      <c r="B183" s="291"/>
      <c r="C183" s="268" t="s">
        <v>829</v>
      </c>
      <c r="D183" s="268"/>
      <c r="E183" s="268"/>
      <c r="F183" s="289" t="s">
        <v>754</v>
      </c>
      <c r="G183" s="268"/>
      <c r="H183" s="268" t="s">
        <v>830</v>
      </c>
      <c r="I183" s="268" t="s">
        <v>789</v>
      </c>
      <c r="J183" s="268"/>
      <c r="K183" s="314"/>
    </row>
    <row r="184" spans="2:11" s="1" customFormat="1" ht="15" customHeight="1">
      <c r="B184" s="291"/>
      <c r="C184" s="268" t="s">
        <v>818</v>
      </c>
      <c r="D184" s="268"/>
      <c r="E184" s="268"/>
      <c r="F184" s="289" t="s">
        <v>754</v>
      </c>
      <c r="G184" s="268"/>
      <c r="H184" s="268" t="s">
        <v>831</v>
      </c>
      <c r="I184" s="268" t="s">
        <v>789</v>
      </c>
      <c r="J184" s="268"/>
      <c r="K184" s="314"/>
    </row>
    <row r="185" spans="2:11" s="1" customFormat="1" ht="15" customHeight="1">
      <c r="B185" s="291"/>
      <c r="C185" s="268" t="s">
        <v>108</v>
      </c>
      <c r="D185" s="268"/>
      <c r="E185" s="268"/>
      <c r="F185" s="289" t="s">
        <v>760</v>
      </c>
      <c r="G185" s="268"/>
      <c r="H185" s="268" t="s">
        <v>832</v>
      </c>
      <c r="I185" s="268" t="s">
        <v>756</v>
      </c>
      <c r="J185" s="268">
        <v>50</v>
      </c>
      <c r="K185" s="314"/>
    </row>
    <row r="186" spans="2:11" s="1" customFormat="1" ht="15" customHeight="1">
      <c r="B186" s="291"/>
      <c r="C186" s="268" t="s">
        <v>833</v>
      </c>
      <c r="D186" s="268"/>
      <c r="E186" s="268"/>
      <c r="F186" s="289" t="s">
        <v>760</v>
      </c>
      <c r="G186" s="268"/>
      <c r="H186" s="268" t="s">
        <v>834</v>
      </c>
      <c r="I186" s="268" t="s">
        <v>835</v>
      </c>
      <c r="J186" s="268"/>
      <c r="K186" s="314"/>
    </row>
    <row r="187" spans="2:11" s="1" customFormat="1" ht="15" customHeight="1">
      <c r="B187" s="291"/>
      <c r="C187" s="268" t="s">
        <v>836</v>
      </c>
      <c r="D187" s="268"/>
      <c r="E187" s="268"/>
      <c r="F187" s="289" t="s">
        <v>760</v>
      </c>
      <c r="G187" s="268"/>
      <c r="H187" s="268" t="s">
        <v>837</v>
      </c>
      <c r="I187" s="268" t="s">
        <v>835</v>
      </c>
      <c r="J187" s="268"/>
      <c r="K187" s="314"/>
    </row>
    <row r="188" spans="2:11" s="1" customFormat="1" ht="15" customHeight="1">
      <c r="B188" s="291"/>
      <c r="C188" s="268" t="s">
        <v>838</v>
      </c>
      <c r="D188" s="268"/>
      <c r="E188" s="268"/>
      <c r="F188" s="289" t="s">
        <v>760</v>
      </c>
      <c r="G188" s="268"/>
      <c r="H188" s="268" t="s">
        <v>839</v>
      </c>
      <c r="I188" s="268" t="s">
        <v>835</v>
      </c>
      <c r="J188" s="268"/>
      <c r="K188" s="314"/>
    </row>
    <row r="189" spans="2:11" s="1" customFormat="1" ht="15" customHeight="1">
      <c r="B189" s="291"/>
      <c r="C189" s="327" t="s">
        <v>840</v>
      </c>
      <c r="D189" s="268"/>
      <c r="E189" s="268"/>
      <c r="F189" s="289" t="s">
        <v>760</v>
      </c>
      <c r="G189" s="268"/>
      <c r="H189" s="268" t="s">
        <v>841</v>
      </c>
      <c r="I189" s="268" t="s">
        <v>842</v>
      </c>
      <c r="J189" s="328" t="s">
        <v>843</v>
      </c>
      <c r="K189" s="314"/>
    </row>
    <row r="190" spans="2:11" s="1" customFormat="1" ht="15" customHeight="1">
      <c r="B190" s="291"/>
      <c r="C190" s="327" t="s">
        <v>43</v>
      </c>
      <c r="D190" s="268"/>
      <c r="E190" s="268"/>
      <c r="F190" s="289" t="s">
        <v>754</v>
      </c>
      <c r="G190" s="268"/>
      <c r="H190" s="265" t="s">
        <v>844</v>
      </c>
      <c r="I190" s="268" t="s">
        <v>845</v>
      </c>
      <c r="J190" s="268"/>
      <c r="K190" s="314"/>
    </row>
    <row r="191" spans="2:11" s="1" customFormat="1" ht="15" customHeight="1">
      <c r="B191" s="291"/>
      <c r="C191" s="327" t="s">
        <v>846</v>
      </c>
      <c r="D191" s="268"/>
      <c r="E191" s="268"/>
      <c r="F191" s="289" t="s">
        <v>754</v>
      </c>
      <c r="G191" s="268"/>
      <c r="H191" s="268" t="s">
        <v>847</v>
      </c>
      <c r="I191" s="268" t="s">
        <v>789</v>
      </c>
      <c r="J191" s="268"/>
      <c r="K191" s="314"/>
    </row>
    <row r="192" spans="2:11" s="1" customFormat="1" ht="15" customHeight="1">
      <c r="B192" s="291"/>
      <c r="C192" s="327" t="s">
        <v>848</v>
      </c>
      <c r="D192" s="268"/>
      <c r="E192" s="268"/>
      <c r="F192" s="289" t="s">
        <v>754</v>
      </c>
      <c r="G192" s="268"/>
      <c r="H192" s="268" t="s">
        <v>849</v>
      </c>
      <c r="I192" s="268" t="s">
        <v>789</v>
      </c>
      <c r="J192" s="268"/>
      <c r="K192" s="314"/>
    </row>
    <row r="193" spans="2:11" s="1" customFormat="1" ht="15" customHeight="1">
      <c r="B193" s="291"/>
      <c r="C193" s="327" t="s">
        <v>850</v>
      </c>
      <c r="D193" s="268"/>
      <c r="E193" s="268"/>
      <c r="F193" s="289" t="s">
        <v>760</v>
      </c>
      <c r="G193" s="268"/>
      <c r="H193" s="268" t="s">
        <v>851</v>
      </c>
      <c r="I193" s="268" t="s">
        <v>789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2.2">
      <c r="B199" s="260"/>
      <c r="C199" s="388" t="s">
        <v>852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853</v>
      </c>
      <c r="D200" s="330"/>
      <c r="E200" s="330"/>
      <c r="F200" s="330" t="s">
        <v>854</v>
      </c>
      <c r="G200" s="331"/>
      <c r="H200" s="389" t="s">
        <v>855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845</v>
      </c>
      <c r="D202" s="268"/>
      <c r="E202" s="268"/>
      <c r="F202" s="289" t="s">
        <v>44</v>
      </c>
      <c r="G202" s="268"/>
      <c r="H202" s="390" t="s">
        <v>856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45</v>
      </c>
      <c r="G203" s="268"/>
      <c r="H203" s="390" t="s">
        <v>857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48</v>
      </c>
      <c r="G204" s="268"/>
      <c r="H204" s="390" t="s">
        <v>858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46</v>
      </c>
      <c r="G205" s="268"/>
      <c r="H205" s="390" t="s">
        <v>859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47</v>
      </c>
      <c r="G206" s="268"/>
      <c r="H206" s="390" t="s">
        <v>860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801</v>
      </c>
      <c r="D208" s="268"/>
      <c r="E208" s="268"/>
      <c r="F208" s="289" t="s">
        <v>80</v>
      </c>
      <c r="G208" s="268"/>
      <c r="H208" s="390" t="s">
        <v>861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699</v>
      </c>
      <c r="G209" s="268"/>
      <c r="H209" s="390" t="s">
        <v>700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697</v>
      </c>
      <c r="G210" s="268"/>
      <c r="H210" s="390" t="s">
        <v>862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84</v>
      </c>
      <c r="G211" s="327"/>
      <c r="H211" s="391" t="s">
        <v>85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597</v>
      </c>
      <c r="G212" s="327"/>
      <c r="H212" s="391" t="s">
        <v>657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825</v>
      </c>
      <c r="D214" s="268"/>
      <c r="E214" s="268"/>
      <c r="F214" s="289">
        <v>1</v>
      </c>
      <c r="G214" s="327"/>
      <c r="H214" s="391" t="s">
        <v>863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864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865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866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cp:lastPrinted>2022-01-18T10:14:47Z</cp:lastPrinted>
  <dcterms:created xsi:type="dcterms:W3CDTF">2022-01-18T10:00:45Z</dcterms:created>
  <dcterms:modified xsi:type="dcterms:W3CDTF">2022-01-18T10:21:29Z</dcterms:modified>
  <cp:category/>
  <cp:version/>
  <cp:contentType/>
  <cp:contentStatus/>
</cp:coreProperties>
</file>