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-01 - Oprava úpravy ř. ..." sheetId="2" r:id="rId2"/>
    <sheet name="VON - Vedlejší a ostatní ..." sheetId="3" r:id="rId3"/>
    <sheet name="Pokyny pro vyplnění" sheetId="4" r:id="rId4"/>
  </sheets>
  <definedNames>
    <definedName name="_xlnm.Print_Area" localSheetId="0">'Rekapitulace zakázky'!$D$4:$AO$36,'Rekapitulace zakázky'!$C$42:$AQ$57</definedName>
    <definedName name="_xlnm._FilterDatabase" localSheetId="1" hidden="1">'SO-01 - Oprava úpravy ř. ...'!$C$89:$K$324</definedName>
    <definedName name="_xlnm.Print_Area" localSheetId="1">'SO-01 - Oprava úpravy ř. ...'!$C$4:$J$39,'SO-01 - Oprava úpravy ř. ...'!$C$45:$J$71,'SO-01 - Oprava úpravy ř. ...'!$C$77:$K$324</definedName>
    <definedName name="_xlnm._FilterDatabase" localSheetId="2" hidden="1">'VON - Vedlejší a ostatní ...'!$C$81:$K$111</definedName>
    <definedName name="_xlnm.Print_Area" localSheetId="2">'VON - Vedlejší a ostatní ...'!$C$4:$J$39,'VON - Vedlejší a ostatní ...'!$C$45:$J$63,'VON - Vedlejší a ostatní ...'!$C$69:$K$111</definedName>
    <definedName name="_xlnm.Print_Titles" localSheetId="0">'Rekapitulace zakázky'!$52:$52</definedName>
    <definedName name="_xlnm.Print_Titles" localSheetId="1">'SO-01 - Oprava úpravy ř. ...'!$89:$89</definedName>
    <definedName name="_xlnm.Print_Titles" localSheetId="2">'VON - Vedlejší a ostatní ...'!$81:$81</definedName>
  </definedNames>
  <calcPr fullCalcOnLoad="1"/>
</workbook>
</file>

<file path=xl/sharedStrings.xml><?xml version="1.0" encoding="utf-8"?>
<sst xmlns="http://schemas.openxmlformats.org/spreadsheetml/2006/main" count="2939" uniqueCount="713">
  <si>
    <t>Export Komplet</t>
  </si>
  <si>
    <t>VZ</t>
  </si>
  <si>
    <t>2.0</t>
  </si>
  <si>
    <t>ZAMOK</t>
  </si>
  <si>
    <t>False</t>
  </si>
  <si>
    <t>{a273445b-f21d-4e67-849d-cb67a9bf74c3}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</si>
  <si>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</si>
  <si>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</si>
  <si>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</si>
  <si>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</si>
  <si>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</si>
  <si>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</si>
  <si>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</si>
  <si>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</si>
  <si>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</si>
  <si>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</si>
  <si>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</si>
  <si>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Skořenický potok, Koldín, oprava úpravy, ř. km 5,180-5,715</t>
  </si>
  <si>
    <t>KSO:</t>
  </si>
  <si>
    <t/>
  </si>
  <si>
    <t>CC-CZ:</t>
  </si>
  <si>
    <t>Místo:</t>
  </si>
  <si>
    <t xml:space="preserve"> </t>
  </si>
  <si>
    <t>Datum:</t>
  </si>
  <si>
    <t>25. 8. 2022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</si>
  <si>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</si>
  <si>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</si>
  <si>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</si>
  <si>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</si>
  <si>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</si>
  <si>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</si>
  <si>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</si>
  <si>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</si>
  <si>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</si>
  <si>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</si>
  <si>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</si>
  <si>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</si>
  <si>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</si>
  <si>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</si>
  <si>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</si>
  <si>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</si>
  <si>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</si>
  <si>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</si>
  <si>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</si>
  <si>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</si>
  <si>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</si>
  <si>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</si>
  <si>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</si>
  <si>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</si>
  <si>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</si>
  <si>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</si>
  <si>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</si>
  <si>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</si>
  <si>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</si>
  <si>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</si>
  <si>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</si>
  <si>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</si>
  <si>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</si>
  <si>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</si>
  <si>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</si>
  <si>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</si>
  <si>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</si>
  <si>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</si>
  <si>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</si>
  <si>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</si>
  <si>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</si>
  <si>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</si>
  <si>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</si>
  <si>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</si>
  <si>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</si>
  <si>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</si>
  <si>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</si>
  <si>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</si>
  <si>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</si>
  <si>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</si>
  <si>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</si>
  <si>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</si>
  <si>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úpravy ř. km 5,180-5,715</t>
  </si>
  <si>
    <t>STA</t>
  </si>
  <si>
    <t>1</t>
  </si>
  <si>
    <t>{ded167ce-666f-4e34-b000-35845ffaf6b6}</t>
  </si>
  <si>
    <t>833 2</t>
  </si>
  <si>
    <t>2</t>
  </si>
  <si>
    <t>VON</t>
  </si>
  <si>
    <t>Vedlejší a ostatní náklady</t>
  </si>
  <si>
    <t>{1b80e456-bd1e-4eb7-ad9e-87bbf383bf42}</t>
  </si>
  <si>
    <t>KRYCÍ LIST SOUPISU PRACÍ</t>
  </si>
  <si>
    <t>Objekt:</t>
  </si>
  <si>
    <t>SO-01 - Oprava úpravy ř. km 5,180-5,715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</si>
  <si>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</si>
  <si>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</si>
  <si>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</si>
  <si>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</si>
  <si>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</si>
  <si>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</si>
  <si>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</si>
  <si>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</si>
  <si>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</si>
  <si>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</si>
  <si>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</si>
  <si>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</si>
  <si>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</si>
  <si>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</si>
  <si>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</si>
  <si>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</si>
  <si>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</si>
  <si>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</si>
  <si>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</si>
  <si>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</si>
  <si>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</si>
  <si>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</si>
  <si>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</si>
  <si>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</si>
  <si>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</si>
  <si>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</si>
  <si>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</si>
  <si>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</si>
  <si>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</si>
  <si>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</si>
  <si>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</si>
  <si>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</si>
  <si>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</si>
  <si>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</si>
  <si>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</si>
  <si>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</si>
  <si>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CS ÚRS 2022 02</t>
  </si>
  <si>
    <t>4</t>
  </si>
  <si>
    <t>-961878997</t>
  </si>
  <si>
    <t>PP</t>
  </si>
  <si>
    <t>Rozebírání zpevněných ploch s přemístěním na skládku na vzdálenost do 20 m nebo s naložením na dopravní prostředek ze silničních panelů</t>
  </si>
  <si>
    <t>Online PSC</t>
  </si>
  <si>
    <t>https://podminky.urs.cz/item/CS_URS_2022_02/113151111</t>
  </si>
  <si>
    <t>VV</t>
  </si>
  <si>
    <t>"opevnění z panelů - viz. B.2.g) + C.2. + D.1.1.3.2. (9 ks)" 13,0*2,0</t>
  </si>
  <si>
    <t>114203103</t>
  </si>
  <si>
    <t>Rozebrání dlažeb z lomového kamene nebo betonových tvárnic do cementové malty</t>
  </si>
  <si>
    <t>m3</t>
  </si>
  <si>
    <t>761346751</t>
  </si>
  <si>
    <t>Rozebrání dlažeb nebo záhozů s naložením na dopravní prostředek dlažeb z lomového kamene nebo betonových tvárnic do cementové malty se spárami zalitými cementovou maltou</t>
  </si>
  <si>
    <t>https://podminky.urs.cz/item/CS_URS_2022_02/114203103</t>
  </si>
  <si>
    <t>"oprava beton. patky - viz. D.1.1.3.2." 13,0*1,0*0,2</t>
  </si>
  <si>
    <t>"přerovnání profilu kynety ř. km 5,416-5,451 - viz. D.1.1.3.1." 35,0*1,0*0,2</t>
  </si>
  <si>
    <t>3</t>
  </si>
  <si>
    <t>114203202</t>
  </si>
  <si>
    <t>Očištění lomového kamene nebo betonových tvárnic od malty</t>
  </si>
  <si>
    <t>1512964581</t>
  </si>
  <si>
    <t>Očištění lomového kamene nebo betonových tvárnic získaných při rozebrání dlažeb, záhozů, rovnanin a soustřeďovacích staveb od malty</t>
  </si>
  <si>
    <t>https://podminky.urs.cz/item/CS_URS_2022_02/114203202</t>
  </si>
  <si>
    <t>"zpětné uložení dlažby (oprava beton. patky) - viz. D.1.1.3.2." 13,0*0,7*0,2</t>
  </si>
  <si>
    <t>115999002-R</t>
  </si>
  <si>
    <t xml:space="preserve">Zřízení a odstranění zajímkování </t>
  </si>
  <si>
    <t>soubor</t>
  </si>
  <si>
    <t>318889113</t>
  </si>
  <si>
    <t>P</t>
  </si>
  <si>
    <t>Poznámka k položce:
Převedení vody např. potrubím vč. hrázkování - zřízení a odstranění, vč. čerpání vody po dobu provádění stavby</t>
  </si>
  <si>
    <t>5</t>
  </si>
  <si>
    <t>129353101</t>
  </si>
  <si>
    <t>Čištění otevřených koryt vodotečí šíře dna do 5 m hl do 2,5 m v hornině třídy těžitelnosti II skupiny 4 strojně</t>
  </si>
  <si>
    <t>-58625292</t>
  </si>
  <si>
    <t>Čištění otevřených koryt vodotečí strojně s přehozením rozpojeného nánosu do 3 m nebo s naložením na dopravní prostředek při šířce původního dna do 5 m a hloubce koryta do 2,5 m v hornině třídy těžitelnosti II skupiny 4</t>
  </si>
  <si>
    <t>https://podminky.urs.cz/item/CS_URS_2022_02/129353101</t>
  </si>
  <si>
    <t>"nános - viz. B.2.g) + C.2." 8+5</t>
  </si>
  <si>
    <t>6</t>
  </si>
  <si>
    <t>129999991-R</t>
  </si>
  <si>
    <t>Čištění otevřených koryt vodotečí šíře dna do 5 m hl do 2,5 m v hornině třídy těžitelnosti II skupiny 4 ručně</t>
  </si>
  <si>
    <t>1218478766</t>
  </si>
  <si>
    <t>Čištění otevřených koryt vodotečí ručně s přehozením rozpojeného nánosu do 3 m nebo s naložením na dopravní prostředek při šířce původního dna do 5 m a hloubce koryta do 2,5 m v hornině třídy těžitelnosti II skupiny 4</t>
  </si>
  <si>
    <t>"nános v KM 5,180-5,272 - viz. C.2." 5+4</t>
  </si>
  <si>
    <t>7</t>
  </si>
  <si>
    <t>131213701</t>
  </si>
  <si>
    <t>Hloubení nezapažených jam v soudržných horninách třídy těžitelnosti I skupiny 3 ručně</t>
  </si>
  <si>
    <t>447642766</t>
  </si>
  <si>
    <t>Hloubení nezapažených jam ručně s urovnáním dna do předepsaného profilu a spádu v hornině třídy těžitelnosti I skupiny 3 soudržných</t>
  </si>
  <si>
    <t>https://podminky.urs.cz/item/CS_URS_2022_02/131213701</t>
  </si>
  <si>
    <t>"pro beton. podklad zpětně uložených panelů - viz. D.1.1.3.2. (9 ks)" 13,0*2,2*0,25</t>
  </si>
  <si>
    <t>8</t>
  </si>
  <si>
    <t>132251251</t>
  </si>
  <si>
    <t>Hloubení rýh nezapažených š do 2000 mm v hornině třídy těžitelnosti I skupiny 3 objem do 20 m3 strojně</t>
  </si>
  <si>
    <t>-1409379944</t>
  </si>
  <si>
    <t>Hloubení nezapažených rýh šířky přes 800 do 2 000 mm strojně s urovnáním dna do předepsaného profilu a spádu v hornině třídy těžitelnosti I skupiny 3 do 20 m3</t>
  </si>
  <si>
    <t>https://podminky.urs.cz/item/CS_URS_2022_02/132251251</t>
  </si>
  <si>
    <t>"oprava beton. patky - viz. B.2.g) + D.1.1.3.2." 13,0*1,15*0,4</t>
  </si>
  <si>
    <t>9</t>
  </si>
  <si>
    <t>139001101</t>
  </si>
  <si>
    <t>Příplatek za ztížení vykopávky v blízkosti podzemního vedení</t>
  </si>
  <si>
    <t>-983759087</t>
  </si>
  <si>
    <t>Příplatek k cenám hloubených vykopávek za ztížení vykopávky v blízkosti podzemního vedení nebo výbušnin pro jakoukoliv třídu horniny</t>
  </si>
  <si>
    <t>https://podminky.urs.cz/item/CS_URS_2022_02/139001101</t>
  </si>
  <si>
    <t>"křížení s plynovodem - viz. D.1.1.1." 2*1,2*1,1*0,5</t>
  </si>
  <si>
    <t>"křížení se sdělovacím vedením - viz. D.1.1.1." 1,2*1,1*0,5</t>
  </si>
  <si>
    <t>"křížení s kanalizací - viz. D.1.1.1." 2*1,2*1,3*0,5</t>
  </si>
  <si>
    <t>10</t>
  </si>
  <si>
    <t>162211321</t>
  </si>
  <si>
    <t>Vodorovné přemístění výkopku z horniny třídy těžitelnosti II skupiny 4 a 5 stavebním kolečkem do 10 m</t>
  </si>
  <si>
    <t>-1734885306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</si>
  <si>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</si>
  <si>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https://podminky.urs.cz/item/CS_URS_2022_02/162211321</t>
  </si>
  <si>
    <t>"nános v KM 5,180-5,272" 9,0</t>
  </si>
  <si>
    <t>11</t>
  </si>
  <si>
    <t>162211329</t>
  </si>
  <si>
    <t>Příplatek k vodorovnému přemístění výkopku z horniny třídy těžitelnosti II skupiny 4 a 5 stavebním kolečkem za každých dalších 10 m</t>
  </si>
  <si>
    <t>1143970732</t>
  </si>
  <si>
    <t>Vodorovné přemístění výkopku nebo sypaniny stavebním kolečkem s vyprázdněním kolečka na hromady nebo do dopravního prostředku na vzdálenost do 10 m Příplatek za každých dalších 10 m k ceně -1321</t>
  </si>
  <si>
    <t>https://podminky.urs.cz/item/CS_URS_2022_02/162211329</t>
  </si>
  <si>
    <t>9*9,0</t>
  </si>
  <si>
    <t>12</t>
  </si>
  <si>
    <t>162751137</t>
  </si>
  <si>
    <t>Vodorovné přemístění přes 9 000 do 10000 m výkopku/sypaniny z horniny třídy těžitelnosti II skupiny 4 a 5</t>
  </si>
  <si>
    <t>-1980783874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</si>
  <si>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</si>
  <si>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https://podminky.urs.cz/item/CS_URS_2022_02/162751137</t>
  </si>
  <si>
    <t>"nános" 13,0+9,0</t>
  </si>
  <si>
    <t>"přebytečná zemina" 7,15+6,0</t>
  </si>
  <si>
    <t>13</t>
  </si>
  <si>
    <t>162751139</t>
  </si>
  <si>
    <t>Příplatek k vodorovnému přemístění výkopku/sypaniny z horniny třídy těžitelnosti II skupiny 4 a 5 ZKD 1000 m přes 10000 m</t>
  </si>
  <si>
    <t>-822335631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</si>
  <si>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</si>
  <si>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https://podminky.urs.cz/item/CS_URS_2022_02/162751139</t>
  </si>
  <si>
    <t>"nános" 5*22,0</t>
  </si>
  <si>
    <t>"přebytečná zemina" 5*13,15</t>
  </si>
  <si>
    <t>14</t>
  </si>
  <si>
    <t>167151101</t>
  </si>
  <si>
    <t>Nakládání výkopku z hornin třídy těžitelnosti I skupiny 1 až 3 do 100 m3</t>
  </si>
  <si>
    <t>-1820398582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</si>
  <si>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</si>
  <si>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</si>
  <si>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"nános" 22,0</t>
  </si>
  <si>
    <t>171201221</t>
  </si>
  <si>
    <t>Poplatek za uložení na skládce (skládkovné) zeminy a kamení kód odpadu 17 05 04</t>
  </si>
  <si>
    <t>t</t>
  </si>
  <si>
    <t>-1943877277</t>
  </si>
  <si>
    <t>Poplatek za uložení stavebního odpadu na skládce (skládkovné) zeminy a kamení zatříděného do Katalogu odpadů pod kódem 17 05 04</t>
  </si>
  <si>
    <t>https://podminky.urs.cz/item/CS_URS_2022_02/171201221</t>
  </si>
  <si>
    <t>"nános" 22,0*1,8</t>
  </si>
  <si>
    <t>"přebytečná zemina" 13,15*1,8</t>
  </si>
  <si>
    <t>16</t>
  </si>
  <si>
    <t>171251201</t>
  </si>
  <si>
    <t>Uložení sypaniny na skládky nebo meziskládky</t>
  </si>
  <si>
    <t>-877066582</t>
  </si>
  <si>
    <t>Uložení sypaniny na skládky nebo meziskládky bez hutnění s upravením uložené sypaniny do předepsaného tvaru</t>
  </si>
  <si>
    <t>https://podminky.urs.cz/item/CS_URS_2022_02/171251201</t>
  </si>
  <si>
    <t>"přebytečná zemina" 13,15</t>
  </si>
  <si>
    <t>Zakládání</t>
  </si>
  <si>
    <t>17</t>
  </si>
  <si>
    <t>274313911</t>
  </si>
  <si>
    <t>Základové pásy z betonu tř. C 30/37</t>
  </si>
  <si>
    <t>-883732864</t>
  </si>
  <si>
    <t>Základy z betonu prostého pasy betonu kamenem neprokládaného tř. C 30/37</t>
  </si>
  <si>
    <t>https://podminky.urs.cz/item/CS_URS_2022_02/274313911</t>
  </si>
  <si>
    <t>Poznámka k položce:
Betonáž přímo do výkopu bez bednění.</t>
  </si>
  <si>
    <t>"oprava beton. patky + lože pod dlažbu - viz. D.1.1.3.2." 13,0*(0,65*0,55+0,5*0,35)</t>
  </si>
  <si>
    <t>Svislé a kompletní konstrukce</t>
  </si>
  <si>
    <t>18</t>
  </si>
  <si>
    <t>321212345</t>
  </si>
  <si>
    <t>Oprava zdiva vodních staveb do 3 m3 z lomového kamene obkladního včetně jeho dodání</t>
  </si>
  <si>
    <t>408844798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</si>
  <si>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</si>
  <si>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https://podminky.urs.cz/item/CS_URS_2022_02/321212345</t>
  </si>
  <si>
    <t>"doplnění chybějícího kamene ve zdi - viz. B.2.g) + C.2." (6,0+4,0)*0,25</t>
  </si>
  <si>
    <t>Vodorovné konstrukce</t>
  </si>
  <si>
    <t>19</t>
  </si>
  <si>
    <t>451316124</t>
  </si>
  <si>
    <t>Podklad pod dlažbu z betonu prostého se zvýšenými nároky na prostředí C 30/37 tl přes 200 do 250 mm</t>
  </si>
  <si>
    <t>-497999158</t>
  </si>
  <si>
    <t>Podklad pod dlažbu z betonu prostého se zvýšenými nároky na prostředí tř. C 30/37 tl. přes 200 do 250 mm</t>
  </si>
  <si>
    <t>https://podminky.urs.cz/item/CS_URS_2022_02/451316124</t>
  </si>
  <si>
    <t>"zpětné uložení rozebraných panelů - viz. B.2.g) + C.2. + D.1.1.3.2. (9 ks)" 13,0*2,2</t>
  </si>
  <si>
    <t>"doplnění chybějící dlažby - viz. B.2.g) + C.2. + D.1.1.3.1. (5 m3)" 5,0/0,25</t>
  </si>
  <si>
    <t>"přerovnání profilu kynety ř. km 5,416-5,451 - viz. D.1.1.3.1." 35,0*1,0</t>
  </si>
  <si>
    <t>20</t>
  </si>
  <si>
    <t>465513127</t>
  </si>
  <si>
    <t>Dlažba z lomového kamene na cementovou maltu s vyspárováním tl 200 mm</t>
  </si>
  <si>
    <t>-1492104845</t>
  </si>
  <si>
    <t>Dlažba z lomového kamene lomařsky upraveného na cementovou maltu, s vyspárováním cementovou maltou, tl. kamene 200 mm</t>
  </si>
  <si>
    <t>https://podminky.urs.cz/item/CS_URS_2022_02/465513127</t>
  </si>
  <si>
    <t>"doplnění chybějící dlažby - viz. B.2.g) + C.2. + D.1.1.3.1." 16,0</t>
  </si>
  <si>
    <t>465518117</t>
  </si>
  <si>
    <t>Oprava dlažeb z lomového kamene na maltu s vyspárováním do 20 m2 bez dodání kamene tl 200 mm</t>
  </si>
  <si>
    <t>1440425119</t>
  </si>
  <si>
    <t>Oprava dlažeb z lomového kamene lomařsky upraveného pro dlažbu o ploše opravovaných míst do 20 m2 jednotlivě bez dodání kamene na cementovou maltu, s vyspárováním cementovou maltou, tl. kamene 200 mm</t>
  </si>
  <si>
    <t>https://podminky.urs.cz/item/CS_URS_2022_02/465518117</t>
  </si>
  <si>
    <t>"zpětné uložení dlažby (oprava beton. patky) - viz. D.1.1.3.2." 13,0*0,7</t>
  </si>
  <si>
    <t>Komunikace pozemní</t>
  </si>
  <si>
    <t>22</t>
  </si>
  <si>
    <t>584121109</t>
  </si>
  <si>
    <t>Osazení silničních dílců z ŽB do lože z kameniva těženého tl 40 mm plochy do 50 m2</t>
  </si>
  <si>
    <t>-639552832</t>
  </si>
  <si>
    <t>Osazení silničních dílců ze železového betonu s podkladem z kameniva těženého do tl. 40 mm jakéhokoliv druhu a velikosti, na plochu jednotlivě přes 15 do 50 m2</t>
  </si>
  <si>
    <t>https://podminky.urs.cz/item/CS_URS_2022_02/584121109</t>
  </si>
  <si>
    <t>"zpětné uložení rozebraných panelů - viz. B.2.g) + C.2. + D.1.1.3.2. (9 ks)" 13,0*2,0</t>
  </si>
  <si>
    <t>Úpravy povrchů, podlahy a osazování výplní</t>
  </si>
  <si>
    <t>23</t>
  </si>
  <si>
    <t>628631111</t>
  </si>
  <si>
    <t>Stěrka z těsnící malty dvouvrstvá vnějších rovinných ploch konstrukcí ČOV nebo nádrží</t>
  </si>
  <si>
    <t>-1249780316</t>
  </si>
  <si>
    <t>Vnější úprava povrchu betonových konstrukcí čistíren odpadních vod, nádrží, vodojemů, kanálů stěrkou z těsnící cementové malty dvouvrstvou, ploch rovinných</t>
  </si>
  <si>
    <t>https://podminky.urs.cz/item/CS_URS_2022_02/628631111</t>
  </si>
  <si>
    <t>"panely - viz. B.2.g) + C.2." 5+3</t>
  </si>
  <si>
    <t>"beton. zeď - viz. B.2.g) + C.2." 5</t>
  </si>
  <si>
    <t>"parapet - viz. B.2.g) + C.2." 4</t>
  </si>
  <si>
    <t>24</t>
  </si>
  <si>
    <t>628635552</t>
  </si>
  <si>
    <t>Vyplnění spár zdiva z lomového kamene maltou cementovou na hl přes 70 do 120 mm s vyspárováním</t>
  </si>
  <si>
    <t>-463037656</t>
  </si>
  <si>
    <t>Vyplnění spár dosavadních konstrukcí zdiva cementovou maltou s vyčištěním spár hloubky přes 70 do 120 mm, zdiva z lomového kamene s vyspárováním</t>
  </si>
  <si>
    <t>https://podminky.urs.cz/item/CS_URS_2022_02/628635552</t>
  </si>
  <si>
    <t>"přespárování zdi - viz. B.2.g) + C.2." 15+15</t>
  </si>
  <si>
    <t>25</t>
  </si>
  <si>
    <t>629995101</t>
  </si>
  <si>
    <t>Očištění vnějších ploch tlakovou vodou</t>
  </si>
  <si>
    <t>91758066</t>
  </si>
  <si>
    <t>Očištění vnějších ploch tlakovou vodou omytím</t>
  </si>
  <si>
    <t>https://podminky.urs.cz/item/CS_URS_2022_02/629995101</t>
  </si>
  <si>
    <t>26</t>
  </si>
  <si>
    <t>636195212</t>
  </si>
  <si>
    <t>Vyplnění spár dlažby z lomového kamene maltou cementovou na hl do 70 mm s vyspárováním</t>
  </si>
  <si>
    <t>1397667210</t>
  </si>
  <si>
    <t>Vyplnění spár dosavadních dlažeb cementovou maltou s vyčištěním spár na hloubky do 70 mm dlažby z lomového kamene s vyspárováním</t>
  </si>
  <si>
    <t>https://podminky.urs.cz/item/CS_URS_2022_02/636195212</t>
  </si>
  <si>
    <t>Poznámka k položce:
- hl. min. 70 mm!</t>
  </si>
  <si>
    <t>"přespárování dlažby - viz. B.2.g) + C.2." 251,0</t>
  </si>
  <si>
    <t>Trubní vedení</t>
  </si>
  <si>
    <t>27</t>
  </si>
  <si>
    <t>871375211</t>
  </si>
  <si>
    <t>Kanalizační potrubí z tvrdého PVC jednovrstvé tuhost třídy SN4 DN 315</t>
  </si>
  <si>
    <t>m</t>
  </si>
  <si>
    <t>-2053395627</t>
  </si>
  <si>
    <t>Kanalizační potrubí z tvrdého PVC v otevřeném výkopu ve sklonu do 20 %, hladkého plnostěnného jednovrstvého, tuhost třídy SN 4 DN 315</t>
  </si>
  <si>
    <t>https://podminky.urs.cz/item/CS_URS_2022_02/871375211</t>
  </si>
  <si>
    <t>Poznámka k položce:
Trubka bude podélně rozříznuta, 3 ks půltrubek budou použity jako žlaby v parapetu.</t>
  </si>
  <si>
    <t>"odvodňovací žlab v parapetu - viz. D.1.1.3.2." 2*0,6</t>
  </si>
  <si>
    <t>Ostatní konstrukce a práce, bourání</t>
  </si>
  <si>
    <t>28</t>
  </si>
  <si>
    <t>935112311</t>
  </si>
  <si>
    <t>Osazení příkopového žlabu do betonu tl 100 mm z betonových tvárnic š 1200 mm</t>
  </si>
  <si>
    <t>2103562205</t>
  </si>
  <si>
    <t>Osazení betonového příkopového žlabu s vyplněním a zatřením spár cementovou maltou s ložem tl. 100 mm z betonu prostého z betonových příkopových tvárnic šířky přes 800 do 1200 mm</t>
  </si>
  <si>
    <t>https://podminky.urs.cz/item/CS_URS_2022_02/935112311</t>
  </si>
  <si>
    <t>"výměna žlabovek - viz. B.2.g) + C.2. + D.1.1.3.2." 242,0</t>
  </si>
  <si>
    <t>29</t>
  </si>
  <si>
    <t>M</t>
  </si>
  <si>
    <t>59227023</t>
  </si>
  <si>
    <t>žlabovka příkopová betonová 300x1125x350mm</t>
  </si>
  <si>
    <t>347208106</t>
  </si>
  <si>
    <t>30</t>
  </si>
  <si>
    <t>936457113</t>
  </si>
  <si>
    <t>Zálivka kotevních šroubů betonem objemu přes 0,25 do 1 m3</t>
  </si>
  <si>
    <t>1683248232</t>
  </si>
  <si>
    <t>Zálivka kotevních šroubů, ocelových konstrukcí a dutin betonem se zvýšenými nároky na prostředí objemu jednotlivě přes 0,25 do 1,00 m3</t>
  </si>
  <si>
    <t>https://podminky.urs.cz/item/CS_URS_2022_02/936457113</t>
  </si>
  <si>
    <t>Poznámka k položce:
C 30/37</t>
  </si>
  <si>
    <t>"doplnění chybějícího kamene ve zdi - viz. B.2.g) + C.2. + D.1.1.3.1." 4,0*0,25</t>
  </si>
  <si>
    <t>31</t>
  </si>
  <si>
    <t>936457124</t>
  </si>
  <si>
    <t>Zálivka kotevních šroubů betonem objemu přes 1 do 3 m3</t>
  </si>
  <si>
    <t>1915169704</t>
  </si>
  <si>
    <t>Zálivka kotevních šroubů, ocelových konstrukcí a dutin betonem se zvýšenými nároky na prostředí objemu jednotlivě přes 1,00 do 3,00 m3</t>
  </si>
  <si>
    <t>https://podminky.urs.cz/item/CS_URS_2022_02/936457124</t>
  </si>
  <si>
    <t>"doplnění chybějícího kamene ve zdi - viz. B.2.g) + C.2. + D.1.1.3.1." 6,0*0,25</t>
  </si>
  <si>
    <t>32</t>
  </si>
  <si>
    <t>938901101</t>
  </si>
  <si>
    <t>Očištění dlažby z lomového kamene nebo z betonových desek od porostu</t>
  </si>
  <si>
    <t>391151206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</si>
  <si>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</si>
  <si>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https://podminky.urs.cz/item/CS_URS_2022_02/938901101</t>
  </si>
  <si>
    <t>"panely - viz. B.2.g) + C.2. + D.1.1.3.2." 85+30+44+25+190+60</t>
  </si>
  <si>
    <t>"beton. zeď - viz. B.2.g) + C.2. + D.1.1.3.2." 85+46+155+160+160</t>
  </si>
  <si>
    <t>"rozebrané a zpětně uložené panely - viz. B.2.g) + C.2." 13,0*2,0</t>
  </si>
  <si>
    <t>33</t>
  </si>
  <si>
    <t>938903111</t>
  </si>
  <si>
    <t>Vysekání spár hl do 70 mm v dlažbě z lomového kamene</t>
  </si>
  <si>
    <t>-1175649191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</si>
  <si>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</si>
  <si>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https://podminky.urs.cz/item/CS_URS_2022_02/938903111</t>
  </si>
  <si>
    <t>34</t>
  </si>
  <si>
    <t>938903211</t>
  </si>
  <si>
    <t>Vysekání spár hl nad 70 do 120 mm ve zdivu z lomového kamene</t>
  </si>
  <si>
    <t>300364450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</si>
  <si>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</si>
  <si>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https://podminky.urs.cz/item/CS_URS_2022_02/938903211</t>
  </si>
  <si>
    <t>35</t>
  </si>
  <si>
    <t>961055111</t>
  </si>
  <si>
    <t>Bourání základů ze ŽB</t>
  </si>
  <si>
    <t>-1112053371</t>
  </si>
  <si>
    <t>Bourání základů z betonu železového</t>
  </si>
  <si>
    <t>https://podminky.urs.cz/item/CS_URS_2022_02/961055111</t>
  </si>
  <si>
    <t>"ubourání parapetu pro odvodňovací žlab - viz. D.1.1.3.2." 3*0,45*0,3*0,2</t>
  </si>
  <si>
    <t>36</t>
  </si>
  <si>
    <t>965042241</t>
  </si>
  <si>
    <t>Bourání podkladů pod dlažby nebo mazanin betonových nebo z litého asfaltu tl přes 100 mm pl přes 4 m2</t>
  </si>
  <si>
    <t>-1403356686</t>
  </si>
  <si>
    <t>Bourání mazanin betonových nebo z litého asfaltu tl. přes 100 mm, plochy přes 4 m2</t>
  </si>
  <si>
    <t>https://podminky.urs.cz/item/CS_URS_2022_02/965042241</t>
  </si>
  <si>
    <t>"přerovnání profilu kynety ř. km 5,416-5,451 - viz. D.1.1.3.1." 35,0*1,0*0,25</t>
  </si>
  <si>
    <t>37</t>
  </si>
  <si>
    <t>966008213</t>
  </si>
  <si>
    <t>Bourání odvodňovacího žlabu z betonových příkopových tvárnic š přes 800 do 1 200 mm</t>
  </si>
  <si>
    <t>60971868</t>
  </si>
  <si>
    <t>Bourání odvodňovacího žlabu s odklizením a uložením vybouraného materiálu na skládku na vzdálenost do 10 m nebo s naložením na dopravní prostředek z betonových příkopových tvárnic nebo desek šířky přes 800 do 1 200 mm</t>
  </si>
  <si>
    <t>https://podminky.urs.cz/item/CS_URS_2022_02/966008213</t>
  </si>
  <si>
    <t>Poznámka k položce:
 V cenách jsou započteny i náklady na bourání obetonování žlabu a případné bourání betonového lože.</t>
  </si>
  <si>
    <t>"výměna žlabovek - viz. B.2.g) + C.2. + D.1.1.3.2." 223,0</t>
  </si>
  <si>
    <t>38</t>
  </si>
  <si>
    <t>977312114</t>
  </si>
  <si>
    <t>Řezání stávajících betonových mazanin vyztužených hl do 200 mm</t>
  </si>
  <si>
    <t>1340754092</t>
  </si>
  <si>
    <t>Řezání stávajících betonových mazanin s vyztužením hloubky přes 150 do 200 mm</t>
  </si>
  <si>
    <t>https://podminky.urs.cz/item/CS_URS_2022_02/977312114</t>
  </si>
  <si>
    <t>"odvodňovací žlab v parapetu - viz. D.1.1.3.2." 3*0,45*2</t>
  </si>
  <si>
    <t>39</t>
  </si>
  <si>
    <t>985311115</t>
  </si>
  <si>
    <t>Reprofilace stěn cementovou sanační maltou tl přes 40 do 50 mm</t>
  </si>
  <si>
    <t>-1358240469</t>
  </si>
  <si>
    <t>Reprofilace betonu sanačními maltami na cementové bázi ručně stěn, tloušťky přes 40 do 50 mm</t>
  </si>
  <si>
    <t>https://podminky.urs.cz/item/CS_URS_2022_02/985311115</t>
  </si>
  <si>
    <t>997</t>
  </si>
  <si>
    <t>Přesun sutě</t>
  </si>
  <si>
    <t>40</t>
  </si>
  <si>
    <t>997006511</t>
  </si>
  <si>
    <t>Vodorovná doprava suti s naložením a složením na skládku do 100 m</t>
  </si>
  <si>
    <t>-10171818</t>
  </si>
  <si>
    <t>Vodorovná doprava suti na skládku s naložením na dopravní prostředek a složením do 100 m</t>
  </si>
  <si>
    <t>https://podminky.urs.cz/item/CS_URS_2022_02/997006511</t>
  </si>
  <si>
    <t>"rozebrané panely (9 ks) z meziskládky na místo zabudování" 9,230</t>
  </si>
  <si>
    <t>41</t>
  </si>
  <si>
    <t>997009991-R</t>
  </si>
  <si>
    <t>Vodorovná doprava suti s naložením a složením na skládku do 100 m ručně</t>
  </si>
  <si>
    <t>-1598208556</t>
  </si>
  <si>
    <t>Vodorovná doprava suti na skládku s naložením na dopravní prostředek a složením do 100 m ručně</t>
  </si>
  <si>
    <t>"KM 5,180-5,272"</t>
  </si>
  <si>
    <t>"suť ze spár dlažby" 50,0*0,018</t>
  </si>
  <si>
    <t>"žlabovky" 45,0*0,600</t>
  </si>
  <si>
    <t>42</t>
  </si>
  <si>
    <t>997321511</t>
  </si>
  <si>
    <t>Vodorovná doprava suti a vybouraných hmot po suchu do 1 km</t>
  </si>
  <si>
    <t>-654809560</t>
  </si>
  <si>
    <t>Vodorovná doprava suti a vybouraných hmot bez naložení, s vyložením a hrubým urovnáním po suchu, na vzdálenost do 1 km</t>
  </si>
  <si>
    <t>https://podminky.urs.cz/item/CS_URS_2022_02/997321511</t>
  </si>
  <si>
    <t>"suť ze spár dlažby a zdiva" 4,518+0,690</t>
  </si>
  <si>
    <t>"suť z parapetu" 0,194</t>
  </si>
  <si>
    <t>"přebytečná dlažba v místě beton. patky" 13,0*0,3*0,2*1,9</t>
  </si>
  <si>
    <t>"beton. podklad kam. dlažby" 19,250</t>
  </si>
  <si>
    <t>"žlabovky" 133,8</t>
  </si>
  <si>
    <t>"odpočet ručního přesunu v KM 5,180-5,272" -27,9</t>
  </si>
  <si>
    <t>43</t>
  </si>
  <si>
    <t>997321519</t>
  </si>
  <si>
    <t>Příplatek ZKD 1 km vodorovné dopravy suti a vybouraných hmot po suchu</t>
  </si>
  <si>
    <t>-1974366505</t>
  </si>
  <si>
    <t>Vodorovná doprava suti a vybouraných hmot bez naložení, s vyložením a hrubým urovnáním po suchu, na vzdálenost Příplatek k cenám za každý další i započatý 1 km přes 1 km</t>
  </si>
  <si>
    <t>https://podminky.urs.cz/item/CS_URS_2022_02/997321519</t>
  </si>
  <si>
    <t>14*132,034</t>
  </si>
  <si>
    <t>44</t>
  </si>
  <si>
    <t>997013601</t>
  </si>
  <si>
    <t>Poplatek za uložení na skládce (skládkovné) stavebního odpadu betonového kód odpadu 17 01 01</t>
  </si>
  <si>
    <t>1843421715</t>
  </si>
  <si>
    <t>Poplatek za uložení stavebního odpadu na skládce (skládkovné) z prostého betonu zatříděného do Katalogu odpadů pod kódem 17 01 01</t>
  </si>
  <si>
    <t>https://podminky.urs.cz/item/CS_URS_2022_02/997013601</t>
  </si>
  <si>
    <t>45</t>
  </si>
  <si>
    <t>997013655</t>
  </si>
  <si>
    <t>-164957415</t>
  </si>
  <si>
    <t>https://podminky.urs.cz/item/CS_URS_2022_02/997013655</t>
  </si>
  <si>
    <t>998</t>
  </si>
  <si>
    <t>Přesun hmot</t>
  </si>
  <si>
    <t>46</t>
  </si>
  <si>
    <t>998339991-R</t>
  </si>
  <si>
    <t>Ruční přesun hmot pro úpravy vodních toků a kanály do 100 m</t>
  </si>
  <si>
    <t>-19771112</t>
  </si>
  <si>
    <t>Přesun hmot pro úpravy vodních toků a kanály - ručně bez užití mechanizace vodorovná dopravní vzdálenost do 100 m</t>
  </si>
  <si>
    <t>"stěrka na panely" 5,0*0,008</t>
  </si>
  <si>
    <t>"reprofilace panelů" 5,0*0,10007</t>
  </si>
  <si>
    <t>"přespárování dlažby" 50,0*0,05506</t>
  </si>
  <si>
    <t>"výměna žlabovek" 45,0*(0,32253+0,170)</t>
  </si>
  <si>
    <t>47</t>
  </si>
  <si>
    <t>998332011</t>
  </si>
  <si>
    <t>Přesun hmot pro úpravy vodních toků a kanály</t>
  </si>
  <si>
    <t>-964667290</t>
  </si>
  <si>
    <t>Přesun hmot pro úpravy vodních toků a kanály, hráze rybníků apod. dopravní vzdálenost do 500 m</t>
  </si>
  <si>
    <t>https://podminky.urs.cz/item/CS_URS_2022_02/998332011</t>
  </si>
  <si>
    <t>233,346-25,457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</si>
  <si>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</si>
  <si>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</si>
  <si>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</si>
  <si>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</si>
  <si>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</si>
  <si>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</si>
  <si>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</si>
  <si>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</si>
  <si>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</si>
  <si>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</si>
  <si>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1024</t>
  </si>
  <si>
    <t>-1886255009</t>
  </si>
  <si>
    <t xml:space="preserve">Poznámka k položce:
Zřízení zařízení staveniště, jeho připojení na sítě, oplocení prostoru a jejich následné odstranění. Zajištění přístupu k jednotlivým úsekům stavby za účelem provádění a uvedení do původního stavu po ukončení stavby vč. osetí ploch a případné opravy asfaltových krytů. Náhrada za dočasné zábory ploch. Zřízení a odstranění dočasných sjezdů, nájezdů a lávek přes výkopy. Zajištění výkopů zábradlím. Zřízení čistících zón před výjezdem z obvodu staveniště. Zajištění bezpečnosti práce a ochrany životního prostředí.
</t>
  </si>
  <si>
    <t>031004000</t>
  </si>
  <si>
    <t>Dopravní značení na staveništi</t>
  </si>
  <si>
    <t>-1203304241</t>
  </si>
  <si>
    <t>Poznámka k položce:
Projednání a zajištění zvláštního užívání komunikací a veřejných ploch, zajištění dopravního značení
 k dopravním omezením, řízení provozu vč. případné světelné signalizace, jejich údržba, přemisťování a následné odstranění, a to v rozsahu nezbytném pro řádné a bezpečné provádění stavby (částečná uzavírka komunikace III/31610).</t>
  </si>
  <si>
    <t>031005000</t>
  </si>
  <si>
    <t xml:space="preserve">Práce v ochranném pásmu </t>
  </si>
  <si>
    <t>-998786140</t>
  </si>
  <si>
    <t>Práce v ochranném pásmu</t>
  </si>
  <si>
    <t>Poznámka k položce:
Práce v ochranném pásmu: nadzemního vedení NN.</t>
  </si>
  <si>
    <t>031006000</t>
  </si>
  <si>
    <t>Zajištění parapetu během rozebrání a podbetonování panelů</t>
  </si>
  <si>
    <t>12656774</t>
  </si>
  <si>
    <t>VRN9</t>
  </si>
  <si>
    <t>Ostatní náklady</t>
  </si>
  <si>
    <t>090002000</t>
  </si>
  <si>
    <t xml:space="preserve">Zajištění ochrany a vytýčení podzemních inženýrských sítí </t>
  </si>
  <si>
    <t>-1861984572</t>
  </si>
  <si>
    <t>Poznámka k položce:
Zajištění ochrany a vytýčení podzemních inženýrských sítí uvedených v projektové dokumentaci dle podmínek z dokladové části projektu (např. STL plynovod, sdělovací vedení, kanalizace)
.</t>
  </si>
  <si>
    <t>091204000</t>
  </si>
  <si>
    <t>Dokumentace skutečného provedení stavby</t>
  </si>
  <si>
    <t>-1309848591</t>
  </si>
  <si>
    <t xml:space="preserve">Poznámka k položce:
Vypracování projektové dokumentace skutečného provedení díla 3x v grafické (tištěné) podobě a 1x v digitálním vyhotovení
.
</t>
  </si>
  <si>
    <t>091704000</t>
  </si>
  <si>
    <t>Vypracování Plánu opatření pro případ havárie</t>
  </si>
  <si>
    <t>ks</t>
  </si>
  <si>
    <t>262144</t>
  </si>
  <si>
    <t>996217575</t>
  </si>
  <si>
    <t>Poznámka k položce:
Zhotovitelem vypracovaný Plán opatření pro případ úniku závadných látek (např. ropné produkty, cementové výluhy, odpadní vody z těsnících clon,atd.)</t>
  </si>
  <si>
    <t>091804000</t>
  </si>
  <si>
    <t>Zpracování povodňového plánu stavby dle §71 zákona č. 254/2001 Sb. včetně zajištění schválení příslušnými orgány správy a Povodím Labe, státní podnik</t>
  </si>
  <si>
    <t>-586971367</t>
  </si>
  <si>
    <t>091904001</t>
  </si>
  <si>
    <t>Provedení pasportizace stávajících nemovitostí (vč. pozemků) a jejich příslušenství, zajištění fotodokumentace stávajícho stavu přístupových komunikací</t>
  </si>
  <si>
    <t>1387120064</t>
  </si>
  <si>
    <t>092004002.1</t>
  </si>
  <si>
    <t>Zajištění fotodokumentace veškerých konstrukcí, které budou v průběhu výstavby skryty nebo zakryty</t>
  </si>
  <si>
    <t>711868214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</si>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</sst>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51111" TargetMode="External" /><Relationship Id="rId2" Type="http://schemas.openxmlformats.org/officeDocument/2006/relationships/hyperlink" Target="https://podminky.urs.cz/item/CS_URS_2022_02/114203103" TargetMode="External" /><Relationship Id="rId3" Type="http://schemas.openxmlformats.org/officeDocument/2006/relationships/hyperlink" Target="https://podminky.urs.cz/item/CS_URS_2022_02/114203202" TargetMode="External" /><Relationship Id="rId4" Type="http://schemas.openxmlformats.org/officeDocument/2006/relationships/hyperlink" Target="https://podminky.urs.cz/item/CS_URS_2022_02/129353101" TargetMode="External" /><Relationship Id="rId5" Type="http://schemas.openxmlformats.org/officeDocument/2006/relationships/hyperlink" Target="https://podminky.urs.cz/item/CS_URS_2022_02/131213701" TargetMode="External" /><Relationship Id="rId6" Type="http://schemas.openxmlformats.org/officeDocument/2006/relationships/hyperlink" Target="https://podminky.urs.cz/item/CS_URS_2022_02/132251251" TargetMode="External" /><Relationship Id="rId7" Type="http://schemas.openxmlformats.org/officeDocument/2006/relationships/hyperlink" Target="https://podminky.urs.cz/item/CS_URS_2022_02/139001101" TargetMode="External" /><Relationship Id="rId8" Type="http://schemas.openxmlformats.org/officeDocument/2006/relationships/hyperlink" Target="https://podminky.urs.cz/item/CS_URS_2022_02/162211321" TargetMode="External" /><Relationship Id="rId9" Type="http://schemas.openxmlformats.org/officeDocument/2006/relationships/hyperlink" Target="https://podminky.urs.cz/item/CS_URS_2022_02/162211329" TargetMode="External" /><Relationship Id="rId10" Type="http://schemas.openxmlformats.org/officeDocument/2006/relationships/hyperlink" Target="https://podminky.urs.cz/item/CS_URS_2022_02/162751137" TargetMode="External" /><Relationship Id="rId11" Type="http://schemas.openxmlformats.org/officeDocument/2006/relationships/hyperlink" Target="https://podminky.urs.cz/item/CS_URS_2022_02/162751139" TargetMode="External" /><Relationship Id="rId12" Type="http://schemas.openxmlformats.org/officeDocument/2006/relationships/hyperlink" Target="https://podminky.urs.cz/item/CS_URS_2022_02/167151101" TargetMode="External" /><Relationship Id="rId13" Type="http://schemas.openxmlformats.org/officeDocument/2006/relationships/hyperlink" Target="https://podminky.urs.cz/item/CS_URS_2022_02/171201221" TargetMode="External" /><Relationship Id="rId14" Type="http://schemas.openxmlformats.org/officeDocument/2006/relationships/hyperlink" Target="https://podminky.urs.cz/item/CS_URS_2022_02/171251201" TargetMode="External" /><Relationship Id="rId15" Type="http://schemas.openxmlformats.org/officeDocument/2006/relationships/hyperlink" Target="https://podminky.urs.cz/item/CS_URS_2022_02/274313911" TargetMode="External" /><Relationship Id="rId16" Type="http://schemas.openxmlformats.org/officeDocument/2006/relationships/hyperlink" Target="https://podminky.urs.cz/item/CS_URS_2022_02/321212345" TargetMode="External" /><Relationship Id="rId17" Type="http://schemas.openxmlformats.org/officeDocument/2006/relationships/hyperlink" Target="https://podminky.urs.cz/item/CS_URS_2022_02/451316124" TargetMode="External" /><Relationship Id="rId18" Type="http://schemas.openxmlformats.org/officeDocument/2006/relationships/hyperlink" Target="https://podminky.urs.cz/item/CS_URS_2022_02/465513127" TargetMode="External" /><Relationship Id="rId19" Type="http://schemas.openxmlformats.org/officeDocument/2006/relationships/hyperlink" Target="https://podminky.urs.cz/item/CS_URS_2022_02/465518117" TargetMode="External" /><Relationship Id="rId20" Type="http://schemas.openxmlformats.org/officeDocument/2006/relationships/hyperlink" Target="https://podminky.urs.cz/item/CS_URS_2022_02/584121109" TargetMode="External" /><Relationship Id="rId21" Type="http://schemas.openxmlformats.org/officeDocument/2006/relationships/hyperlink" Target="https://podminky.urs.cz/item/CS_URS_2022_02/628631111" TargetMode="External" /><Relationship Id="rId22" Type="http://schemas.openxmlformats.org/officeDocument/2006/relationships/hyperlink" Target="https://podminky.urs.cz/item/CS_URS_2022_02/628635552" TargetMode="External" /><Relationship Id="rId23" Type="http://schemas.openxmlformats.org/officeDocument/2006/relationships/hyperlink" Target="https://podminky.urs.cz/item/CS_URS_2022_02/629995101" TargetMode="External" /><Relationship Id="rId24" Type="http://schemas.openxmlformats.org/officeDocument/2006/relationships/hyperlink" Target="https://podminky.urs.cz/item/CS_URS_2022_02/636195212" TargetMode="External" /><Relationship Id="rId25" Type="http://schemas.openxmlformats.org/officeDocument/2006/relationships/hyperlink" Target="https://podminky.urs.cz/item/CS_URS_2022_02/871375211" TargetMode="External" /><Relationship Id="rId26" Type="http://schemas.openxmlformats.org/officeDocument/2006/relationships/hyperlink" Target="https://podminky.urs.cz/item/CS_URS_2022_02/935112311" TargetMode="External" /><Relationship Id="rId27" Type="http://schemas.openxmlformats.org/officeDocument/2006/relationships/hyperlink" Target="https://podminky.urs.cz/item/CS_URS_2022_02/936457113" TargetMode="External" /><Relationship Id="rId28" Type="http://schemas.openxmlformats.org/officeDocument/2006/relationships/hyperlink" Target="https://podminky.urs.cz/item/CS_URS_2022_02/936457124" TargetMode="External" /><Relationship Id="rId29" Type="http://schemas.openxmlformats.org/officeDocument/2006/relationships/hyperlink" Target="https://podminky.urs.cz/item/CS_URS_2022_02/938901101" TargetMode="External" /><Relationship Id="rId30" Type="http://schemas.openxmlformats.org/officeDocument/2006/relationships/hyperlink" Target="https://podminky.urs.cz/item/CS_URS_2022_02/938903111" TargetMode="External" /><Relationship Id="rId31" Type="http://schemas.openxmlformats.org/officeDocument/2006/relationships/hyperlink" Target="https://podminky.urs.cz/item/CS_URS_2022_02/938903211" TargetMode="External" /><Relationship Id="rId32" Type="http://schemas.openxmlformats.org/officeDocument/2006/relationships/hyperlink" Target="https://podminky.urs.cz/item/CS_URS_2022_02/961055111" TargetMode="External" /><Relationship Id="rId33" Type="http://schemas.openxmlformats.org/officeDocument/2006/relationships/hyperlink" Target="https://podminky.urs.cz/item/CS_URS_2022_02/965042241" TargetMode="External" /><Relationship Id="rId34" Type="http://schemas.openxmlformats.org/officeDocument/2006/relationships/hyperlink" Target="https://podminky.urs.cz/item/CS_URS_2022_02/966008213" TargetMode="External" /><Relationship Id="rId35" Type="http://schemas.openxmlformats.org/officeDocument/2006/relationships/hyperlink" Target="https://podminky.urs.cz/item/CS_URS_2022_02/977312114" TargetMode="External" /><Relationship Id="rId36" Type="http://schemas.openxmlformats.org/officeDocument/2006/relationships/hyperlink" Target="https://podminky.urs.cz/item/CS_URS_2022_02/985311115" TargetMode="External" /><Relationship Id="rId37" Type="http://schemas.openxmlformats.org/officeDocument/2006/relationships/hyperlink" Target="https://podminky.urs.cz/item/CS_URS_2022_02/997006511" TargetMode="External" /><Relationship Id="rId38" Type="http://schemas.openxmlformats.org/officeDocument/2006/relationships/hyperlink" Target="https://podminky.urs.cz/item/CS_URS_2022_02/997321511" TargetMode="External" /><Relationship Id="rId39" Type="http://schemas.openxmlformats.org/officeDocument/2006/relationships/hyperlink" Target="https://podminky.urs.cz/item/CS_URS_2022_02/997321519" TargetMode="External" /><Relationship Id="rId40" Type="http://schemas.openxmlformats.org/officeDocument/2006/relationships/hyperlink" Target="https://podminky.urs.cz/item/CS_URS_2022_02/997013601" TargetMode="External" /><Relationship Id="rId41" Type="http://schemas.openxmlformats.org/officeDocument/2006/relationships/hyperlink" Target="https://podminky.urs.cz/item/CS_URS_2022_02/997013655" TargetMode="External" /><Relationship Id="rId42" Type="http://schemas.openxmlformats.org/officeDocument/2006/relationships/hyperlink" Target="https://podminky.urs.cz/item/CS_URS_2022_02/998332011" TargetMode="External" /><Relationship Id="rId4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PAV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Skořenický potok, Koldín, oprava úpravy, ř. km 5,180-5,715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25. 8. 2022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Povodí Labe, státní podnik, Hradec Králové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Agroprojekce Litomyšl, s.r.o.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'SO-01 - Oprava úpravy ř. 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'SO-01 - Oprava úpravy ř. ...'!P90</f>
        <v>0</v>
      </c>
      <c r="AV55" s="120">
        <f>'SO-01 - Oprava úpravy ř. ...'!J33</f>
        <v>0</v>
      </c>
      <c r="AW55" s="120">
        <f>'SO-01 - Oprava úpravy ř. ...'!J34</f>
        <v>0</v>
      </c>
      <c r="AX55" s="120">
        <f>'SO-01 - Oprava úpravy ř. ...'!J35</f>
        <v>0</v>
      </c>
      <c r="AY55" s="120">
        <f>'SO-01 - Oprava úpravy ř. ...'!J36</f>
        <v>0</v>
      </c>
      <c r="AZ55" s="120">
        <f>'SO-01 - Oprava úpravy ř. ...'!F33</f>
        <v>0</v>
      </c>
      <c r="BA55" s="120">
        <f>'SO-01 - Oprava úpravy ř. ...'!F34</f>
        <v>0</v>
      </c>
      <c r="BB55" s="120">
        <f>'SO-01 - Oprava úpravy ř. ...'!F35</f>
        <v>0</v>
      </c>
      <c r="BC55" s="120">
        <f>'SO-01 - Oprava úpravy ř. ...'!F36</f>
        <v>0</v>
      </c>
      <c r="BD55" s="122">
        <f>'SO-01 - Oprava úpravy ř. 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81</v>
      </c>
      <c r="CM55" s="123" t="s">
        <v>82</v>
      </c>
    </row>
    <row r="56" spans="1:91" s="7" customFormat="1" ht="16.5" customHeight="1">
      <c r="A56" s="111" t="s">
        <v>75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'VON - Vedlejší a ostatní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24">
        <v>0</v>
      </c>
      <c r="AT56" s="125">
        <f>ROUND(SUM(AV56:AW56),2)</f>
        <v>0</v>
      </c>
      <c r="AU56" s="126">
        <f>'VON - Vedlejší a ostatní ...'!P82</f>
        <v>0</v>
      </c>
      <c r="AV56" s="125">
        <f>'VON - Vedlejší a ostatní ...'!J33</f>
        <v>0</v>
      </c>
      <c r="AW56" s="125">
        <f>'VON - Vedlejší a ostatní ...'!J34</f>
        <v>0</v>
      </c>
      <c r="AX56" s="125">
        <f>'VON - Vedlejší a ostatní ...'!J35</f>
        <v>0</v>
      </c>
      <c r="AY56" s="125">
        <f>'VON - Vedlejší a ostatní ...'!J36</f>
        <v>0</v>
      </c>
      <c r="AZ56" s="125">
        <f>'VON - Vedlejší a ostatní ...'!F33</f>
        <v>0</v>
      </c>
      <c r="BA56" s="125">
        <f>'VON - Vedlejší a ostatní ...'!F34</f>
        <v>0</v>
      </c>
      <c r="BB56" s="125">
        <f>'VON - Vedlejší a ostatní ...'!F35</f>
        <v>0</v>
      </c>
      <c r="BC56" s="125">
        <f>'VON - Vedlejší a ostatní ...'!F36</f>
        <v>0</v>
      </c>
      <c r="BD56" s="127">
        <f>'VON - Vedlejší a ostatní ...'!F37</f>
        <v>0</v>
      </c>
      <c r="BE56" s="7"/>
      <c r="BT56" s="123" t="s">
        <v>79</v>
      </c>
      <c r="BV56" s="123" t="s">
        <v>73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-01 - Oprava úpravy ř. 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Skořenický potok, Koldín, oprava úpravy, ř. km 5,180-5,715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81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25. 8. 2022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 xml:space="preserve"> 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ROUND((SUM(BE90:BE324)),2)</f>
        <v>0</v>
      </c>
      <c r="G33" s="38"/>
      <c r="H33" s="38"/>
      <c r="I33" s="148">
        <v>0.21</v>
      </c>
      <c r="J33" s="147">
        <f>ROUND(((SUM(BE90:BE324))*I33),2)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ROUND((SUM(BF90:BF324)),2)</f>
        <v>0</v>
      </c>
      <c r="G34" s="38"/>
      <c r="H34" s="38"/>
      <c r="I34" s="148">
        <v>0.15</v>
      </c>
      <c r="J34" s="147">
        <f>ROUND(((SUM(BF90:BF324))*I34),2)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ROUND((SUM(BG90:BG324)),2)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ROUND((SUM(BH90:BH324)),2)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ROUND((SUM(BI90:BI324)),2)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Skořenický potok, Koldín, oprava úpravy, ř. km 5,180-5,715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SO-01 - Oprava úpravy ř. km 5,180-5,715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25. 8. 2022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Povodí Labe, státní podnik, Hradec Králové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95</v>
      </c>
      <c r="E62" s="174"/>
      <c r="F62" s="174"/>
      <c r="G62" s="174"/>
      <c r="H62" s="174"/>
      <c r="I62" s="174"/>
      <c r="J62" s="175">
        <f>J164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96</v>
      </c>
      <c r="E63" s="174"/>
      <c r="F63" s="174"/>
      <c r="G63" s="174"/>
      <c r="H63" s="174"/>
      <c r="I63" s="174"/>
      <c r="J63" s="175">
        <f>J170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97</v>
      </c>
      <c r="E64" s="174"/>
      <c r="F64" s="174"/>
      <c r="G64" s="174"/>
      <c r="H64" s="174"/>
      <c r="I64" s="174"/>
      <c r="J64" s="175">
        <f>J175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98</v>
      </c>
      <c r="E65" s="174"/>
      <c r="F65" s="174"/>
      <c r="G65" s="174"/>
      <c r="H65" s="174"/>
      <c r="I65" s="174"/>
      <c r="J65" s="175">
        <f>J191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99</v>
      </c>
      <c r="E66" s="174"/>
      <c r="F66" s="174"/>
      <c r="G66" s="174"/>
      <c r="H66" s="174"/>
      <c r="I66" s="174"/>
      <c r="J66" s="175">
        <f>J196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100</v>
      </c>
      <c r="E67" s="174"/>
      <c r="F67" s="174"/>
      <c r="G67" s="174"/>
      <c r="H67" s="174"/>
      <c r="I67" s="174"/>
      <c r="J67" s="175">
        <f>J218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101</v>
      </c>
      <c r="E68" s="174"/>
      <c r="F68" s="174"/>
      <c r="G68" s="174"/>
      <c r="H68" s="174"/>
      <c r="I68" s="174"/>
      <c r="J68" s="175">
        <f>J224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102</v>
      </c>
      <c r="E69" s="174"/>
      <c r="F69" s="174"/>
      <c r="G69" s="174"/>
      <c r="H69" s="174"/>
      <c r="I69" s="174"/>
      <c r="J69" s="175">
        <f>J279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103</v>
      </c>
      <c r="E70" s="174"/>
      <c r="F70" s="174"/>
      <c r="G70" s="174"/>
      <c r="H70" s="174"/>
      <c r="I70" s="174"/>
      <c r="J70" s="175">
        <f>J313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104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160" t="str">
        <f>E7</f>
        <v>Skořenický potok, Koldín, oprava úpravy, ř. km 5,180-5,715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87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SO-01 - Oprava úpravy ř. km 5,180-5,715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 xml:space="preserve"> </v>
      </c>
      <c r="G84" s="40"/>
      <c r="H84" s="40"/>
      <c r="I84" s="32" t="s">
        <v>23</v>
      </c>
      <c r="J84" s="72" t="str">
        <f>IF(J12="","",J12)</f>
        <v>25. 8. 2022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25.65" customHeight="1">
      <c r="A86" s="38"/>
      <c r="B86" s="39"/>
      <c r="C86" s="32" t="s">
        <v>25</v>
      </c>
      <c r="D86" s="40"/>
      <c r="E86" s="40"/>
      <c r="F86" s="27" t="str">
        <f>E15</f>
        <v>Povodí Labe, státní podnik, Hradec Králové</v>
      </c>
      <c r="G86" s="40"/>
      <c r="H86" s="40"/>
      <c r="I86" s="32" t="s">
        <v>31</v>
      </c>
      <c r="J86" s="36" t="str">
        <f>E21</f>
        <v>Agroprojekce Litomyšl, s.r.o.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29</v>
      </c>
      <c r="D87" s="40"/>
      <c r="E87" s="40"/>
      <c r="F87" s="27" t="str">
        <f>IF(E18="","",E18)</f>
        <v>Vyplň údaj</v>
      </c>
      <c r="G87" s="40"/>
      <c r="H87" s="40"/>
      <c r="I87" s="32" t="s">
        <v>34</v>
      </c>
      <c r="J87" s="36" t="str">
        <f>E24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105</v>
      </c>
      <c r="D89" s="180" t="s">
        <v>56</v>
      </c>
      <c r="E89" s="180" t="s">
        <v>52</v>
      </c>
      <c r="F89" s="180" t="s">
        <v>53</v>
      </c>
      <c r="G89" s="180" t="s">
        <v>106</v>
      </c>
      <c r="H89" s="180" t="s">
        <v>107</v>
      </c>
      <c r="I89" s="180" t="s">
        <v>108</v>
      </c>
      <c r="J89" s="180" t="s">
        <v>91</v>
      </c>
      <c r="K89" s="181" t="s">
        <v>109</v>
      </c>
      <c r="L89" s="182"/>
      <c r="M89" s="92" t="s">
        <v>19</v>
      </c>
      <c r="N89" s="93" t="s">
        <v>41</v>
      </c>
      <c r="O89" s="93" t="s">
        <v>110</v>
      </c>
      <c r="P89" s="93" t="s">
        <v>111</v>
      </c>
      <c r="Q89" s="93" t="s">
        <v>112</v>
      </c>
      <c r="R89" s="93" t="s">
        <v>113</v>
      </c>
      <c r="S89" s="93" t="s">
        <v>114</v>
      </c>
      <c r="T89" s="94" t="s">
        <v>115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116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</f>
        <v>0</v>
      </c>
      <c r="Q90" s="96"/>
      <c r="R90" s="185">
        <f>R91</f>
        <v>254.59971500999995</v>
      </c>
      <c r="S90" s="96"/>
      <c r="T90" s="186">
        <f>T91</f>
        <v>185.92239999999998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70</v>
      </c>
      <c r="AU90" s="17" t="s">
        <v>92</v>
      </c>
      <c r="BK90" s="187">
        <f>BK91</f>
        <v>0</v>
      </c>
    </row>
    <row r="91" spans="1:63" s="12" customFormat="1" ht="25.9" customHeight="1">
      <c r="A91" s="12"/>
      <c r="B91" s="188"/>
      <c r="C91" s="189"/>
      <c r="D91" s="190" t="s">
        <v>70</v>
      </c>
      <c r="E91" s="191" t="s">
        <v>117</v>
      </c>
      <c r="F91" s="191" t="s">
        <v>118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P92+P164+P170+P175+P191+P196+P218+P224+P279+P313</f>
        <v>0</v>
      </c>
      <c r="Q91" s="196"/>
      <c r="R91" s="197">
        <f>R92+R164+R170+R175+R191+R196+R218+R224+R279+R313</f>
        <v>254.59971500999995</v>
      </c>
      <c r="S91" s="196"/>
      <c r="T91" s="198">
        <f>T92+T164+T170+T175+T191+T196+T218+T224+T279+T313</f>
        <v>185.92239999999998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70</v>
      </c>
      <c r="AU91" s="200" t="s">
        <v>71</v>
      </c>
      <c r="AY91" s="199" t="s">
        <v>119</v>
      </c>
      <c r="BK91" s="201">
        <f>BK92+BK164+BK170+BK175+BK191+BK196+BK218+BK224+BK279+BK313</f>
        <v>0</v>
      </c>
    </row>
    <row r="92" spans="1:63" s="12" customFormat="1" ht="22.8" customHeight="1">
      <c r="A92" s="12"/>
      <c r="B92" s="188"/>
      <c r="C92" s="189"/>
      <c r="D92" s="190" t="s">
        <v>70</v>
      </c>
      <c r="E92" s="202" t="s">
        <v>79</v>
      </c>
      <c r="F92" s="202" t="s">
        <v>120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SUM(P93:P163)</f>
        <v>0</v>
      </c>
      <c r="Q92" s="196"/>
      <c r="R92" s="197">
        <f>SUM(R93:R163)</f>
        <v>0</v>
      </c>
      <c r="S92" s="196"/>
      <c r="T92" s="198">
        <f>SUM(T93:T163)</f>
        <v>27.47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70</v>
      </c>
      <c r="AU92" s="200" t="s">
        <v>79</v>
      </c>
      <c r="AY92" s="199" t="s">
        <v>119</v>
      </c>
      <c r="BK92" s="201">
        <f>SUM(BK93:BK163)</f>
        <v>0</v>
      </c>
    </row>
    <row r="93" spans="1:65" s="2" customFormat="1" ht="16.5" customHeight="1">
      <c r="A93" s="38"/>
      <c r="B93" s="39"/>
      <c r="C93" s="204" t="s">
        <v>79</v>
      </c>
      <c r="D93" s="204" t="s">
        <v>121</v>
      </c>
      <c r="E93" s="205" t="s">
        <v>122</v>
      </c>
      <c r="F93" s="206" t="s">
        <v>123</v>
      </c>
      <c r="G93" s="207" t="s">
        <v>124</v>
      </c>
      <c r="H93" s="208">
        <v>26</v>
      </c>
      <c r="I93" s="209"/>
      <c r="J93" s="210">
        <f>ROUND(I93*H93,2)</f>
        <v>0</v>
      </c>
      <c r="K93" s="206" t="s">
        <v>125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0.355</v>
      </c>
      <c r="T93" s="214">
        <f>S93*H93</f>
        <v>9.23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126</v>
      </c>
      <c r="AT93" s="215" t="s">
        <v>121</v>
      </c>
      <c r="AU93" s="215" t="s">
        <v>82</v>
      </c>
      <c r="AY93" s="17" t="s">
        <v>119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126</v>
      </c>
      <c r="BM93" s="215" t="s">
        <v>127</v>
      </c>
    </row>
    <row r="94" spans="1:47" s="2" customFormat="1" ht="12">
      <c r="A94" s="38"/>
      <c r="B94" s="39"/>
      <c r="C94" s="40"/>
      <c r="D94" s="217" t="s">
        <v>128</v>
      </c>
      <c r="E94" s="40"/>
      <c r="F94" s="218" t="s">
        <v>129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128</v>
      </c>
      <c r="AU94" s="17" t="s">
        <v>82</v>
      </c>
    </row>
    <row r="95" spans="1:47" s="2" customFormat="1" ht="12">
      <c r="A95" s="38"/>
      <c r="B95" s="39"/>
      <c r="C95" s="40"/>
      <c r="D95" s="222" t="s">
        <v>130</v>
      </c>
      <c r="E95" s="40"/>
      <c r="F95" s="223" t="s">
        <v>131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130</v>
      </c>
      <c r="AU95" s="17" t="s">
        <v>82</v>
      </c>
    </row>
    <row r="96" spans="1:51" s="13" customFormat="1" ht="12">
      <c r="A96" s="13"/>
      <c r="B96" s="224"/>
      <c r="C96" s="225"/>
      <c r="D96" s="217" t="s">
        <v>132</v>
      </c>
      <c r="E96" s="226" t="s">
        <v>19</v>
      </c>
      <c r="F96" s="227" t="s">
        <v>133</v>
      </c>
      <c r="G96" s="225"/>
      <c r="H96" s="228">
        <v>26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132</v>
      </c>
      <c r="AU96" s="234" t="s">
        <v>82</v>
      </c>
      <c r="AV96" s="13" t="s">
        <v>82</v>
      </c>
      <c r="AW96" s="13" t="s">
        <v>33</v>
      </c>
      <c r="AX96" s="13" t="s">
        <v>79</v>
      </c>
      <c r="AY96" s="234" t="s">
        <v>119</v>
      </c>
    </row>
    <row r="97" spans="1:65" s="2" customFormat="1" ht="16.5" customHeight="1">
      <c r="A97" s="38"/>
      <c r="B97" s="39"/>
      <c r="C97" s="204" t="s">
        <v>82</v>
      </c>
      <c r="D97" s="204" t="s">
        <v>121</v>
      </c>
      <c r="E97" s="205" t="s">
        <v>134</v>
      </c>
      <c r="F97" s="206" t="s">
        <v>135</v>
      </c>
      <c r="G97" s="207" t="s">
        <v>136</v>
      </c>
      <c r="H97" s="208">
        <v>9.6</v>
      </c>
      <c r="I97" s="209"/>
      <c r="J97" s="210">
        <f>ROUND(I97*H97,2)</f>
        <v>0</v>
      </c>
      <c r="K97" s="206" t="s">
        <v>125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1.9</v>
      </c>
      <c r="T97" s="214">
        <f>S97*H97</f>
        <v>18.24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126</v>
      </c>
      <c r="AT97" s="215" t="s">
        <v>121</v>
      </c>
      <c r="AU97" s="215" t="s">
        <v>82</v>
      </c>
      <c r="AY97" s="17" t="s">
        <v>119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126</v>
      </c>
      <c r="BM97" s="215" t="s">
        <v>137</v>
      </c>
    </row>
    <row r="98" spans="1:47" s="2" customFormat="1" ht="12">
      <c r="A98" s="38"/>
      <c r="B98" s="39"/>
      <c r="C98" s="40"/>
      <c r="D98" s="217" t="s">
        <v>128</v>
      </c>
      <c r="E98" s="40"/>
      <c r="F98" s="218" t="s">
        <v>138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128</v>
      </c>
      <c r="AU98" s="17" t="s">
        <v>82</v>
      </c>
    </row>
    <row r="99" spans="1:47" s="2" customFormat="1" ht="12">
      <c r="A99" s="38"/>
      <c r="B99" s="39"/>
      <c r="C99" s="40"/>
      <c r="D99" s="222" t="s">
        <v>130</v>
      </c>
      <c r="E99" s="40"/>
      <c r="F99" s="223" t="s">
        <v>139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130</v>
      </c>
      <c r="AU99" s="17" t="s">
        <v>82</v>
      </c>
    </row>
    <row r="100" spans="1:51" s="13" customFormat="1" ht="12">
      <c r="A100" s="13"/>
      <c r="B100" s="224"/>
      <c r="C100" s="225"/>
      <c r="D100" s="217" t="s">
        <v>132</v>
      </c>
      <c r="E100" s="226" t="s">
        <v>19</v>
      </c>
      <c r="F100" s="227" t="s">
        <v>140</v>
      </c>
      <c r="G100" s="225"/>
      <c r="H100" s="228">
        <v>2.6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132</v>
      </c>
      <c r="AU100" s="234" t="s">
        <v>82</v>
      </c>
      <c r="AV100" s="13" t="s">
        <v>82</v>
      </c>
      <c r="AW100" s="13" t="s">
        <v>33</v>
      </c>
      <c r="AX100" s="13" t="s">
        <v>71</v>
      </c>
      <c r="AY100" s="234" t="s">
        <v>119</v>
      </c>
    </row>
    <row r="101" spans="1:51" s="13" customFormat="1" ht="12">
      <c r="A101" s="13"/>
      <c r="B101" s="224"/>
      <c r="C101" s="225"/>
      <c r="D101" s="217" t="s">
        <v>132</v>
      </c>
      <c r="E101" s="226" t="s">
        <v>19</v>
      </c>
      <c r="F101" s="227" t="s">
        <v>141</v>
      </c>
      <c r="G101" s="225"/>
      <c r="H101" s="228">
        <v>7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132</v>
      </c>
      <c r="AU101" s="234" t="s">
        <v>82</v>
      </c>
      <c r="AV101" s="13" t="s">
        <v>82</v>
      </c>
      <c r="AW101" s="13" t="s">
        <v>33</v>
      </c>
      <c r="AX101" s="13" t="s">
        <v>71</v>
      </c>
      <c r="AY101" s="234" t="s">
        <v>119</v>
      </c>
    </row>
    <row r="102" spans="1:65" s="2" customFormat="1" ht="16.5" customHeight="1">
      <c r="A102" s="38"/>
      <c r="B102" s="39"/>
      <c r="C102" s="204" t="s">
        <v>142</v>
      </c>
      <c r="D102" s="204" t="s">
        <v>121</v>
      </c>
      <c r="E102" s="205" t="s">
        <v>143</v>
      </c>
      <c r="F102" s="206" t="s">
        <v>144</v>
      </c>
      <c r="G102" s="207" t="s">
        <v>136</v>
      </c>
      <c r="H102" s="208">
        <v>8.82</v>
      </c>
      <c r="I102" s="209"/>
      <c r="J102" s="210">
        <f>ROUND(I102*H102,2)</f>
        <v>0</v>
      </c>
      <c r="K102" s="206" t="s">
        <v>125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126</v>
      </c>
      <c r="AT102" s="215" t="s">
        <v>121</v>
      </c>
      <c r="AU102" s="215" t="s">
        <v>82</v>
      </c>
      <c r="AY102" s="17" t="s">
        <v>119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79</v>
      </c>
      <c r="BK102" s="216">
        <f>ROUND(I102*H102,2)</f>
        <v>0</v>
      </c>
      <c r="BL102" s="17" t="s">
        <v>126</v>
      </c>
      <c r="BM102" s="215" t="s">
        <v>145</v>
      </c>
    </row>
    <row r="103" spans="1:47" s="2" customFormat="1" ht="12">
      <c r="A103" s="38"/>
      <c r="B103" s="39"/>
      <c r="C103" s="40"/>
      <c r="D103" s="217" t="s">
        <v>128</v>
      </c>
      <c r="E103" s="40"/>
      <c r="F103" s="218" t="s">
        <v>146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128</v>
      </c>
      <c r="AU103" s="17" t="s">
        <v>82</v>
      </c>
    </row>
    <row r="104" spans="1:47" s="2" customFormat="1" ht="12">
      <c r="A104" s="38"/>
      <c r="B104" s="39"/>
      <c r="C104" s="40"/>
      <c r="D104" s="222" t="s">
        <v>130</v>
      </c>
      <c r="E104" s="40"/>
      <c r="F104" s="223" t="s">
        <v>147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130</v>
      </c>
      <c r="AU104" s="17" t="s">
        <v>82</v>
      </c>
    </row>
    <row r="105" spans="1:51" s="13" customFormat="1" ht="12">
      <c r="A105" s="13"/>
      <c r="B105" s="224"/>
      <c r="C105" s="225"/>
      <c r="D105" s="217" t="s">
        <v>132</v>
      </c>
      <c r="E105" s="226" t="s">
        <v>19</v>
      </c>
      <c r="F105" s="227" t="s">
        <v>148</v>
      </c>
      <c r="G105" s="225"/>
      <c r="H105" s="228">
        <v>1.82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132</v>
      </c>
      <c r="AU105" s="234" t="s">
        <v>82</v>
      </c>
      <c r="AV105" s="13" t="s">
        <v>82</v>
      </c>
      <c r="AW105" s="13" t="s">
        <v>33</v>
      </c>
      <c r="AX105" s="13" t="s">
        <v>71</v>
      </c>
      <c r="AY105" s="234" t="s">
        <v>119</v>
      </c>
    </row>
    <row r="106" spans="1:51" s="13" customFormat="1" ht="12">
      <c r="A106" s="13"/>
      <c r="B106" s="224"/>
      <c r="C106" s="225"/>
      <c r="D106" s="217" t="s">
        <v>132</v>
      </c>
      <c r="E106" s="226" t="s">
        <v>19</v>
      </c>
      <c r="F106" s="227" t="s">
        <v>141</v>
      </c>
      <c r="G106" s="225"/>
      <c r="H106" s="228">
        <v>7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132</v>
      </c>
      <c r="AU106" s="234" t="s">
        <v>82</v>
      </c>
      <c r="AV106" s="13" t="s">
        <v>82</v>
      </c>
      <c r="AW106" s="13" t="s">
        <v>33</v>
      </c>
      <c r="AX106" s="13" t="s">
        <v>71</v>
      </c>
      <c r="AY106" s="234" t="s">
        <v>119</v>
      </c>
    </row>
    <row r="107" spans="1:65" s="2" customFormat="1" ht="16.5" customHeight="1">
      <c r="A107" s="38"/>
      <c r="B107" s="39"/>
      <c r="C107" s="204" t="s">
        <v>126</v>
      </c>
      <c r="D107" s="204" t="s">
        <v>121</v>
      </c>
      <c r="E107" s="205" t="s">
        <v>149</v>
      </c>
      <c r="F107" s="206" t="s">
        <v>150</v>
      </c>
      <c r="G107" s="207" t="s">
        <v>151</v>
      </c>
      <c r="H107" s="208">
        <v>1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42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126</v>
      </c>
      <c r="AT107" s="215" t="s">
        <v>121</v>
      </c>
      <c r="AU107" s="215" t="s">
        <v>82</v>
      </c>
      <c r="AY107" s="17" t="s">
        <v>119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79</v>
      </c>
      <c r="BK107" s="216">
        <f>ROUND(I107*H107,2)</f>
        <v>0</v>
      </c>
      <c r="BL107" s="17" t="s">
        <v>126</v>
      </c>
      <c r="BM107" s="215" t="s">
        <v>152</v>
      </c>
    </row>
    <row r="108" spans="1:47" s="2" customFormat="1" ht="12">
      <c r="A108" s="38"/>
      <c r="B108" s="39"/>
      <c r="C108" s="40"/>
      <c r="D108" s="217" t="s">
        <v>128</v>
      </c>
      <c r="E108" s="40"/>
      <c r="F108" s="218" t="s">
        <v>150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128</v>
      </c>
      <c r="AU108" s="17" t="s">
        <v>82</v>
      </c>
    </row>
    <row r="109" spans="1:47" s="2" customFormat="1" ht="12">
      <c r="A109" s="38"/>
      <c r="B109" s="39"/>
      <c r="C109" s="40"/>
      <c r="D109" s="217" t="s">
        <v>153</v>
      </c>
      <c r="E109" s="40"/>
      <c r="F109" s="235" t="s">
        <v>154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153</v>
      </c>
      <c r="AU109" s="17" t="s">
        <v>82</v>
      </c>
    </row>
    <row r="110" spans="1:65" s="2" customFormat="1" ht="21.75" customHeight="1">
      <c r="A110" s="38"/>
      <c r="B110" s="39"/>
      <c r="C110" s="204" t="s">
        <v>155</v>
      </c>
      <c r="D110" s="204" t="s">
        <v>121</v>
      </c>
      <c r="E110" s="205" t="s">
        <v>156</v>
      </c>
      <c r="F110" s="206" t="s">
        <v>157</v>
      </c>
      <c r="G110" s="207" t="s">
        <v>136</v>
      </c>
      <c r="H110" s="208">
        <v>13</v>
      </c>
      <c r="I110" s="209"/>
      <c r="J110" s="210">
        <f>ROUND(I110*H110,2)</f>
        <v>0</v>
      </c>
      <c r="K110" s="206" t="s">
        <v>125</v>
      </c>
      <c r="L110" s="44"/>
      <c r="M110" s="211" t="s">
        <v>19</v>
      </c>
      <c r="N110" s="212" t="s">
        <v>42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126</v>
      </c>
      <c r="AT110" s="215" t="s">
        <v>121</v>
      </c>
      <c r="AU110" s="215" t="s">
        <v>82</v>
      </c>
      <c r="AY110" s="17" t="s">
        <v>119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126</v>
      </c>
      <c r="BM110" s="215" t="s">
        <v>158</v>
      </c>
    </row>
    <row r="111" spans="1:47" s="2" customFormat="1" ht="12">
      <c r="A111" s="38"/>
      <c r="B111" s="39"/>
      <c r="C111" s="40"/>
      <c r="D111" s="217" t="s">
        <v>128</v>
      </c>
      <c r="E111" s="40"/>
      <c r="F111" s="218" t="s">
        <v>159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128</v>
      </c>
      <c r="AU111" s="17" t="s">
        <v>82</v>
      </c>
    </row>
    <row r="112" spans="1:47" s="2" customFormat="1" ht="12">
      <c r="A112" s="38"/>
      <c r="B112" s="39"/>
      <c r="C112" s="40"/>
      <c r="D112" s="222" t="s">
        <v>130</v>
      </c>
      <c r="E112" s="40"/>
      <c r="F112" s="223" t="s">
        <v>160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130</v>
      </c>
      <c r="AU112" s="17" t="s">
        <v>82</v>
      </c>
    </row>
    <row r="113" spans="1:51" s="13" customFormat="1" ht="12">
      <c r="A113" s="13"/>
      <c r="B113" s="224"/>
      <c r="C113" s="225"/>
      <c r="D113" s="217" t="s">
        <v>132</v>
      </c>
      <c r="E113" s="226" t="s">
        <v>19</v>
      </c>
      <c r="F113" s="227" t="s">
        <v>161</v>
      </c>
      <c r="G113" s="225"/>
      <c r="H113" s="228">
        <v>13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132</v>
      </c>
      <c r="AU113" s="234" t="s">
        <v>82</v>
      </c>
      <c r="AV113" s="13" t="s">
        <v>82</v>
      </c>
      <c r="AW113" s="13" t="s">
        <v>33</v>
      </c>
      <c r="AX113" s="13" t="s">
        <v>79</v>
      </c>
      <c r="AY113" s="234" t="s">
        <v>119</v>
      </c>
    </row>
    <row r="114" spans="1:65" s="2" customFormat="1" ht="21.75" customHeight="1">
      <c r="A114" s="38"/>
      <c r="B114" s="39"/>
      <c r="C114" s="204" t="s">
        <v>162</v>
      </c>
      <c r="D114" s="204" t="s">
        <v>121</v>
      </c>
      <c r="E114" s="205" t="s">
        <v>163</v>
      </c>
      <c r="F114" s="206" t="s">
        <v>164</v>
      </c>
      <c r="G114" s="207" t="s">
        <v>136</v>
      </c>
      <c r="H114" s="208">
        <v>9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42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126</v>
      </c>
      <c r="AT114" s="215" t="s">
        <v>121</v>
      </c>
      <c r="AU114" s="215" t="s">
        <v>82</v>
      </c>
      <c r="AY114" s="17" t="s">
        <v>119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79</v>
      </c>
      <c r="BK114" s="216">
        <f>ROUND(I114*H114,2)</f>
        <v>0</v>
      </c>
      <c r="BL114" s="17" t="s">
        <v>126</v>
      </c>
      <c r="BM114" s="215" t="s">
        <v>165</v>
      </c>
    </row>
    <row r="115" spans="1:47" s="2" customFormat="1" ht="12">
      <c r="A115" s="38"/>
      <c r="B115" s="39"/>
      <c r="C115" s="40"/>
      <c r="D115" s="217" t="s">
        <v>128</v>
      </c>
      <c r="E115" s="40"/>
      <c r="F115" s="218" t="s">
        <v>166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128</v>
      </c>
      <c r="AU115" s="17" t="s">
        <v>82</v>
      </c>
    </row>
    <row r="116" spans="1:51" s="13" customFormat="1" ht="12">
      <c r="A116" s="13"/>
      <c r="B116" s="224"/>
      <c r="C116" s="225"/>
      <c r="D116" s="217" t="s">
        <v>132</v>
      </c>
      <c r="E116" s="226" t="s">
        <v>19</v>
      </c>
      <c r="F116" s="227" t="s">
        <v>167</v>
      </c>
      <c r="G116" s="225"/>
      <c r="H116" s="228">
        <v>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132</v>
      </c>
      <c r="AU116" s="234" t="s">
        <v>82</v>
      </c>
      <c r="AV116" s="13" t="s">
        <v>82</v>
      </c>
      <c r="AW116" s="13" t="s">
        <v>33</v>
      </c>
      <c r="AX116" s="13" t="s">
        <v>79</v>
      </c>
      <c r="AY116" s="234" t="s">
        <v>119</v>
      </c>
    </row>
    <row r="117" spans="1:65" s="2" customFormat="1" ht="16.5" customHeight="1">
      <c r="A117" s="38"/>
      <c r="B117" s="39"/>
      <c r="C117" s="204" t="s">
        <v>168</v>
      </c>
      <c r="D117" s="204" t="s">
        <v>121</v>
      </c>
      <c r="E117" s="205" t="s">
        <v>169</v>
      </c>
      <c r="F117" s="206" t="s">
        <v>170</v>
      </c>
      <c r="G117" s="207" t="s">
        <v>136</v>
      </c>
      <c r="H117" s="208">
        <v>7.15</v>
      </c>
      <c r="I117" s="209"/>
      <c r="J117" s="210">
        <f>ROUND(I117*H117,2)</f>
        <v>0</v>
      </c>
      <c r="K117" s="206" t="s">
        <v>125</v>
      </c>
      <c r="L117" s="44"/>
      <c r="M117" s="211" t="s">
        <v>19</v>
      </c>
      <c r="N117" s="212" t="s">
        <v>42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126</v>
      </c>
      <c r="AT117" s="215" t="s">
        <v>121</v>
      </c>
      <c r="AU117" s="215" t="s">
        <v>82</v>
      </c>
      <c r="AY117" s="17" t="s">
        <v>119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79</v>
      </c>
      <c r="BK117" s="216">
        <f>ROUND(I117*H117,2)</f>
        <v>0</v>
      </c>
      <c r="BL117" s="17" t="s">
        <v>126</v>
      </c>
      <c r="BM117" s="215" t="s">
        <v>171</v>
      </c>
    </row>
    <row r="118" spans="1:47" s="2" customFormat="1" ht="12">
      <c r="A118" s="38"/>
      <c r="B118" s="39"/>
      <c r="C118" s="40"/>
      <c r="D118" s="217" t="s">
        <v>128</v>
      </c>
      <c r="E118" s="40"/>
      <c r="F118" s="218" t="s">
        <v>172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128</v>
      </c>
      <c r="AU118" s="17" t="s">
        <v>82</v>
      </c>
    </row>
    <row r="119" spans="1:47" s="2" customFormat="1" ht="12">
      <c r="A119" s="38"/>
      <c r="B119" s="39"/>
      <c r="C119" s="40"/>
      <c r="D119" s="222" t="s">
        <v>130</v>
      </c>
      <c r="E119" s="40"/>
      <c r="F119" s="223" t="s">
        <v>173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130</v>
      </c>
      <c r="AU119" s="17" t="s">
        <v>82</v>
      </c>
    </row>
    <row r="120" spans="1:51" s="13" customFormat="1" ht="12">
      <c r="A120" s="13"/>
      <c r="B120" s="224"/>
      <c r="C120" s="225"/>
      <c r="D120" s="217" t="s">
        <v>132</v>
      </c>
      <c r="E120" s="226" t="s">
        <v>19</v>
      </c>
      <c r="F120" s="227" t="s">
        <v>174</v>
      </c>
      <c r="G120" s="225"/>
      <c r="H120" s="228">
        <v>7.15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132</v>
      </c>
      <c r="AU120" s="234" t="s">
        <v>82</v>
      </c>
      <c r="AV120" s="13" t="s">
        <v>82</v>
      </c>
      <c r="AW120" s="13" t="s">
        <v>33</v>
      </c>
      <c r="AX120" s="13" t="s">
        <v>79</v>
      </c>
      <c r="AY120" s="234" t="s">
        <v>119</v>
      </c>
    </row>
    <row r="121" spans="1:65" s="2" customFormat="1" ht="21.75" customHeight="1">
      <c r="A121" s="38"/>
      <c r="B121" s="39"/>
      <c r="C121" s="204" t="s">
        <v>175</v>
      </c>
      <c r="D121" s="204" t="s">
        <v>121</v>
      </c>
      <c r="E121" s="205" t="s">
        <v>176</v>
      </c>
      <c r="F121" s="206" t="s">
        <v>177</v>
      </c>
      <c r="G121" s="207" t="s">
        <v>136</v>
      </c>
      <c r="H121" s="208">
        <v>5.98</v>
      </c>
      <c r="I121" s="209"/>
      <c r="J121" s="210">
        <f>ROUND(I121*H121,2)</f>
        <v>0</v>
      </c>
      <c r="K121" s="206" t="s">
        <v>125</v>
      </c>
      <c r="L121" s="44"/>
      <c r="M121" s="211" t="s">
        <v>19</v>
      </c>
      <c r="N121" s="212" t="s">
        <v>42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126</v>
      </c>
      <c r="AT121" s="215" t="s">
        <v>121</v>
      </c>
      <c r="AU121" s="215" t="s">
        <v>82</v>
      </c>
      <c r="AY121" s="17" t="s">
        <v>119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79</v>
      </c>
      <c r="BK121" s="216">
        <f>ROUND(I121*H121,2)</f>
        <v>0</v>
      </c>
      <c r="BL121" s="17" t="s">
        <v>126</v>
      </c>
      <c r="BM121" s="215" t="s">
        <v>178</v>
      </c>
    </row>
    <row r="122" spans="1:47" s="2" customFormat="1" ht="12">
      <c r="A122" s="38"/>
      <c r="B122" s="39"/>
      <c r="C122" s="40"/>
      <c r="D122" s="217" t="s">
        <v>128</v>
      </c>
      <c r="E122" s="40"/>
      <c r="F122" s="218" t="s">
        <v>179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128</v>
      </c>
      <c r="AU122" s="17" t="s">
        <v>82</v>
      </c>
    </row>
    <row r="123" spans="1:47" s="2" customFormat="1" ht="12">
      <c r="A123" s="38"/>
      <c r="B123" s="39"/>
      <c r="C123" s="40"/>
      <c r="D123" s="222" t="s">
        <v>130</v>
      </c>
      <c r="E123" s="40"/>
      <c r="F123" s="223" t="s">
        <v>180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82</v>
      </c>
    </row>
    <row r="124" spans="1:51" s="13" customFormat="1" ht="12">
      <c r="A124" s="13"/>
      <c r="B124" s="224"/>
      <c r="C124" s="225"/>
      <c r="D124" s="217" t="s">
        <v>132</v>
      </c>
      <c r="E124" s="226" t="s">
        <v>19</v>
      </c>
      <c r="F124" s="227" t="s">
        <v>181</v>
      </c>
      <c r="G124" s="225"/>
      <c r="H124" s="228">
        <v>5.98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132</v>
      </c>
      <c r="AU124" s="234" t="s">
        <v>82</v>
      </c>
      <c r="AV124" s="13" t="s">
        <v>82</v>
      </c>
      <c r="AW124" s="13" t="s">
        <v>33</v>
      </c>
      <c r="AX124" s="13" t="s">
        <v>79</v>
      </c>
      <c r="AY124" s="234" t="s">
        <v>119</v>
      </c>
    </row>
    <row r="125" spans="1:65" s="2" customFormat="1" ht="16.5" customHeight="1">
      <c r="A125" s="38"/>
      <c r="B125" s="39"/>
      <c r="C125" s="204" t="s">
        <v>182</v>
      </c>
      <c r="D125" s="204" t="s">
        <v>121</v>
      </c>
      <c r="E125" s="205" t="s">
        <v>183</v>
      </c>
      <c r="F125" s="206" t="s">
        <v>184</v>
      </c>
      <c r="G125" s="207" t="s">
        <v>136</v>
      </c>
      <c r="H125" s="208">
        <v>3.54</v>
      </c>
      <c r="I125" s="209"/>
      <c r="J125" s="210">
        <f>ROUND(I125*H125,2)</f>
        <v>0</v>
      </c>
      <c r="K125" s="206" t="s">
        <v>125</v>
      </c>
      <c r="L125" s="44"/>
      <c r="M125" s="211" t="s">
        <v>19</v>
      </c>
      <c r="N125" s="212" t="s">
        <v>42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126</v>
      </c>
      <c r="AT125" s="215" t="s">
        <v>121</v>
      </c>
      <c r="AU125" s="215" t="s">
        <v>82</v>
      </c>
      <c r="AY125" s="17" t="s">
        <v>119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79</v>
      </c>
      <c r="BK125" s="216">
        <f>ROUND(I125*H125,2)</f>
        <v>0</v>
      </c>
      <c r="BL125" s="17" t="s">
        <v>126</v>
      </c>
      <c r="BM125" s="215" t="s">
        <v>185</v>
      </c>
    </row>
    <row r="126" spans="1:47" s="2" customFormat="1" ht="12">
      <c r="A126" s="38"/>
      <c r="B126" s="39"/>
      <c r="C126" s="40"/>
      <c r="D126" s="217" t="s">
        <v>128</v>
      </c>
      <c r="E126" s="40"/>
      <c r="F126" s="218" t="s">
        <v>186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128</v>
      </c>
      <c r="AU126" s="17" t="s">
        <v>82</v>
      </c>
    </row>
    <row r="127" spans="1:47" s="2" customFormat="1" ht="12">
      <c r="A127" s="38"/>
      <c r="B127" s="39"/>
      <c r="C127" s="40"/>
      <c r="D127" s="222" t="s">
        <v>130</v>
      </c>
      <c r="E127" s="40"/>
      <c r="F127" s="223" t="s">
        <v>187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82</v>
      </c>
    </row>
    <row r="128" spans="1:51" s="13" customFormat="1" ht="12">
      <c r="A128" s="13"/>
      <c r="B128" s="224"/>
      <c r="C128" s="225"/>
      <c r="D128" s="217" t="s">
        <v>132</v>
      </c>
      <c r="E128" s="226" t="s">
        <v>19</v>
      </c>
      <c r="F128" s="227" t="s">
        <v>188</v>
      </c>
      <c r="G128" s="225"/>
      <c r="H128" s="228">
        <v>1.32</v>
      </c>
      <c r="I128" s="229"/>
      <c r="J128" s="225"/>
      <c r="K128" s="225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132</v>
      </c>
      <c r="AU128" s="234" t="s">
        <v>82</v>
      </c>
      <c r="AV128" s="13" t="s">
        <v>82</v>
      </c>
      <c r="AW128" s="13" t="s">
        <v>33</v>
      </c>
      <c r="AX128" s="13" t="s">
        <v>71</v>
      </c>
      <c r="AY128" s="234" t="s">
        <v>119</v>
      </c>
    </row>
    <row r="129" spans="1:51" s="13" customFormat="1" ht="12">
      <c r="A129" s="13"/>
      <c r="B129" s="224"/>
      <c r="C129" s="225"/>
      <c r="D129" s="217" t="s">
        <v>132</v>
      </c>
      <c r="E129" s="226" t="s">
        <v>19</v>
      </c>
      <c r="F129" s="227" t="s">
        <v>189</v>
      </c>
      <c r="G129" s="225"/>
      <c r="H129" s="228">
        <v>0.66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132</v>
      </c>
      <c r="AU129" s="234" t="s">
        <v>82</v>
      </c>
      <c r="AV129" s="13" t="s">
        <v>82</v>
      </c>
      <c r="AW129" s="13" t="s">
        <v>33</v>
      </c>
      <c r="AX129" s="13" t="s">
        <v>71</v>
      </c>
      <c r="AY129" s="234" t="s">
        <v>119</v>
      </c>
    </row>
    <row r="130" spans="1:51" s="13" customFormat="1" ht="12">
      <c r="A130" s="13"/>
      <c r="B130" s="224"/>
      <c r="C130" s="225"/>
      <c r="D130" s="217" t="s">
        <v>132</v>
      </c>
      <c r="E130" s="226" t="s">
        <v>19</v>
      </c>
      <c r="F130" s="227" t="s">
        <v>190</v>
      </c>
      <c r="G130" s="225"/>
      <c r="H130" s="228">
        <v>1.56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132</v>
      </c>
      <c r="AU130" s="234" t="s">
        <v>82</v>
      </c>
      <c r="AV130" s="13" t="s">
        <v>82</v>
      </c>
      <c r="AW130" s="13" t="s">
        <v>33</v>
      </c>
      <c r="AX130" s="13" t="s">
        <v>71</v>
      </c>
      <c r="AY130" s="234" t="s">
        <v>119</v>
      </c>
    </row>
    <row r="131" spans="1:65" s="2" customFormat="1" ht="21.75" customHeight="1">
      <c r="A131" s="38"/>
      <c r="B131" s="39"/>
      <c r="C131" s="204" t="s">
        <v>191</v>
      </c>
      <c r="D131" s="204" t="s">
        <v>121</v>
      </c>
      <c r="E131" s="205" t="s">
        <v>192</v>
      </c>
      <c r="F131" s="206" t="s">
        <v>193</v>
      </c>
      <c r="G131" s="207" t="s">
        <v>136</v>
      </c>
      <c r="H131" s="208">
        <v>9</v>
      </c>
      <c r="I131" s="209"/>
      <c r="J131" s="210">
        <f>ROUND(I131*H131,2)</f>
        <v>0</v>
      </c>
      <c r="K131" s="206" t="s">
        <v>125</v>
      </c>
      <c r="L131" s="44"/>
      <c r="M131" s="211" t="s">
        <v>19</v>
      </c>
      <c r="N131" s="212" t="s">
        <v>42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126</v>
      </c>
      <c r="AT131" s="215" t="s">
        <v>121</v>
      </c>
      <c r="AU131" s="215" t="s">
        <v>82</v>
      </c>
      <c r="AY131" s="17" t="s">
        <v>119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79</v>
      </c>
      <c r="BK131" s="216">
        <f>ROUND(I131*H131,2)</f>
        <v>0</v>
      </c>
      <c r="BL131" s="17" t="s">
        <v>126</v>
      </c>
      <c r="BM131" s="215" t="s">
        <v>194</v>
      </c>
    </row>
    <row r="132" spans="1:47" s="2" customFormat="1" ht="12">
      <c r="A132" s="38"/>
      <c r="B132" s="39"/>
      <c r="C132" s="40"/>
      <c r="D132" s="217" t="s">
        <v>128</v>
      </c>
      <c r="E132" s="40"/>
      <c r="F132" s="218" t="s">
        <v>195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128</v>
      </c>
      <c r="AU132" s="17" t="s">
        <v>82</v>
      </c>
    </row>
    <row r="133" spans="1:47" s="2" customFormat="1" ht="12">
      <c r="A133" s="38"/>
      <c r="B133" s="39"/>
      <c r="C133" s="40"/>
      <c r="D133" s="222" t="s">
        <v>130</v>
      </c>
      <c r="E133" s="40"/>
      <c r="F133" s="223" t="s">
        <v>196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130</v>
      </c>
      <c r="AU133" s="17" t="s">
        <v>82</v>
      </c>
    </row>
    <row r="134" spans="1:51" s="13" customFormat="1" ht="12">
      <c r="A134" s="13"/>
      <c r="B134" s="224"/>
      <c r="C134" s="225"/>
      <c r="D134" s="217" t="s">
        <v>132</v>
      </c>
      <c r="E134" s="226" t="s">
        <v>19</v>
      </c>
      <c r="F134" s="227" t="s">
        <v>197</v>
      </c>
      <c r="G134" s="225"/>
      <c r="H134" s="228">
        <v>9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132</v>
      </c>
      <c r="AU134" s="234" t="s">
        <v>82</v>
      </c>
      <c r="AV134" s="13" t="s">
        <v>82</v>
      </c>
      <c r="AW134" s="13" t="s">
        <v>33</v>
      </c>
      <c r="AX134" s="13" t="s">
        <v>79</v>
      </c>
      <c r="AY134" s="234" t="s">
        <v>119</v>
      </c>
    </row>
    <row r="135" spans="1:65" s="2" customFormat="1" ht="24.15" customHeight="1">
      <c r="A135" s="38"/>
      <c r="B135" s="39"/>
      <c r="C135" s="204" t="s">
        <v>198</v>
      </c>
      <c r="D135" s="204" t="s">
        <v>121</v>
      </c>
      <c r="E135" s="205" t="s">
        <v>199</v>
      </c>
      <c r="F135" s="206" t="s">
        <v>200</v>
      </c>
      <c r="G135" s="207" t="s">
        <v>136</v>
      </c>
      <c r="H135" s="208">
        <v>81</v>
      </c>
      <c r="I135" s="209"/>
      <c r="J135" s="210">
        <f>ROUND(I135*H135,2)</f>
        <v>0</v>
      </c>
      <c r="K135" s="206" t="s">
        <v>125</v>
      </c>
      <c r="L135" s="44"/>
      <c r="M135" s="211" t="s">
        <v>19</v>
      </c>
      <c r="N135" s="212" t="s">
        <v>42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126</v>
      </c>
      <c r="AT135" s="215" t="s">
        <v>121</v>
      </c>
      <c r="AU135" s="215" t="s">
        <v>82</v>
      </c>
      <c r="AY135" s="17" t="s">
        <v>119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79</v>
      </c>
      <c r="BK135" s="216">
        <f>ROUND(I135*H135,2)</f>
        <v>0</v>
      </c>
      <c r="BL135" s="17" t="s">
        <v>126</v>
      </c>
      <c r="BM135" s="215" t="s">
        <v>201</v>
      </c>
    </row>
    <row r="136" spans="1:47" s="2" customFormat="1" ht="12">
      <c r="A136" s="38"/>
      <c r="B136" s="39"/>
      <c r="C136" s="40"/>
      <c r="D136" s="217" t="s">
        <v>128</v>
      </c>
      <c r="E136" s="40"/>
      <c r="F136" s="218" t="s">
        <v>202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128</v>
      </c>
      <c r="AU136" s="17" t="s">
        <v>82</v>
      </c>
    </row>
    <row r="137" spans="1:47" s="2" customFormat="1" ht="12">
      <c r="A137" s="38"/>
      <c r="B137" s="39"/>
      <c r="C137" s="40"/>
      <c r="D137" s="222" t="s">
        <v>130</v>
      </c>
      <c r="E137" s="40"/>
      <c r="F137" s="223" t="s">
        <v>203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130</v>
      </c>
      <c r="AU137" s="17" t="s">
        <v>82</v>
      </c>
    </row>
    <row r="138" spans="1:51" s="13" customFormat="1" ht="12">
      <c r="A138" s="13"/>
      <c r="B138" s="224"/>
      <c r="C138" s="225"/>
      <c r="D138" s="217" t="s">
        <v>132</v>
      </c>
      <c r="E138" s="226" t="s">
        <v>19</v>
      </c>
      <c r="F138" s="227" t="s">
        <v>204</v>
      </c>
      <c r="G138" s="225"/>
      <c r="H138" s="228">
        <v>81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132</v>
      </c>
      <c r="AU138" s="234" t="s">
        <v>82</v>
      </c>
      <c r="AV138" s="13" t="s">
        <v>82</v>
      </c>
      <c r="AW138" s="13" t="s">
        <v>33</v>
      </c>
      <c r="AX138" s="13" t="s">
        <v>79</v>
      </c>
      <c r="AY138" s="234" t="s">
        <v>119</v>
      </c>
    </row>
    <row r="139" spans="1:65" s="2" customFormat="1" ht="21.75" customHeight="1">
      <c r="A139" s="38"/>
      <c r="B139" s="39"/>
      <c r="C139" s="204" t="s">
        <v>205</v>
      </c>
      <c r="D139" s="204" t="s">
        <v>121</v>
      </c>
      <c r="E139" s="205" t="s">
        <v>206</v>
      </c>
      <c r="F139" s="206" t="s">
        <v>207</v>
      </c>
      <c r="G139" s="207" t="s">
        <v>136</v>
      </c>
      <c r="H139" s="208">
        <v>35.15</v>
      </c>
      <c r="I139" s="209"/>
      <c r="J139" s="210">
        <f>ROUND(I139*H139,2)</f>
        <v>0</v>
      </c>
      <c r="K139" s="206" t="s">
        <v>125</v>
      </c>
      <c r="L139" s="44"/>
      <c r="M139" s="211" t="s">
        <v>19</v>
      </c>
      <c r="N139" s="212" t="s">
        <v>42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126</v>
      </c>
      <c r="AT139" s="215" t="s">
        <v>121</v>
      </c>
      <c r="AU139" s="215" t="s">
        <v>82</v>
      </c>
      <c r="AY139" s="17" t="s">
        <v>119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79</v>
      </c>
      <c r="BK139" s="216">
        <f>ROUND(I139*H139,2)</f>
        <v>0</v>
      </c>
      <c r="BL139" s="17" t="s">
        <v>126</v>
      </c>
      <c r="BM139" s="215" t="s">
        <v>208</v>
      </c>
    </row>
    <row r="140" spans="1:47" s="2" customFormat="1" ht="12">
      <c r="A140" s="38"/>
      <c r="B140" s="39"/>
      <c r="C140" s="40"/>
      <c r="D140" s="217" t="s">
        <v>128</v>
      </c>
      <c r="E140" s="40"/>
      <c r="F140" s="218" t="s">
        <v>209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128</v>
      </c>
      <c r="AU140" s="17" t="s">
        <v>82</v>
      </c>
    </row>
    <row r="141" spans="1:47" s="2" customFormat="1" ht="12">
      <c r="A141" s="38"/>
      <c r="B141" s="39"/>
      <c r="C141" s="40"/>
      <c r="D141" s="222" t="s">
        <v>130</v>
      </c>
      <c r="E141" s="40"/>
      <c r="F141" s="223" t="s">
        <v>210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130</v>
      </c>
      <c r="AU141" s="17" t="s">
        <v>82</v>
      </c>
    </row>
    <row r="142" spans="1:51" s="13" customFormat="1" ht="12">
      <c r="A142" s="13"/>
      <c r="B142" s="224"/>
      <c r="C142" s="225"/>
      <c r="D142" s="217" t="s">
        <v>132</v>
      </c>
      <c r="E142" s="226" t="s">
        <v>19</v>
      </c>
      <c r="F142" s="227" t="s">
        <v>211</v>
      </c>
      <c r="G142" s="225"/>
      <c r="H142" s="228">
        <v>22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132</v>
      </c>
      <c r="AU142" s="234" t="s">
        <v>82</v>
      </c>
      <c r="AV142" s="13" t="s">
        <v>82</v>
      </c>
      <c r="AW142" s="13" t="s">
        <v>33</v>
      </c>
      <c r="AX142" s="13" t="s">
        <v>71</v>
      </c>
      <c r="AY142" s="234" t="s">
        <v>119</v>
      </c>
    </row>
    <row r="143" spans="1:51" s="13" customFormat="1" ht="12">
      <c r="A143" s="13"/>
      <c r="B143" s="224"/>
      <c r="C143" s="225"/>
      <c r="D143" s="217" t="s">
        <v>132</v>
      </c>
      <c r="E143" s="226" t="s">
        <v>19</v>
      </c>
      <c r="F143" s="227" t="s">
        <v>212</v>
      </c>
      <c r="G143" s="225"/>
      <c r="H143" s="228">
        <v>13.15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132</v>
      </c>
      <c r="AU143" s="234" t="s">
        <v>82</v>
      </c>
      <c r="AV143" s="13" t="s">
        <v>82</v>
      </c>
      <c r="AW143" s="13" t="s">
        <v>33</v>
      </c>
      <c r="AX143" s="13" t="s">
        <v>71</v>
      </c>
      <c r="AY143" s="234" t="s">
        <v>119</v>
      </c>
    </row>
    <row r="144" spans="1:65" s="2" customFormat="1" ht="24.15" customHeight="1">
      <c r="A144" s="38"/>
      <c r="B144" s="39"/>
      <c r="C144" s="204" t="s">
        <v>213</v>
      </c>
      <c r="D144" s="204" t="s">
        <v>121</v>
      </c>
      <c r="E144" s="205" t="s">
        <v>214</v>
      </c>
      <c r="F144" s="206" t="s">
        <v>215</v>
      </c>
      <c r="G144" s="207" t="s">
        <v>136</v>
      </c>
      <c r="H144" s="208">
        <v>175.75</v>
      </c>
      <c r="I144" s="209"/>
      <c r="J144" s="210">
        <f>ROUND(I144*H144,2)</f>
        <v>0</v>
      </c>
      <c r="K144" s="206" t="s">
        <v>125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126</v>
      </c>
      <c r="AT144" s="215" t="s">
        <v>121</v>
      </c>
      <c r="AU144" s="215" t="s">
        <v>82</v>
      </c>
      <c r="AY144" s="17" t="s">
        <v>119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79</v>
      </c>
      <c r="BK144" s="216">
        <f>ROUND(I144*H144,2)</f>
        <v>0</v>
      </c>
      <c r="BL144" s="17" t="s">
        <v>126</v>
      </c>
      <c r="BM144" s="215" t="s">
        <v>216</v>
      </c>
    </row>
    <row r="145" spans="1:47" s="2" customFormat="1" ht="12">
      <c r="A145" s="38"/>
      <c r="B145" s="39"/>
      <c r="C145" s="40"/>
      <c r="D145" s="217" t="s">
        <v>128</v>
      </c>
      <c r="E145" s="40"/>
      <c r="F145" s="218" t="s">
        <v>217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128</v>
      </c>
      <c r="AU145" s="17" t="s">
        <v>82</v>
      </c>
    </row>
    <row r="146" spans="1:47" s="2" customFormat="1" ht="12">
      <c r="A146" s="38"/>
      <c r="B146" s="39"/>
      <c r="C146" s="40"/>
      <c r="D146" s="222" t="s">
        <v>130</v>
      </c>
      <c r="E146" s="40"/>
      <c r="F146" s="223" t="s">
        <v>218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130</v>
      </c>
      <c r="AU146" s="17" t="s">
        <v>82</v>
      </c>
    </row>
    <row r="147" spans="1:51" s="13" customFormat="1" ht="12">
      <c r="A147" s="13"/>
      <c r="B147" s="224"/>
      <c r="C147" s="225"/>
      <c r="D147" s="217" t="s">
        <v>132</v>
      </c>
      <c r="E147" s="226" t="s">
        <v>19</v>
      </c>
      <c r="F147" s="227" t="s">
        <v>219</v>
      </c>
      <c r="G147" s="225"/>
      <c r="H147" s="228">
        <v>110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132</v>
      </c>
      <c r="AU147" s="234" t="s">
        <v>82</v>
      </c>
      <c r="AV147" s="13" t="s">
        <v>82</v>
      </c>
      <c r="AW147" s="13" t="s">
        <v>33</v>
      </c>
      <c r="AX147" s="13" t="s">
        <v>71</v>
      </c>
      <c r="AY147" s="234" t="s">
        <v>119</v>
      </c>
    </row>
    <row r="148" spans="1:51" s="13" customFormat="1" ht="12">
      <c r="A148" s="13"/>
      <c r="B148" s="224"/>
      <c r="C148" s="225"/>
      <c r="D148" s="217" t="s">
        <v>132</v>
      </c>
      <c r="E148" s="226" t="s">
        <v>19</v>
      </c>
      <c r="F148" s="227" t="s">
        <v>220</v>
      </c>
      <c r="G148" s="225"/>
      <c r="H148" s="228">
        <v>65.75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132</v>
      </c>
      <c r="AU148" s="234" t="s">
        <v>82</v>
      </c>
      <c r="AV148" s="13" t="s">
        <v>82</v>
      </c>
      <c r="AW148" s="13" t="s">
        <v>33</v>
      </c>
      <c r="AX148" s="13" t="s">
        <v>71</v>
      </c>
      <c r="AY148" s="234" t="s">
        <v>119</v>
      </c>
    </row>
    <row r="149" spans="1:65" s="2" customFormat="1" ht="16.5" customHeight="1">
      <c r="A149" s="38"/>
      <c r="B149" s="39"/>
      <c r="C149" s="204" t="s">
        <v>221</v>
      </c>
      <c r="D149" s="204" t="s">
        <v>121</v>
      </c>
      <c r="E149" s="205" t="s">
        <v>222</v>
      </c>
      <c r="F149" s="206" t="s">
        <v>223</v>
      </c>
      <c r="G149" s="207" t="s">
        <v>136</v>
      </c>
      <c r="H149" s="208">
        <v>35.15</v>
      </c>
      <c r="I149" s="209"/>
      <c r="J149" s="210">
        <f>ROUND(I149*H149,2)</f>
        <v>0</v>
      </c>
      <c r="K149" s="206" t="s">
        <v>125</v>
      </c>
      <c r="L149" s="44"/>
      <c r="M149" s="211" t="s">
        <v>19</v>
      </c>
      <c r="N149" s="212" t="s">
        <v>42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126</v>
      </c>
      <c r="AT149" s="215" t="s">
        <v>121</v>
      </c>
      <c r="AU149" s="215" t="s">
        <v>82</v>
      </c>
      <c r="AY149" s="17" t="s">
        <v>119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79</v>
      </c>
      <c r="BK149" s="216">
        <f>ROUND(I149*H149,2)</f>
        <v>0</v>
      </c>
      <c r="BL149" s="17" t="s">
        <v>126</v>
      </c>
      <c r="BM149" s="215" t="s">
        <v>224</v>
      </c>
    </row>
    <row r="150" spans="1:47" s="2" customFormat="1" ht="12">
      <c r="A150" s="38"/>
      <c r="B150" s="39"/>
      <c r="C150" s="40"/>
      <c r="D150" s="217" t="s">
        <v>128</v>
      </c>
      <c r="E150" s="40"/>
      <c r="F150" s="218" t="s">
        <v>225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128</v>
      </c>
      <c r="AU150" s="17" t="s">
        <v>82</v>
      </c>
    </row>
    <row r="151" spans="1:47" s="2" customFormat="1" ht="12">
      <c r="A151" s="38"/>
      <c r="B151" s="39"/>
      <c r="C151" s="40"/>
      <c r="D151" s="222" t="s">
        <v>130</v>
      </c>
      <c r="E151" s="40"/>
      <c r="F151" s="223" t="s">
        <v>226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130</v>
      </c>
      <c r="AU151" s="17" t="s">
        <v>82</v>
      </c>
    </row>
    <row r="152" spans="1:51" s="13" customFormat="1" ht="12">
      <c r="A152" s="13"/>
      <c r="B152" s="224"/>
      <c r="C152" s="225"/>
      <c r="D152" s="217" t="s">
        <v>132</v>
      </c>
      <c r="E152" s="226" t="s">
        <v>19</v>
      </c>
      <c r="F152" s="227" t="s">
        <v>227</v>
      </c>
      <c r="G152" s="225"/>
      <c r="H152" s="228">
        <v>22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132</v>
      </c>
      <c r="AU152" s="234" t="s">
        <v>82</v>
      </c>
      <c r="AV152" s="13" t="s">
        <v>82</v>
      </c>
      <c r="AW152" s="13" t="s">
        <v>33</v>
      </c>
      <c r="AX152" s="13" t="s">
        <v>71</v>
      </c>
      <c r="AY152" s="234" t="s">
        <v>119</v>
      </c>
    </row>
    <row r="153" spans="1:51" s="13" customFormat="1" ht="12">
      <c r="A153" s="13"/>
      <c r="B153" s="224"/>
      <c r="C153" s="225"/>
      <c r="D153" s="217" t="s">
        <v>132</v>
      </c>
      <c r="E153" s="226" t="s">
        <v>19</v>
      </c>
      <c r="F153" s="227" t="s">
        <v>212</v>
      </c>
      <c r="G153" s="225"/>
      <c r="H153" s="228">
        <v>13.15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132</v>
      </c>
      <c r="AU153" s="234" t="s">
        <v>82</v>
      </c>
      <c r="AV153" s="13" t="s">
        <v>82</v>
      </c>
      <c r="AW153" s="13" t="s">
        <v>33</v>
      </c>
      <c r="AX153" s="13" t="s">
        <v>71</v>
      </c>
      <c r="AY153" s="234" t="s">
        <v>119</v>
      </c>
    </row>
    <row r="154" spans="1:65" s="2" customFormat="1" ht="16.5" customHeight="1">
      <c r="A154" s="38"/>
      <c r="B154" s="39"/>
      <c r="C154" s="204" t="s">
        <v>8</v>
      </c>
      <c r="D154" s="204" t="s">
        <v>121</v>
      </c>
      <c r="E154" s="205" t="s">
        <v>228</v>
      </c>
      <c r="F154" s="206" t="s">
        <v>229</v>
      </c>
      <c r="G154" s="207" t="s">
        <v>230</v>
      </c>
      <c r="H154" s="208">
        <v>63.27</v>
      </c>
      <c r="I154" s="209"/>
      <c r="J154" s="210">
        <f>ROUND(I154*H154,2)</f>
        <v>0</v>
      </c>
      <c r="K154" s="206" t="s">
        <v>125</v>
      </c>
      <c r="L154" s="44"/>
      <c r="M154" s="211" t="s">
        <v>19</v>
      </c>
      <c r="N154" s="212" t="s">
        <v>42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126</v>
      </c>
      <c r="AT154" s="215" t="s">
        <v>121</v>
      </c>
      <c r="AU154" s="215" t="s">
        <v>82</v>
      </c>
      <c r="AY154" s="17" t="s">
        <v>119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79</v>
      </c>
      <c r="BK154" s="216">
        <f>ROUND(I154*H154,2)</f>
        <v>0</v>
      </c>
      <c r="BL154" s="17" t="s">
        <v>126</v>
      </c>
      <c r="BM154" s="215" t="s">
        <v>231</v>
      </c>
    </row>
    <row r="155" spans="1:47" s="2" customFormat="1" ht="12">
      <c r="A155" s="38"/>
      <c r="B155" s="39"/>
      <c r="C155" s="40"/>
      <c r="D155" s="217" t="s">
        <v>128</v>
      </c>
      <c r="E155" s="40"/>
      <c r="F155" s="218" t="s">
        <v>232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128</v>
      </c>
      <c r="AU155" s="17" t="s">
        <v>82</v>
      </c>
    </row>
    <row r="156" spans="1:47" s="2" customFormat="1" ht="12">
      <c r="A156" s="38"/>
      <c r="B156" s="39"/>
      <c r="C156" s="40"/>
      <c r="D156" s="222" t="s">
        <v>130</v>
      </c>
      <c r="E156" s="40"/>
      <c r="F156" s="223" t="s">
        <v>233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130</v>
      </c>
      <c r="AU156" s="17" t="s">
        <v>82</v>
      </c>
    </row>
    <row r="157" spans="1:51" s="13" customFormat="1" ht="12">
      <c r="A157" s="13"/>
      <c r="B157" s="224"/>
      <c r="C157" s="225"/>
      <c r="D157" s="217" t="s">
        <v>132</v>
      </c>
      <c r="E157" s="226" t="s">
        <v>19</v>
      </c>
      <c r="F157" s="227" t="s">
        <v>234</v>
      </c>
      <c r="G157" s="225"/>
      <c r="H157" s="228">
        <v>39.6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132</v>
      </c>
      <c r="AU157" s="234" t="s">
        <v>82</v>
      </c>
      <c r="AV157" s="13" t="s">
        <v>82</v>
      </c>
      <c r="AW157" s="13" t="s">
        <v>33</v>
      </c>
      <c r="AX157" s="13" t="s">
        <v>71</v>
      </c>
      <c r="AY157" s="234" t="s">
        <v>119</v>
      </c>
    </row>
    <row r="158" spans="1:51" s="13" customFormat="1" ht="12">
      <c r="A158" s="13"/>
      <c r="B158" s="224"/>
      <c r="C158" s="225"/>
      <c r="D158" s="217" t="s">
        <v>132</v>
      </c>
      <c r="E158" s="226" t="s">
        <v>19</v>
      </c>
      <c r="F158" s="227" t="s">
        <v>235</v>
      </c>
      <c r="G158" s="225"/>
      <c r="H158" s="228">
        <v>23.67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132</v>
      </c>
      <c r="AU158" s="234" t="s">
        <v>82</v>
      </c>
      <c r="AV158" s="13" t="s">
        <v>82</v>
      </c>
      <c r="AW158" s="13" t="s">
        <v>33</v>
      </c>
      <c r="AX158" s="13" t="s">
        <v>71</v>
      </c>
      <c r="AY158" s="234" t="s">
        <v>119</v>
      </c>
    </row>
    <row r="159" spans="1:65" s="2" customFormat="1" ht="16.5" customHeight="1">
      <c r="A159" s="38"/>
      <c r="B159" s="39"/>
      <c r="C159" s="204" t="s">
        <v>236</v>
      </c>
      <c r="D159" s="204" t="s">
        <v>121</v>
      </c>
      <c r="E159" s="205" t="s">
        <v>237</v>
      </c>
      <c r="F159" s="206" t="s">
        <v>238</v>
      </c>
      <c r="G159" s="207" t="s">
        <v>136</v>
      </c>
      <c r="H159" s="208">
        <v>35.15</v>
      </c>
      <c r="I159" s="209"/>
      <c r="J159" s="210">
        <f>ROUND(I159*H159,2)</f>
        <v>0</v>
      </c>
      <c r="K159" s="206" t="s">
        <v>125</v>
      </c>
      <c r="L159" s="44"/>
      <c r="M159" s="211" t="s">
        <v>19</v>
      </c>
      <c r="N159" s="212" t="s">
        <v>42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126</v>
      </c>
      <c r="AT159" s="215" t="s">
        <v>121</v>
      </c>
      <c r="AU159" s="215" t="s">
        <v>82</v>
      </c>
      <c r="AY159" s="17" t="s">
        <v>119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79</v>
      </c>
      <c r="BK159" s="216">
        <f>ROUND(I159*H159,2)</f>
        <v>0</v>
      </c>
      <c r="BL159" s="17" t="s">
        <v>126</v>
      </c>
      <c r="BM159" s="215" t="s">
        <v>239</v>
      </c>
    </row>
    <row r="160" spans="1:47" s="2" customFormat="1" ht="12">
      <c r="A160" s="38"/>
      <c r="B160" s="39"/>
      <c r="C160" s="40"/>
      <c r="D160" s="217" t="s">
        <v>128</v>
      </c>
      <c r="E160" s="40"/>
      <c r="F160" s="218" t="s">
        <v>240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128</v>
      </c>
      <c r="AU160" s="17" t="s">
        <v>82</v>
      </c>
    </row>
    <row r="161" spans="1:47" s="2" customFormat="1" ht="12">
      <c r="A161" s="38"/>
      <c r="B161" s="39"/>
      <c r="C161" s="40"/>
      <c r="D161" s="222" t="s">
        <v>130</v>
      </c>
      <c r="E161" s="40"/>
      <c r="F161" s="223" t="s">
        <v>241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130</v>
      </c>
      <c r="AU161" s="17" t="s">
        <v>82</v>
      </c>
    </row>
    <row r="162" spans="1:51" s="13" customFormat="1" ht="12">
      <c r="A162" s="13"/>
      <c r="B162" s="224"/>
      <c r="C162" s="225"/>
      <c r="D162" s="217" t="s">
        <v>132</v>
      </c>
      <c r="E162" s="226" t="s">
        <v>19</v>
      </c>
      <c r="F162" s="227" t="s">
        <v>227</v>
      </c>
      <c r="G162" s="225"/>
      <c r="H162" s="228">
        <v>22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132</v>
      </c>
      <c r="AU162" s="234" t="s">
        <v>82</v>
      </c>
      <c r="AV162" s="13" t="s">
        <v>82</v>
      </c>
      <c r="AW162" s="13" t="s">
        <v>33</v>
      </c>
      <c r="AX162" s="13" t="s">
        <v>71</v>
      </c>
      <c r="AY162" s="234" t="s">
        <v>119</v>
      </c>
    </row>
    <row r="163" spans="1:51" s="13" customFormat="1" ht="12">
      <c r="A163" s="13"/>
      <c r="B163" s="224"/>
      <c r="C163" s="225"/>
      <c r="D163" s="217" t="s">
        <v>132</v>
      </c>
      <c r="E163" s="226" t="s">
        <v>19</v>
      </c>
      <c r="F163" s="227" t="s">
        <v>242</v>
      </c>
      <c r="G163" s="225"/>
      <c r="H163" s="228">
        <v>13.15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132</v>
      </c>
      <c r="AU163" s="234" t="s">
        <v>82</v>
      </c>
      <c r="AV163" s="13" t="s">
        <v>82</v>
      </c>
      <c r="AW163" s="13" t="s">
        <v>33</v>
      </c>
      <c r="AX163" s="13" t="s">
        <v>71</v>
      </c>
      <c r="AY163" s="234" t="s">
        <v>119</v>
      </c>
    </row>
    <row r="164" spans="1:63" s="12" customFormat="1" ht="22.8" customHeight="1">
      <c r="A164" s="12"/>
      <c r="B164" s="188"/>
      <c r="C164" s="189"/>
      <c r="D164" s="190" t="s">
        <v>70</v>
      </c>
      <c r="E164" s="202" t="s">
        <v>82</v>
      </c>
      <c r="F164" s="202" t="s">
        <v>243</v>
      </c>
      <c r="G164" s="189"/>
      <c r="H164" s="189"/>
      <c r="I164" s="192"/>
      <c r="J164" s="203">
        <f>BK164</f>
        <v>0</v>
      </c>
      <c r="K164" s="189"/>
      <c r="L164" s="194"/>
      <c r="M164" s="195"/>
      <c r="N164" s="196"/>
      <c r="O164" s="196"/>
      <c r="P164" s="197">
        <f>SUM(P165:P169)</f>
        <v>0</v>
      </c>
      <c r="Q164" s="196"/>
      <c r="R164" s="197">
        <f>SUM(R165:R169)</f>
        <v>17.320446009999998</v>
      </c>
      <c r="S164" s="196"/>
      <c r="T164" s="198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99" t="s">
        <v>79</v>
      </c>
      <c r="AT164" s="200" t="s">
        <v>70</v>
      </c>
      <c r="AU164" s="200" t="s">
        <v>79</v>
      </c>
      <c r="AY164" s="199" t="s">
        <v>119</v>
      </c>
      <c r="BK164" s="201">
        <f>SUM(BK165:BK169)</f>
        <v>0</v>
      </c>
    </row>
    <row r="165" spans="1:65" s="2" customFormat="1" ht="16.5" customHeight="1">
      <c r="A165" s="38"/>
      <c r="B165" s="39"/>
      <c r="C165" s="204" t="s">
        <v>244</v>
      </c>
      <c r="D165" s="204" t="s">
        <v>121</v>
      </c>
      <c r="E165" s="205" t="s">
        <v>245</v>
      </c>
      <c r="F165" s="206" t="s">
        <v>246</v>
      </c>
      <c r="G165" s="207" t="s">
        <v>136</v>
      </c>
      <c r="H165" s="208">
        <v>6.923</v>
      </c>
      <c r="I165" s="209"/>
      <c r="J165" s="210">
        <f>ROUND(I165*H165,2)</f>
        <v>0</v>
      </c>
      <c r="K165" s="206" t="s">
        <v>125</v>
      </c>
      <c r="L165" s="44"/>
      <c r="M165" s="211" t="s">
        <v>19</v>
      </c>
      <c r="N165" s="212" t="s">
        <v>42</v>
      </c>
      <c r="O165" s="84"/>
      <c r="P165" s="213">
        <f>O165*H165</f>
        <v>0</v>
      </c>
      <c r="Q165" s="213">
        <v>2.50187</v>
      </c>
      <c r="R165" s="213">
        <f>Q165*H165</f>
        <v>17.320446009999998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126</v>
      </c>
      <c r="AT165" s="215" t="s">
        <v>121</v>
      </c>
      <c r="AU165" s="215" t="s">
        <v>82</v>
      </c>
      <c r="AY165" s="17" t="s">
        <v>119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79</v>
      </c>
      <c r="BK165" s="216">
        <f>ROUND(I165*H165,2)</f>
        <v>0</v>
      </c>
      <c r="BL165" s="17" t="s">
        <v>126</v>
      </c>
      <c r="BM165" s="215" t="s">
        <v>247</v>
      </c>
    </row>
    <row r="166" spans="1:47" s="2" customFormat="1" ht="12">
      <c r="A166" s="38"/>
      <c r="B166" s="39"/>
      <c r="C166" s="40"/>
      <c r="D166" s="217" t="s">
        <v>128</v>
      </c>
      <c r="E166" s="40"/>
      <c r="F166" s="218" t="s">
        <v>248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128</v>
      </c>
      <c r="AU166" s="17" t="s">
        <v>82</v>
      </c>
    </row>
    <row r="167" spans="1:47" s="2" customFormat="1" ht="12">
      <c r="A167" s="38"/>
      <c r="B167" s="39"/>
      <c r="C167" s="40"/>
      <c r="D167" s="222" t="s">
        <v>130</v>
      </c>
      <c r="E167" s="40"/>
      <c r="F167" s="223" t="s">
        <v>249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82</v>
      </c>
    </row>
    <row r="168" spans="1:47" s="2" customFormat="1" ht="12">
      <c r="A168" s="38"/>
      <c r="B168" s="39"/>
      <c r="C168" s="40"/>
      <c r="D168" s="217" t="s">
        <v>153</v>
      </c>
      <c r="E168" s="40"/>
      <c r="F168" s="235" t="s">
        <v>250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153</v>
      </c>
      <c r="AU168" s="17" t="s">
        <v>82</v>
      </c>
    </row>
    <row r="169" spans="1:51" s="13" customFormat="1" ht="12">
      <c r="A169" s="13"/>
      <c r="B169" s="224"/>
      <c r="C169" s="225"/>
      <c r="D169" s="217" t="s">
        <v>132</v>
      </c>
      <c r="E169" s="226" t="s">
        <v>19</v>
      </c>
      <c r="F169" s="227" t="s">
        <v>251</v>
      </c>
      <c r="G169" s="225"/>
      <c r="H169" s="228">
        <v>6.923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132</v>
      </c>
      <c r="AU169" s="234" t="s">
        <v>82</v>
      </c>
      <c r="AV169" s="13" t="s">
        <v>82</v>
      </c>
      <c r="AW169" s="13" t="s">
        <v>33</v>
      </c>
      <c r="AX169" s="13" t="s">
        <v>79</v>
      </c>
      <c r="AY169" s="234" t="s">
        <v>119</v>
      </c>
    </row>
    <row r="170" spans="1:63" s="12" customFormat="1" ht="22.8" customHeight="1">
      <c r="A170" s="12"/>
      <c r="B170" s="188"/>
      <c r="C170" s="189"/>
      <c r="D170" s="190" t="s">
        <v>70</v>
      </c>
      <c r="E170" s="202" t="s">
        <v>142</v>
      </c>
      <c r="F170" s="202" t="s">
        <v>252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SUM(P171:P174)</f>
        <v>0</v>
      </c>
      <c r="Q170" s="196"/>
      <c r="R170" s="197">
        <f>SUM(R171:R174)</f>
        <v>7.6480999999999995</v>
      </c>
      <c r="S170" s="196"/>
      <c r="T170" s="198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9" t="s">
        <v>79</v>
      </c>
      <c r="AT170" s="200" t="s">
        <v>70</v>
      </c>
      <c r="AU170" s="200" t="s">
        <v>79</v>
      </c>
      <c r="AY170" s="199" t="s">
        <v>119</v>
      </c>
      <c r="BK170" s="201">
        <f>SUM(BK171:BK174)</f>
        <v>0</v>
      </c>
    </row>
    <row r="171" spans="1:65" s="2" customFormat="1" ht="16.5" customHeight="1">
      <c r="A171" s="38"/>
      <c r="B171" s="39"/>
      <c r="C171" s="204" t="s">
        <v>253</v>
      </c>
      <c r="D171" s="204" t="s">
        <v>121</v>
      </c>
      <c r="E171" s="205" t="s">
        <v>254</v>
      </c>
      <c r="F171" s="206" t="s">
        <v>255</v>
      </c>
      <c r="G171" s="207" t="s">
        <v>136</v>
      </c>
      <c r="H171" s="208">
        <v>2.5</v>
      </c>
      <c r="I171" s="209"/>
      <c r="J171" s="210">
        <f>ROUND(I171*H171,2)</f>
        <v>0</v>
      </c>
      <c r="K171" s="206" t="s">
        <v>125</v>
      </c>
      <c r="L171" s="44"/>
      <c r="M171" s="211" t="s">
        <v>19</v>
      </c>
      <c r="N171" s="212" t="s">
        <v>42</v>
      </c>
      <c r="O171" s="84"/>
      <c r="P171" s="213">
        <f>O171*H171</f>
        <v>0</v>
      </c>
      <c r="Q171" s="213">
        <v>3.05924</v>
      </c>
      <c r="R171" s="213">
        <f>Q171*H171</f>
        <v>7.6480999999999995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126</v>
      </c>
      <c r="AT171" s="215" t="s">
        <v>121</v>
      </c>
      <c r="AU171" s="215" t="s">
        <v>82</v>
      </c>
      <c r="AY171" s="17" t="s">
        <v>119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79</v>
      </c>
      <c r="BK171" s="216">
        <f>ROUND(I171*H171,2)</f>
        <v>0</v>
      </c>
      <c r="BL171" s="17" t="s">
        <v>126</v>
      </c>
      <c r="BM171" s="215" t="s">
        <v>256</v>
      </c>
    </row>
    <row r="172" spans="1:47" s="2" customFormat="1" ht="12">
      <c r="A172" s="38"/>
      <c r="B172" s="39"/>
      <c r="C172" s="40"/>
      <c r="D172" s="217" t="s">
        <v>128</v>
      </c>
      <c r="E172" s="40"/>
      <c r="F172" s="218" t="s">
        <v>257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128</v>
      </c>
      <c r="AU172" s="17" t="s">
        <v>82</v>
      </c>
    </row>
    <row r="173" spans="1:47" s="2" customFormat="1" ht="12">
      <c r="A173" s="38"/>
      <c r="B173" s="39"/>
      <c r="C173" s="40"/>
      <c r="D173" s="222" t="s">
        <v>130</v>
      </c>
      <c r="E173" s="40"/>
      <c r="F173" s="223" t="s">
        <v>258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130</v>
      </c>
      <c r="AU173" s="17" t="s">
        <v>82</v>
      </c>
    </row>
    <row r="174" spans="1:51" s="13" customFormat="1" ht="12">
      <c r="A174" s="13"/>
      <c r="B174" s="224"/>
      <c r="C174" s="225"/>
      <c r="D174" s="217" t="s">
        <v>132</v>
      </c>
      <c r="E174" s="226" t="s">
        <v>19</v>
      </c>
      <c r="F174" s="227" t="s">
        <v>259</v>
      </c>
      <c r="G174" s="225"/>
      <c r="H174" s="228">
        <v>2.5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132</v>
      </c>
      <c r="AU174" s="234" t="s">
        <v>82</v>
      </c>
      <c r="AV174" s="13" t="s">
        <v>82</v>
      </c>
      <c r="AW174" s="13" t="s">
        <v>33</v>
      </c>
      <c r="AX174" s="13" t="s">
        <v>79</v>
      </c>
      <c r="AY174" s="234" t="s">
        <v>119</v>
      </c>
    </row>
    <row r="175" spans="1:63" s="12" customFormat="1" ht="22.8" customHeight="1">
      <c r="A175" s="12"/>
      <c r="B175" s="188"/>
      <c r="C175" s="189"/>
      <c r="D175" s="190" t="s">
        <v>70</v>
      </c>
      <c r="E175" s="202" t="s">
        <v>126</v>
      </c>
      <c r="F175" s="202" t="s">
        <v>260</v>
      </c>
      <c r="G175" s="189"/>
      <c r="H175" s="189"/>
      <c r="I175" s="192"/>
      <c r="J175" s="203">
        <f>BK175</f>
        <v>0</v>
      </c>
      <c r="K175" s="189"/>
      <c r="L175" s="194"/>
      <c r="M175" s="195"/>
      <c r="N175" s="196"/>
      <c r="O175" s="196"/>
      <c r="P175" s="197">
        <f>SUM(P176:P190)</f>
        <v>0</v>
      </c>
      <c r="Q175" s="196"/>
      <c r="R175" s="197">
        <f>SUM(R176:R190)</f>
        <v>83.27913899999999</v>
      </c>
      <c r="S175" s="196"/>
      <c r="T175" s="198">
        <f>SUM(T176:T190)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9" t="s">
        <v>79</v>
      </c>
      <c r="AT175" s="200" t="s">
        <v>70</v>
      </c>
      <c r="AU175" s="200" t="s">
        <v>79</v>
      </c>
      <c r="AY175" s="199" t="s">
        <v>119</v>
      </c>
      <c r="BK175" s="201">
        <f>SUM(BK176:BK190)</f>
        <v>0</v>
      </c>
    </row>
    <row r="176" spans="1:65" s="2" customFormat="1" ht="21.75" customHeight="1">
      <c r="A176" s="38"/>
      <c r="B176" s="39"/>
      <c r="C176" s="204" t="s">
        <v>261</v>
      </c>
      <c r="D176" s="204" t="s">
        <v>121</v>
      </c>
      <c r="E176" s="205" t="s">
        <v>262</v>
      </c>
      <c r="F176" s="206" t="s">
        <v>263</v>
      </c>
      <c r="G176" s="207" t="s">
        <v>124</v>
      </c>
      <c r="H176" s="208">
        <v>83.6</v>
      </c>
      <c r="I176" s="209"/>
      <c r="J176" s="210">
        <f>ROUND(I176*H176,2)</f>
        <v>0</v>
      </c>
      <c r="K176" s="206" t="s">
        <v>125</v>
      </c>
      <c r="L176" s="44"/>
      <c r="M176" s="211" t="s">
        <v>19</v>
      </c>
      <c r="N176" s="212" t="s">
        <v>42</v>
      </c>
      <c r="O176" s="84"/>
      <c r="P176" s="213">
        <f>O176*H176</f>
        <v>0</v>
      </c>
      <c r="Q176" s="213">
        <v>0.60725</v>
      </c>
      <c r="R176" s="213">
        <f>Q176*H176</f>
        <v>50.766099999999994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126</v>
      </c>
      <c r="AT176" s="215" t="s">
        <v>121</v>
      </c>
      <c r="AU176" s="215" t="s">
        <v>82</v>
      </c>
      <c r="AY176" s="17" t="s">
        <v>119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79</v>
      </c>
      <c r="BK176" s="216">
        <f>ROUND(I176*H176,2)</f>
        <v>0</v>
      </c>
      <c r="BL176" s="17" t="s">
        <v>126</v>
      </c>
      <c r="BM176" s="215" t="s">
        <v>264</v>
      </c>
    </row>
    <row r="177" spans="1:47" s="2" customFormat="1" ht="12">
      <c r="A177" s="38"/>
      <c r="B177" s="39"/>
      <c r="C177" s="40"/>
      <c r="D177" s="217" t="s">
        <v>128</v>
      </c>
      <c r="E177" s="40"/>
      <c r="F177" s="218" t="s">
        <v>265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128</v>
      </c>
      <c r="AU177" s="17" t="s">
        <v>82</v>
      </c>
    </row>
    <row r="178" spans="1:47" s="2" customFormat="1" ht="12">
      <c r="A178" s="38"/>
      <c r="B178" s="39"/>
      <c r="C178" s="40"/>
      <c r="D178" s="222" t="s">
        <v>130</v>
      </c>
      <c r="E178" s="40"/>
      <c r="F178" s="223" t="s">
        <v>266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130</v>
      </c>
      <c r="AU178" s="17" t="s">
        <v>82</v>
      </c>
    </row>
    <row r="179" spans="1:51" s="13" customFormat="1" ht="12">
      <c r="A179" s="13"/>
      <c r="B179" s="224"/>
      <c r="C179" s="225"/>
      <c r="D179" s="217" t="s">
        <v>132</v>
      </c>
      <c r="E179" s="226" t="s">
        <v>19</v>
      </c>
      <c r="F179" s="227" t="s">
        <v>267</v>
      </c>
      <c r="G179" s="225"/>
      <c r="H179" s="228">
        <v>28.6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132</v>
      </c>
      <c r="AU179" s="234" t="s">
        <v>82</v>
      </c>
      <c r="AV179" s="13" t="s">
        <v>82</v>
      </c>
      <c r="AW179" s="13" t="s">
        <v>33</v>
      </c>
      <c r="AX179" s="13" t="s">
        <v>71</v>
      </c>
      <c r="AY179" s="234" t="s">
        <v>119</v>
      </c>
    </row>
    <row r="180" spans="1:51" s="13" customFormat="1" ht="12">
      <c r="A180" s="13"/>
      <c r="B180" s="224"/>
      <c r="C180" s="225"/>
      <c r="D180" s="217" t="s">
        <v>132</v>
      </c>
      <c r="E180" s="226" t="s">
        <v>19</v>
      </c>
      <c r="F180" s="227" t="s">
        <v>268</v>
      </c>
      <c r="G180" s="225"/>
      <c r="H180" s="228">
        <v>20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132</v>
      </c>
      <c r="AU180" s="234" t="s">
        <v>82</v>
      </c>
      <c r="AV180" s="13" t="s">
        <v>82</v>
      </c>
      <c r="AW180" s="13" t="s">
        <v>33</v>
      </c>
      <c r="AX180" s="13" t="s">
        <v>71</v>
      </c>
      <c r="AY180" s="234" t="s">
        <v>119</v>
      </c>
    </row>
    <row r="181" spans="1:51" s="13" customFormat="1" ht="12">
      <c r="A181" s="13"/>
      <c r="B181" s="224"/>
      <c r="C181" s="225"/>
      <c r="D181" s="217" t="s">
        <v>132</v>
      </c>
      <c r="E181" s="226" t="s">
        <v>19</v>
      </c>
      <c r="F181" s="227" t="s">
        <v>269</v>
      </c>
      <c r="G181" s="225"/>
      <c r="H181" s="228">
        <v>35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132</v>
      </c>
      <c r="AU181" s="234" t="s">
        <v>82</v>
      </c>
      <c r="AV181" s="13" t="s">
        <v>82</v>
      </c>
      <c r="AW181" s="13" t="s">
        <v>33</v>
      </c>
      <c r="AX181" s="13" t="s">
        <v>71</v>
      </c>
      <c r="AY181" s="234" t="s">
        <v>119</v>
      </c>
    </row>
    <row r="182" spans="1:65" s="2" customFormat="1" ht="16.5" customHeight="1">
      <c r="A182" s="38"/>
      <c r="B182" s="39"/>
      <c r="C182" s="204" t="s">
        <v>270</v>
      </c>
      <c r="D182" s="204" t="s">
        <v>121</v>
      </c>
      <c r="E182" s="205" t="s">
        <v>271</v>
      </c>
      <c r="F182" s="206" t="s">
        <v>272</v>
      </c>
      <c r="G182" s="207" t="s">
        <v>124</v>
      </c>
      <c r="H182" s="208">
        <v>16</v>
      </c>
      <c r="I182" s="209"/>
      <c r="J182" s="210">
        <f>ROUND(I182*H182,2)</f>
        <v>0</v>
      </c>
      <c r="K182" s="206" t="s">
        <v>125</v>
      </c>
      <c r="L182" s="44"/>
      <c r="M182" s="211" t="s">
        <v>19</v>
      </c>
      <c r="N182" s="212" t="s">
        <v>42</v>
      </c>
      <c r="O182" s="84"/>
      <c r="P182" s="213">
        <f>O182*H182</f>
        <v>0</v>
      </c>
      <c r="Q182" s="213">
        <v>0.74327</v>
      </c>
      <c r="R182" s="213">
        <f>Q182*H182</f>
        <v>11.89232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126</v>
      </c>
      <c r="AT182" s="215" t="s">
        <v>121</v>
      </c>
      <c r="AU182" s="215" t="s">
        <v>82</v>
      </c>
      <c r="AY182" s="17" t="s">
        <v>119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79</v>
      </c>
      <c r="BK182" s="216">
        <f>ROUND(I182*H182,2)</f>
        <v>0</v>
      </c>
      <c r="BL182" s="17" t="s">
        <v>126</v>
      </c>
      <c r="BM182" s="215" t="s">
        <v>273</v>
      </c>
    </row>
    <row r="183" spans="1:47" s="2" customFormat="1" ht="12">
      <c r="A183" s="38"/>
      <c r="B183" s="39"/>
      <c r="C183" s="40"/>
      <c r="D183" s="217" t="s">
        <v>128</v>
      </c>
      <c r="E183" s="40"/>
      <c r="F183" s="218" t="s">
        <v>274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128</v>
      </c>
      <c r="AU183" s="17" t="s">
        <v>82</v>
      </c>
    </row>
    <row r="184" spans="1:47" s="2" customFormat="1" ht="12">
      <c r="A184" s="38"/>
      <c r="B184" s="39"/>
      <c r="C184" s="40"/>
      <c r="D184" s="222" t="s">
        <v>130</v>
      </c>
      <c r="E184" s="40"/>
      <c r="F184" s="223" t="s">
        <v>275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130</v>
      </c>
      <c r="AU184" s="17" t="s">
        <v>82</v>
      </c>
    </row>
    <row r="185" spans="1:51" s="13" customFormat="1" ht="12">
      <c r="A185" s="13"/>
      <c r="B185" s="224"/>
      <c r="C185" s="225"/>
      <c r="D185" s="217" t="s">
        <v>132</v>
      </c>
      <c r="E185" s="226" t="s">
        <v>19</v>
      </c>
      <c r="F185" s="227" t="s">
        <v>276</v>
      </c>
      <c r="G185" s="225"/>
      <c r="H185" s="228">
        <v>16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132</v>
      </c>
      <c r="AU185" s="234" t="s">
        <v>82</v>
      </c>
      <c r="AV185" s="13" t="s">
        <v>82</v>
      </c>
      <c r="AW185" s="13" t="s">
        <v>33</v>
      </c>
      <c r="AX185" s="13" t="s">
        <v>79</v>
      </c>
      <c r="AY185" s="234" t="s">
        <v>119</v>
      </c>
    </row>
    <row r="186" spans="1:65" s="2" customFormat="1" ht="21.75" customHeight="1">
      <c r="A186" s="38"/>
      <c r="B186" s="39"/>
      <c r="C186" s="204" t="s">
        <v>7</v>
      </c>
      <c r="D186" s="204" t="s">
        <v>121</v>
      </c>
      <c r="E186" s="205" t="s">
        <v>277</v>
      </c>
      <c r="F186" s="206" t="s">
        <v>278</v>
      </c>
      <c r="G186" s="207" t="s">
        <v>124</v>
      </c>
      <c r="H186" s="208">
        <v>44.1</v>
      </c>
      <c r="I186" s="209"/>
      <c r="J186" s="210">
        <f>ROUND(I186*H186,2)</f>
        <v>0</v>
      </c>
      <c r="K186" s="206" t="s">
        <v>125</v>
      </c>
      <c r="L186" s="44"/>
      <c r="M186" s="211" t="s">
        <v>19</v>
      </c>
      <c r="N186" s="212" t="s">
        <v>42</v>
      </c>
      <c r="O186" s="84"/>
      <c r="P186" s="213">
        <f>O186*H186</f>
        <v>0</v>
      </c>
      <c r="Q186" s="213">
        <v>0.46759</v>
      </c>
      <c r="R186" s="213">
        <f>Q186*H186</f>
        <v>20.620719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126</v>
      </c>
      <c r="AT186" s="215" t="s">
        <v>121</v>
      </c>
      <c r="AU186" s="215" t="s">
        <v>82</v>
      </c>
      <c r="AY186" s="17" t="s">
        <v>119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79</v>
      </c>
      <c r="BK186" s="216">
        <f>ROUND(I186*H186,2)</f>
        <v>0</v>
      </c>
      <c r="BL186" s="17" t="s">
        <v>126</v>
      </c>
      <c r="BM186" s="215" t="s">
        <v>279</v>
      </c>
    </row>
    <row r="187" spans="1:47" s="2" customFormat="1" ht="12">
      <c r="A187" s="38"/>
      <c r="B187" s="39"/>
      <c r="C187" s="40"/>
      <c r="D187" s="217" t="s">
        <v>128</v>
      </c>
      <c r="E187" s="40"/>
      <c r="F187" s="218" t="s">
        <v>280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128</v>
      </c>
      <c r="AU187" s="17" t="s">
        <v>82</v>
      </c>
    </row>
    <row r="188" spans="1:47" s="2" customFormat="1" ht="12">
      <c r="A188" s="38"/>
      <c r="B188" s="39"/>
      <c r="C188" s="40"/>
      <c r="D188" s="222" t="s">
        <v>130</v>
      </c>
      <c r="E188" s="40"/>
      <c r="F188" s="223" t="s">
        <v>281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130</v>
      </c>
      <c r="AU188" s="17" t="s">
        <v>82</v>
      </c>
    </row>
    <row r="189" spans="1:51" s="13" customFormat="1" ht="12">
      <c r="A189" s="13"/>
      <c r="B189" s="224"/>
      <c r="C189" s="225"/>
      <c r="D189" s="217" t="s">
        <v>132</v>
      </c>
      <c r="E189" s="226" t="s">
        <v>19</v>
      </c>
      <c r="F189" s="227" t="s">
        <v>282</v>
      </c>
      <c r="G189" s="225"/>
      <c r="H189" s="228">
        <v>9.1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132</v>
      </c>
      <c r="AU189" s="234" t="s">
        <v>82</v>
      </c>
      <c r="AV189" s="13" t="s">
        <v>82</v>
      </c>
      <c r="AW189" s="13" t="s">
        <v>33</v>
      </c>
      <c r="AX189" s="13" t="s">
        <v>71</v>
      </c>
      <c r="AY189" s="234" t="s">
        <v>119</v>
      </c>
    </row>
    <row r="190" spans="1:51" s="13" customFormat="1" ht="12">
      <c r="A190" s="13"/>
      <c r="B190" s="224"/>
      <c r="C190" s="225"/>
      <c r="D190" s="217" t="s">
        <v>132</v>
      </c>
      <c r="E190" s="226" t="s">
        <v>19</v>
      </c>
      <c r="F190" s="227" t="s">
        <v>269</v>
      </c>
      <c r="G190" s="225"/>
      <c r="H190" s="228">
        <v>35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132</v>
      </c>
      <c r="AU190" s="234" t="s">
        <v>82</v>
      </c>
      <c r="AV190" s="13" t="s">
        <v>82</v>
      </c>
      <c r="AW190" s="13" t="s">
        <v>33</v>
      </c>
      <c r="AX190" s="13" t="s">
        <v>71</v>
      </c>
      <c r="AY190" s="234" t="s">
        <v>119</v>
      </c>
    </row>
    <row r="191" spans="1:63" s="12" customFormat="1" ht="22.8" customHeight="1">
      <c r="A191" s="12"/>
      <c r="B191" s="188"/>
      <c r="C191" s="189"/>
      <c r="D191" s="190" t="s">
        <v>70</v>
      </c>
      <c r="E191" s="202" t="s">
        <v>155</v>
      </c>
      <c r="F191" s="202" t="s">
        <v>283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SUM(P192:P195)</f>
        <v>0</v>
      </c>
      <c r="Q191" s="196"/>
      <c r="R191" s="197">
        <f>SUM(R192:R195)</f>
        <v>2.1710000000000003</v>
      </c>
      <c r="S191" s="196"/>
      <c r="T191" s="198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9" t="s">
        <v>79</v>
      </c>
      <c r="AT191" s="200" t="s">
        <v>70</v>
      </c>
      <c r="AU191" s="200" t="s">
        <v>79</v>
      </c>
      <c r="AY191" s="199" t="s">
        <v>119</v>
      </c>
      <c r="BK191" s="201">
        <f>SUM(BK192:BK195)</f>
        <v>0</v>
      </c>
    </row>
    <row r="192" spans="1:65" s="2" customFormat="1" ht="16.5" customHeight="1">
      <c r="A192" s="38"/>
      <c r="B192" s="39"/>
      <c r="C192" s="204" t="s">
        <v>284</v>
      </c>
      <c r="D192" s="204" t="s">
        <v>121</v>
      </c>
      <c r="E192" s="205" t="s">
        <v>285</v>
      </c>
      <c r="F192" s="206" t="s">
        <v>286</v>
      </c>
      <c r="G192" s="207" t="s">
        <v>124</v>
      </c>
      <c r="H192" s="208">
        <v>26</v>
      </c>
      <c r="I192" s="209"/>
      <c r="J192" s="210">
        <f>ROUND(I192*H192,2)</f>
        <v>0</v>
      </c>
      <c r="K192" s="206" t="s">
        <v>125</v>
      </c>
      <c r="L192" s="44"/>
      <c r="M192" s="211" t="s">
        <v>19</v>
      </c>
      <c r="N192" s="212" t="s">
        <v>42</v>
      </c>
      <c r="O192" s="84"/>
      <c r="P192" s="213">
        <f>O192*H192</f>
        <v>0</v>
      </c>
      <c r="Q192" s="213">
        <v>0.0835</v>
      </c>
      <c r="R192" s="213">
        <f>Q192*H192</f>
        <v>2.1710000000000003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126</v>
      </c>
      <c r="AT192" s="215" t="s">
        <v>121</v>
      </c>
      <c r="AU192" s="215" t="s">
        <v>82</v>
      </c>
      <c r="AY192" s="17" t="s">
        <v>119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79</v>
      </c>
      <c r="BK192" s="216">
        <f>ROUND(I192*H192,2)</f>
        <v>0</v>
      </c>
      <c r="BL192" s="17" t="s">
        <v>126</v>
      </c>
      <c r="BM192" s="215" t="s">
        <v>287</v>
      </c>
    </row>
    <row r="193" spans="1:47" s="2" customFormat="1" ht="12">
      <c r="A193" s="38"/>
      <c r="B193" s="39"/>
      <c r="C193" s="40"/>
      <c r="D193" s="217" t="s">
        <v>128</v>
      </c>
      <c r="E193" s="40"/>
      <c r="F193" s="218" t="s">
        <v>288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128</v>
      </c>
      <c r="AU193" s="17" t="s">
        <v>82</v>
      </c>
    </row>
    <row r="194" spans="1:47" s="2" customFormat="1" ht="12">
      <c r="A194" s="38"/>
      <c r="B194" s="39"/>
      <c r="C194" s="40"/>
      <c r="D194" s="222" t="s">
        <v>130</v>
      </c>
      <c r="E194" s="40"/>
      <c r="F194" s="223" t="s">
        <v>289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130</v>
      </c>
      <c r="AU194" s="17" t="s">
        <v>82</v>
      </c>
    </row>
    <row r="195" spans="1:51" s="13" customFormat="1" ht="12">
      <c r="A195" s="13"/>
      <c r="B195" s="224"/>
      <c r="C195" s="225"/>
      <c r="D195" s="217" t="s">
        <v>132</v>
      </c>
      <c r="E195" s="226" t="s">
        <v>19</v>
      </c>
      <c r="F195" s="227" t="s">
        <v>290</v>
      </c>
      <c r="G195" s="225"/>
      <c r="H195" s="228">
        <v>26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132</v>
      </c>
      <c r="AU195" s="234" t="s">
        <v>82</v>
      </c>
      <c r="AV195" s="13" t="s">
        <v>82</v>
      </c>
      <c r="AW195" s="13" t="s">
        <v>33</v>
      </c>
      <c r="AX195" s="13" t="s">
        <v>79</v>
      </c>
      <c r="AY195" s="234" t="s">
        <v>119</v>
      </c>
    </row>
    <row r="196" spans="1:63" s="12" customFormat="1" ht="22.8" customHeight="1">
      <c r="A196" s="12"/>
      <c r="B196" s="188"/>
      <c r="C196" s="189"/>
      <c r="D196" s="190" t="s">
        <v>70</v>
      </c>
      <c r="E196" s="202" t="s">
        <v>162</v>
      </c>
      <c r="F196" s="202" t="s">
        <v>291</v>
      </c>
      <c r="G196" s="189"/>
      <c r="H196" s="189"/>
      <c r="I196" s="192"/>
      <c r="J196" s="203">
        <f>BK196</f>
        <v>0</v>
      </c>
      <c r="K196" s="189"/>
      <c r="L196" s="194"/>
      <c r="M196" s="195"/>
      <c r="N196" s="196"/>
      <c r="O196" s="196"/>
      <c r="P196" s="197">
        <f>SUM(P197:P217)</f>
        <v>0</v>
      </c>
      <c r="Q196" s="196"/>
      <c r="R196" s="197">
        <f>SUM(R197:R217)</f>
        <v>17.87886</v>
      </c>
      <c r="S196" s="196"/>
      <c r="T196" s="198">
        <f>SUM(T197:T217)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99" t="s">
        <v>79</v>
      </c>
      <c r="AT196" s="200" t="s">
        <v>70</v>
      </c>
      <c r="AU196" s="200" t="s">
        <v>79</v>
      </c>
      <c r="AY196" s="199" t="s">
        <v>119</v>
      </c>
      <c r="BK196" s="201">
        <f>SUM(BK197:BK217)</f>
        <v>0</v>
      </c>
    </row>
    <row r="197" spans="1:65" s="2" customFormat="1" ht="16.5" customHeight="1">
      <c r="A197" s="38"/>
      <c r="B197" s="39"/>
      <c r="C197" s="204" t="s">
        <v>292</v>
      </c>
      <c r="D197" s="204" t="s">
        <v>121</v>
      </c>
      <c r="E197" s="205" t="s">
        <v>293</v>
      </c>
      <c r="F197" s="206" t="s">
        <v>294</v>
      </c>
      <c r="G197" s="207" t="s">
        <v>124</v>
      </c>
      <c r="H197" s="208">
        <v>17</v>
      </c>
      <c r="I197" s="209"/>
      <c r="J197" s="210">
        <f>ROUND(I197*H197,2)</f>
        <v>0</v>
      </c>
      <c r="K197" s="206" t="s">
        <v>125</v>
      </c>
      <c r="L197" s="44"/>
      <c r="M197" s="211" t="s">
        <v>19</v>
      </c>
      <c r="N197" s="212" t="s">
        <v>42</v>
      </c>
      <c r="O197" s="84"/>
      <c r="P197" s="213">
        <f>O197*H197</f>
        <v>0</v>
      </c>
      <c r="Q197" s="213">
        <v>0.008</v>
      </c>
      <c r="R197" s="213">
        <f>Q197*H197</f>
        <v>0.136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126</v>
      </c>
      <c r="AT197" s="215" t="s">
        <v>121</v>
      </c>
      <c r="AU197" s="215" t="s">
        <v>82</v>
      </c>
      <c r="AY197" s="17" t="s">
        <v>119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79</v>
      </c>
      <c r="BK197" s="216">
        <f>ROUND(I197*H197,2)</f>
        <v>0</v>
      </c>
      <c r="BL197" s="17" t="s">
        <v>126</v>
      </c>
      <c r="BM197" s="215" t="s">
        <v>295</v>
      </c>
    </row>
    <row r="198" spans="1:47" s="2" customFormat="1" ht="12">
      <c r="A198" s="38"/>
      <c r="B198" s="39"/>
      <c r="C198" s="40"/>
      <c r="D198" s="217" t="s">
        <v>128</v>
      </c>
      <c r="E198" s="40"/>
      <c r="F198" s="218" t="s">
        <v>296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128</v>
      </c>
      <c r="AU198" s="17" t="s">
        <v>82</v>
      </c>
    </row>
    <row r="199" spans="1:47" s="2" customFormat="1" ht="12">
      <c r="A199" s="38"/>
      <c r="B199" s="39"/>
      <c r="C199" s="40"/>
      <c r="D199" s="222" t="s">
        <v>130</v>
      </c>
      <c r="E199" s="40"/>
      <c r="F199" s="223" t="s">
        <v>297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130</v>
      </c>
      <c r="AU199" s="17" t="s">
        <v>82</v>
      </c>
    </row>
    <row r="200" spans="1:51" s="13" customFormat="1" ht="12">
      <c r="A200" s="13"/>
      <c r="B200" s="224"/>
      <c r="C200" s="225"/>
      <c r="D200" s="217" t="s">
        <v>132</v>
      </c>
      <c r="E200" s="226" t="s">
        <v>19</v>
      </c>
      <c r="F200" s="227" t="s">
        <v>298</v>
      </c>
      <c r="G200" s="225"/>
      <c r="H200" s="228">
        <v>8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132</v>
      </c>
      <c r="AU200" s="234" t="s">
        <v>82</v>
      </c>
      <c r="AV200" s="13" t="s">
        <v>82</v>
      </c>
      <c r="AW200" s="13" t="s">
        <v>33</v>
      </c>
      <c r="AX200" s="13" t="s">
        <v>71</v>
      </c>
      <c r="AY200" s="234" t="s">
        <v>119</v>
      </c>
    </row>
    <row r="201" spans="1:51" s="13" customFormat="1" ht="12">
      <c r="A201" s="13"/>
      <c r="B201" s="224"/>
      <c r="C201" s="225"/>
      <c r="D201" s="217" t="s">
        <v>132</v>
      </c>
      <c r="E201" s="226" t="s">
        <v>19</v>
      </c>
      <c r="F201" s="227" t="s">
        <v>299</v>
      </c>
      <c r="G201" s="225"/>
      <c r="H201" s="228">
        <v>5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132</v>
      </c>
      <c r="AU201" s="234" t="s">
        <v>82</v>
      </c>
      <c r="AV201" s="13" t="s">
        <v>82</v>
      </c>
      <c r="AW201" s="13" t="s">
        <v>33</v>
      </c>
      <c r="AX201" s="13" t="s">
        <v>71</v>
      </c>
      <c r="AY201" s="234" t="s">
        <v>119</v>
      </c>
    </row>
    <row r="202" spans="1:51" s="13" customFormat="1" ht="12">
      <c r="A202" s="13"/>
      <c r="B202" s="224"/>
      <c r="C202" s="225"/>
      <c r="D202" s="217" t="s">
        <v>132</v>
      </c>
      <c r="E202" s="226" t="s">
        <v>19</v>
      </c>
      <c r="F202" s="227" t="s">
        <v>300</v>
      </c>
      <c r="G202" s="225"/>
      <c r="H202" s="228">
        <v>4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132</v>
      </c>
      <c r="AU202" s="234" t="s">
        <v>82</v>
      </c>
      <c r="AV202" s="13" t="s">
        <v>82</v>
      </c>
      <c r="AW202" s="13" t="s">
        <v>33</v>
      </c>
      <c r="AX202" s="13" t="s">
        <v>71</v>
      </c>
      <c r="AY202" s="234" t="s">
        <v>119</v>
      </c>
    </row>
    <row r="203" spans="1:65" s="2" customFormat="1" ht="21.75" customHeight="1">
      <c r="A203" s="38"/>
      <c r="B203" s="39"/>
      <c r="C203" s="204" t="s">
        <v>301</v>
      </c>
      <c r="D203" s="204" t="s">
        <v>121</v>
      </c>
      <c r="E203" s="205" t="s">
        <v>302</v>
      </c>
      <c r="F203" s="206" t="s">
        <v>303</v>
      </c>
      <c r="G203" s="207" t="s">
        <v>124</v>
      </c>
      <c r="H203" s="208">
        <v>30</v>
      </c>
      <c r="I203" s="209"/>
      <c r="J203" s="210">
        <f>ROUND(I203*H203,2)</f>
        <v>0</v>
      </c>
      <c r="K203" s="206" t="s">
        <v>125</v>
      </c>
      <c r="L203" s="44"/>
      <c r="M203" s="211" t="s">
        <v>19</v>
      </c>
      <c r="N203" s="212" t="s">
        <v>42</v>
      </c>
      <c r="O203" s="84"/>
      <c r="P203" s="213">
        <f>O203*H203</f>
        <v>0</v>
      </c>
      <c r="Q203" s="213">
        <v>0.13076</v>
      </c>
      <c r="R203" s="213">
        <f>Q203*H203</f>
        <v>3.9227999999999996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126</v>
      </c>
      <c r="AT203" s="215" t="s">
        <v>121</v>
      </c>
      <c r="AU203" s="215" t="s">
        <v>82</v>
      </c>
      <c r="AY203" s="17" t="s">
        <v>119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79</v>
      </c>
      <c r="BK203" s="216">
        <f>ROUND(I203*H203,2)</f>
        <v>0</v>
      </c>
      <c r="BL203" s="17" t="s">
        <v>126</v>
      </c>
      <c r="BM203" s="215" t="s">
        <v>304</v>
      </c>
    </row>
    <row r="204" spans="1:47" s="2" customFormat="1" ht="12">
      <c r="A204" s="38"/>
      <c r="B204" s="39"/>
      <c r="C204" s="40"/>
      <c r="D204" s="217" t="s">
        <v>128</v>
      </c>
      <c r="E204" s="40"/>
      <c r="F204" s="218" t="s">
        <v>305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128</v>
      </c>
      <c r="AU204" s="17" t="s">
        <v>82</v>
      </c>
    </row>
    <row r="205" spans="1:47" s="2" customFormat="1" ht="12">
      <c r="A205" s="38"/>
      <c r="B205" s="39"/>
      <c r="C205" s="40"/>
      <c r="D205" s="222" t="s">
        <v>130</v>
      </c>
      <c r="E205" s="40"/>
      <c r="F205" s="223" t="s">
        <v>306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130</v>
      </c>
      <c r="AU205" s="17" t="s">
        <v>82</v>
      </c>
    </row>
    <row r="206" spans="1:51" s="13" customFormat="1" ht="12">
      <c r="A206" s="13"/>
      <c r="B206" s="224"/>
      <c r="C206" s="225"/>
      <c r="D206" s="217" t="s">
        <v>132</v>
      </c>
      <c r="E206" s="226" t="s">
        <v>19</v>
      </c>
      <c r="F206" s="227" t="s">
        <v>307</v>
      </c>
      <c r="G206" s="225"/>
      <c r="H206" s="228">
        <v>30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132</v>
      </c>
      <c r="AU206" s="234" t="s">
        <v>82</v>
      </c>
      <c r="AV206" s="13" t="s">
        <v>82</v>
      </c>
      <c r="AW206" s="13" t="s">
        <v>33</v>
      </c>
      <c r="AX206" s="13" t="s">
        <v>79</v>
      </c>
      <c r="AY206" s="234" t="s">
        <v>119</v>
      </c>
    </row>
    <row r="207" spans="1:65" s="2" customFormat="1" ht="16.5" customHeight="1">
      <c r="A207" s="38"/>
      <c r="B207" s="39"/>
      <c r="C207" s="204" t="s">
        <v>308</v>
      </c>
      <c r="D207" s="204" t="s">
        <v>121</v>
      </c>
      <c r="E207" s="205" t="s">
        <v>309</v>
      </c>
      <c r="F207" s="206" t="s">
        <v>310</v>
      </c>
      <c r="G207" s="207" t="s">
        <v>124</v>
      </c>
      <c r="H207" s="208">
        <v>17</v>
      </c>
      <c r="I207" s="209"/>
      <c r="J207" s="210">
        <f>ROUND(I207*H207,2)</f>
        <v>0</v>
      </c>
      <c r="K207" s="206" t="s">
        <v>125</v>
      </c>
      <c r="L207" s="44"/>
      <c r="M207" s="211" t="s">
        <v>19</v>
      </c>
      <c r="N207" s="212" t="s">
        <v>42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126</v>
      </c>
      <c r="AT207" s="215" t="s">
        <v>121</v>
      </c>
      <c r="AU207" s="215" t="s">
        <v>82</v>
      </c>
      <c r="AY207" s="17" t="s">
        <v>119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79</v>
      </c>
      <c r="BK207" s="216">
        <f>ROUND(I207*H207,2)</f>
        <v>0</v>
      </c>
      <c r="BL207" s="17" t="s">
        <v>126</v>
      </c>
      <c r="BM207" s="215" t="s">
        <v>311</v>
      </c>
    </row>
    <row r="208" spans="1:47" s="2" customFormat="1" ht="12">
      <c r="A208" s="38"/>
      <c r="B208" s="39"/>
      <c r="C208" s="40"/>
      <c r="D208" s="217" t="s">
        <v>128</v>
      </c>
      <c r="E208" s="40"/>
      <c r="F208" s="218" t="s">
        <v>312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128</v>
      </c>
      <c r="AU208" s="17" t="s">
        <v>82</v>
      </c>
    </row>
    <row r="209" spans="1:47" s="2" customFormat="1" ht="12">
      <c r="A209" s="38"/>
      <c r="B209" s="39"/>
      <c r="C209" s="40"/>
      <c r="D209" s="222" t="s">
        <v>130</v>
      </c>
      <c r="E209" s="40"/>
      <c r="F209" s="223" t="s">
        <v>313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130</v>
      </c>
      <c r="AU209" s="17" t="s">
        <v>82</v>
      </c>
    </row>
    <row r="210" spans="1:51" s="13" customFormat="1" ht="12">
      <c r="A210" s="13"/>
      <c r="B210" s="224"/>
      <c r="C210" s="225"/>
      <c r="D210" s="217" t="s">
        <v>132</v>
      </c>
      <c r="E210" s="226" t="s">
        <v>19</v>
      </c>
      <c r="F210" s="227" t="s">
        <v>298</v>
      </c>
      <c r="G210" s="225"/>
      <c r="H210" s="228">
        <v>8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132</v>
      </c>
      <c r="AU210" s="234" t="s">
        <v>82</v>
      </c>
      <c r="AV210" s="13" t="s">
        <v>82</v>
      </c>
      <c r="AW210" s="13" t="s">
        <v>33</v>
      </c>
      <c r="AX210" s="13" t="s">
        <v>71</v>
      </c>
      <c r="AY210" s="234" t="s">
        <v>119</v>
      </c>
    </row>
    <row r="211" spans="1:51" s="13" customFormat="1" ht="12">
      <c r="A211" s="13"/>
      <c r="B211" s="224"/>
      <c r="C211" s="225"/>
      <c r="D211" s="217" t="s">
        <v>132</v>
      </c>
      <c r="E211" s="226" t="s">
        <v>19</v>
      </c>
      <c r="F211" s="227" t="s">
        <v>299</v>
      </c>
      <c r="G211" s="225"/>
      <c r="H211" s="228">
        <v>5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132</v>
      </c>
      <c r="AU211" s="234" t="s">
        <v>82</v>
      </c>
      <c r="AV211" s="13" t="s">
        <v>82</v>
      </c>
      <c r="AW211" s="13" t="s">
        <v>33</v>
      </c>
      <c r="AX211" s="13" t="s">
        <v>71</v>
      </c>
      <c r="AY211" s="234" t="s">
        <v>119</v>
      </c>
    </row>
    <row r="212" spans="1:51" s="13" customFormat="1" ht="12">
      <c r="A212" s="13"/>
      <c r="B212" s="224"/>
      <c r="C212" s="225"/>
      <c r="D212" s="217" t="s">
        <v>132</v>
      </c>
      <c r="E212" s="226" t="s">
        <v>19</v>
      </c>
      <c r="F212" s="227" t="s">
        <v>300</v>
      </c>
      <c r="G212" s="225"/>
      <c r="H212" s="228">
        <v>4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132</v>
      </c>
      <c r="AU212" s="234" t="s">
        <v>82</v>
      </c>
      <c r="AV212" s="13" t="s">
        <v>82</v>
      </c>
      <c r="AW212" s="13" t="s">
        <v>33</v>
      </c>
      <c r="AX212" s="13" t="s">
        <v>71</v>
      </c>
      <c r="AY212" s="234" t="s">
        <v>119</v>
      </c>
    </row>
    <row r="213" spans="1:65" s="2" customFormat="1" ht="16.5" customHeight="1">
      <c r="A213" s="38"/>
      <c r="B213" s="39"/>
      <c r="C213" s="204" t="s">
        <v>314</v>
      </c>
      <c r="D213" s="204" t="s">
        <v>121</v>
      </c>
      <c r="E213" s="205" t="s">
        <v>315</v>
      </c>
      <c r="F213" s="206" t="s">
        <v>316</v>
      </c>
      <c r="G213" s="207" t="s">
        <v>124</v>
      </c>
      <c r="H213" s="208">
        <v>251</v>
      </c>
      <c r="I213" s="209"/>
      <c r="J213" s="210">
        <f>ROUND(I213*H213,2)</f>
        <v>0</v>
      </c>
      <c r="K213" s="206" t="s">
        <v>125</v>
      </c>
      <c r="L213" s="44"/>
      <c r="M213" s="211" t="s">
        <v>19</v>
      </c>
      <c r="N213" s="212" t="s">
        <v>42</v>
      </c>
      <c r="O213" s="84"/>
      <c r="P213" s="213">
        <f>O213*H213</f>
        <v>0</v>
      </c>
      <c r="Q213" s="213">
        <v>0.05506</v>
      </c>
      <c r="R213" s="213">
        <f>Q213*H213</f>
        <v>13.82006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126</v>
      </c>
      <c r="AT213" s="215" t="s">
        <v>121</v>
      </c>
      <c r="AU213" s="215" t="s">
        <v>82</v>
      </c>
      <c r="AY213" s="17" t="s">
        <v>119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79</v>
      </c>
      <c r="BK213" s="216">
        <f>ROUND(I213*H213,2)</f>
        <v>0</v>
      </c>
      <c r="BL213" s="17" t="s">
        <v>126</v>
      </c>
      <c r="BM213" s="215" t="s">
        <v>317</v>
      </c>
    </row>
    <row r="214" spans="1:47" s="2" customFormat="1" ht="12">
      <c r="A214" s="38"/>
      <c r="B214" s="39"/>
      <c r="C214" s="40"/>
      <c r="D214" s="217" t="s">
        <v>128</v>
      </c>
      <c r="E214" s="40"/>
      <c r="F214" s="218" t="s">
        <v>318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128</v>
      </c>
      <c r="AU214" s="17" t="s">
        <v>82</v>
      </c>
    </row>
    <row r="215" spans="1:47" s="2" customFormat="1" ht="12">
      <c r="A215" s="38"/>
      <c r="B215" s="39"/>
      <c r="C215" s="40"/>
      <c r="D215" s="222" t="s">
        <v>130</v>
      </c>
      <c r="E215" s="40"/>
      <c r="F215" s="223" t="s">
        <v>319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130</v>
      </c>
      <c r="AU215" s="17" t="s">
        <v>82</v>
      </c>
    </row>
    <row r="216" spans="1:47" s="2" customFormat="1" ht="12">
      <c r="A216" s="38"/>
      <c r="B216" s="39"/>
      <c r="C216" s="40"/>
      <c r="D216" s="217" t="s">
        <v>153</v>
      </c>
      <c r="E216" s="40"/>
      <c r="F216" s="235" t="s">
        <v>320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153</v>
      </c>
      <c r="AU216" s="17" t="s">
        <v>82</v>
      </c>
    </row>
    <row r="217" spans="1:51" s="13" customFormat="1" ht="12">
      <c r="A217" s="13"/>
      <c r="B217" s="224"/>
      <c r="C217" s="225"/>
      <c r="D217" s="217" t="s">
        <v>132</v>
      </c>
      <c r="E217" s="226" t="s">
        <v>19</v>
      </c>
      <c r="F217" s="227" t="s">
        <v>321</v>
      </c>
      <c r="G217" s="225"/>
      <c r="H217" s="228">
        <v>251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132</v>
      </c>
      <c r="AU217" s="234" t="s">
        <v>82</v>
      </c>
      <c r="AV217" s="13" t="s">
        <v>82</v>
      </c>
      <c r="AW217" s="13" t="s">
        <v>33</v>
      </c>
      <c r="AX217" s="13" t="s">
        <v>79</v>
      </c>
      <c r="AY217" s="234" t="s">
        <v>119</v>
      </c>
    </row>
    <row r="218" spans="1:63" s="12" customFormat="1" ht="22.8" customHeight="1">
      <c r="A218" s="12"/>
      <c r="B218" s="188"/>
      <c r="C218" s="189"/>
      <c r="D218" s="190" t="s">
        <v>70</v>
      </c>
      <c r="E218" s="202" t="s">
        <v>175</v>
      </c>
      <c r="F218" s="202" t="s">
        <v>322</v>
      </c>
      <c r="G218" s="189"/>
      <c r="H218" s="189"/>
      <c r="I218" s="192"/>
      <c r="J218" s="203">
        <f>BK218</f>
        <v>0</v>
      </c>
      <c r="K218" s="189"/>
      <c r="L218" s="194"/>
      <c r="M218" s="195"/>
      <c r="N218" s="196"/>
      <c r="O218" s="196"/>
      <c r="P218" s="197">
        <f>SUM(P219:P223)</f>
        <v>0</v>
      </c>
      <c r="Q218" s="196"/>
      <c r="R218" s="197">
        <f>SUM(R219:R223)</f>
        <v>0.054647999999999995</v>
      </c>
      <c r="S218" s="196"/>
      <c r="T218" s="198">
        <f>SUM(T219:T223)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99" t="s">
        <v>79</v>
      </c>
      <c r="AT218" s="200" t="s">
        <v>70</v>
      </c>
      <c r="AU218" s="200" t="s">
        <v>79</v>
      </c>
      <c r="AY218" s="199" t="s">
        <v>119</v>
      </c>
      <c r="BK218" s="201">
        <f>SUM(BK219:BK223)</f>
        <v>0</v>
      </c>
    </row>
    <row r="219" spans="1:65" s="2" customFormat="1" ht="16.5" customHeight="1">
      <c r="A219" s="38"/>
      <c r="B219" s="39"/>
      <c r="C219" s="204" t="s">
        <v>323</v>
      </c>
      <c r="D219" s="204" t="s">
        <v>121</v>
      </c>
      <c r="E219" s="205" t="s">
        <v>324</v>
      </c>
      <c r="F219" s="206" t="s">
        <v>325</v>
      </c>
      <c r="G219" s="207" t="s">
        <v>326</v>
      </c>
      <c r="H219" s="208">
        <v>1.2</v>
      </c>
      <c r="I219" s="209"/>
      <c r="J219" s="210">
        <f>ROUND(I219*H219,2)</f>
        <v>0</v>
      </c>
      <c r="K219" s="206" t="s">
        <v>125</v>
      </c>
      <c r="L219" s="44"/>
      <c r="M219" s="211" t="s">
        <v>19</v>
      </c>
      <c r="N219" s="212" t="s">
        <v>42</v>
      </c>
      <c r="O219" s="84"/>
      <c r="P219" s="213">
        <f>O219*H219</f>
        <v>0</v>
      </c>
      <c r="Q219" s="213">
        <v>0.04554</v>
      </c>
      <c r="R219" s="213">
        <f>Q219*H219</f>
        <v>0.054647999999999995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126</v>
      </c>
      <c r="AT219" s="215" t="s">
        <v>121</v>
      </c>
      <c r="AU219" s="215" t="s">
        <v>82</v>
      </c>
      <c r="AY219" s="17" t="s">
        <v>119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79</v>
      </c>
      <c r="BK219" s="216">
        <f>ROUND(I219*H219,2)</f>
        <v>0</v>
      </c>
      <c r="BL219" s="17" t="s">
        <v>126</v>
      </c>
      <c r="BM219" s="215" t="s">
        <v>327</v>
      </c>
    </row>
    <row r="220" spans="1:47" s="2" customFormat="1" ht="12">
      <c r="A220" s="38"/>
      <c r="B220" s="39"/>
      <c r="C220" s="40"/>
      <c r="D220" s="217" t="s">
        <v>128</v>
      </c>
      <c r="E220" s="40"/>
      <c r="F220" s="218" t="s">
        <v>328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128</v>
      </c>
      <c r="AU220" s="17" t="s">
        <v>82</v>
      </c>
    </row>
    <row r="221" spans="1:47" s="2" customFormat="1" ht="12">
      <c r="A221" s="38"/>
      <c r="B221" s="39"/>
      <c r="C221" s="40"/>
      <c r="D221" s="222" t="s">
        <v>130</v>
      </c>
      <c r="E221" s="40"/>
      <c r="F221" s="223" t="s">
        <v>329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130</v>
      </c>
      <c r="AU221" s="17" t="s">
        <v>82</v>
      </c>
    </row>
    <row r="222" spans="1:47" s="2" customFormat="1" ht="12">
      <c r="A222" s="38"/>
      <c r="B222" s="39"/>
      <c r="C222" s="40"/>
      <c r="D222" s="217" t="s">
        <v>153</v>
      </c>
      <c r="E222" s="40"/>
      <c r="F222" s="235" t="s">
        <v>330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153</v>
      </c>
      <c r="AU222" s="17" t="s">
        <v>82</v>
      </c>
    </row>
    <row r="223" spans="1:51" s="13" customFormat="1" ht="12">
      <c r="A223" s="13"/>
      <c r="B223" s="224"/>
      <c r="C223" s="225"/>
      <c r="D223" s="217" t="s">
        <v>132</v>
      </c>
      <c r="E223" s="226" t="s">
        <v>19</v>
      </c>
      <c r="F223" s="227" t="s">
        <v>331</v>
      </c>
      <c r="G223" s="225"/>
      <c r="H223" s="228">
        <v>1.2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132</v>
      </c>
      <c r="AU223" s="234" t="s">
        <v>82</v>
      </c>
      <c r="AV223" s="13" t="s">
        <v>82</v>
      </c>
      <c r="AW223" s="13" t="s">
        <v>33</v>
      </c>
      <c r="AX223" s="13" t="s">
        <v>79</v>
      </c>
      <c r="AY223" s="234" t="s">
        <v>119</v>
      </c>
    </row>
    <row r="224" spans="1:63" s="12" customFormat="1" ht="22.8" customHeight="1">
      <c r="A224" s="12"/>
      <c r="B224" s="188"/>
      <c r="C224" s="189"/>
      <c r="D224" s="190" t="s">
        <v>70</v>
      </c>
      <c r="E224" s="202" t="s">
        <v>182</v>
      </c>
      <c r="F224" s="202" t="s">
        <v>332</v>
      </c>
      <c r="G224" s="189"/>
      <c r="H224" s="189"/>
      <c r="I224" s="192"/>
      <c r="J224" s="203">
        <f>BK224</f>
        <v>0</v>
      </c>
      <c r="K224" s="189"/>
      <c r="L224" s="194"/>
      <c r="M224" s="195"/>
      <c r="N224" s="196"/>
      <c r="O224" s="196"/>
      <c r="P224" s="197">
        <f>SUM(P225:P278)</f>
        <v>0</v>
      </c>
      <c r="Q224" s="196"/>
      <c r="R224" s="197">
        <f>SUM(R225:R278)</f>
        <v>126.24752199999999</v>
      </c>
      <c r="S224" s="196"/>
      <c r="T224" s="198">
        <f>SUM(T225:T278)</f>
        <v>158.45239999999998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99" t="s">
        <v>79</v>
      </c>
      <c r="AT224" s="200" t="s">
        <v>70</v>
      </c>
      <c r="AU224" s="200" t="s">
        <v>79</v>
      </c>
      <c r="AY224" s="199" t="s">
        <v>119</v>
      </c>
      <c r="BK224" s="201">
        <f>SUM(BK225:BK278)</f>
        <v>0</v>
      </c>
    </row>
    <row r="225" spans="1:65" s="2" customFormat="1" ht="16.5" customHeight="1">
      <c r="A225" s="38"/>
      <c r="B225" s="39"/>
      <c r="C225" s="204" t="s">
        <v>333</v>
      </c>
      <c r="D225" s="204" t="s">
        <v>121</v>
      </c>
      <c r="E225" s="205" t="s">
        <v>334</v>
      </c>
      <c r="F225" s="206" t="s">
        <v>335</v>
      </c>
      <c r="G225" s="207" t="s">
        <v>326</v>
      </c>
      <c r="H225" s="208">
        <v>242</v>
      </c>
      <c r="I225" s="209"/>
      <c r="J225" s="210">
        <f>ROUND(I225*H225,2)</f>
        <v>0</v>
      </c>
      <c r="K225" s="206" t="s">
        <v>125</v>
      </c>
      <c r="L225" s="44"/>
      <c r="M225" s="211" t="s">
        <v>19</v>
      </c>
      <c r="N225" s="212" t="s">
        <v>42</v>
      </c>
      <c r="O225" s="84"/>
      <c r="P225" s="213">
        <f>O225*H225</f>
        <v>0</v>
      </c>
      <c r="Q225" s="213">
        <v>0.32253</v>
      </c>
      <c r="R225" s="213">
        <f>Q225*H225</f>
        <v>78.05225999999999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126</v>
      </c>
      <c r="AT225" s="215" t="s">
        <v>121</v>
      </c>
      <c r="AU225" s="215" t="s">
        <v>82</v>
      </c>
      <c r="AY225" s="17" t="s">
        <v>119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79</v>
      </c>
      <c r="BK225" s="216">
        <f>ROUND(I225*H225,2)</f>
        <v>0</v>
      </c>
      <c r="BL225" s="17" t="s">
        <v>126</v>
      </c>
      <c r="BM225" s="215" t="s">
        <v>336</v>
      </c>
    </row>
    <row r="226" spans="1:47" s="2" customFormat="1" ht="12">
      <c r="A226" s="38"/>
      <c r="B226" s="39"/>
      <c r="C226" s="40"/>
      <c r="D226" s="217" t="s">
        <v>128</v>
      </c>
      <c r="E226" s="40"/>
      <c r="F226" s="218" t="s">
        <v>337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128</v>
      </c>
      <c r="AU226" s="17" t="s">
        <v>82</v>
      </c>
    </row>
    <row r="227" spans="1:47" s="2" customFormat="1" ht="12">
      <c r="A227" s="38"/>
      <c r="B227" s="39"/>
      <c r="C227" s="40"/>
      <c r="D227" s="222" t="s">
        <v>130</v>
      </c>
      <c r="E227" s="40"/>
      <c r="F227" s="223" t="s">
        <v>338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130</v>
      </c>
      <c r="AU227" s="17" t="s">
        <v>82</v>
      </c>
    </row>
    <row r="228" spans="1:51" s="13" customFormat="1" ht="12">
      <c r="A228" s="13"/>
      <c r="B228" s="224"/>
      <c r="C228" s="225"/>
      <c r="D228" s="217" t="s">
        <v>132</v>
      </c>
      <c r="E228" s="226" t="s">
        <v>19</v>
      </c>
      <c r="F228" s="227" t="s">
        <v>339</v>
      </c>
      <c r="G228" s="225"/>
      <c r="H228" s="228">
        <v>242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132</v>
      </c>
      <c r="AU228" s="234" t="s">
        <v>82</v>
      </c>
      <c r="AV228" s="13" t="s">
        <v>82</v>
      </c>
      <c r="AW228" s="13" t="s">
        <v>33</v>
      </c>
      <c r="AX228" s="13" t="s">
        <v>79</v>
      </c>
      <c r="AY228" s="234" t="s">
        <v>119</v>
      </c>
    </row>
    <row r="229" spans="1:65" s="2" customFormat="1" ht="16.5" customHeight="1">
      <c r="A229" s="38"/>
      <c r="B229" s="39"/>
      <c r="C229" s="236" t="s">
        <v>340</v>
      </c>
      <c r="D229" s="236" t="s">
        <v>341</v>
      </c>
      <c r="E229" s="237" t="s">
        <v>342</v>
      </c>
      <c r="F229" s="238" t="s">
        <v>343</v>
      </c>
      <c r="G229" s="239" t="s">
        <v>326</v>
      </c>
      <c r="H229" s="240">
        <v>242</v>
      </c>
      <c r="I229" s="241"/>
      <c r="J229" s="242">
        <f>ROUND(I229*H229,2)</f>
        <v>0</v>
      </c>
      <c r="K229" s="238" t="s">
        <v>125</v>
      </c>
      <c r="L229" s="243"/>
      <c r="M229" s="244" t="s">
        <v>19</v>
      </c>
      <c r="N229" s="245" t="s">
        <v>42</v>
      </c>
      <c r="O229" s="84"/>
      <c r="P229" s="213">
        <f>O229*H229</f>
        <v>0</v>
      </c>
      <c r="Q229" s="213">
        <v>0.17</v>
      </c>
      <c r="R229" s="213">
        <f>Q229*H229</f>
        <v>41.14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175</v>
      </c>
      <c r="AT229" s="215" t="s">
        <v>341</v>
      </c>
      <c r="AU229" s="215" t="s">
        <v>82</v>
      </c>
      <c r="AY229" s="17" t="s">
        <v>119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79</v>
      </c>
      <c r="BK229" s="216">
        <f>ROUND(I229*H229,2)</f>
        <v>0</v>
      </c>
      <c r="BL229" s="17" t="s">
        <v>126</v>
      </c>
      <c r="BM229" s="215" t="s">
        <v>344</v>
      </c>
    </row>
    <row r="230" spans="1:47" s="2" customFormat="1" ht="12">
      <c r="A230" s="38"/>
      <c r="B230" s="39"/>
      <c r="C230" s="40"/>
      <c r="D230" s="217" t="s">
        <v>128</v>
      </c>
      <c r="E230" s="40"/>
      <c r="F230" s="218" t="s">
        <v>343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128</v>
      </c>
      <c r="AU230" s="17" t="s">
        <v>82</v>
      </c>
    </row>
    <row r="231" spans="1:65" s="2" customFormat="1" ht="16.5" customHeight="1">
      <c r="A231" s="38"/>
      <c r="B231" s="39"/>
      <c r="C231" s="204" t="s">
        <v>345</v>
      </c>
      <c r="D231" s="204" t="s">
        <v>121</v>
      </c>
      <c r="E231" s="205" t="s">
        <v>346</v>
      </c>
      <c r="F231" s="206" t="s">
        <v>347</v>
      </c>
      <c r="G231" s="207" t="s">
        <v>136</v>
      </c>
      <c r="H231" s="208">
        <v>1</v>
      </c>
      <c r="I231" s="209"/>
      <c r="J231" s="210">
        <f>ROUND(I231*H231,2)</f>
        <v>0</v>
      </c>
      <c r="K231" s="206" t="s">
        <v>125</v>
      </c>
      <c r="L231" s="44"/>
      <c r="M231" s="211" t="s">
        <v>19</v>
      </c>
      <c r="N231" s="212" t="s">
        <v>42</v>
      </c>
      <c r="O231" s="84"/>
      <c r="P231" s="213">
        <f>O231*H231</f>
        <v>0</v>
      </c>
      <c r="Q231" s="213">
        <v>2.50187</v>
      </c>
      <c r="R231" s="213">
        <f>Q231*H231</f>
        <v>2.50187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126</v>
      </c>
      <c r="AT231" s="215" t="s">
        <v>121</v>
      </c>
      <c r="AU231" s="215" t="s">
        <v>82</v>
      </c>
      <c r="AY231" s="17" t="s">
        <v>119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79</v>
      </c>
      <c r="BK231" s="216">
        <f>ROUND(I231*H231,2)</f>
        <v>0</v>
      </c>
      <c r="BL231" s="17" t="s">
        <v>126</v>
      </c>
      <c r="BM231" s="215" t="s">
        <v>348</v>
      </c>
    </row>
    <row r="232" spans="1:47" s="2" customFormat="1" ht="12">
      <c r="A232" s="38"/>
      <c r="B232" s="39"/>
      <c r="C232" s="40"/>
      <c r="D232" s="217" t="s">
        <v>128</v>
      </c>
      <c r="E232" s="40"/>
      <c r="F232" s="218" t="s">
        <v>349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128</v>
      </c>
      <c r="AU232" s="17" t="s">
        <v>82</v>
      </c>
    </row>
    <row r="233" spans="1:47" s="2" customFormat="1" ht="12">
      <c r="A233" s="38"/>
      <c r="B233" s="39"/>
      <c r="C233" s="40"/>
      <c r="D233" s="222" t="s">
        <v>130</v>
      </c>
      <c r="E233" s="40"/>
      <c r="F233" s="223" t="s">
        <v>350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130</v>
      </c>
      <c r="AU233" s="17" t="s">
        <v>82</v>
      </c>
    </row>
    <row r="234" spans="1:47" s="2" customFormat="1" ht="12">
      <c r="A234" s="38"/>
      <c r="B234" s="39"/>
      <c r="C234" s="40"/>
      <c r="D234" s="217" t="s">
        <v>153</v>
      </c>
      <c r="E234" s="40"/>
      <c r="F234" s="235" t="s">
        <v>351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153</v>
      </c>
      <c r="AU234" s="17" t="s">
        <v>82</v>
      </c>
    </row>
    <row r="235" spans="1:51" s="13" customFormat="1" ht="12">
      <c r="A235" s="13"/>
      <c r="B235" s="224"/>
      <c r="C235" s="225"/>
      <c r="D235" s="217" t="s">
        <v>132</v>
      </c>
      <c r="E235" s="226" t="s">
        <v>19</v>
      </c>
      <c r="F235" s="227" t="s">
        <v>352</v>
      </c>
      <c r="G235" s="225"/>
      <c r="H235" s="228">
        <v>1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132</v>
      </c>
      <c r="AU235" s="234" t="s">
        <v>82</v>
      </c>
      <c r="AV235" s="13" t="s">
        <v>82</v>
      </c>
      <c r="AW235" s="13" t="s">
        <v>33</v>
      </c>
      <c r="AX235" s="13" t="s">
        <v>79</v>
      </c>
      <c r="AY235" s="234" t="s">
        <v>119</v>
      </c>
    </row>
    <row r="236" spans="1:65" s="2" customFormat="1" ht="16.5" customHeight="1">
      <c r="A236" s="38"/>
      <c r="B236" s="39"/>
      <c r="C236" s="204" t="s">
        <v>353</v>
      </c>
      <c r="D236" s="204" t="s">
        <v>121</v>
      </c>
      <c r="E236" s="205" t="s">
        <v>354</v>
      </c>
      <c r="F236" s="206" t="s">
        <v>355</v>
      </c>
      <c r="G236" s="207" t="s">
        <v>136</v>
      </c>
      <c r="H236" s="208">
        <v>1.5</v>
      </c>
      <c r="I236" s="209"/>
      <c r="J236" s="210">
        <f>ROUND(I236*H236,2)</f>
        <v>0</v>
      </c>
      <c r="K236" s="206" t="s">
        <v>125</v>
      </c>
      <c r="L236" s="44"/>
      <c r="M236" s="211" t="s">
        <v>19</v>
      </c>
      <c r="N236" s="212" t="s">
        <v>42</v>
      </c>
      <c r="O236" s="84"/>
      <c r="P236" s="213">
        <f>O236*H236</f>
        <v>0</v>
      </c>
      <c r="Q236" s="213">
        <v>2.50187</v>
      </c>
      <c r="R236" s="213">
        <f>Q236*H236</f>
        <v>3.7528049999999995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126</v>
      </c>
      <c r="AT236" s="215" t="s">
        <v>121</v>
      </c>
      <c r="AU236" s="215" t="s">
        <v>82</v>
      </c>
      <c r="AY236" s="17" t="s">
        <v>119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79</v>
      </c>
      <c r="BK236" s="216">
        <f>ROUND(I236*H236,2)</f>
        <v>0</v>
      </c>
      <c r="BL236" s="17" t="s">
        <v>126</v>
      </c>
      <c r="BM236" s="215" t="s">
        <v>356</v>
      </c>
    </row>
    <row r="237" spans="1:47" s="2" customFormat="1" ht="12">
      <c r="A237" s="38"/>
      <c r="B237" s="39"/>
      <c r="C237" s="40"/>
      <c r="D237" s="217" t="s">
        <v>128</v>
      </c>
      <c r="E237" s="40"/>
      <c r="F237" s="218" t="s">
        <v>357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128</v>
      </c>
      <c r="AU237" s="17" t="s">
        <v>82</v>
      </c>
    </row>
    <row r="238" spans="1:47" s="2" customFormat="1" ht="12">
      <c r="A238" s="38"/>
      <c r="B238" s="39"/>
      <c r="C238" s="40"/>
      <c r="D238" s="222" t="s">
        <v>130</v>
      </c>
      <c r="E238" s="40"/>
      <c r="F238" s="223" t="s">
        <v>358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130</v>
      </c>
      <c r="AU238" s="17" t="s">
        <v>82</v>
      </c>
    </row>
    <row r="239" spans="1:47" s="2" customFormat="1" ht="12">
      <c r="A239" s="38"/>
      <c r="B239" s="39"/>
      <c r="C239" s="40"/>
      <c r="D239" s="217" t="s">
        <v>153</v>
      </c>
      <c r="E239" s="40"/>
      <c r="F239" s="235" t="s">
        <v>351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153</v>
      </c>
      <c r="AU239" s="17" t="s">
        <v>82</v>
      </c>
    </row>
    <row r="240" spans="1:51" s="13" customFormat="1" ht="12">
      <c r="A240" s="13"/>
      <c r="B240" s="224"/>
      <c r="C240" s="225"/>
      <c r="D240" s="217" t="s">
        <v>132</v>
      </c>
      <c r="E240" s="226" t="s">
        <v>19</v>
      </c>
      <c r="F240" s="227" t="s">
        <v>359</v>
      </c>
      <c r="G240" s="225"/>
      <c r="H240" s="228">
        <v>1.5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132</v>
      </c>
      <c r="AU240" s="234" t="s">
        <v>82</v>
      </c>
      <c r="AV240" s="13" t="s">
        <v>82</v>
      </c>
      <c r="AW240" s="13" t="s">
        <v>33</v>
      </c>
      <c r="AX240" s="13" t="s">
        <v>79</v>
      </c>
      <c r="AY240" s="234" t="s">
        <v>119</v>
      </c>
    </row>
    <row r="241" spans="1:65" s="2" customFormat="1" ht="16.5" customHeight="1">
      <c r="A241" s="38"/>
      <c r="B241" s="39"/>
      <c r="C241" s="204" t="s">
        <v>360</v>
      </c>
      <c r="D241" s="204" t="s">
        <v>121</v>
      </c>
      <c r="E241" s="205" t="s">
        <v>361</v>
      </c>
      <c r="F241" s="206" t="s">
        <v>362</v>
      </c>
      <c r="G241" s="207" t="s">
        <v>124</v>
      </c>
      <c r="H241" s="208">
        <v>1352</v>
      </c>
      <c r="I241" s="209"/>
      <c r="J241" s="210">
        <f>ROUND(I241*H241,2)</f>
        <v>0</v>
      </c>
      <c r="K241" s="206" t="s">
        <v>125</v>
      </c>
      <c r="L241" s="44"/>
      <c r="M241" s="211" t="s">
        <v>19</v>
      </c>
      <c r="N241" s="212" t="s">
        <v>42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126</v>
      </c>
      <c r="AT241" s="215" t="s">
        <v>121</v>
      </c>
      <c r="AU241" s="215" t="s">
        <v>82</v>
      </c>
      <c r="AY241" s="17" t="s">
        <v>119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79</v>
      </c>
      <c r="BK241" s="216">
        <f>ROUND(I241*H241,2)</f>
        <v>0</v>
      </c>
      <c r="BL241" s="17" t="s">
        <v>126</v>
      </c>
      <c r="BM241" s="215" t="s">
        <v>363</v>
      </c>
    </row>
    <row r="242" spans="1:47" s="2" customFormat="1" ht="12">
      <c r="A242" s="38"/>
      <c r="B242" s="39"/>
      <c r="C242" s="40"/>
      <c r="D242" s="217" t="s">
        <v>128</v>
      </c>
      <c r="E242" s="40"/>
      <c r="F242" s="218" t="s">
        <v>364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128</v>
      </c>
      <c r="AU242" s="17" t="s">
        <v>82</v>
      </c>
    </row>
    <row r="243" spans="1:47" s="2" customFormat="1" ht="12">
      <c r="A243" s="38"/>
      <c r="B243" s="39"/>
      <c r="C243" s="40"/>
      <c r="D243" s="222" t="s">
        <v>130</v>
      </c>
      <c r="E243" s="40"/>
      <c r="F243" s="223" t="s">
        <v>365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130</v>
      </c>
      <c r="AU243" s="17" t="s">
        <v>82</v>
      </c>
    </row>
    <row r="244" spans="1:51" s="13" customFormat="1" ht="12">
      <c r="A244" s="13"/>
      <c r="B244" s="224"/>
      <c r="C244" s="225"/>
      <c r="D244" s="217" t="s">
        <v>132</v>
      </c>
      <c r="E244" s="226" t="s">
        <v>19</v>
      </c>
      <c r="F244" s="227" t="s">
        <v>321</v>
      </c>
      <c r="G244" s="225"/>
      <c r="H244" s="228">
        <v>251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132</v>
      </c>
      <c r="AU244" s="234" t="s">
        <v>82</v>
      </c>
      <c r="AV244" s="13" t="s">
        <v>82</v>
      </c>
      <c r="AW244" s="13" t="s">
        <v>33</v>
      </c>
      <c r="AX244" s="13" t="s">
        <v>71</v>
      </c>
      <c r="AY244" s="234" t="s">
        <v>119</v>
      </c>
    </row>
    <row r="245" spans="1:51" s="13" customFormat="1" ht="12">
      <c r="A245" s="13"/>
      <c r="B245" s="224"/>
      <c r="C245" s="225"/>
      <c r="D245" s="217" t="s">
        <v>132</v>
      </c>
      <c r="E245" s="226" t="s">
        <v>19</v>
      </c>
      <c r="F245" s="227" t="s">
        <v>366</v>
      </c>
      <c r="G245" s="225"/>
      <c r="H245" s="228">
        <v>434</v>
      </c>
      <c r="I245" s="229"/>
      <c r="J245" s="225"/>
      <c r="K245" s="225"/>
      <c r="L245" s="230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4" t="s">
        <v>132</v>
      </c>
      <c r="AU245" s="234" t="s">
        <v>82</v>
      </c>
      <c r="AV245" s="13" t="s">
        <v>82</v>
      </c>
      <c r="AW245" s="13" t="s">
        <v>33</v>
      </c>
      <c r="AX245" s="13" t="s">
        <v>71</v>
      </c>
      <c r="AY245" s="234" t="s">
        <v>119</v>
      </c>
    </row>
    <row r="246" spans="1:51" s="13" customFormat="1" ht="12">
      <c r="A246" s="13"/>
      <c r="B246" s="224"/>
      <c r="C246" s="225"/>
      <c r="D246" s="217" t="s">
        <v>132</v>
      </c>
      <c r="E246" s="226" t="s">
        <v>19</v>
      </c>
      <c r="F246" s="227" t="s">
        <v>367</v>
      </c>
      <c r="G246" s="225"/>
      <c r="H246" s="228">
        <v>606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132</v>
      </c>
      <c r="AU246" s="234" t="s">
        <v>82</v>
      </c>
      <c r="AV246" s="13" t="s">
        <v>82</v>
      </c>
      <c r="AW246" s="13" t="s">
        <v>33</v>
      </c>
      <c r="AX246" s="13" t="s">
        <v>71</v>
      </c>
      <c r="AY246" s="234" t="s">
        <v>119</v>
      </c>
    </row>
    <row r="247" spans="1:51" s="13" customFormat="1" ht="12">
      <c r="A247" s="13"/>
      <c r="B247" s="224"/>
      <c r="C247" s="225"/>
      <c r="D247" s="217" t="s">
        <v>132</v>
      </c>
      <c r="E247" s="226" t="s">
        <v>19</v>
      </c>
      <c r="F247" s="227" t="s">
        <v>368</v>
      </c>
      <c r="G247" s="225"/>
      <c r="H247" s="228">
        <v>26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132</v>
      </c>
      <c r="AU247" s="234" t="s">
        <v>82</v>
      </c>
      <c r="AV247" s="13" t="s">
        <v>82</v>
      </c>
      <c r="AW247" s="13" t="s">
        <v>33</v>
      </c>
      <c r="AX247" s="13" t="s">
        <v>71</v>
      </c>
      <c r="AY247" s="234" t="s">
        <v>119</v>
      </c>
    </row>
    <row r="248" spans="1:51" s="13" customFormat="1" ht="12">
      <c r="A248" s="13"/>
      <c r="B248" s="224"/>
      <c r="C248" s="225"/>
      <c r="D248" s="217" t="s">
        <v>132</v>
      </c>
      <c r="E248" s="226" t="s">
        <v>19</v>
      </c>
      <c r="F248" s="227" t="s">
        <v>269</v>
      </c>
      <c r="G248" s="225"/>
      <c r="H248" s="228">
        <v>35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132</v>
      </c>
      <c r="AU248" s="234" t="s">
        <v>82</v>
      </c>
      <c r="AV248" s="13" t="s">
        <v>82</v>
      </c>
      <c r="AW248" s="13" t="s">
        <v>33</v>
      </c>
      <c r="AX248" s="13" t="s">
        <v>71</v>
      </c>
      <c r="AY248" s="234" t="s">
        <v>119</v>
      </c>
    </row>
    <row r="249" spans="1:65" s="2" customFormat="1" ht="16.5" customHeight="1">
      <c r="A249" s="38"/>
      <c r="B249" s="39"/>
      <c r="C249" s="204" t="s">
        <v>369</v>
      </c>
      <c r="D249" s="204" t="s">
        <v>121</v>
      </c>
      <c r="E249" s="205" t="s">
        <v>370</v>
      </c>
      <c r="F249" s="206" t="s">
        <v>371</v>
      </c>
      <c r="G249" s="207" t="s">
        <v>124</v>
      </c>
      <c r="H249" s="208">
        <v>251</v>
      </c>
      <c r="I249" s="209"/>
      <c r="J249" s="210">
        <f>ROUND(I249*H249,2)</f>
        <v>0</v>
      </c>
      <c r="K249" s="206" t="s">
        <v>125</v>
      </c>
      <c r="L249" s="44"/>
      <c r="M249" s="211" t="s">
        <v>19</v>
      </c>
      <c r="N249" s="212" t="s">
        <v>42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0.018</v>
      </c>
      <c r="T249" s="214">
        <f>S249*H249</f>
        <v>4.518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126</v>
      </c>
      <c r="AT249" s="215" t="s">
        <v>121</v>
      </c>
      <c r="AU249" s="215" t="s">
        <v>82</v>
      </c>
      <c r="AY249" s="17" t="s">
        <v>119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79</v>
      </c>
      <c r="BK249" s="216">
        <f>ROUND(I249*H249,2)</f>
        <v>0</v>
      </c>
      <c r="BL249" s="17" t="s">
        <v>126</v>
      </c>
      <c r="BM249" s="215" t="s">
        <v>372</v>
      </c>
    </row>
    <row r="250" spans="1:47" s="2" customFormat="1" ht="12">
      <c r="A250" s="38"/>
      <c r="B250" s="39"/>
      <c r="C250" s="40"/>
      <c r="D250" s="217" t="s">
        <v>128</v>
      </c>
      <c r="E250" s="40"/>
      <c r="F250" s="218" t="s">
        <v>373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128</v>
      </c>
      <c r="AU250" s="17" t="s">
        <v>82</v>
      </c>
    </row>
    <row r="251" spans="1:47" s="2" customFormat="1" ht="12">
      <c r="A251" s="38"/>
      <c r="B251" s="39"/>
      <c r="C251" s="40"/>
      <c r="D251" s="222" t="s">
        <v>130</v>
      </c>
      <c r="E251" s="40"/>
      <c r="F251" s="223" t="s">
        <v>374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130</v>
      </c>
      <c r="AU251" s="17" t="s">
        <v>82</v>
      </c>
    </row>
    <row r="252" spans="1:47" s="2" customFormat="1" ht="12">
      <c r="A252" s="38"/>
      <c r="B252" s="39"/>
      <c r="C252" s="40"/>
      <c r="D252" s="217" t="s">
        <v>153</v>
      </c>
      <c r="E252" s="40"/>
      <c r="F252" s="235" t="s">
        <v>320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153</v>
      </c>
      <c r="AU252" s="17" t="s">
        <v>82</v>
      </c>
    </row>
    <row r="253" spans="1:51" s="13" customFormat="1" ht="12">
      <c r="A253" s="13"/>
      <c r="B253" s="224"/>
      <c r="C253" s="225"/>
      <c r="D253" s="217" t="s">
        <v>132</v>
      </c>
      <c r="E253" s="226" t="s">
        <v>19</v>
      </c>
      <c r="F253" s="227" t="s">
        <v>321</v>
      </c>
      <c r="G253" s="225"/>
      <c r="H253" s="228">
        <v>251</v>
      </c>
      <c r="I253" s="229"/>
      <c r="J253" s="225"/>
      <c r="K253" s="225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132</v>
      </c>
      <c r="AU253" s="234" t="s">
        <v>82</v>
      </c>
      <c r="AV253" s="13" t="s">
        <v>82</v>
      </c>
      <c r="AW253" s="13" t="s">
        <v>33</v>
      </c>
      <c r="AX253" s="13" t="s">
        <v>79</v>
      </c>
      <c r="AY253" s="234" t="s">
        <v>119</v>
      </c>
    </row>
    <row r="254" spans="1:65" s="2" customFormat="1" ht="16.5" customHeight="1">
      <c r="A254" s="38"/>
      <c r="B254" s="39"/>
      <c r="C254" s="204" t="s">
        <v>375</v>
      </c>
      <c r="D254" s="204" t="s">
        <v>121</v>
      </c>
      <c r="E254" s="205" t="s">
        <v>376</v>
      </c>
      <c r="F254" s="206" t="s">
        <v>377</v>
      </c>
      <c r="G254" s="207" t="s">
        <v>124</v>
      </c>
      <c r="H254" s="208">
        <v>30</v>
      </c>
      <c r="I254" s="209"/>
      <c r="J254" s="210">
        <f>ROUND(I254*H254,2)</f>
        <v>0</v>
      </c>
      <c r="K254" s="206" t="s">
        <v>125</v>
      </c>
      <c r="L254" s="44"/>
      <c r="M254" s="211" t="s">
        <v>19</v>
      </c>
      <c r="N254" s="212" t="s">
        <v>42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0.023</v>
      </c>
      <c r="T254" s="214">
        <f>S254*H254</f>
        <v>0.69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126</v>
      </c>
      <c r="AT254" s="215" t="s">
        <v>121</v>
      </c>
      <c r="AU254" s="215" t="s">
        <v>82</v>
      </c>
      <c r="AY254" s="17" t="s">
        <v>119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79</v>
      </c>
      <c r="BK254" s="216">
        <f>ROUND(I254*H254,2)</f>
        <v>0</v>
      </c>
      <c r="BL254" s="17" t="s">
        <v>126</v>
      </c>
      <c r="BM254" s="215" t="s">
        <v>378</v>
      </c>
    </row>
    <row r="255" spans="1:47" s="2" customFormat="1" ht="12">
      <c r="A255" s="38"/>
      <c r="B255" s="39"/>
      <c r="C255" s="40"/>
      <c r="D255" s="217" t="s">
        <v>128</v>
      </c>
      <c r="E255" s="40"/>
      <c r="F255" s="218" t="s">
        <v>379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128</v>
      </c>
      <c r="AU255" s="17" t="s">
        <v>82</v>
      </c>
    </row>
    <row r="256" spans="1:47" s="2" customFormat="1" ht="12">
      <c r="A256" s="38"/>
      <c r="B256" s="39"/>
      <c r="C256" s="40"/>
      <c r="D256" s="222" t="s">
        <v>130</v>
      </c>
      <c r="E256" s="40"/>
      <c r="F256" s="223" t="s">
        <v>380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130</v>
      </c>
      <c r="AU256" s="17" t="s">
        <v>82</v>
      </c>
    </row>
    <row r="257" spans="1:51" s="13" customFormat="1" ht="12">
      <c r="A257" s="13"/>
      <c r="B257" s="224"/>
      <c r="C257" s="225"/>
      <c r="D257" s="217" t="s">
        <v>132</v>
      </c>
      <c r="E257" s="226" t="s">
        <v>19</v>
      </c>
      <c r="F257" s="227" t="s">
        <v>307</v>
      </c>
      <c r="G257" s="225"/>
      <c r="H257" s="228">
        <v>30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132</v>
      </c>
      <c r="AU257" s="234" t="s">
        <v>82</v>
      </c>
      <c r="AV257" s="13" t="s">
        <v>82</v>
      </c>
      <c r="AW257" s="13" t="s">
        <v>33</v>
      </c>
      <c r="AX257" s="13" t="s">
        <v>79</v>
      </c>
      <c r="AY257" s="234" t="s">
        <v>119</v>
      </c>
    </row>
    <row r="258" spans="1:65" s="2" customFormat="1" ht="16.5" customHeight="1">
      <c r="A258" s="38"/>
      <c r="B258" s="39"/>
      <c r="C258" s="204" t="s">
        <v>381</v>
      </c>
      <c r="D258" s="204" t="s">
        <v>121</v>
      </c>
      <c r="E258" s="205" t="s">
        <v>382</v>
      </c>
      <c r="F258" s="206" t="s">
        <v>383</v>
      </c>
      <c r="G258" s="207" t="s">
        <v>136</v>
      </c>
      <c r="H258" s="208">
        <v>0.081</v>
      </c>
      <c r="I258" s="209"/>
      <c r="J258" s="210">
        <f>ROUND(I258*H258,2)</f>
        <v>0</v>
      </c>
      <c r="K258" s="206" t="s">
        <v>125</v>
      </c>
      <c r="L258" s="44"/>
      <c r="M258" s="211" t="s">
        <v>19</v>
      </c>
      <c r="N258" s="212" t="s">
        <v>42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2.4</v>
      </c>
      <c r="T258" s="214">
        <f>S258*H258</f>
        <v>0.1944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126</v>
      </c>
      <c r="AT258" s="215" t="s">
        <v>121</v>
      </c>
      <c r="AU258" s="215" t="s">
        <v>82</v>
      </c>
      <c r="AY258" s="17" t="s">
        <v>119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79</v>
      </c>
      <c r="BK258" s="216">
        <f>ROUND(I258*H258,2)</f>
        <v>0</v>
      </c>
      <c r="BL258" s="17" t="s">
        <v>126</v>
      </c>
      <c r="BM258" s="215" t="s">
        <v>384</v>
      </c>
    </row>
    <row r="259" spans="1:47" s="2" customFormat="1" ht="12">
      <c r="A259" s="38"/>
      <c r="B259" s="39"/>
      <c r="C259" s="40"/>
      <c r="D259" s="217" t="s">
        <v>128</v>
      </c>
      <c r="E259" s="40"/>
      <c r="F259" s="218" t="s">
        <v>385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128</v>
      </c>
      <c r="AU259" s="17" t="s">
        <v>82</v>
      </c>
    </row>
    <row r="260" spans="1:47" s="2" customFormat="1" ht="12">
      <c r="A260" s="38"/>
      <c r="B260" s="39"/>
      <c r="C260" s="40"/>
      <c r="D260" s="222" t="s">
        <v>130</v>
      </c>
      <c r="E260" s="40"/>
      <c r="F260" s="223" t="s">
        <v>386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130</v>
      </c>
      <c r="AU260" s="17" t="s">
        <v>82</v>
      </c>
    </row>
    <row r="261" spans="1:51" s="13" customFormat="1" ht="12">
      <c r="A261" s="13"/>
      <c r="B261" s="224"/>
      <c r="C261" s="225"/>
      <c r="D261" s="217" t="s">
        <v>132</v>
      </c>
      <c r="E261" s="226" t="s">
        <v>19</v>
      </c>
      <c r="F261" s="227" t="s">
        <v>387</v>
      </c>
      <c r="G261" s="225"/>
      <c r="H261" s="228">
        <v>0.081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132</v>
      </c>
      <c r="AU261" s="234" t="s">
        <v>82</v>
      </c>
      <c r="AV261" s="13" t="s">
        <v>82</v>
      </c>
      <c r="AW261" s="13" t="s">
        <v>33</v>
      </c>
      <c r="AX261" s="13" t="s">
        <v>79</v>
      </c>
      <c r="AY261" s="234" t="s">
        <v>119</v>
      </c>
    </row>
    <row r="262" spans="1:65" s="2" customFormat="1" ht="21.75" customHeight="1">
      <c r="A262" s="38"/>
      <c r="B262" s="39"/>
      <c r="C262" s="204" t="s">
        <v>388</v>
      </c>
      <c r="D262" s="204" t="s">
        <v>121</v>
      </c>
      <c r="E262" s="205" t="s">
        <v>389</v>
      </c>
      <c r="F262" s="206" t="s">
        <v>390</v>
      </c>
      <c r="G262" s="207" t="s">
        <v>136</v>
      </c>
      <c r="H262" s="208">
        <v>8.75</v>
      </c>
      <c r="I262" s="209"/>
      <c r="J262" s="210">
        <f>ROUND(I262*H262,2)</f>
        <v>0</v>
      </c>
      <c r="K262" s="206" t="s">
        <v>125</v>
      </c>
      <c r="L262" s="44"/>
      <c r="M262" s="211" t="s">
        <v>19</v>
      </c>
      <c r="N262" s="212" t="s">
        <v>42</v>
      </c>
      <c r="O262" s="84"/>
      <c r="P262" s="213">
        <f>O262*H262</f>
        <v>0</v>
      </c>
      <c r="Q262" s="213">
        <v>0</v>
      </c>
      <c r="R262" s="213">
        <f>Q262*H262</f>
        <v>0</v>
      </c>
      <c r="S262" s="213">
        <v>2.2</v>
      </c>
      <c r="T262" s="214">
        <f>S262*H262</f>
        <v>19.25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126</v>
      </c>
      <c r="AT262" s="215" t="s">
        <v>121</v>
      </c>
      <c r="AU262" s="215" t="s">
        <v>82</v>
      </c>
      <c r="AY262" s="17" t="s">
        <v>119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79</v>
      </c>
      <c r="BK262" s="216">
        <f>ROUND(I262*H262,2)</f>
        <v>0</v>
      </c>
      <c r="BL262" s="17" t="s">
        <v>126</v>
      </c>
      <c r="BM262" s="215" t="s">
        <v>391</v>
      </c>
    </row>
    <row r="263" spans="1:47" s="2" customFormat="1" ht="12">
      <c r="A263" s="38"/>
      <c r="B263" s="39"/>
      <c r="C263" s="40"/>
      <c r="D263" s="217" t="s">
        <v>128</v>
      </c>
      <c r="E263" s="40"/>
      <c r="F263" s="218" t="s">
        <v>392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128</v>
      </c>
      <c r="AU263" s="17" t="s">
        <v>82</v>
      </c>
    </row>
    <row r="264" spans="1:47" s="2" customFormat="1" ht="12">
      <c r="A264" s="38"/>
      <c r="B264" s="39"/>
      <c r="C264" s="40"/>
      <c r="D264" s="222" t="s">
        <v>130</v>
      </c>
      <c r="E264" s="40"/>
      <c r="F264" s="223" t="s">
        <v>393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130</v>
      </c>
      <c r="AU264" s="17" t="s">
        <v>82</v>
      </c>
    </row>
    <row r="265" spans="1:51" s="13" customFormat="1" ht="12">
      <c r="A265" s="13"/>
      <c r="B265" s="224"/>
      <c r="C265" s="225"/>
      <c r="D265" s="217" t="s">
        <v>132</v>
      </c>
      <c r="E265" s="226" t="s">
        <v>19</v>
      </c>
      <c r="F265" s="227" t="s">
        <v>394</v>
      </c>
      <c r="G265" s="225"/>
      <c r="H265" s="228">
        <v>8.75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132</v>
      </c>
      <c r="AU265" s="234" t="s">
        <v>82</v>
      </c>
      <c r="AV265" s="13" t="s">
        <v>82</v>
      </c>
      <c r="AW265" s="13" t="s">
        <v>33</v>
      </c>
      <c r="AX265" s="13" t="s">
        <v>79</v>
      </c>
      <c r="AY265" s="234" t="s">
        <v>119</v>
      </c>
    </row>
    <row r="266" spans="1:65" s="2" customFormat="1" ht="16.5" customHeight="1">
      <c r="A266" s="38"/>
      <c r="B266" s="39"/>
      <c r="C266" s="204" t="s">
        <v>395</v>
      </c>
      <c r="D266" s="204" t="s">
        <v>121</v>
      </c>
      <c r="E266" s="205" t="s">
        <v>396</v>
      </c>
      <c r="F266" s="206" t="s">
        <v>397</v>
      </c>
      <c r="G266" s="207" t="s">
        <v>326</v>
      </c>
      <c r="H266" s="208">
        <v>223</v>
      </c>
      <c r="I266" s="209"/>
      <c r="J266" s="210">
        <f>ROUND(I266*H266,2)</f>
        <v>0</v>
      </c>
      <c r="K266" s="206" t="s">
        <v>125</v>
      </c>
      <c r="L266" s="44"/>
      <c r="M266" s="211" t="s">
        <v>19</v>
      </c>
      <c r="N266" s="212" t="s">
        <v>42</v>
      </c>
      <c r="O266" s="84"/>
      <c r="P266" s="213">
        <f>O266*H266</f>
        <v>0</v>
      </c>
      <c r="Q266" s="213">
        <v>0</v>
      </c>
      <c r="R266" s="213">
        <f>Q266*H266</f>
        <v>0</v>
      </c>
      <c r="S266" s="213">
        <v>0.6</v>
      </c>
      <c r="T266" s="214">
        <f>S266*H266</f>
        <v>133.79999999999998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5" t="s">
        <v>126</v>
      </c>
      <c r="AT266" s="215" t="s">
        <v>121</v>
      </c>
      <c r="AU266" s="215" t="s">
        <v>82</v>
      </c>
      <c r="AY266" s="17" t="s">
        <v>119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79</v>
      </c>
      <c r="BK266" s="216">
        <f>ROUND(I266*H266,2)</f>
        <v>0</v>
      </c>
      <c r="BL266" s="17" t="s">
        <v>126</v>
      </c>
      <c r="BM266" s="215" t="s">
        <v>398</v>
      </c>
    </row>
    <row r="267" spans="1:47" s="2" customFormat="1" ht="12">
      <c r="A267" s="38"/>
      <c r="B267" s="39"/>
      <c r="C267" s="40"/>
      <c r="D267" s="217" t="s">
        <v>128</v>
      </c>
      <c r="E267" s="40"/>
      <c r="F267" s="218" t="s">
        <v>399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128</v>
      </c>
      <c r="AU267" s="17" t="s">
        <v>82</v>
      </c>
    </row>
    <row r="268" spans="1:47" s="2" customFormat="1" ht="12">
      <c r="A268" s="38"/>
      <c r="B268" s="39"/>
      <c r="C268" s="40"/>
      <c r="D268" s="222" t="s">
        <v>130</v>
      </c>
      <c r="E268" s="40"/>
      <c r="F268" s="223" t="s">
        <v>400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130</v>
      </c>
      <c r="AU268" s="17" t="s">
        <v>82</v>
      </c>
    </row>
    <row r="269" spans="1:47" s="2" customFormat="1" ht="12">
      <c r="A269" s="38"/>
      <c r="B269" s="39"/>
      <c r="C269" s="40"/>
      <c r="D269" s="217" t="s">
        <v>153</v>
      </c>
      <c r="E269" s="40"/>
      <c r="F269" s="235" t="s">
        <v>401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153</v>
      </c>
      <c r="AU269" s="17" t="s">
        <v>82</v>
      </c>
    </row>
    <row r="270" spans="1:51" s="13" customFormat="1" ht="12">
      <c r="A270" s="13"/>
      <c r="B270" s="224"/>
      <c r="C270" s="225"/>
      <c r="D270" s="217" t="s">
        <v>132</v>
      </c>
      <c r="E270" s="226" t="s">
        <v>19</v>
      </c>
      <c r="F270" s="227" t="s">
        <v>402</v>
      </c>
      <c r="G270" s="225"/>
      <c r="H270" s="228">
        <v>223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132</v>
      </c>
      <c r="AU270" s="234" t="s">
        <v>82</v>
      </c>
      <c r="AV270" s="13" t="s">
        <v>82</v>
      </c>
      <c r="AW270" s="13" t="s">
        <v>33</v>
      </c>
      <c r="AX270" s="13" t="s">
        <v>79</v>
      </c>
      <c r="AY270" s="234" t="s">
        <v>119</v>
      </c>
    </row>
    <row r="271" spans="1:65" s="2" customFormat="1" ht="16.5" customHeight="1">
      <c r="A271" s="38"/>
      <c r="B271" s="39"/>
      <c r="C271" s="204" t="s">
        <v>403</v>
      </c>
      <c r="D271" s="204" t="s">
        <v>121</v>
      </c>
      <c r="E271" s="205" t="s">
        <v>404</v>
      </c>
      <c r="F271" s="206" t="s">
        <v>405</v>
      </c>
      <c r="G271" s="207" t="s">
        <v>326</v>
      </c>
      <c r="H271" s="208">
        <v>2.7</v>
      </c>
      <c r="I271" s="209"/>
      <c r="J271" s="210">
        <f>ROUND(I271*H271,2)</f>
        <v>0</v>
      </c>
      <c r="K271" s="206" t="s">
        <v>125</v>
      </c>
      <c r="L271" s="44"/>
      <c r="M271" s="211" t="s">
        <v>19</v>
      </c>
      <c r="N271" s="212" t="s">
        <v>42</v>
      </c>
      <c r="O271" s="84"/>
      <c r="P271" s="213">
        <f>O271*H271</f>
        <v>0</v>
      </c>
      <c r="Q271" s="213">
        <v>1E-05</v>
      </c>
      <c r="R271" s="213">
        <f>Q271*H271</f>
        <v>2.7000000000000002E-05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126</v>
      </c>
      <c r="AT271" s="215" t="s">
        <v>121</v>
      </c>
      <c r="AU271" s="215" t="s">
        <v>82</v>
      </c>
      <c r="AY271" s="17" t="s">
        <v>119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79</v>
      </c>
      <c r="BK271" s="216">
        <f>ROUND(I271*H271,2)</f>
        <v>0</v>
      </c>
      <c r="BL271" s="17" t="s">
        <v>126</v>
      </c>
      <c r="BM271" s="215" t="s">
        <v>406</v>
      </c>
    </row>
    <row r="272" spans="1:47" s="2" customFormat="1" ht="12">
      <c r="A272" s="38"/>
      <c r="B272" s="39"/>
      <c r="C272" s="40"/>
      <c r="D272" s="217" t="s">
        <v>128</v>
      </c>
      <c r="E272" s="40"/>
      <c r="F272" s="218" t="s">
        <v>407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128</v>
      </c>
      <c r="AU272" s="17" t="s">
        <v>82</v>
      </c>
    </row>
    <row r="273" spans="1:47" s="2" customFormat="1" ht="12">
      <c r="A273" s="38"/>
      <c r="B273" s="39"/>
      <c r="C273" s="40"/>
      <c r="D273" s="222" t="s">
        <v>130</v>
      </c>
      <c r="E273" s="40"/>
      <c r="F273" s="223" t="s">
        <v>408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130</v>
      </c>
      <c r="AU273" s="17" t="s">
        <v>82</v>
      </c>
    </row>
    <row r="274" spans="1:51" s="13" customFormat="1" ht="12">
      <c r="A274" s="13"/>
      <c r="B274" s="224"/>
      <c r="C274" s="225"/>
      <c r="D274" s="217" t="s">
        <v>132</v>
      </c>
      <c r="E274" s="226" t="s">
        <v>19</v>
      </c>
      <c r="F274" s="227" t="s">
        <v>409</v>
      </c>
      <c r="G274" s="225"/>
      <c r="H274" s="228">
        <v>2.7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132</v>
      </c>
      <c r="AU274" s="234" t="s">
        <v>82</v>
      </c>
      <c r="AV274" s="13" t="s">
        <v>82</v>
      </c>
      <c r="AW274" s="13" t="s">
        <v>33</v>
      </c>
      <c r="AX274" s="13" t="s">
        <v>79</v>
      </c>
      <c r="AY274" s="234" t="s">
        <v>119</v>
      </c>
    </row>
    <row r="275" spans="1:65" s="2" customFormat="1" ht="16.5" customHeight="1">
      <c r="A275" s="38"/>
      <c r="B275" s="39"/>
      <c r="C275" s="204" t="s">
        <v>410</v>
      </c>
      <c r="D275" s="204" t="s">
        <v>121</v>
      </c>
      <c r="E275" s="205" t="s">
        <v>411</v>
      </c>
      <c r="F275" s="206" t="s">
        <v>412</v>
      </c>
      <c r="G275" s="207" t="s">
        <v>124</v>
      </c>
      <c r="H275" s="208">
        <v>8</v>
      </c>
      <c r="I275" s="209"/>
      <c r="J275" s="210">
        <f>ROUND(I275*H275,2)</f>
        <v>0</v>
      </c>
      <c r="K275" s="206" t="s">
        <v>125</v>
      </c>
      <c r="L275" s="44"/>
      <c r="M275" s="211" t="s">
        <v>19</v>
      </c>
      <c r="N275" s="212" t="s">
        <v>42</v>
      </c>
      <c r="O275" s="84"/>
      <c r="P275" s="213">
        <f>O275*H275</f>
        <v>0</v>
      </c>
      <c r="Q275" s="213">
        <v>0.10007</v>
      </c>
      <c r="R275" s="213">
        <f>Q275*H275</f>
        <v>0.80056</v>
      </c>
      <c r="S275" s="213">
        <v>0</v>
      </c>
      <c r="T275" s="214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15" t="s">
        <v>126</v>
      </c>
      <c r="AT275" s="215" t="s">
        <v>121</v>
      </c>
      <c r="AU275" s="215" t="s">
        <v>82</v>
      </c>
      <c r="AY275" s="17" t="s">
        <v>119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7" t="s">
        <v>79</v>
      </c>
      <c r="BK275" s="216">
        <f>ROUND(I275*H275,2)</f>
        <v>0</v>
      </c>
      <c r="BL275" s="17" t="s">
        <v>126</v>
      </c>
      <c r="BM275" s="215" t="s">
        <v>413</v>
      </c>
    </row>
    <row r="276" spans="1:47" s="2" customFormat="1" ht="12">
      <c r="A276" s="38"/>
      <c r="B276" s="39"/>
      <c r="C276" s="40"/>
      <c r="D276" s="217" t="s">
        <v>128</v>
      </c>
      <c r="E276" s="40"/>
      <c r="F276" s="218" t="s">
        <v>414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128</v>
      </c>
      <c r="AU276" s="17" t="s">
        <v>82</v>
      </c>
    </row>
    <row r="277" spans="1:47" s="2" customFormat="1" ht="12">
      <c r="A277" s="38"/>
      <c r="B277" s="39"/>
      <c r="C277" s="40"/>
      <c r="D277" s="222" t="s">
        <v>130</v>
      </c>
      <c r="E277" s="40"/>
      <c r="F277" s="223" t="s">
        <v>415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130</v>
      </c>
      <c r="AU277" s="17" t="s">
        <v>82</v>
      </c>
    </row>
    <row r="278" spans="1:51" s="13" customFormat="1" ht="12">
      <c r="A278" s="13"/>
      <c r="B278" s="224"/>
      <c r="C278" s="225"/>
      <c r="D278" s="217" t="s">
        <v>132</v>
      </c>
      <c r="E278" s="226" t="s">
        <v>19</v>
      </c>
      <c r="F278" s="227" t="s">
        <v>298</v>
      </c>
      <c r="G278" s="225"/>
      <c r="H278" s="228">
        <v>8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132</v>
      </c>
      <c r="AU278" s="234" t="s">
        <v>82</v>
      </c>
      <c r="AV278" s="13" t="s">
        <v>82</v>
      </c>
      <c r="AW278" s="13" t="s">
        <v>33</v>
      </c>
      <c r="AX278" s="13" t="s">
        <v>79</v>
      </c>
      <c r="AY278" s="234" t="s">
        <v>119</v>
      </c>
    </row>
    <row r="279" spans="1:63" s="12" customFormat="1" ht="22.8" customHeight="1">
      <c r="A279" s="12"/>
      <c r="B279" s="188"/>
      <c r="C279" s="189"/>
      <c r="D279" s="190" t="s">
        <v>70</v>
      </c>
      <c r="E279" s="202" t="s">
        <v>416</v>
      </c>
      <c r="F279" s="202" t="s">
        <v>417</v>
      </c>
      <c r="G279" s="189"/>
      <c r="H279" s="189"/>
      <c r="I279" s="192"/>
      <c r="J279" s="203">
        <f>BK279</f>
        <v>0</v>
      </c>
      <c r="K279" s="189"/>
      <c r="L279" s="194"/>
      <c r="M279" s="195"/>
      <c r="N279" s="196"/>
      <c r="O279" s="196"/>
      <c r="P279" s="197">
        <f>SUM(P280:P312)</f>
        <v>0</v>
      </c>
      <c r="Q279" s="196"/>
      <c r="R279" s="197">
        <f>SUM(R280:R312)</f>
        <v>0</v>
      </c>
      <c r="S279" s="196"/>
      <c r="T279" s="198">
        <f>SUM(T280:T312)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99" t="s">
        <v>79</v>
      </c>
      <c r="AT279" s="200" t="s">
        <v>70</v>
      </c>
      <c r="AU279" s="200" t="s">
        <v>79</v>
      </c>
      <c r="AY279" s="199" t="s">
        <v>119</v>
      </c>
      <c r="BK279" s="201">
        <f>SUM(BK280:BK312)</f>
        <v>0</v>
      </c>
    </row>
    <row r="280" spans="1:65" s="2" customFormat="1" ht="16.5" customHeight="1">
      <c r="A280" s="38"/>
      <c r="B280" s="39"/>
      <c r="C280" s="204" t="s">
        <v>418</v>
      </c>
      <c r="D280" s="204" t="s">
        <v>121</v>
      </c>
      <c r="E280" s="205" t="s">
        <v>419</v>
      </c>
      <c r="F280" s="206" t="s">
        <v>420</v>
      </c>
      <c r="G280" s="207" t="s">
        <v>230</v>
      </c>
      <c r="H280" s="208">
        <v>9.23</v>
      </c>
      <c r="I280" s="209"/>
      <c r="J280" s="210">
        <f>ROUND(I280*H280,2)</f>
        <v>0</v>
      </c>
      <c r="K280" s="206" t="s">
        <v>125</v>
      </c>
      <c r="L280" s="44"/>
      <c r="M280" s="211" t="s">
        <v>19</v>
      </c>
      <c r="N280" s="212" t="s">
        <v>42</v>
      </c>
      <c r="O280" s="8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5" t="s">
        <v>126</v>
      </c>
      <c r="AT280" s="215" t="s">
        <v>121</v>
      </c>
      <c r="AU280" s="215" t="s">
        <v>82</v>
      </c>
      <c r="AY280" s="17" t="s">
        <v>119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79</v>
      </c>
      <c r="BK280" s="216">
        <f>ROUND(I280*H280,2)</f>
        <v>0</v>
      </c>
      <c r="BL280" s="17" t="s">
        <v>126</v>
      </c>
      <c r="BM280" s="215" t="s">
        <v>421</v>
      </c>
    </row>
    <row r="281" spans="1:47" s="2" customFormat="1" ht="12">
      <c r="A281" s="38"/>
      <c r="B281" s="39"/>
      <c r="C281" s="40"/>
      <c r="D281" s="217" t="s">
        <v>128</v>
      </c>
      <c r="E281" s="40"/>
      <c r="F281" s="218" t="s">
        <v>422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128</v>
      </c>
      <c r="AU281" s="17" t="s">
        <v>82</v>
      </c>
    </row>
    <row r="282" spans="1:47" s="2" customFormat="1" ht="12">
      <c r="A282" s="38"/>
      <c r="B282" s="39"/>
      <c r="C282" s="40"/>
      <c r="D282" s="222" t="s">
        <v>130</v>
      </c>
      <c r="E282" s="40"/>
      <c r="F282" s="223" t="s">
        <v>423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130</v>
      </c>
      <c r="AU282" s="17" t="s">
        <v>82</v>
      </c>
    </row>
    <row r="283" spans="1:51" s="13" customFormat="1" ht="12">
      <c r="A283" s="13"/>
      <c r="B283" s="224"/>
      <c r="C283" s="225"/>
      <c r="D283" s="217" t="s">
        <v>132</v>
      </c>
      <c r="E283" s="226" t="s">
        <v>19</v>
      </c>
      <c r="F283" s="227" t="s">
        <v>424</v>
      </c>
      <c r="G283" s="225"/>
      <c r="H283" s="228">
        <v>9.23</v>
      </c>
      <c r="I283" s="229"/>
      <c r="J283" s="225"/>
      <c r="K283" s="225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132</v>
      </c>
      <c r="AU283" s="234" t="s">
        <v>82</v>
      </c>
      <c r="AV283" s="13" t="s">
        <v>82</v>
      </c>
      <c r="AW283" s="13" t="s">
        <v>33</v>
      </c>
      <c r="AX283" s="13" t="s">
        <v>79</v>
      </c>
      <c r="AY283" s="234" t="s">
        <v>119</v>
      </c>
    </row>
    <row r="284" spans="1:65" s="2" customFormat="1" ht="16.5" customHeight="1">
      <c r="A284" s="38"/>
      <c r="B284" s="39"/>
      <c r="C284" s="204" t="s">
        <v>425</v>
      </c>
      <c r="D284" s="204" t="s">
        <v>121</v>
      </c>
      <c r="E284" s="205" t="s">
        <v>426</v>
      </c>
      <c r="F284" s="206" t="s">
        <v>427</v>
      </c>
      <c r="G284" s="207" t="s">
        <v>230</v>
      </c>
      <c r="H284" s="208">
        <v>27.9</v>
      </c>
      <c r="I284" s="209"/>
      <c r="J284" s="210">
        <f>ROUND(I284*H284,2)</f>
        <v>0</v>
      </c>
      <c r="K284" s="206" t="s">
        <v>19</v>
      </c>
      <c r="L284" s="44"/>
      <c r="M284" s="211" t="s">
        <v>19</v>
      </c>
      <c r="N284" s="212" t="s">
        <v>42</v>
      </c>
      <c r="O284" s="8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126</v>
      </c>
      <c r="AT284" s="215" t="s">
        <v>121</v>
      </c>
      <c r="AU284" s="215" t="s">
        <v>82</v>
      </c>
      <c r="AY284" s="17" t="s">
        <v>119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79</v>
      </c>
      <c r="BK284" s="216">
        <f>ROUND(I284*H284,2)</f>
        <v>0</v>
      </c>
      <c r="BL284" s="17" t="s">
        <v>126</v>
      </c>
      <c r="BM284" s="215" t="s">
        <v>428</v>
      </c>
    </row>
    <row r="285" spans="1:47" s="2" customFormat="1" ht="12">
      <c r="A285" s="38"/>
      <c r="B285" s="39"/>
      <c r="C285" s="40"/>
      <c r="D285" s="217" t="s">
        <v>128</v>
      </c>
      <c r="E285" s="40"/>
      <c r="F285" s="218" t="s">
        <v>429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128</v>
      </c>
      <c r="AU285" s="17" t="s">
        <v>82</v>
      </c>
    </row>
    <row r="286" spans="1:51" s="14" customFormat="1" ht="12">
      <c r="A286" s="14"/>
      <c r="B286" s="246"/>
      <c r="C286" s="247"/>
      <c r="D286" s="217" t="s">
        <v>132</v>
      </c>
      <c r="E286" s="248" t="s">
        <v>19</v>
      </c>
      <c r="F286" s="249" t="s">
        <v>430</v>
      </c>
      <c r="G286" s="247"/>
      <c r="H286" s="248" t="s">
        <v>19</v>
      </c>
      <c r="I286" s="250"/>
      <c r="J286" s="247"/>
      <c r="K286" s="247"/>
      <c r="L286" s="251"/>
      <c r="M286" s="252"/>
      <c r="N286" s="253"/>
      <c r="O286" s="253"/>
      <c r="P286" s="253"/>
      <c r="Q286" s="253"/>
      <c r="R286" s="253"/>
      <c r="S286" s="253"/>
      <c r="T286" s="25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5" t="s">
        <v>132</v>
      </c>
      <c r="AU286" s="255" t="s">
        <v>82</v>
      </c>
      <c r="AV286" s="14" t="s">
        <v>79</v>
      </c>
      <c r="AW286" s="14" t="s">
        <v>33</v>
      </c>
      <c r="AX286" s="14" t="s">
        <v>71</v>
      </c>
      <c r="AY286" s="255" t="s">
        <v>119</v>
      </c>
    </row>
    <row r="287" spans="1:51" s="13" customFormat="1" ht="12">
      <c r="A287" s="13"/>
      <c r="B287" s="224"/>
      <c r="C287" s="225"/>
      <c r="D287" s="217" t="s">
        <v>132</v>
      </c>
      <c r="E287" s="226" t="s">
        <v>19</v>
      </c>
      <c r="F287" s="227" t="s">
        <v>431</v>
      </c>
      <c r="G287" s="225"/>
      <c r="H287" s="228">
        <v>0.9</v>
      </c>
      <c r="I287" s="229"/>
      <c r="J287" s="225"/>
      <c r="K287" s="225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132</v>
      </c>
      <c r="AU287" s="234" t="s">
        <v>82</v>
      </c>
      <c r="AV287" s="13" t="s">
        <v>82</v>
      </c>
      <c r="AW287" s="13" t="s">
        <v>33</v>
      </c>
      <c r="AX287" s="13" t="s">
        <v>71</v>
      </c>
      <c r="AY287" s="234" t="s">
        <v>119</v>
      </c>
    </row>
    <row r="288" spans="1:51" s="13" customFormat="1" ht="12">
      <c r="A288" s="13"/>
      <c r="B288" s="224"/>
      <c r="C288" s="225"/>
      <c r="D288" s="217" t="s">
        <v>132</v>
      </c>
      <c r="E288" s="226" t="s">
        <v>19</v>
      </c>
      <c r="F288" s="227" t="s">
        <v>432</v>
      </c>
      <c r="G288" s="225"/>
      <c r="H288" s="228">
        <v>27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132</v>
      </c>
      <c r="AU288" s="234" t="s">
        <v>82</v>
      </c>
      <c r="AV288" s="13" t="s">
        <v>82</v>
      </c>
      <c r="AW288" s="13" t="s">
        <v>33</v>
      </c>
      <c r="AX288" s="13" t="s">
        <v>71</v>
      </c>
      <c r="AY288" s="234" t="s">
        <v>119</v>
      </c>
    </row>
    <row r="289" spans="1:65" s="2" customFormat="1" ht="16.5" customHeight="1">
      <c r="A289" s="38"/>
      <c r="B289" s="39"/>
      <c r="C289" s="204" t="s">
        <v>433</v>
      </c>
      <c r="D289" s="204" t="s">
        <v>121</v>
      </c>
      <c r="E289" s="205" t="s">
        <v>434</v>
      </c>
      <c r="F289" s="206" t="s">
        <v>435</v>
      </c>
      <c r="G289" s="207" t="s">
        <v>230</v>
      </c>
      <c r="H289" s="208">
        <v>132.034</v>
      </c>
      <c r="I289" s="209"/>
      <c r="J289" s="210">
        <f>ROUND(I289*H289,2)</f>
        <v>0</v>
      </c>
      <c r="K289" s="206" t="s">
        <v>125</v>
      </c>
      <c r="L289" s="44"/>
      <c r="M289" s="211" t="s">
        <v>19</v>
      </c>
      <c r="N289" s="212" t="s">
        <v>42</v>
      </c>
      <c r="O289" s="8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126</v>
      </c>
      <c r="AT289" s="215" t="s">
        <v>121</v>
      </c>
      <c r="AU289" s="215" t="s">
        <v>82</v>
      </c>
      <c r="AY289" s="17" t="s">
        <v>119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79</v>
      </c>
      <c r="BK289" s="216">
        <f>ROUND(I289*H289,2)</f>
        <v>0</v>
      </c>
      <c r="BL289" s="17" t="s">
        <v>126</v>
      </c>
      <c r="BM289" s="215" t="s">
        <v>436</v>
      </c>
    </row>
    <row r="290" spans="1:47" s="2" customFormat="1" ht="12">
      <c r="A290" s="38"/>
      <c r="B290" s="39"/>
      <c r="C290" s="40"/>
      <c r="D290" s="217" t="s">
        <v>128</v>
      </c>
      <c r="E290" s="40"/>
      <c r="F290" s="218" t="s">
        <v>437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128</v>
      </c>
      <c r="AU290" s="17" t="s">
        <v>82</v>
      </c>
    </row>
    <row r="291" spans="1:47" s="2" customFormat="1" ht="12">
      <c r="A291" s="38"/>
      <c r="B291" s="39"/>
      <c r="C291" s="40"/>
      <c r="D291" s="222" t="s">
        <v>130</v>
      </c>
      <c r="E291" s="40"/>
      <c r="F291" s="223" t="s">
        <v>438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130</v>
      </c>
      <c r="AU291" s="17" t="s">
        <v>82</v>
      </c>
    </row>
    <row r="292" spans="1:51" s="13" customFormat="1" ht="12">
      <c r="A292" s="13"/>
      <c r="B292" s="224"/>
      <c r="C292" s="225"/>
      <c r="D292" s="217" t="s">
        <v>132</v>
      </c>
      <c r="E292" s="226" t="s">
        <v>19</v>
      </c>
      <c r="F292" s="227" t="s">
        <v>439</v>
      </c>
      <c r="G292" s="225"/>
      <c r="H292" s="228">
        <v>5.208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132</v>
      </c>
      <c r="AU292" s="234" t="s">
        <v>82</v>
      </c>
      <c r="AV292" s="13" t="s">
        <v>82</v>
      </c>
      <c r="AW292" s="13" t="s">
        <v>33</v>
      </c>
      <c r="AX292" s="13" t="s">
        <v>71</v>
      </c>
      <c r="AY292" s="234" t="s">
        <v>119</v>
      </c>
    </row>
    <row r="293" spans="1:51" s="13" customFormat="1" ht="12">
      <c r="A293" s="13"/>
      <c r="B293" s="224"/>
      <c r="C293" s="225"/>
      <c r="D293" s="217" t="s">
        <v>132</v>
      </c>
      <c r="E293" s="226" t="s">
        <v>19</v>
      </c>
      <c r="F293" s="227" t="s">
        <v>440</v>
      </c>
      <c r="G293" s="225"/>
      <c r="H293" s="228">
        <v>0.194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132</v>
      </c>
      <c r="AU293" s="234" t="s">
        <v>82</v>
      </c>
      <c r="AV293" s="13" t="s">
        <v>82</v>
      </c>
      <c r="AW293" s="13" t="s">
        <v>33</v>
      </c>
      <c r="AX293" s="13" t="s">
        <v>71</v>
      </c>
      <c r="AY293" s="234" t="s">
        <v>119</v>
      </c>
    </row>
    <row r="294" spans="1:51" s="13" customFormat="1" ht="12">
      <c r="A294" s="13"/>
      <c r="B294" s="224"/>
      <c r="C294" s="225"/>
      <c r="D294" s="217" t="s">
        <v>132</v>
      </c>
      <c r="E294" s="226" t="s">
        <v>19</v>
      </c>
      <c r="F294" s="227" t="s">
        <v>441</v>
      </c>
      <c r="G294" s="225"/>
      <c r="H294" s="228">
        <v>1.482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132</v>
      </c>
      <c r="AU294" s="234" t="s">
        <v>82</v>
      </c>
      <c r="AV294" s="13" t="s">
        <v>82</v>
      </c>
      <c r="AW294" s="13" t="s">
        <v>33</v>
      </c>
      <c r="AX294" s="13" t="s">
        <v>71</v>
      </c>
      <c r="AY294" s="234" t="s">
        <v>119</v>
      </c>
    </row>
    <row r="295" spans="1:51" s="13" customFormat="1" ht="12">
      <c r="A295" s="13"/>
      <c r="B295" s="224"/>
      <c r="C295" s="225"/>
      <c r="D295" s="217" t="s">
        <v>132</v>
      </c>
      <c r="E295" s="226" t="s">
        <v>19</v>
      </c>
      <c r="F295" s="227" t="s">
        <v>442</v>
      </c>
      <c r="G295" s="225"/>
      <c r="H295" s="228">
        <v>19.25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132</v>
      </c>
      <c r="AU295" s="234" t="s">
        <v>82</v>
      </c>
      <c r="AV295" s="13" t="s">
        <v>82</v>
      </c>
      <c r="AW295" s="13" t="s">
        <v>33</v>
      </c>
      <c r="AX295" s="13" t="s">
        <v>71</v>
      </c>
      <c r="AY295" s="234" t="s">
        <v>119</v>
      </c>
    </row>
    <row r="296" spans="1:51" s="13" customFormat="1" ht="12">
      <c r="A296" s="13"/>
      <c r="B296" s="224"/>
      <c r="C296" s="225"/>
      <c r="D296" s="217" t="s">
        <v>132</v>
      </c>
      <c r="E296" s="226" t="s">
        <v>19</v>
      </c>
      <c r="F296" s="227" t="s">
        <v>443</v>
      </c>
      <c r="G296" s="225"/>
      <c r="H296" s="228">
        <v>133.8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132</v>
      </c>
      <c r="AU296" s="234" t="s">
        <v>82</v>
      </c>
      <c r="AV296" s="13" t="s">
        <v>82</v>
      </c>
      <c r="AW296" s="13" t="s">
        <v>33</v>
      </c>
      <c r="AX296" s="13" t="s">
        <v>71</v>
      </c>
      <c r="AY296" s="234" t="s">
        <v>119</v>
      </c>
    </row>
    <row r="297" spans="1:51" s="13" customFormat="1" ht="12">
      <c r="A297" s="13"/>
      <c r="B297" s="224"/>
      <c r="C297" s="225"/>
      <c r="D297" s="217" t="s">
        <v>132</v>
      </c>
      <c r="E297" s="226" t="s">
        <v>19</v>
      </c>
      <c r="F297" s="227" t="s">
        <v>444</v>
      </c>
      <c r="G297" s="225"/>
      <c r="H297" s="228">
        <v>-27.9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132</v>
      </c>
      <c r="AU297" s="234" t="s">
        <v>82</v>
      </c>
      <c r="AV297" s="13" t="s">
        <v>82</v>
      </c>
      <c r="AW297" s="13" t="s">
        <v>33</v>
      </c>
      <c r="AX297" s="13" t="s">
        <v>71</v>
      </c>
      <c r="AY297" s="234" t="s">
        <v>119</v>
      </c>
    </row>
    <row r="298" spans="1:65" s="2" customFormat="1" ht="16.5" customHeight="1">
      <c r="A298" s="38"/>
      <c r="B298" s="39"/>
      <c r="C298" s="204" t="s">
        <v>445</v>
      </c>
      <c r="D298" s="204" t="s">
        <v>121</v>
      </c>
      <c r="E298" s="205" t="s">
        <v>446</v>
      </c>
      <c r="F298" s="206" t="s">
        <v>447</v>
      </c>
      <c r="G298" s="207" t="s">
        <v>230</v>
      </c>
      <c r="H298" s="208">
        <v>1848.476</v>
      </c>
      <c r="I298" s="209"/>
      <c r="J298" s="210">
        <f>ROUND(I298*H298,2)</f>
        <v>0</v>
      </c>
      <c r="K298" s="206" t="s">
        <v>125</v>
      </c>
      <c r="L298" s="44"/>
      <c r="M298" s="211" t="s">
        <v>19</v>
      </c>
      <c r="N298" s="212" t="s">
        <v>42</v>
      </c>
      <c r="O298" s="84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15" t="s">
        <v>126</v>
      </c>
      <c r="AT298" s="215" t="s">
        <v>121</v>
      </c>
      <c r="AU298" s="215" t="s">
        <v>82</v>
      </c>
      <c r="AY298" s="17" t="s">
        <v>119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7" t="s">
        <v>79</v>
      </c>
      <c r="BK298" s="216">
        <f>ROUND(I298*H298,2)</f>
        <v>0</v>
      </c>
      <c r="BL298" s="17" t="s">
        <v>126</v>
      </c>
      <c r="BM298" s="215" t="s">
        <v>448</v>
      </c>
    </row>
    <row r="299" spans="1:47" s="2" customFormat="1" ht="12">
      <c r="A299" s="38"/>
      <c r="B299" s="39"/>
      <c r="C299" s="40"/>
      <c r="D299" s="217" t="s">
        <v>128</v>
      </c>
      <c r="E299" s="40"/>
      <c r="F299" s="218" t="s">
        <v>449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128</v>
      </c>
      <c r="AU299" s="17" t="s">
        <v>82</v>
      </c>
    </row>
    <row r="300" spans="1:47" s="2" customFormat="1" ht="12">
      <c r="A300" s="38"/>
      <c r="B300" s="39"/>
      <c r="C300" s="40"/>
      <c r="D300" s="222" t="s">
        <v>130</v>
      </c>
      <c r="E300" s="40"/>
      <c r="F300" s="223" t="s">
        <v>450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130</v>
      </c>
      <c r="AU300" s="17" t="s">
        <v>82</v>
      </c>
    </row>
    <row r="301" spans="1:51" s="13" customFormat="1" ht="12">
      <c r="A301" s="13"/>
      <c r="B301" s="224"/>
      <c r="C301" s="225"/>
      <c r="D301" s="217" t="s">
        <v>132</v>
      </c>
      <c r="E301" s="226" t="s">
        <v>19</v>
      </c>
      <c r="F301" s="227" t="s">
        <v>451</v>
      </c>
      <c r="G301" s="225"/>
      <c r="H301" s="228">
        <v>1848.476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132</v>
      </c>
      <c r="AU301" s="234" t="s">
        <v>82</v>
      </c>
      <c r="AV301" s="13" t="s">
        <v>82</v>
      </c>
      <c r="AW301" s="13" t="s">
        <v>33</v>
      </c>
      <c r="AX301" s="13" t="s">
        <v>79</v>
      </c>
      <c r="AY301" s="234" t="s">
        <v>119</v>
      </c>
    </row>
    <row r="302" spans="1:65" s="2" customFormat="1" ht="21.75" customHeight="1">
      <c r="A302" s="38"/>
      <c r="B302" s="39"/>
      <c r="C302" s="204" t="s">
        <v>452</v>
      </c>
      <c r="D302" s="204" t="s">
        <v>121</v>
      </c>
      <c r="E302" s="205" t="s">
        <v>453</v>
      </c>
      <c r="F302" s="206" t="s">
        <v>454</v>
      </c>
      <c r="G302" s="207" t="s">
        <v>230</v>
      </c>
      <c r="H302" s="208">
        <v>158.452</v>
      </c>
      <c r="I302" s="209"/>
      <c r="J302" s="210">
        <f>ROUND(I302*H302,2)</f>
        <v>0</v>
      </c>
      <c r="K302" s="206" t="s">
        <v>125</v>
      </c>
      <c r="L302" s="44"/>
      <c r="M302" s="211" t="s">
        <v>19</v>
      </c>
      <c r="N302" s="212" t="s">
        <v>42</v>
      </c>
      <c r="O302" s="8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126</v>
      </c>
      <c r="AT302" s="215" t="s">
        <v>121</v>
      </c>
      <c r="AU302" s="215" t="s">
        <v>82</v>
      </c>
      <c r="AY302" s="17" t="s">
        <v>119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79</v>
      </c>
      <c r="BK302" s="216">
        <f>ROUND(I302*H302,2)</f>
        <v>0</v>
      </c>
      <c r="BL302" s="17" t="s">
        <v>126</v>
      </c>
      <c r="BM302" s="215" t="s">
        <v>455</v>
      </c>
    </row>
    <row r="303" spans="1:47" s="2" customFormat="1" ht="12">
      <c r="A303" s="38"/>
      <c r="B303" s="39"/>
      <c r="C303" s="40"/>
      <c r="D303" s="217" t="s">
        <v>128</v>
      </c>
      <c r="E303" s="40"/>
      <c r="F303" s="218" t="s">
        <v>456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128</v>
      </c>
      <c r="AU303" s="17" t="s">
        <v>82</v>
      </c>
    </row>
    <row r="304" spans="1:47" s="2" customFormat="1" ht="12">
      <c r="A304" s="38"/>
      <c r="B304" s="39"/>
      <c r="C304" s="40"/>
      <c r="D304" s="222" t="s">
        <v>130</v>
      </c>
      <c r="E304" s="40"/>
      <c r="F304" s="223" t="s">
        <v>457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130</v>
      </c>
      <c r="AU304" s="17" t="s">
        <v>82</v>
      </c>
    </row>
    <row r="305" spans="1:51" s="13" customFormat="1" ht="12">
      <c r="A305" s="13"/>
      <c r="B305" s="224"/>
      <c r="C305" s="225"/>
      <c r="D305" s="217" t="s">
        <v>132</v>
      </c>
      <c r="E305" s="226" t="s">
        <v>19</v>
      </c>
      <c r="F305" s="227" t="s">
        <v>439</v>
      </c>
      <c r="G305" s="225"/>
      <c r="H305" s="228">
        <v>5.208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132</v>
      </c>
      <c r="AU305" s="234" t="s">
        <v>82</v>
      </c>
      <c r="AV305" s="13" t="s">
        <v>82</v>
      </c>
      <c r="AW305" s="13" t="s">
        <v>33</v>
      </c>
      <c r="AX305" s="13" t="s">
        <v>71</v>
      </c>
      <c r="AY305" s="234" t="s">
        <v>119</v>
      </c>
    </row>
    <row r="306" spans="1:51" s="13" customFormat="1" ht="12">
      <c r="A306" s="13"/>
      <c r="B306" s="224"/>
      <c r="C306" s="225"/>
      <c r="D306" s="217" t="s">
        <v>132</v>
      </c>
      <c r="E306" s="226" t="s">
        <v>19</v>
      </c>
      <c r="F306" s="227" t="s">
        <v>440</v>
      </c>
      <c r="G306" s="225"/>
      <c r="H306" s="228">
        <v>0.194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132</v>
      </c>
      <c r="AU306" s="234" t="s">
        <v>82</v>
      </c>
      <c r="AV306" s="13" t="s">
        <v>82</v>
      </c>
      <c r="AW306" s="13" t="s">
        <v>33</v>
      </c>
      <c r="AX306" s="13" t="s">
        <v>71</v>
      </c>
      <c r="AY306" s="234" t="s">
        <v>119</v>
      </c>
    </row>
    <row r="307" spans="1:51" s="13" customFormat="1" ht="12">
      <c r="A307" s="13"/>
      <c r="B307" s="224"/>
      <c r="C307" s="225"/>
      <c r="D307" s="217" t="s">
        <v>132</v>
      </c>
      <c r="E307" s="226" t="s">
        <v>19</v>
      </c>
      <c r="F307" s="227" t="s">
        <v>442</v>
      </c>
      <c r="G307" s="225"/>
      <c r="H307" s="228">
        <v>19.25</v>
      </c>
      <c r="I307" s="229"/>
      <c r="J307" s="225"/>
      <c r="K307" s="225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132</v>
      </c>
      <c r="AU307" s="234" t="s">
        <v>82</v>
      </c>
      <c r="AV307" s="13" t="s">
        <v>82</v>
      </c>
      <c r="AW307" s="13" t="s">
        <v>33</v>
      </c>
      <c r="AX307" s="13" t="s">
        <v>71</v>
      </c>
      <c r="AY307" s="234" t="s">
        <v>119</v>
      </c>
    </row>
    <row r="308" spans="1:51" s="13" customFormat="1" ht="12">
      <c r="A308" s="13"/>
      <c r="B308" s="224"/>
      <c r="C308" s="225"/>
      <c r="D308" s="217" t="s">
        <v>132</v>
      </c>
      <c r="E308" s="226" t="s">
        <v>19</v>
      </c>
      <c r="F308" s="227" t="s">
        <v>443</v>
      </c>
      <c r="G308" s="225"/>
      <c r="H308" s="228">
        <v>133.8</v>
      </c>
      <c r="I308" s="229"/>
      <c r="J308" s="225"/>
      <c r="K308" s="225"/>
      <c r="L308" s="230"/>
      <c r="M308" s="231"/>
      <c r="N308" s="232"/>
      <c r="O308" s="232"/>
      <c r="P308" s="232"/>
      <c r="Q308" s="232"/>
      <c r="R308" s="232"/>
      <c r="S308" s="232"/>
      <c r="T308" s="23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4" t="s">
        <v>132</v>
      </c>
      <c r="AU308" s="234" t="s">
        <v>82</v>
      </c>
      <c r="AV308" s="13" t="s">
        <v>82</v>
      </c>
      <c r="AW308" s="13" t="s">
        <v>33</v>
      </c>
      <c r="AX308" s="13" t="s">
        <v>71</v>
      </c>
      <c r="AY308" s="234" t="s">
        <v>119</v>
      </c>
    </row>
    <row r="309" spans="1:65" s="2" customFormat="1" ht="16.5" customHeight="1">
      <c r="A309" s="38"/>
      <c r="B309" s="39"/>
      <c r="C309" s="204" t="s">
        <v>458</v>
      </c>
      <c r="D309" s="204" t="s">
        <v>121</v>
      </c>
      <c r="E309" s="205" t="s">
        <v>459</v>
      </c>
      <c r="F309" s="206" t="s">
        <v>229</v>
      </c>
      <c r="G309" s="207" t="s">
        <v>230</v>
      </c>
      <c r="H309" s="208">
        <v>1.482</v>
      </c>
      <c r="I309" s="209"/>
      <c r="J309" s="210">
        <f>ROUND(I309*H309,2)</f>
        <v>0</v>
      </c>
      <c r="K309" s="206" t="s">
        <v>125</v>
      </c>
      <c r="L309" s="44"/>
      <c r="M309" s="211" t="s">
        <v>19</v>
      </c>
      <c r="N309" s="212" t="s">
        <v>42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126</v>
      </c>
      <c r="AT309" s="215" t="s">
        <v>121</v>
      </c>
      <c r="AU309" s="215" t="s">
        <v>82</v>
      </c>
      <c r="AY309" s="17" t="s">
        <v>119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79</v>
      </c>
      <c r="BK309" s="216">
        <f>ROUND(I309*H309,2)</f>
        <v>0</v>
      </c>
      <c r="BL309" s="17" t="s">
        <v>126</v>
      </c>
      <c r="BM309" s="215" t="s">
        <v>460</v>
      </c>
    </row>
    <row r="310" spans="1:47" s="2" customFormat="1" ht="12">
      <c r="A310" s="38"/>
      <c r="B310" s="39"/>
      <c r="C310" s="40"/>
      <c r="D310" s="217" t="s">
        <v>128</v>
      </c>
      <c r="E310" s="40"/>
      <c r="F310" s="218" t="s">
        <v>232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128</v>
      </c>
      <c r="AU310" s="17" t="s">
        <v>82</v>
      </c>
    </row>
    <row r="311" spans="1:47" s="2" customFormat="1" ht="12">
      <c r="A311" s="38"/>
      <c r="B311" s="39"/>
      <c r="C311" s="40"/>
      <c r="D311" s="222" t="s">
        <v>130</v>
      </c>
      <c r="E311" s="40"/>
      <c r="F311" s="223" t="s">
        <v>461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130</v>
      </c>
      <c r="AU311" s="17" t="s">
        <v>82</v>
      </c>
    </row>
    <row r="312" spans="1:51" s="13" customFormat="1" ht="12">
      <c r="A312" s="13"/>
      <c r="B312" s="224"/>
      <c r="C312" s="225"/>
      <c r="D312" s="217" t="s">
        <v>132</v>
      </c>
      <c r="E312" s="226" t="s">
        <v>19</v>
      </c>
      <c r="F312" s="227" t="s">
        <v>441</v>
      </c>
      <c r="G312" s="225"/>
      <c r="H312" s="228">
        <v>1.482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132</v>
      </c>
      <c r="AU312" s="234" t="s">
        <v>82</v>
      </c>
      <c r="AV312" s="13" t="s">
        <v>82</v>
      </c>
      <c r="AW312" s="13" t="s">
        <v>33</v>
      </c>
      <c r="AX312" s="13" t="s">
        <v>79</v>
      </c>
      <c r="AY312" s="234" t="s">
        <v>119</v>
      </c>
    </row>
    <row r="313" spans="1:63" s="12" customFormat="1" ht="22.8" customHeight="1">
      <c r="A313" s="12"/>
      <c r="B313" s="188"/>
      <c r="C313" s="189"/>
      <c r="D313" s="190" t="s">
        <v>70</v>
      </c>
      <c r="E313" s="202" t="s">
        <v>462</v>
      </c>
      <c r="F313" s="202" t="s">
        <v>463</v>
      </c>
      <c r="G313" s="189"/>
      <c r="H313" s="189"/>
      <c r="I313" s="192"/>
      <c r="J313" s="203">
        <f>BK313</f>
        <v>0</v>
      </c>
      <c r="K313" s="189"/>
      <c r="L313" s="194"/>
      <c r="M313" s="195"/>
      <c r="N313" s="196"/>
      <c r="O313" s="196"/>
      <c r="P313" s="197">
        <f>SUM(P314:P324)</f>
        <v>0</v>
      </c>
      <c r="Q313" s="196"/>
      <c r="R313" s="197">
        <f>SUM(R314:R324)</f>
        <v>0</v>
      </c>
      <c r="S313" s="196"/>
      <c r="T313" s="198">
        <f>SUM(T314:T324)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99" t="s">
        <v>79</v>
      </c>
      <c r="AT313" s="200" t="s">
        <v>70</v>
      </c>
      <c r="AU313" s="200" t="s">
        <v>79</v>
      </c>
      <c r="AY313" s="199" t="s">
        <v>119</v>
      </c>
      <c r="BK313" s="201">
        <f>SUM(BK314:BK324)</f>
        <v>0</v>
      </c>
    </row>
    <row r="314" spans="1:65" s="2" customFormat="1" ht="16.5" customHeight="1">
      <c r="A314" s="38"/>
      <c r="B314" s="39"/>
      <c r="C314" s="204" t="s">
        <v>464</v>
      </c>
      <c r="D314" s="204" t="s">
        <v>121</v>
      </c>
      <c r="E314" s="205" t="s">
        <v>465</v>
      </c>
      <c r="F314" s="206" t="s">
        <v>466</v>
      </c>
      <c r="G314" s="207" t="s">
        <v>230</v>
      </c>
      <c r="H314" s="208">
        <v>25.457</v>
      </c>
      <c r="I314" s="209"/>
      <c r="J314" s="210">
        <f>ROUND(I314*H314,2)</f>
        <v>0</v>
      </c>
      <c r="K314" s="206" t="s">
        <v>19</v>
      </c>
      <c r="L314" s="44"/>
      <c r="M314" s="211" t="s">
        <v>19</v>
      </c>
      <c r="N314" s="212" t="s">
        <v>42</v>
      </c>
      <c r="O314" s="8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126</v>
      </c>
      <c r="AT314" s="215" t="s">
        <v>121</v>
      </c>
      <c r="AU314" s="215" t="s">
        <v>82</v>
      </c>
      <c r="AY314" s="17" t="s">
        <v>119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79</v>
      </c>
      <c r="BK314" s="216">
        <f>ROUND(I314*H314,2)</f>
        <v>0</v>
      </c>
      <c r="BL314" s="17" t="s">
        <v>126</v>
      </c>
      <c r="BM314" s="215" t="s">
        <v>467</v>
      </c>
    </row>
    <row r="315" spans="1:47" s="2" customFormat="1" ht="12">
      <c r="A315" s="38"/>
      <c r="B315" s="39"/>
      <c r="C315" s="40"/>
      <c r="D315" s="217" t="s">
        <v>128</v>
      </c>
      <c r="E315" s="40"/>
      <c r="F315" s="218" t="s">
        <v>468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128</v>
      </c>
      <c r="AU315" s="17" t="s">
        <v>82</v>
      </c>
    </row>
    <row r="316" spans="1:51" s="14" customFormat="1" ht="12">
      <c r="A316" s="14"/>
      <c r="B316" s="246"/>
      <c r="C316" s="247"/>
      <c r="D316" s="217" t="s">
        <v>132</v>
      </c>
      <c r="E316" s="248" t="s">
        <v>19</v>
      </c>
      <c r="F316" s="249" t="s">
        <v>430</v>
      </c>
      <c r="G316" s="247"/>
      <c r="H316" s="248" t="s">
        <v>19</v>
      </c>
      <c r="I316" s="250"/>
      <c r="J316" s="247"/>
      <c r="K316" s="247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132</v>
      </c>
      <c r="AU316" s="255" t="s">
        <v>82</v>
      </c>
      <c r="AV316" s="14" t="s">
        <v>79</v>
      </c>
      <c r="AW316" s="14" t="s">
        <v>33</v>
      </c>
      <c r="AX316" s="14" t="s">
        <v>71</v>
      </c>
      <c r="AY316" s="255" t="s">
        <v>119</v>
      </c>
    </row>
    <row r="317" spans="1:51" s="13" customFormat="1" ht="12">
      <c r="A317" s="13"/>
      <c r="B317" s="224"/>
      <c r="C317" s="225"/>
      <c r="D317" s="217" t="s">
        <v>132</v>
      </c>
      <c r="E317" s="226" t="s">
        <v>19</v>
      </c>
      <c r="F317" s="227" t="s">
        <v>469</v>
      </c>
      <c r="G317" s="225"/>
      <c r="H317" s="228">
        <v>0.04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132</v>
      </c>
      <c r="AU317" s="234" t="s">
        <v>82</v>
      </c>
      <c r="AV317" s="13" t="s">
        <v>82</v>
      </c>
      <c r="AW317" s="13" t="s">
        <v>33</v>
      </c>
      <c r="AX317" s="13" t="s">
        <v>71</v>
      </c>
      <c r="AY317" s="234" t="s">
        <v>119</v>
      </c>
    </row>
    <row r="318" spans="1:51" s="13" customFormat="1" ht="12">
      <c r="A318" s="13"/>
      <c r="B318" s="224"/>
      <c r="C318" s="225"/>
      <c r="D318" s="217" t="s">
        <v>132</v>
      </c>
      <c r="E318" s="226" t="s">
        <v>19</v>
      </c>
      <c r="F318" s="227" t="s">
        <v>470</v>
      </c>
      <c r="G318" s="225"/>
      <c r="H318" s="228">
        <v>0.5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132</v>
      </c>
      <c r="AU318" s="234" t="s">
        <v>82</v>
      </c>
      <c r="AV318" s="13" t="s">
        <v>82</v>
      </c>
      <c r="AW318" s="13" t="s">
        <v>33</v>
      </c>
      <c r="AX318" s="13" t="s">
        <v>71</v>
      </c>
      <c r="AY318" s="234" t="s">
        <v>119</v>
      </c>
    </row>
    <row r="319" spans="1:51" s="13" customFormat="1" ht="12">
      <c r="A319" s="13"/>
      <c r="B319" s="224"/>
      <c r="C319" s="225"/>
      <c r="D319" s="217" t="s">
        <v>132</v>
      </c>
      <c r="E319" s="226" t="s">
        <v>19</v>
      </c>
      <c r="F319" s="227" t="s">
        <v>471</v>
      </c>
      <c r="G319" s="225"/>
      <c r="H319" s="228">
        <v>2.753</v>
      </c>
      <c r="I319" s="229"/>
      <c r="J319" s="225"/>
      <c r="K319" s="225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132</v>
      </c>
      <c r="AU319" s="234" t="s">
        <v>82</v>
      </c>
      <c r="AV319" s="13" t="s">
        <v>82</v>
      </c>
      <c r="AW319" s="13" t="s">
        <v>33</v>
      </c>
      <c r="AX319" s="13" t="s">
        <v>71</v>
      </c>
      <c r="AY319" s="234" t="s">
        <v>119</v>
      </c>
    </row>
    <row r="320" spans="1:51" s="13" customFormat="1" ht="12">
      <c r="A320" s="13"/>
      <c r="B320" s="224"/>
      <c r="C320" s="225"/>
      <c r="D320" s="217" t="s">
        <v>132</v>
      </c>
      <c r="E320" s="226" t="s">
        <v>19</v>
      </c>
      <c r="F320" s="227" t="s">
        <v>472</v>
      </c>
      <c r="G320" s="225"/>
      <c r="H320" s="228">
        <v>22.164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132</v>
      </c>
      <c r="AU320" s="234" t="s">
        <v>82</v>
      </c>
      <c r="AV320" s="13" t="s">
        <v>82</v>
      </c>
      <c r="AW320" s="13" t="s">
        <v>33</v>
      </c>
      <c r="AX320" s="13" t="s">
        <v>71</v>
      </c>
      <c r="AY320" s="234" t="s">
        <v>119</v>
      </c>
    </row>
    <row r="321" spans="1:65" s="2" customFormat="1" ht="16.5" customHeight="1">
      <c r="A321" s="38"/>
      <c r="B321" s="39"/>
      <c r="C321" s="204" t="s">
        <v>473</v>
      </c>
      <c r="D321" s="204" t="s">
        <v>121</v>
      </c>
      <c r="E321" s="205" t="s">
        <v>474</v>
      </c>
      <c r="F321" s="206" t="s">
        <v>475</v>
      </c>
      <c r="G321" s="207" t="s">
        <v>230</v>
      </c>
      <c r="H321" s="208">
        <v>207.889</v>
      </c>
      <c r="I321" s="209"/>
      <c r="J321" s="210">
        <f>ROUND(I321*H321,2)</f>
        <v>0</v>
      </c>
      <c r="K321" s="206" t="s">
        <v>125</v>
      </c>
      <c r="L321" s="44"/>
      <c r="M321" s="211" t="s">
        <v>19</v>
      </c>
      <c r="N321" s="212" t="s">
        <v>42</v>
      </c>
      <c r="O321" s="84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126</v>
      </c>
      <c r="AT321" s="215" t="s">
        <v>121</v>
      </c>
      <c r="AU321" s="215" t="s">
        <v>82</v>
      </c>
      <c r="AY321" s="17" t="s">
        <v>119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79</v>
      </c>
      <c r="BK321" s="216">
        <f>ROUND(I321*H321,2)</f>
        <v>0</v>
      </c>
      <c r="BL321" s="17" t="s">
        <v>126</v>
      </c>
      <c r="BM321" s="215" t="s">
        <v>476</v>
      </c>
    </row>
    <row r="322" spans="1:47" s="2" customFormat="1" ht="12">
      <c r="A322" s="38"/>
      <c r="B322" s="39"/>
      <c r="C322" s="40"/>
      <c r="D322" s="217" t="s">
        <v>128</v>
      </c>
      <c r="E322" s="40"/>
      <c r="F322" s="218" t="s">
        <v>477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128</v>
      </c>
      <c r="AU322" s="17" t="s">
        <v>82</v>
      </c>
    </row>
    <row r="323" spans="1:47" s="2" customFormat="1" ht="12">
      <c r="A323" s="38"/>
      <c r="B323" s="39"/>
      <c r="C323" s="40"/>
      <c r="D323" s="222" t="s">
        <v>130</v>
      </c>
      <c r="E323" s="40"/>
      <c r="F323" s="223" t="s">
        <v>478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130</v>
      </c>
      <c r="AU323" s="17" t="s">
        <v>82</v>
      </c>
    </row>
    <row r="324" spans="1:51" s="13" customFormat="1" ht="12">
      <c r="A324" s="13"/>
      <c r="B324" s="224"/>
      <c r="C324" s="225"/>
      <c r="D324" s="217" t="s">
        <v>132</v>
      </c>
      <c r="E324" s="226" t="s">
        <v>19</v>
      </c>
      <c r="F324" s="227" t="s">
        <v>479</v>
      </c>
      <c r="G324" s="225"/>
      <c r="H324" s="228">
        <v>207.889</v>
      </c>
      <c r="I324" s="229"/>
      <c r="J324" s="225"/>
      <c r="K324" s="225"/>
      <c r="L324" s="230"/>
      <c r="M324" s="256"/>
      <c r="N324" s="257"/>
      <c r="O324" s="257"/>
      <c r="P324" s="257"/>
      <c r="Q324" s="257"/>
      <c r="R324" s="257"/>
      <c r="S324" s="257"/>
      <c r="T324" s="25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4" t="s">
        <v>132</v>
      </c>
      <c r="AU324" s="234" t="s">
        <v>82</v>
      </c>
      <c r="AV324" s="13" t="s">
        <v>82</v>
      </c>
      <c r="AW324" s="13" t="s">
        <v>33</v>
      </c>
      <c r="AX324" s="13" t="s">
        <v>79</v>
      </c>
      <c r="AY324" s="234" t="s">
        <v>119</v>
      </c>
    </row>
    <row r="325" spans="1:31" s="2" customFormat="1" ht="6.95" customHeight="1">
      <c r="A325" s="38"/>
      <c r="B325" s="59"/>
      <c r="C325" s="60"/>
      <c r="D325" s="60"/>
      <c r="E325" s="60"/>
      <c r="F325" s="60"/>
      <c r="G325" s="60"/>
      <c r="H325" s="60"/>
      <c r="I325" s="60"/>
      <c r="J325" s="60"/>
      <c r="K325" s="60"/>
      <c r="L325" s="44"/>
      <c r="M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</sheetData>
  <sheetProtection password="CC35" sheet="1" objects="1" scenarios="1" formatColumns="0" formatRows="0" autoFilter="0"/>
  <autoFilter ref="C89:K324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2_02/113151111"/>
    <hyperlink ref="F99" r:id="rId2" display="https://podminky.urs.cz/item/CS_URS_2022_02/114203103"/>
    <hyperlink ref="F104" r:id="rId3" display="https://podminky.urs.cz/item/CS_URS_2022_02/114203202"/>
    <hyperlink ref="F112" r:id="rId4" display="https://podminky.urs.cz/item/CS_URS_2022_02/129353101"/>
    <hyperlink ref="F119" r:id="rId5" display="https://podminky.urs.cz/item/CS_URS_2022_02/131213701"/>
    <hyperlink ref="F123" r:id="rId6" display="https://podminky.urs.cz/item/CS_URS_2022_02/132251251"/>
    <hyperlink ref="F127" r:id="rId7" display="https://podminky.urs.cz/item/CS_URS_2022_02/139001101"/>
    <hyperlink ref="F133" r:id="rId8" display="https://podminky.urs.cz/item/CS_URS_2022_02/162211321"/>
    <hyperlink ref="F137" r:id="rId9" display="https://podminky.urs.cz/item/CS_URS_2022_02/162211329"/>
    <hyperlink ref="F141" r:id="rId10" display="https://podminky.urs.cz/item/CS_URS_2022_02/162751137"/>
    <hyperlink ref="F146" r:id="rId11" display="https://podminky.urs.cz/item/CS_URS_2022_02/162751139"/>
    <hyperlink ref="F151" r:id="rId12" display="https://podminky.urs.cz/item/CS_URS_2022_02/167151101"/>
    <hyperlink ref="F156" r:id="rId13" display="https://podminky.urs.cz/item/CS_URS_2022_02/171201221"/>
    <hyperlink ref="F161" r:id="rId14" display="https://podminky.urs.cz/item/CS_URS_2022_02/171251201"/>
    <hyperlink ref="F167" r:id="rId15" display="https://podminky.urs.cz/item/CS_URS_2022_02/274313911"/>
    <hyperlink ref="F173" r:id="rId16" display="https://podminky.urs.cz/item/CS_URS_2022_02/321212345"/>
    <hyperlink ref="F178" r:id="rId17" display="https://podminky.urs.cz/item/CS_URS_2022_02/451316124"/>
    <hyperlink ref="F184" r:id="rId18" display="https://podminky.urs.cz/item/CS_URS_2022_02/465513127"/>
    <hyperlink ref="F188" r:id="rId19" display="https://podminky.urs.cz/item/CS_URS_2022_02/465518117"/>
    <hyperlink ref="F194" r:id="rId20" display="https://podminky.urs.cz/item/CS_URS_2022_02/584121109"/>
    <hyperlink ref="F199" r:id="rId21" display="https://podminky.urs.cz/item/CS_URS_2022_02/628631111"/>
    <hyperlink ref="F205" r:id="rId22" display="https://podminky.urs.cz/item/CS_URS_2022_02/628635552"/>
    <hyperlink ref="F209" r:id="rId23" display="https://podminky.urs.cz/item/CS_URS_2022_02/629995101"/>
    <hyperlink ref="F215" r:id="rId24" display="https://podminky.urs.cz/item/CS_URS_2022_02/636195212"/>
    <hyperlink ref="F221" r:id="rId25" display="https://podminky.urs.cz/item/CS_URS_2022_02/871375211"/>
    <hyperlink ref="F227" r:id="rId26" display="https://podminky.urs.cz/item/CS_URS_2022_02/935112311"/>
    <hyperlink ref="F233" r:id="rId27" display="https://podminky.urs.cz/item/CS_URS_2022_02/936457113"/>
    <hyperlink ref="F238" r:id="rId28" display="https://podminky.urs.cz/item/CS_URS_2022_02/936457124"/>
    <hyperlink ref="F243" r:id="rId29" display="https://podminky.urs.cz/item/CS_URS_2022_02/938901101"/>
    <hyperlink ref="F251" r:id="rId30" display="https://podminky.urs.cz/item/CS_URS_2022_02/938903111"/>
    <hyperlink ref="F256" r:id="rId31" display="https://podminky.urs.cz/item/CS_URS_2022_02/938903211"/>
    <hyperlink ref="F260" r:id="rId32" display="https://podminky.urs.cz/item/CS_URS_2022_02/961055111"/>
    <hyperlink ref="F264" r:id="rId33" display="https://podminky.urs.cz/item/CS_URS_2022_02/965042241"/>
    <hyperlink ref="F268" r:id="rId34" display="https://podminky.urs.cz/item/CS_URS_2022_02/966008213"/>
    <hyperlink ref="F273" r:id="rId35" display="https://podminky.urs.cz/item/CS_URS_2022_02/977312114"/>
    <hyperlink ref="F277" r:id="rId36" display="https://podminky.urs.cz/item/CS_URS_2022_02/985311115"/>
    <hyperlink ref="F282" r:id="rId37" display="https://podminky.urs.cz/item/CS_URS_2022_02/997006511"/>
    <hyperlink ref="F291" r:id="rId38" display="https://podminky.urs.cz/item/CS_URS_2022_02/997321511"/>
    <hyperlink ref="F300" r:id="rId39" display="https://podminky.urs.cz/item/CS_URS_2022_02/997321519"/>
    <hyperlink ref="F304" r:id="rId40" display="https://podminky.urs.cz/item/CS_URS_2022_02/997013601"/>
    <hyperlink ref="F311" r:id="rId41" display="https://podminky.urs.cz/item/CS_URS_2022_02/997013655"/>
    <hyperlink ref="F323" r:id="rId42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zakázky'!K6</f>
        <v>Skořenický potok, Koldín, oprava úpravy, ř. km 5,180-5,715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480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zakázky'!AN8</f>
        <v>25. 8. 2022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zakázky'!AN13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zakázky'!E14</f>
        <v>Vyplň údaj</v>
      </c>
      <c r="F18" s="136"/>
      <c r="G18" s="136"/>
      <c r="H18" s="136"/>
      <c r="I18" s="132" t="s">
        <v>28</v>
      </c>
      <c r="J18" s="33" t="str">
        <f>'Rekapitulace zakázky'!AN14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tr">
        <f>IF('Rekapitulace zakázky'!AN19="","",'Rekapitulace zakázky'!AN19)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zakázky'!E20="","",'Rekapitulace zakázky'!E20)</f>
        <v xml:space="preserve"> </v>
      </c>
      <c r="F24" s="38"/>
      <c r="G24" s="38"/>
      <c r="H24" s="38"/>
      <c r="I24" s="132" t="s">
        <v>28</v>
      </c>
      <c r="J24" s="136" t="str">
        <f>IF('Rekapitulace zakázky'!AN20="","",'Rekapitulace zakázky'!AN20)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ROUND((SUM(BE82:BE111)),2)</f>
        <v>0</v>
      </c>
      <c r="G33" s="38"/>
      <c r="H33" s="38"/>
      <c r="I33" s="148">
        <v>0.21</v>
      </c>
      <c r="J33" s="147">
        <f>ROUND(((SUM(BE82:BE111))*I33),2)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43</v>
      </c>
      <c r="F34" s="147">
        <f>ROUND((SUM(BF82:BF111)),2)</f>
        <v>0</v>
      </c>
      <c r="G34" s="38"/>
      <c r="H34" s="38"/>
      <c r="I34" s="148">
        <v>0.15</v>
      </c>
      <c r="J34" s="147">
        <f>ROUND(((SUM(BF82:BF111))*I34),2)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ROUND((SUM(BG82:BG111)),2)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ROUND((SUM(BH82:BH111)),2)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ROUND((SUM(BI82:BI111)),2)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Skořenický potok, Koldín, oprava úpravy, ř. km 5,180-5,715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25. 8. 2022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Povodí Labe, státní podnik, Hradec Králové</v>
      </c>
      <c r="G54" s="40"/>
      <c r="H54" s="40"/>
      <c r="I54" s="32" t="s">
        <v>31</v>
      </c>
      <c r="J54" s="36" t="str">
        <f>E21</f>
        <v>Agroprojekce Litomyšl,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92</v>
      </c>
    </row>
    <row r="60" spans="1:31" s="9" customFormat="1" ht="24.95" customHeight="1">
      <c r="A60" s="9"/>
      <c r="B60" s="165"/>
      <c r="C60" s="166"/>
      <c r="D60" s="167" t="s">
        <v>481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482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483</v>
      </c>
      <c r="E62" s="174"/>
      <c r="F62" s="174"/>
      <c r="G62" s="174"/>
      <c r="H62" s="174"/>
      <c r="I62" s="174"/>
      <c r="J62" s="175">
        <f>J96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104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Skořenický potok, Koldín, oprava úpravy, ř. km 5,180-5,715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87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VON - Vedlejší a ostatní náklady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2" t="str">
        <f>IF(J12="","",J12)</f>
        <v>25. 8. 2022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>Povodí Labe, státní podnik, Hradec Králové</v>
      </c>
      <c r="G78" s="40"/>
      <c r="H78" s="40"/>
      <c r="I78" s="32" t="s">
        <v>31</v>
      </c>
      <c r="J78" s="36" t="str">
        <f>E21</f>
        <v>Agroprojekce Litomyšl,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40"/>
      <c r="E79" s="40"/>
      <c r="F79" s="27" t="str">
        <f>IF(E18="","",E18)</f>
        <v>Vyplň údaj</v>
      </c>
      <c r="G79" s="40"/>
      <c r="H79" s="40"/>
      <c r="I79" s="32" t="s">
        <v>34</v>
      </c>
      <c r="J79" s="36" t="str">
        <f>E24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105</v>
      </c>
      <c r="D81" s="180" t="s">
        <v>56</v>
      </c>
      <c r="E81" s="180" t="s">
        <v>52</v>
      </c>
      <c r="F81" s="180" t="s">
        <v>53</v>
      </c>
      <c r="G81" s="180" t="s">
        <v>106</v>
      </c>
      <c r="H81" s="180" t="s">
        <v>107</v>
      </c>
      <c r="I81" s="180" t="s">
        <v>108</v>
      </c>
      <c r="J81" s="180" t="s">
        <v>91</v>
      </c>
      <c r="K81" s="181" t="s">
        <v>109</v>
      </c>
      <c r="L81" s="182"/>
      <c r="M81" s="92" t="s">
        <v>19</v>
      </c>
      <c r="N81" s="93" t="s">
        <v>41</v>
      </c>
      <c r="O81" s="93" t="s">
        <v>110</v>
      </c>
      <c r="P81" s="93" t="s">
        <v>111</v>
      </c>
      <c r="Q81" s="93" t="s">
        <v>112</v>
      </c>
      <c r="R81" s="93" t="s">
        <v>113</v>
      </c>
      <c r="S81" s="93" t="s">
        <v>114</v>
      </c>
      <c r="T81" s="94" t="s">
        <v>115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116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70</v>
      </c>
      <c r="AU82" s="17" t="s">
        <v>92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70</v>
      </c>
      <c r="E83" s="191" t="s">
        <v>484</v>
      </c>
      <c r="F83" s="191" t="s">
        <v>485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P84+P96</f>
        <v>0</v>
      </c>
      <c r="Q83" s="196"/>
      <c r="R83" s="197">
        <f>R84+R96</f>
        <v>0</v>
      </c>
      <c r="S83" s="196"/>
      <c r="T83" s="198">
        <f>T84+T96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155</v>
      </c>
      <c r="AT83" s="200" t="s">
        <v>70</v>
      </c>
      <c r="AU83" s="200" t="s">
        <v>71</v>
      </c>
      <c r="AY83" s="199" t="s">
        <v>119</v>
      </c>
      <c r="BK83" s="201">
        <f>BK84+BK96</f>
        <v>0</v>
      </c>
    </row>
    <row r="84" spans="1:63" s="12" customFormat="1" ht="22.8" customHeight="1">
      <c r="A84" s="12"/>
      <c r="B84" s="188"/>
      <c r="C84" s="189"/>
      <c r="D84" s="190" t="s">
        <v>70</v>
      </c>
      <c r="E84" s="202" t="s">
        <v>486</v>
      </c>
      <c r="F84" s="202" t="s">
        <v>487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SUM(P85:P95)</f>
        <v>0</v>
      </c>
      <c r="Q84" s="196"/>
      <c r="R84" s="197">
        <f>SUM(R85:R95)</f>
        <v>0</v>
      </c>
      <c r="S84" s="196"/>
      <c r="T84" s="198">
        <f>SUM(T85:T95)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155</v>
      </c>
      <c r="AT84" s="200" t="s">
        <v>70</v>
      </c>
      <c r="AU84" s="200" t="s">
        <v>79</v>
      </c>
      <c r="AY84" s="199" t="s">
        <v>119</v>
      </c>
      <c r="BK84" s="201">
        <f>SUM(BK85:BK95)</f>
        <v>0</v>
      </c>
    </row>
    <row r="85" spans="1:65" s="2" customFormat="1" ht="16.5" customHeight="1">
      <c r="A85" s="38"/>
      <c r="B85" s="39"/>
      <c r="C85" s="204" t="s">
        <v>79</v>
      </c>
      <c r="D85" s="204" t="s">
        <v>121</v>
      </c>
      <c r="E85" s="205" t="s">
        <v>488</v>
      </c>
      <c r="F85" s="206" t="s">
        <v>489</v>
      </c>
      <c r="G85" s="207" t="s">
        <v>151</v>
      </c>
      <c r="H85" s="208">
        <v>1</v>
      </c>
      <c r="I85" s="209"/>
      <c r="J85" s="210">
        <f>ROUND(I85*H85,2)</f>
        <v>0</v>
      </c>
      <c r="K85" s="206" t="s">
        <v>19</v>
      </c>
      <c r="L85" s="44"/>
      <c r="M85" s="211" t="s">
        <v>19</v>
      </c>
      <c r="N85" s="212" t="s">
        <v>42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490</v>
      </c>
      <c r="AT85" s="215" t="s">
        <v>121</v>
      </c>
      <c r="AU85" s="215" t="s">
        <v>82</v>
      </c>
      <c r="AY85" s="17" t="s">
        <v>119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79</v>
      </c>
      <c r="BK85" s="216">
        <f>ROUND(I85*H85,2)</f>
        <v>0</v>
      </c>
      <c r="BL85" s="17" t="s">
        <v>490</v>
      </c>
      <c r="BM85" s="215" t="s">
        <v>491</v>
      </c>
    </row>
    <row r="86" spans="1:47" s="2" customFormat="1" ht="12">
      <c r="A86" s="38"/>
      <c r="B86" s="39"/>
      <c r="C86" s="40"/>
      <c r="D86" s="217" t="s">
        <v>128</v>
      </c>
      <c r="E86" s="40"/>
      <c r="F86" s="218" t="s">
        <v>489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128</v>
      </c>
      <c r="AU86" s="17" t="s">
        <v>82</v>
      </c>
    </row>
    <row r="87" spans="1:47" s="2" customFormat="1" ht="12">
      <c r="A87" s="38"/>
      <c r="B87" s="39"/>
      <c r="C87" s="40"/>
      <c r="D87" s="217" t="s">
        <v>153</v>
      </c>
      <c r="E87" s="40"/>
      <c r="F87" s="235" t="s">
        <v>492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153</v>
      </c>
      <c r="AU87" s="17" t="s">
        <v>82</v>
      </c>
    </row>
    <row r="88" spans="1:65" s="2" customFormat="1" ht="16.5" customHeight="1">
      <c r="A88" s="38"/>
      <c r="B88" s="39"/>
      <c r="C88" s="204" t="s">
        <v>82</v>
      </c>
      <c r="D88" s="204" t="s">
        <v>121</v>
      </c>
      <c r="E88" s="205" t="s">
        <v>493</v>
      </c>
      <c r="F88" s="206" t="s">
        <v>494</v>
      </c>
      <c r="G88" s="207" t="s">
        <v>151</v>
      </c>
      <c r="H88" s="208">
        <v>1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42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490</v>
      </c>
      <c r="AT88" s="215" t="s">
        <v>121</v>
      </c>
      <c r="AU88" s="215" t="s">
        <v>82</v>
      </c>
      <c r="AY88" s="17" t="s">
        <v>119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79</v>
      </c>
      <c r="BK88" s="216">
        <f>ROUND(I88*H88,2)</f>
        <v>0</v>
      </c>
      <c r="BL88" s="17" t="s">
        <v>490</v>
      </c>
      <c r="BM88" s="215" t="s">
        <v>495</v>
      </c>
    </row>
    <row r="89" spans="1:47" s="2" customFormat="1" ht="12">
      <c r="A89" s="38"/>
      <c r="B89" s="39"/>
      <c r="C89" s="40"/>
      <c r="D89" s="217" t="s">
        <v>128</v>
      </c>
      <c r="E89" s="40"/>
      <c r="F89" s="218" t="s">
        <v>494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128</v>
      </c>
      <c r="AU89" s="17" t="s">
        <v>82</v>
      </c>
    </row>
    <row r="90" spans="1:47" s="2" customFormat="1" ht="12">
      <c r="A90" s="38"/>
      <c r="B90" s="39"/>
      <c r="C90" s="40"/>
      <c r="D90" s="217" t="s">
        <v>153</v>
      </c>
      <c r="E90" s="40"/>
      <c r="F90" s="235" t="s">
        <v>496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153</v>
      </c>
      <c r="AU90" s="17" t="s">
        <v>82</v>
      </c>
    </row>
    <row r="91" spans="1:65" s="2" customFormat="1" ht="16.5" customHeight="1">
      <c r="A91" s="38"/>
      <c r="B91" s="39"/>
      <c r="C91" s="204" t="s">
        <v>142</v>
      </c>
      <c r="D91" s="204" t="s">
        <v>121</v>
      </c>
      <c r="E91" s="205" t="s">
        <v>497</v>
      </c>
      <c r="F91" s="206" t="s">
        <v>498</v>
      </c>
      <c r="G91" s="207" t="s">
        <v>151</v>
      </c>
      <c r="H91" s="208">
        <v>1</v>
      </c>
      <c r="I91" s="209"/>
      <c r="J91" s="210">
        <f>ROUND(I91*H91,2)</f>
        <v>0</v>
      </c>
      <c r="K91" s="206" t="s">
        <v>19</v>
      </c>
      <c r="L91" s="44"/>
      <c r="M91" s="211" t="s">
        <v>19</v>
      </c>
      <c r="N91" s="212" t="s">
        <v>42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490</v>
      </c>
      <c r="AT91" s="215" t="s">
        <v>121</v>
      </c>
      <c r="AU91" s="215" t="s">
        <v>82</v>
      </c>
      <c r="AY91" s="17" t="s">
        <v>119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79</v>
      </c>
      <c r="BK91" s="216">
        <f>ROUND(I91*H91,2)</f>
        <v>0</v>
      </c>
      <c r="BL91" s="17" t="s">
        <v>490</v>
      </c>
      <c r="BM91" s="215" t="s">
        <v>499</v>
      </c>
    </row>
    <row r="92" spans="1:47" s="2" customFormat="1" ht="12">
      <c r="A92" s="38"/>
      <c r="B92" s="39"/>
      <c r="C92" s="40"/>
      <c r="D92" s="217" t="s">
        <v>128</v>
      </c>
      <c r="E92" s="40"/>
      <c r="F92" s="218" t="s">
        <v>500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128</v>
      </c>
      <c r="AU92" s="17" t="s">
        <v>82</v>
      </c>
    </row>
    <row r="93" spans="1:47" s="2" customFormat="1" ht="12">
      <c r="A93" s="38"/>
      <c r="B93" s="39"/>
      <c r="C93" s="40"/>
      <c r="D93" s="217" t="s">
        <v>153</v>
      </c>
      <c r="E93" s="40"/>
      <c r="F93" s="235" t="s">
        <v>501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153</v>
      </c>
      <c r="AU93" s="17" t="s">
        <v>82</v>
      </c>
    </row>
    <row r="94" spans="1:65" s="2" customFormat="1" ht="16.5" customHeight="1">
      <c r="A94" s="38"/>
      <c r="B94" s="39"/>
      <c r="C94" s="204" t="s">
        <v>126</v>
      </c>
      <c r="D94" s="204" t="s">
        <v>121</v>
      </c>
      <c r="E94" s="205" t="s">
        <v>502</v>
      </c>
      <c r="F94" s="206" t="s">
        <v>503</v>
      </c>
      <c r="G94" s="207" t="s">
        <v>151</v>
      </c>
      <c r="H94" s="208">
        <v>1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490</v>
      </c>
      <c r="AT94" s="215" t="s">
        <v>121</v>
      </c>
      <c r="AU94" s="215" t="s">
        <v>82</v>
      </c>
      <c r="AY94" s="17" t="s">
        <v>119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79</v>
      </c>
      <c r="BK94" s="216">
        <f>ROUND(I94*H94,2)</f>
        <v>0</v>
      </c>
      <c r="BL94" s="17" t="s">
        <v>490</v>
      </c>
      <c r="BM94" s="215" t="s">
        <v>504</v>
      </c>
    </row>
    <row r="95" spans="1:47" s="2" customFormat="1" ht="12">
      <c r="A95" s="38"/>
      <c r="B95" s="39"/>
      <c r="C95" s="40"/>
      <c r="D95" s="217" t="s">
        <v>128</v>
      </c>
      <c r="E95" s="40"/>
      <c r="F95" s="218" t="s">
        <v>503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128</v>
      </c>
      <c r="AU95" s="17" t="s">
        <v>82</v>
      </c>
    </row>
    <row r="96" spans="1:63" s="12" customFormat="1" ht="22.8" customHeight="1">
      <c r="A96" s="12"/>
      <c r="B96" s="188"/>
      <c r="C96" s="189"/>
      <c r="D96" s="190" t="s">
        <v>70</v>
      </c>
      <c r="E96" s="202" t="s">
        <v>505</v>
      </c>
      <c r="F96" s="202" t="s">
        <v>506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SUM(P97:P111)</f>
        <v>0</v>
      </c>
      <c r="Q96" s="196"/>
      <c r="R96" s="197">
        <f>SUM(R97:R111)</f>
        <v>0</v>
      </c>
      <c r="S96" s="196"/>
      <c r="T96" s="198">
        <f>SUM(T97:T111)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126</v>
      </c>
      <c r="AT96" s="200" t="s">
        <v>70</v>
      </c>
      <c r="AU96" s="200" t="s">
        <v>79</v>
      </c>
      <c r="AY96" s="199" t="s">
        <v>119</v>
      </c>
      <c r="BK96" s="201">
        <f>SUM(BK97:BK111)</f>
        <v>0</v>
      </c>
    </row>
    <row r="97" spans="1:65" s="2" customFormat="1" ht="16.5" customHeight="1">
      <c r="A97" s="38"/>
      <c r="B97" s="39"/>
      <c r="C97" s="204" t="s">
        <v>155</v>
      </c>
      <c r="D97" s="204" t="s">
        <v>121</v>
      </c>
      <c r="E97" s="205" t="s">
        <v>507</v>
      </c>
      <c r="F97" s="206" t="s">
        <v>508</v>
      </c>
      <c r="G97" s="207" t="s">
        <v>151</v>
      </c>
      <c r="H97" s="208">
        <v>1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490</v>
      </c>
      <c r="AT97" s="215" t="s">
        <v>121</v>
      </c>
      <c r="AU97" s="215" t="s">
        <v>82</v>
      </c>
      <c r="AY97" s="17" t="s">
        <v>119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490</v>
      </c>
      <c r="BM97" s="215" t="s">
        <v>509</v>
      </c>
    </row>
    <row r="98" spans="1:47" s="2" customFormat="1" ht="12">
      <c r="A98" s="38"/>
      <c r="B98" s="39"/>
      <c r="C98" s="40"/>
      <c r="D98" s="217" t="s">
        <v>128</v>
      </c>
      <c r="E98" s="40"/>
      <c r="F98" s="218" t="s">
        <v>508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128</v>
      </c>
      <c r="AU98" s="17" t="s">
        <v>82</v>
      </c>
    </row>
    <row r="99" spans="1:47" s="2" customFormat="1" ht="12">
      <c r="A99" s="38"/>
      <c r="B99" s="39"/>
      <c r="C99" s="40"/>
      <c r="D99" s="217" t="s">
        <v>153</v>
      </c>
      <c r="E99" s="40"/>
      <c r="F99" s="235" t="s">
        <v>510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153</v>
      </c>
      <c r="AU99" s="17" t="s">
        <v>82</v>
      </c>
    </row>
    <row r="100" spans="1:65" s="2" customFormat="1" ht="16.5" customHeight="1">
      <c r="A100" s="38"/>
      <c r="B100" s="39"/>
      <c r="C100" s="204" t="s">
        <v>162</v>
      </c>
      <c r="D100" s="204" t="s">
        <v>121</v>
      </c>
      <c r="E100" s="205" t="s">
        <v>511</v>
      </c>
      <c r="F100" s="206" t="s">
        <v>512</v>
      </c>
      <c r="G100" s="207" t="s">
        <v>151</v>
      </c>
      <c r="H100" s="208">
        <v>1</v>
      </c>
      <c r="I100" s="209"/>
      <c r="J100" s="210">
        <f>ROUND(I100*H100,2)</f>
        <v>0</v>
      </c>
      <c r="K100" s="206" t="s">
        <v>19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490</v>
      </c>
      <c r="AT100" s="215" t="s">
        <v>121</v>
      </c>
      <c r="AU100" s="215" t="s">
        <v>82</v>
      </c>
      <c r="AY100" s="17" t="s">
        <v>119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79</v>
      </c>
      <c r="BK100" s="216">
        <f>ROUND(I100*H100,2)</f>
        <v>0</v>
      </c>
      <c r="BL100" s="17" t="s">
        <v>490</v>
      </c>
      <c r="BM100" s="215" t="s">
        <v>513</v>
      </c>
    </row>
    <row r="101" spans="1:47" s="2" customFormat="1" ht="12">
      <c r="A101" s="38"/>
      <c r="B101" s="39"/>
      <c r="C101" s="40"/>
      <c r="D101" s="217" t="s">
        <v>128</v>
      </c>
      <c r="E101" s="40"/>
      <c r="F101" s="218" t="s">
        <v>512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128</v>
      </c>
      <c r="AU101" s="17" t="s">
        <v>82</v>
      </c>
    </row>
    <row r="102" spans="1:47" s="2" customFormat="1" ht="12">
      <c r="A102" s="38"/>
      <c r="B102" s="39"/>
      <c r="C102" s="40"/>
      <c r="D102" s="217" t="s">
        <v>153</v>
      </c>
      <c r="E102" s="40"/>
      <c r="F102" s="235" t="s">
        <v>514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153</v>
      </c>
      <c r="AU102" s="17" t="s">
        <v>82</v>
      </c>
    </row>
    <row r="103" spans="1:65" s="2" customFormat="1" ht="16.5" customHeight="1">
      <c r="A103" s="38"/>
      <c r="B103" s="39"/>
      <c r="C103" s="204" t="s">
        <v>168</v>
      </c>
      <c r="D103" s="204" t="s">
        <v>121</v>
      </c>
      <c r="E103" s="205" t="s">
        <v>515</v>
      </c>
      <c r="F103" s="206" t="s">
        <v>516</v>
      </c>
      <c r="G103" s="207" t="s">
        <v>517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42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518</v>
      </c>
      <c r="AT103" s="215" t="s">
        <v>121</v>
      </c>
      <c r="AU103" s="215" t="s">
        <v>82</v>
      </c>
      <c r="AY103" s="17" t="s">
        <v>119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79</v>
      </c>
      <c r="BK103" s="216">
        <f>ROUND(I103*H103,2)</f>
        <v>0</v>
      </c>
      <c r="BL103" s="17" t="s">
        <v>518</v>
      </c>
      <c r="BM103" s="215" t="s">
        <v>519</v>
      </c>
    </row>
    <row r="104" spans="1:47" s="2" customFormat="1" ht="12">
      <c r="A104" s="38"/>
      <c r="B104" s="39"/>
      <c r="C104" s="40"/>
      <c r="D104" s="217" t="s">
        <v>128</v>
      </c>
      <c r="E104" s="40"/>
      <c r="F104" s="218" t="s">
        <v>516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128</v>
      </c>
      <c r="AU104" s="17" t="s">
        <v>82</v>
      </c>
    </row>
    <row r="105" spans="1:47" s="2" customFormat="1" ht="12">
      <c r="A105" s="38"/>
      <c r="B105" s="39"/>
      <c r="C105" s="40"/>
      <c r="D105" s="217" t="s">
        <v>153</v>
      </c>
      <c r="E105" s="40"/>
      <c r="F105" s="235" t="s">
        <v>520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153</v>
      </c>
      <c r="AU105" s="17" t="s">
        <v>82</v>
      </c>
    </row>
    <row r="106" spans="1:65" s="2" customFormat="1" ht="24.15" customHeight="1">
      <c r="A106" s="38"/>
      <c r="B106" s="39"/>
      <c r="C106" s="204" t="s">
        <v>175</v>
      </c>
      <c r="D106" s="204" t="s">
        <v>121</v>
      </c>
      <c r="E106" s="205" t="s">
        <v>521</v>
      </c>
      <c r="F106" s="206" t="s">
        <v>522</v>
      </c>
      <c r="G106" s="207" t="s">
        <v>517</v>
      </c>
      <c r="H106" s="208">
        <v>1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518</v>
      </c>
      <c r="AT106" s="215" t="s">
        <v>121</v>
      </c>
      <c r="AU106" s="215" t="s">
        <v>82</v>
      </c>
      <c r="AY106" s="17" t="s">
        <v>119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79</v>
      </c>
      <c r="BK106" s="216">
        <f>ROUND(I106*H106,2)</f>
        <v>0</v>
      </c>
      <c r="BL106" s="17" t="s">
        <v>518</v>
      </c>
      <c r="BM106" s="215" t="s">
        <v>523</v>
      </c>
    </row>
    <row r="107" spans="1:47" s="2" customFormat="1" ht="12">
      <c r="A107" s="38"/>
      <c r="B107" s="39"/>
      <c r="C107" s="40"/>
      <c r="D107" s="217" t="s">
        <v>128</v>
      </c>
      <c r="E107" s="40"/>
      <c r="F107" s="218" t="s">
        <v>522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128</v>
      </c>
      <c r="AU107" s="17" t="s">
        <v>82</v>
      </c>
    </row>
    <row r="108" spans="1:65" s="2" customFormat="1" ht="24.15" customHeight="1">
      <c r="A108" s="38"/>
      <c r="B108" s="39"/>
      <c r="C108" s="204" t="s">
        <v>182</v>
      </c>
      <c r="D108" s="204" t="s">
        <v>121</v>
      </c>
      <c r="E108" s="205" t="s">
        <v>524</v>
      </c>
      <c r="F108" s="206" t="s">
        <v>525</v>
      </c>
      <c r="G108" s="207" t="s">
        <v>151</v>
      </c>
      <c r="H108" s="208">
        <v>1</v>
      </c>
      <c r="I108" s="209"/>
      <c r="J108" s="210">
        <f>ROUND(I108*H108,2)</f>
        <v>0</v>
      </c>
      <c r="K108" s="206" t="s">
        <v>19</v>
      </c>
      <c r="L108" s="44"/>
      <c r="M108" s="211" t="s">
        <v>19</v>
      </c>
      <c r="N108" s="212" t="s">
        <v>42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518</v>
      </c>
      <c r="AT108" s="215" t="s">
        <v>121</v>
      </c>
      <c r="AU108" s="215" t="s">
        <v>82</v>
      </c>
      <c r="AY108" s="17" t="s">
        <v>119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79</v>
      </c>
      <c r="BK108" s="216">
        <f>ROUND(I108*H108,2)</f>
        <v>0</v>
      </c>
      <c r="BL108" s="17" t="s">
        <v>518</v>
      </c>
      <c r="BM108" s="215" t="s">
        <v>526</v>
      </c>
    </row>
    <row r="109" spans="1:47" s="2" customFormat="1" ht="12">
      <c r="A109" s="38"/>
      <c r="B109" s="39"/>
      <c r="C109" s="40"/>
      <c r="D109" s="217" t="s">
        <v>128</v>
      </c>
      <c r="E109" s="40"/>
      <c r="F109" s="218" t="s">
        <v>525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128</v>
      </c>
      <c r="AU109" s="17" t="s">
        <v>82</v>
      </c>
    </row>
    <row r="110" spans="1:65" s="2" customFormat="1" ht="16.5" customHeight="1">
      <c r="A110" s="38"/>
      <c r="B110" s="39"/>
      <c r="C110" s="204" t="s">
        <v>191</v>
      </c>
      <c r="D110" s="204" t="s">
        <v>121</v>
      </c>
      <c r="E110" s="205" t="s">
        <v>527</v>
      </c>
      <c r="F110" s="206" t="s">
        <v>528</v>
      </c>
      <c r="G110" s="207" t="s">
        <v>151</v>
      </c>
      <c r="H110" s="208">
        <v>1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42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518</v>
      </c>
      <c r="AT110" s="215" t="s">
        <v>121</v>
      </c>
      <c r="AU110" s="215" t="s">
        <v>82</v>
      </c>
      <c r="AY110" s="17" t="s">
        <v>119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79</v>
      </c>
      <c r="BK110" s="216">
        <f>ROUND(I110*H110,2)</f>
        <v>0</v>
      </c>
      <c r="BL110" s="17" t="s">
        <v>518</v>
      </c>
      <c r="BM110" s="215" t="s">
        <v>529</v>
      </c>
    </row>
    <row r="111" spans="1:47" s="2" customFormat="1" ht="12">
      <c r="A111" s="38"/>
      <c r="B111" s="39"/>
      <c r="C111" s="40"/>
      <c r="D111" s="217" t="s">
        <v>128</v>
      </c>
      <c r="E111" s="40"/>
      <c r="F111" s="218" t="s">
        <v>528</v>
      </c>
      <c r="G111" s="40"/>
      <c r="H111" s="40"/>
      <c r="I111" s="219"/>
      <c r="J111" s="40"/>
      <c r="K111" s="40"/>
      <c r="L111" s="44"/>
      <c r="M111" s="259"/>
      <c r="N111" s="260"/>
      <c r="O111" s="261"/>
      <c r="P111" s="261"/>
      <c r="Q111" s="261"/>
      <c r="R111" s="261"/>
      <c r="S111" s="261"/>
      <c r="T111" s="262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128</v>
      </c>
      <c r="AU111" s="17" t="s">
        <v>82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1:K111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530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531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532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533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534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535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536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537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538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539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540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78</v>
      </c>
      <c r="F18" s="274" t="s">
        <v>541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542</v>
      </c>
      <c r="F19" s="274" t="s">
        <v>543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544</v>
      </c>
      <c r="F20" s="274" t="s">
        <v>545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83</v>
      </c>
      <c r="F21" s="274" t="s">
        <v>84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546</v>
      </c>
      <c r="F22" s="274" t="s">
        <v>547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548</v>
      </c>
      <c r="F23" s="274" t="s">
        <v>549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550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551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552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553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554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555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556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557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558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105</v>
      </c>
      <c r="F36" s="274"/>
      <c r="G36" s="274" t="s">
        <v>559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560</v>
      </c>
      <c r="F37" s="274"/>
      <c r="G37" s="274" t="s">
        <v>561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52</v>
      </c>
      <c r="F38" s="274"/>
      <c r="G38" s="274" t="s">
        <v>562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53</v>
      </c>
      <c r="F39" s="274"/>
      <c r="G39" s="274" t="s">
        <v>563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106</v>
      </c>
      <c r="F40" s="274"/>
      <c r="G40" s="274" t="s">
        <v>564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107</v>
      </c>
      <c r="F41" s="274"/>
      <c r="G41" s="274" t="s">
        <v>565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566</v>
      </c>
      <c r="F42" s="274"/>
      <c r="G42" s="274" t="s">
        <v>567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568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569</v>
      </c>
      <c r="F44" s="274"/>
      <c r="G44" s="274" t="s">
        <v>570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109</v>
      </c>
      <c r="F45" s="274"/>
      <c r="G45" s="274" t="s">
        <v>571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572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573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574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575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576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577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578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579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580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581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582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583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584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585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586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587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588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589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590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591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592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593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594</v>
      </c>
      <c r="D76" s="292"/>
      <c r="E76" s="292"/>
      <c r="F76" s="292" t="s">
        <v>595</v>
      </c>
      <c r="G76" s="293"/>
      <c r="H76" s="292" t="s">
        <v>53</v>
      </c>
      <c r="I76" s="292" t="s">
        <v>56</v>
      </c>
      <c r="J76" s="292" t="s">
        <v>596</v>
      </c>
      <c r="K76" s="291"/>
    </row>
    <row r="77" spans="2:11" s="1" customFormat="1" ht="17.25" customHeight="1">
      <c r="B77" s="289"/>
      <c r="C77" s="294" t="s">
        <v>597</v>
      </c>
      <c r="D77" s="294"/>
      <c r="E77" s="294"/>
      <c r="F77" s="295" t="s">
        <v>598</v>
      </c>
      <c r="G77" s="296"/>
      <c r="H77" s="294"/>
      <c r="I77" s="294"/>
      <c r="J77" s="294" t="s">
        <v>599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52</v>
      </c>
      <c r="D79" s="299"/>
      <c r="E79" s="299"/>
      <c r="F79" s="300" t="s">
        <v>600</v>
      </c>
      <c r="G79" s="301"/>
      <c r="H79" s="277" t="s">
        <v>601</v>
      </c>
      <c r="I79" s="277" t="s">
        <v>602</v>
      </c>
      <c r="J79" s="277">
        <v>20</v>
      </c>
      <c r="K79" s="291"/>
    </row>
    <row r="80" spans="2:11" s="1" customFormat="1" ht="15" customHeight="1">
      <c r="B80" s="289"/>
      <c r="C80" s="277" t="s">
        <v>603</v>
      </c>
      <c r="D80" s="277"/>
      <c r="E80" s="277"/>
      <c r="F80" s="300" t="s">
        <v>600</v>
      </c>
      <c r="G80" s="301"/>
      <c r="H80" s="277" t="s">
        <v>604</v>
      </c>
      <c r="I80" s="277" t="s">
        <v>602</v>
      </c>
      <c r="J80" s="277">
        <v>120</v>
      </c>
      <c r="K80" s="291"/>
    </row>
    <row r="81" spans="2:11" s="1" customFormat="1" ht="15" customHeight="1">
      <c r="B81" s="302"/>
      <c r="C81" s="277" t="s">
        <v>605</v>
      </c>
      <c r="D81" s="277"/>
      <c r="E81" s="277"/>
      <c r="F81" s="300" t="s">
        <v>606</v>
      </c>
      <c r="G81" s="301"/>
      <c r="H81" s="277" t="s">
        <v>607</v>
      </c>
      <c r="I81" s="277" t="s">
        <v>602</v>
      </c>
      <c r="J81" s="277">
        <v>50</v>
      </c>
      <c r="K81" s="291"/>
    </row>
    <row r="82" spans="2:11" s="1" customFormat="1" ht="15" customHeight="1">
      <c r="B82" s="302"/>
      <c r="C82" s="277" t="s">
        <v>608</v>
      </c>
      <c r="D82" s="277"/>
      <c r="E82" s="277"/>
      <c r="F82" s="300" t="s">
        <v>600</v>
      </c>
      <c r="G82" s="301"/>
      <c r="H82" s="277" t="s">
        <v>609</v>
      </c>
      <c r="I82" s="277" t="s">
        <v>610</v>
      </c>
      <c r="J82" s="277"/>
      <c r="K82" s="291"/>
    </row>
    <row r="83" spans="2:11" s="1" customFormat="1" ht="15" customHeight="1">
      <c r="B83" s="302"/>
      <c r="C83" s="303" t="s">
        <v>611</v>
      </c>
      <c r="D83" s="303"/>
      <c r="E83" s="303"/>
      <c r="F83" s="304" t="s">
        <v>606</v>
      </c>
      <c r="G83" s="303"/>
      <c r="H83" s="303" t="s">
        <v>612</v>
      </c>
      <c r="I83" s="303" t="s">
        <v>602</v>
      </c>
      <c r="J83" s="303">
        <v>15</v>
      </c>
      <c r="K83" s="291"/>
    </row>
    <row r="84" spans="2:11" s="1" customFormat="1" ht="15" customHeight="1">
      <c r="B84" s="302"/>
      <c r="C84" s="303" t="s">
        <v>613</v>
      </c>
      <c r="D84" s="303"/>
      <c r="E84" s="303"/>
      <c r="F84" s="304" t="s">
        <v>606</v>
      </c>
      <c r="G84" s="303"/>
      <c r="H84" s="303" t="s">
        <v>614</v>
      </c>
      <c r="I84" s="303" t="s">
        <v>602</v>
      </c>
      <c r="J84" s="303">
        <v>15</v>
      </c>
      <c r="K84" s="291"/>
    </row>
    <row r="85" spans="2:11" s="1" customFormat="1" ht="15" customHeight="1">
      <c r="B85" s="302"/>
      <c r="C85" s="303" t="s">
        <v>615</v>
      </c>
      <c r="D85" s="303"/>
      <c r="E85" s="303"/>
      <c r="F85" s="304" t="s">
        <v>606</v>
      </c>
      <c r="G85" s="303"/>
      <c r="H85" s="303" t="s">
        <v>616</v>
      </c>
      <c r="I85" s="303" t="s">
        <v>602</v>
      </c>
      <c r="J85" s="303">
        <v>20</v>
      </c>
      <c r="K85" s="291"/>
    </row>
    <row r="86" spans="2:11" s="1" customFormat="1" ht="15" customHeight="1">
      <c r="B86" s="302"/>
      <c r="C86" s="303" t="s">
        <v>617</v>
      </c>
      <c r="D86" s="303"/>
      <c r="E86" s="303"/>
      <c r="F86" s="304" t="s">
        <v>606</v>
      </c>
      <c r="G86" s="303"/>
      <c r="H86" s="303" t="s">
        <v>618</v>
      </c>
      <c r="I86" s="303" t="s">
        <v>602</v>
      </c>
      <c r="J86" s="303">
        <v>20</v>
      </c>
      <c r="K86" s="291"/>
    </row>
    <row r="87" spans="2:11" s="1" customFormat="1" ht="15" customHeight="1">
      <c r="B87" s="302"/>
      <c r="C87" s="277" t="s">
        <v>619</v>
      </c>
      <c r="D87" s="277"/>
      <c r="E87" s="277"/>
      <c r="F87" s="300" t="s">
        <v>606</v>
      </c>
      <c r="G87" s="301"/>
      <c r="H87" s="277" t="s">
        <v>620</v>
      </c>
      <c r="I87" s="277" t="s">
        <v>602</v>
      </c>
      <c r="J87" s="277">
        <v>50</v>
      </c>
      <c r="K87" s="291"/>
    </row>
    <row r="88" spans="2:11" s="1" customFormat="1" ht="15" customHeight="1">
      <c r="B88" s="302"/>
      <c r="C88" s="277" t="s">
        <v>621</v>
      </c>
      <c r="D88" s="277"/>
      <c r="E88" s="277"/>
      <c r="F88" s="300" t="s">
        <v>606</v>
      </c>
      <c r="G88" s="301"/>
      <c r="H88" s="277" t="s">
        <v>622</v>
      </c>
      <c r="I88" s="277" t="s">
        <v>602</v>
      </c>
      <c r="J88" s="277">
        <v>20</v>
      </c>
      <c r="K88" s="291"/>
    </row>
    <row r="89" spans="2:11" s="1" customFormat="1" ht="15" customHeight="1">
      <c r="B89" s="302"/>
      <c r="C89" s="277" t="s">
        <v>623</v>
      </c>
      <c r="D89" s="277"/>
      <c r="E89" s="277"/>
      <c r="F89" s="300" t="s">
        <v>606</v>
      </c>
      <c r="G89" s="301"/>
      <c r="H89" s="277" t="s">
        <v>624</v>
      </c>
      <c r="I89" s="277" t="s">
        <v>602</v>
      </c>
      <c r="J89" s="277">
        <v>20</v>
      </c>
      <c r="K89" s="291"/>
    </row>
    <row r="90" spans="2:11" s="1" customFormat="1" ht="15" customHeight="1">
      <c r="B90" s="302"/>
      <c r="C90" s="277" t="s">
        <v>625</v>
      </c>
      <c r="D90" s="277"/>
      <c r="E90" s="277"/>
      <c r="F90" s="300" t="s">
        <v>606</v>
      </c>
      <c r="G90" s="301"/>
      <c r="H90" s="277" t="s">
        <v>626</v>
      </c>
      <c r="I90" s="277" t="s">
        <v>602</v>
      </c>
      <c r="J90" s="277">
        <v>50</v>
      </c>
      <c r="K90" s="291"/>
    </row>
    <row r="91" spans="2:11" s="1" customFormat="1" ht="15" customHeight="1">
      <c r="B91" s="302"/>
      <c r="C91" s="277" t="s">
        <v>627</v>
      </c>
      <c r="D91" s="277"/>
      <c r="E91" s="277"/>
      <c r="F91" s="300" t="s">
        <v>606</v>
      </c>
      <c r="G91" s="301"/>
      <c r="H91" s="277" t="s">
        <v>627</v>
      </c>
      <c r="I91" s="277" t="s">
        <v>602</v>
      </c>
      <c r="J91" s="277">
        <v>50</v>
      </c>
      <c r="K91" s="291"/>
    </row>
    <row r="92" spans="2:11" s="1" customFormat="1" ht="15" customHeight="1">
      <c r="B92" s="302"/>
      <c r="C92" s="277" t="s">
        <v>628</v>
      </c>
      <c r="D92" s="277"/>
      <c r="E92" s="277"/>
      <c r="F92" s="300" t="s">
        <v>606</v>
      </c>
      <c r="G92" s="301"/>
      <c r="H92" s="277" t="s">
        <v>629</v>
      </c>
      <c r="I92" s="277" t="s">
        <v>602</v>
      </c>
      <c r="J92" s="277">
        <v>255</v>
      </c>
      <c r="K92" s="291"/>
    </row>
    <row r="93" spans="2:11" s="1" customFormat="1" ht="15" customHeight="1">
      <c r="B93" s="302"/>
      <c r="C93" s="277" t="s">
        <v>630</v>
      </c>
      <c r="D93" s="277"/>
      <c r="E93" s="277"/>
      <c r="F93" s="300" t="s">
        <v>600</v>
      </c>
      <c r="G93" s="301"/>
      <c r="H93" s="277" t="s">
        <v>631</v>
      </c>
      <c r="I93" s="277" t="s">
        <v>632</v>
      </c>
      <c r="J93" s="277"/>
      <c r="K93" s="291"/>
    </row>
    <row r="94" spans="2:11" s="1" customFormat="1" ht="15" customHeight="1">
      <c r="B94" s="302"/>
      <c r="C94" s="277" t="s">
        <v>633</v>
      </c>
      <c r="D94" s="277"/>
      <c r="E94" s="277"/>
      <c r="F94" s="300" t="s">
        <v>600</v>
      </c>
      <c r="G94" s="301"/>
      <c r="H94" s="277" t="s">
        <v>634</v>
      </c>
      <c r="I94" s="277" t="s">
        <v>635</v>
      </c>
      <c r="J94" s="277"/>
      <c r="K94" s="291"/>
    </row>
    <row r="95" spans="2:11" s="1" customFormat="1" ht="15" customHeight="1">
      <c r="B95" s="302"/>
      <c r="C95" s="277" t="s">
        <v>636</v>
      </c>
      <c r="D95" s="277"/>
      <c r="E95" s="277"/>
      <c r="F95" s="300" t="s">
        <v>600</v>
      </c>
      <c r="G95" s="301"/>
      <c r="H95" s="277" t="s">
        <v>636</v>
      </c>
      <c r="I95" s="277" t="s">
        <v>635</v>
      </c>
      <c r="J95" s="277"/>
      <c r="K95" s="291"/>
    </row>
    <row r="96" spans="2:11" s="1" customFormat="1" ht="15" customHeight="1">
      <c r="B96" s="302"/>
      <c r="C96" s="277" t="s">
        <v>37</v>
      </c>
      <c r="D96" s="277"/>
      <c r="E96" s="277"/>
      <c r="F96" s="300" t="s">
        <v>600</v>
      </c>
      <c r="G96" s="301"/>
      <c r="H96" s="277" t="s">
        <v>637</v>
      </c>
      <c r="I96" s="277" t="s">
        <v>635</v>
      </c>
      <c r="J96" s="277"/>
      <c r="K96" s="291"/>
    </row>
    <row r="97" spans="2:11" s="1" customFormat="1" ht="15" customHeight="1">
      <c r="B97" s="302"/>
      <c r="C97" s="277" t="s">
        <v>47</v>
      </c>
      <c r="D97" s="277"/>
      <c r="E97" s="277"/>
      <c r="F97" s="300" t="s">
        <v>600</v>
      </c>
      <c r="G97" s="301"/>
      <c r="H97" s="277" t="s">
        <v>638</v>
      </c>
      <c r="I97" s="277" t="s">
        <v>635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639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594</v>
      </c>
      <c r="D103" s="292"/>
      <c r="E103" s="292"/>
      <c r="F103" s="292" t="s">
        <v>595</v>
      </c>
      <c r="G103" s="293"/>
      <c r="H103" s="292" t="s">
        <v>53</v>
      </c>
      <c r="I103" s="292" t="s">
        <v>56</v>
      </c>
      <c r="J103" s="292" t="s">
        <v>596</v>
      </c>
      <c r="K103" s="291"/>
    </row>
    <row r="104" spans="2:11" s="1" customFormat="1" ht="17.25" customHeight="1">
      <c r="B104" s="289"/>
      <c r="C104" s="294" t="s">
        <v>597</v>
      </c>
      <c r="D104" s="294"/>
      <c r="E104" s="294"/>
      <c r="F104" s="295" t="s">
        <v>598</v>
      </c>
      <c r="G104" s="296"/>
      <c r="H104" s="294"/>
      <c r="I104" s="294"/>
      <c r="J104" s="294" t="s">
        <v>599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52</v>
      </c>
      <c r="D106" s="299"/>
      <c r="E106" s="299"/>
      <c r="F106" s="300" t="s">
        <v>600</v>
      </c>
      <c r="G106" s="277"/>
      <c r="H106" s="277" t="s">
        <v>640</v>
      </c>
      <c r="I106" s="277" t="s">
        <v>602</v>
      </c>
      <c r="J106" s="277">
        <v>20</v>
      </c>
      <c r="K106" s="291"/>
    </row>
    <row r="107" spans="2:11" s="1" customFormat="1" ht="15" customHeight="1">
      <c r="B107" s="289"/>
      <c r="C107" s="277" t="s">
        <v>603</v>
      </c>
      <c r="D107" s="277"/>
      <c r="E107" s="277"/>
      <c r="F107" s="300" t="s">
        <v>600</v>
      </c>
      <c r="G107" s="277"/>
      <c r="H107" s="277" t="s">
        <v>640</v>
      </c>
      <c r="I107" s="277" t="s">
        <v>602</v>
      </c>
      <c r="J107" s="277">
        <v>120</v>
      </c>
      <c r="K107" s="291"/>
    </row>
    <row r="108" spans="2:11" s="1" customFormat="1" ht="15" customHeight="1">
      <c r="B108" s="302"/>
      <c r="C108" s="277" t="s">
        <v>605</v>
      </c>
      <c r="D108" s="277"/>
      <c r="E108" s="277"/>
      <c r="F108" s="300" t="s">
        <v>606</v>
      </c>
      <c r="G108" s="277"/>
      <c r="H108" s="277" t="s">
        <v>640</v>
      </c>
      <c r="I108" s="277" t="s">
        <v>602</v>
      </c>
      <c r="J108" s="277">
        <v>50</v>
      </c>
      <c r="K108" s="291"/>
    </row>
    <row r="109" spans="2:11" s="1" customFormat="1" ht="15" customHeight="1">
      <c r="B109" s="302"/>
      <c r="C109" s="277" t="s">
        <v>608</v>
      </c>
      <c r="D109" s="277"/>
      <c r="E109" s="277"/>
      <c r="F109" s="300" t="s">
        <v>600</v>
      </c>
      <c r="G109" s="277"/>
      <c r="H109" s="277" t="s">
        <v>640</v>
      </c>
      <c r="I109" s="277" t="s">
        <v>610</v>
      </c>
      <c r="J109" s="277"/>
      <c r="K109" s="291"/>
    </row>
    <row r="110" spans="2:11" s="1" customFormat="1" ht="15" customHeight="1">
      <c r="B110" s="302"/>
      <c r="C110" s="277" t="s">
        <v>619</v>
      </c>
      <c r="D110" s="277"/>
      <c r="E110" s="277"/>
      <c r="F110" s="300" t="s">
        <v>606</v>
      </c>
      <c r="G110" s="277"/>
      <c r="H110" s="277" t="s">
        <v>640</v>
      </c>
      <c r="I110" s="277" t="s">
        <v>602</v>
      </c>
      <c r="J110" s="277">
        <v>50</v>
      </c>
      <c r="K110" s="291"/>
    </row>
    <row r="111" spans="2:11" s="1" customFormat="1" ht="15" customHeight="1">
      <c r="B111" s="302"/>
      <c r="C111" s="277" t="s">
        <v>627</v>
      </c>
      <c r="D111" s="277"/>
      <c r="E111" s="277"/>
      <c r="F111" s="300" t="s">
        <v>606</v>
      </c>
      <c r="G111" s="277"/>
      <c r="H111" s="277" t="s">
        <v>640</v>
      </c>
      <c r="I111" s="277" t="s">
        <v>602</v>
      </c>
      <c r="J111" s="277">
        <v>50</v>
      </c>
      <c r="K111" s="291"/>
    </row>
    <row r="112" spans="2:11" s="1" customFormat="1" ht="15" customHeight="1">
      <c r="B112" s="302"/>
      <c r="C112" s="277" t="s">
        <v>625</v>
      </c>
      <c r="D112" s="277"/>
      <c r="E112" s="277"/>
      <c r="F112" s="300" t="s">
        <v>606</v>
      </c>
      <c r="G112" s="277"/>
      <c r="H112" s="277" t="s">
        <v>640</v>
      </c>
      <c r="I112" s="277" t="s">
        <v>602</v>
      </c>
      <c r="J112" s="277">
        <v>50</v>
      </c>
      <c r="K112" s="291"/>
    </row>
    <row r="113" spans="2:11" s="1" customFormat="1" ht="15" customHeight="1">
      <c r="B113" s="302"/>
      <c r="C113" s="277" t="s">
        <v>52</v>
      </c>
      <c r="D113" s="277"/>
      <c r="E113" s="277"/>
      <c r="F113" s="300" t="s">
        <v>600</v>
      </c>
      <c r="G113" s="277"/>
      <c r="H113" s="277" t="s">
        <v>641</v>
      </c>
      <c r="I113" s="277" t="s">
        <v>602</v>
      </c>
      <c r="J113" s="277">
        <v>20</v>
      </c>
      <c r="K113" s="291"/>
    </row>
    <row r="114" spans="2:11" s="1" customFormat="1" ht="15" customHeight="1">
      <c r="B114" s="302"/>
      <c r="C114" s="277" t="s">
        <v>642</v>
      </c>
      <c r="D114" s="277"/>
      <c r="E114" s="277"/>
      <c r="F114" s="300" t="s">
        <v>600</v>
      </c>
      <c r="G114" s="277"/>
      <c r="H114" s="277" t="s">
        <v>643</v>
      </c>
      <c r="I114" s="277" t="s">
        <v>602</v>
      </c>
      <c r="J114" s="277">
        <v>120</v>
      </c>
      <c r="K114" s="291"/>
    </row>
    <row r="115" spans="2:11" s="1" customFormat="1" ht="15" customHeight="1">
      <c r="B115" s="302"/>
      <c r="C115" s="277" t="s">
        <v>37</v>
      </c>
      <c r="D115" s="277"/>
      <c r="E115" s="277"/>
      <c r="F115" s="300" t="s">
        <v>600</v>
      </c>
      <c r="G115" s="277"/>
      <c r="H115" s="277" t="s">
        <v>644</v>
      </c>
      <c r="I115" s="277" t="s">
        <v>635</v>
      </c>
      <c r="J115" s="277"/>
      <c r="K115" s="291"/>
    </row>
    <row r="116" spans="2:11" s="1" customFormat="1" ht="15" customHeight="1">
      <c r="B116" s="302"/>
      <c r="C116" s="277" t="s">
        <v>47</v>
      </c>
      <c r="D116" s="277"/>
      <c r="E116" s="277"/>
      <c r="F116" s="300" t="s">
        <v>600</v>
      </c>
      <c r="G116" s="277"/>
      <c r="H116" s="277" t="s">
        <v>645</v>
      </c>
      <c r="I116" s="277" t="s">
        <v>635</v>
      </c>
      <c r="J116" s="277"/>
      <c r="K116" s="291"/>
    </row>
    <row r="117" spans="2:11" s="1" customFormat="1" ht="15" customHeight="1">
      <c r="B117" s="302"/>
      <c r="C117" s="277" t="s">
        <v>56</v>
      </c>
      <c r="D117" s="277"/>
      <c r="E117" s="277"/>
      <c r="F117" s="300" t="s">
        <v>600</v>
      </c>
      <c r="G117" s="277"/>
      <c r="H117" s="277" t="s">
        <v>646</v>
      </c>
      <c r="I117" s="277" t="s">
        <v>647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648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594</v>
      </c>
      <c r="D123" s="292"/>
      <c r="E123" s="292"/>
      <c r="F123" s="292" t="s">
        <v>595</v>
      </c>
      <c r="G123" s="293"/>
      <c r="H123" s="292" t="s">
        <v>53</v>
      </c>
      <c r="I123" s="292" t="s">
        <v>56</v>
      </c>
      <c r="J123" s="292" t="s">
        <v>596</v>
      </c>
      <c r="K123" s="321"/>
    </row>
    <row r="124" spans="2:11" s="1" customFormat="1" ht="17.25" customHeight="1">
      <c r="B124" s="320"/>
      <c r="C124" s="294" t="s">
        <v>597</v>
      </c>
      <c r="D124" s="294"/>
      <c r="E124" s="294"/>
      <c r="F124" s="295" t="s">
        <v>598</v>
      </c>
      <c r="G124" s="296"/>
      <c r="H124" s="294"/>
      <c r="I124" s="294"/>
      <c r="J124" s="294" t="s">
        <v>599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603</v>
      </c>
      <c r="D126" s="299"/>
      <c r="E126" s="299"/>
      <c r="F126" s="300" t="s">
        <v>600</v>
      </c>
      <c r="G126" s="277"/>
      <c r="H126" s="277" t="s">
        <v>640</v>
      </c>
      <c r="I126" s="277" t="s">
        <v>602</v>
      </c>
      <c r="J126" s="277">
        <v>120</v>
      </c>
      <c r="K126" s="325"/>
    </row>
    <row r="127" spans="2:11" s="1" customFormat="1" ht="15" customHeight="1">
      <c r="B127" s="322"/>
      <c r="C127" s="277" t="s">
        <v>649</v>
      </c>
      <c r="D127" s="277"/>
      <c r="E127" s="277"/>
      <c r="F127" s="300" t="s">
        <v>600</v>
      </c>
      <c r="G127" s="277"/>
      <c r="H127" s="277" t="s">
        <v>650</v>
      </c>
      <c r="I127" s="277" t="s">
        <v>602</v>
      </c>
      <c r="J127" s="277" t="s">
        <v>651</v>
      </c>
      <c r="K127" s="325"/>
    </row>
    <row r="128" spans="2:11" s="1" customFormat="1" ht="15" customHeight="1">
      <c r="B128" s="322"/>
      <c r="C128" s="277" t="s">
        <v>548</v>
      </c>
      <c r="D128" s="277"/>
      <c r="E128" s="277"/>
      <c r="F128" s="300" t="s">
        <v>600</v>
      </c>
      <c r="G128" s="277"/>
      <c r="H128" s="277" t="s">
        <v>652</v>
      </c>
      <c r="I128" s="277" t="s">
        <v>602</v>
      </c>
      <c r="J128" s="277" t="s">
        <v>651</v>
      </c>
      <c r="K128" s="325"/>
    </row>
    <row r="129" spans="2:11" s="1" customFormat="1" ht="15" customHeight="1">
      <c r="B129" s="322"/>
      <c r="C129" s="277" t="s">
        <v>611</v>
      </c>
      <c r="D129" s="277"/>
      <c r="E129" s="277"/>
      <c r="F129" s="300" t="s">
        <v>606</v>
      </c>
      <c r="G129" s="277"/>
      <c r="H129" s="277" t="s">
        <v>612</v>
      </c>
      <c r="I129" s="277" t="s">
        <v>602</v>
      </c>
      <c r="J129" s="277">
        <v>15</v>
      </c>
      <c r="K129" s="325"/>
    </row>
    <row r="130" spans="2:11" s="1" customFormat="1" ht="15" customHeight="1">
      <c r="B130" s="322"/>
      <c r="C130" s="303" t="s">
        <v>613</v>
      </c>
      <c r="D130" s="303"/>
      <c r="E130" s="303"/>
      <c r="F130" s="304" t="s">
        <v>606</v>
      </c>
      <c r="G130" s="303"/>
      <c r="H130" s="303" t="s">
        <v>614</v>
      </c>
      <c r="I130" s="303" t="s">
        <v>602</v>
      </c>
      <c r="J130" s="303">
        <v>15</v>
      </c>
      <c r="K130" s="325"/>
    </row>
    <row r="131" spans="2:11" s="1" customFormat="1" ht="15" customHeight="1">
      <c r="B131" s="322"/>
      <c r="C131" s="303" t="s">
        <v>615</v>
      </c>
      <c r="D131" s="303"/>
      <c r="E131" s="303"/>
      <c r="F131" s="304" t="s">
        <v>606</v>
      </c>
      <c r="G131" s="303"/>
      <c r="H131" s="303" t="s">
        <v>616</v>
      </c>
      <c r="I131" s="303" t="s">
        <v>602</v>
      </c>
      <c r="J131" s="303">
        <v>20</v>
      </c>
      <c r="K131" s="325"/>
    </row>
    <row r="132" spans="2:11" s="1" customFormat="1" ht="15" customHeight="1">
      <c r="B132" s="322"/>
      <c r="C132" s="303" t="s">
        <v>617</v>
      </c>
      <c r="D132" s="303"/>
      <c r="E132" s="303"/>
      <c r="F132" s="304" t="s">
        <v>606</v>
      </c>
      <c r="G132" s="303"/>
      <c r="H132" s="303" t="s">
        <v>618</v>
      </c>
      <c r="I132" s="303" t="s">
        <v>602</v>
      </c>
      <c r="J132" s="303">
        <v>20</v>
      </c>
      <c r="K132" s="325"/>
    </row>
    <row r="133" spans="2:11" s="1" customFormat="1" ht="15" customHeight="1">
      <c r="B133" s="322"/>
      <c r="C133" s="277" t="s">
        <v>605</v>
      </c>
      <c r="D133" s="277"/>
      <c r="E133" s="277"/>
      <c r="F133" s="300" t="s">
        <v>606</v>
      </c>
      <c r="G133" s="277"/>
      <c r="H133" s="277" t="s">
        <v>640</v>
      </c>
      <c r="I133" s="277" t="s">
        <v>602</v>
      </c>
      <c r="J133" s="277">
        <v>50</v>
      </c>
      <c r="K133" s="325"/>
    </row>
    <row r="134" spans="2:11" s="1" customFormat="1" ht="15" customHeight="1">
      <c r="B134" s="322"/>
      <c r="C134" s="277" t="s">
        <v>619</v>
      </c>
      <c r="D134" s="277"/>
      <c r="E134" s="277"/>
      <c r="F134" s="300" t="s">
        <v>606</v>
      </c>
      <c r="G134" s="277"/>
      <c r="H134" s="277" t="s">
        <v>640</v>
      </c>
      <c r="I134" s="277" t="s">
        <v>602</v>
      </c>
      <c r="J134" s="277">
        <v>50</v>
      </c>
      <c r="K134" s="325"/>
    </row>
    <row r="135" spans="2:11" s="1" customFormat="1" ht="15" customHeight="1">
      <c r="B135" s="322"/>
      <c r="C135" s="277" t="s">
        <v>625</v>
      </c>
      <c r="D135" s="277"/>
      <c r="E135" s="277"/>
      <c r="F135" s="300" t="s">
        <v>606</v>
      </c>
      <c r="G135" s="277"/>
      <c r="H135" s="277" t="s">
        <v>640</v>
      </c>
      <c r="I135" s="277" t="s">
        <v>602</v>
      </c>
      <c r="J135" s="277">
        <v>50</v>
      </c>
      <c r="K135" s="325"/>
    </row>
    <row r="136" spans="2:11" s="1" customFormat="1" ht="15" customHeight="1">
      <c r="B136" s="322"/>
      <c r="C136" s="277" t="s">
        <v>627</v>
      </c>
      <c r="D136" s="277"/>
      <c r="E136" s="277"/>
      <c r="F136" s="300" t="s">
        <v>606</v>
      </c>
      <c r="G136" s="277"/>
      <c r="H136" s="277" t="s">
        <v>640</v>
      </c>
      <c r="I136" s="277" t="s">
        <v>602</v>
      </c>
      <c r="J136" s="277">
        <v>50</v>
      </c>
      <c r="K136" s="325"/>
    </row>
    <row r="137" spans="2:11" s="1" customFormat="1" ht="15" customHeight="1">
      <c r="B137" s="322"/>
      <c r="C137" s="277" t="s">
        <v>628</v>
      </c>
      <c r="D137" s="277"/>
      <c r="E137" s="277"/>
      <c r="F137" s="300" t="s">
        <v>606</v>
      </c>
      <c r="G137" s="277"/>
      <c r="H137" s="277" t="s">
        <v>653</v>
      </c>
      <c r="I137" s="277" t="s">
        <v>602</v>
      </c>
      <c r="J137" s="277">
        <v>255</v>
      </c>
      <c r="K137" s="325"/>
    </row>
    <row r="138" spans="2:11" s="1" customFormat="1" ht="15" customHeight="1">
      <c r="B138" s="322"/>
      <c r="C138" s="277" t="s">
        <v>630</v>
      </c>
      <c r="D138" s="277"/>
      <c r="E138" s="277"/>
      <c r="F138" s="300" t="s">
        <v>600</v>
      </c>
      <c r="G138" s="277"/>
      <c r="H138" s="277" t="s">
        <v>654</v>
      </c>
      <c r="I138" s="277" t="s">
        <v>632</v>
      </c>
      <c r="J138" s="277"/>
      <c r="K138" s="325"/>
    </row>
    <row r="139" spans="2:11" s="1" customFormat="1" ht="15" customHeight="1">
      <c r="B139" s="322"/>
      <c r="C139" s="277" t="s">
        <v>633</v>
      </c>
      <c r="D139" s="277"/>
      <c r="E139" s="277"/>
      <c r="F139" s="300" t="s">
        <v>600</v>
      </c>
      <c r="G139" s="277"/>
      <c r="H139" s="277" t="s">
        <v>655</v>
      </c>
      <c r="I139" s="277" t="s">
        <v>635</v>
      </c>
      <c r="J139" s="277"/>
      <c r="K139" s="325"/>
    </row>
    <row r="140" spans="2:11" s="1" customFormat="1" ht="15" customHeight="1">
      <c r="B140" s="322"/>
      <c r="C140" s="277" t="s">
        <v>636</v>
      </c>
      <c r="D140" s="277"/>
      <c r="E140" s="277"/>
      <c r="F140" s="300" t="s">
        <v>600</v>
      </c>
      <c r="G140" s="277"/>
      <c r="H140" s="277" t="s">
        <v>636</v>
      </c>
      <c r="I140" s="277" t="s">
        <v>635</v>
      </c>
      <c r="J140" s="277"/>
      <c r="K140" s="325"/>
    </row>
    <row r="141" spans="2:11" s="1" customFormat="1" ht="15" customHeight="1">
      <c r="B141" s="322"/>
      <c r="C141" s="277" t="s">
        <v>37</v>
      </c>
      <c r="D141" s="277"/>
      <c r="E141" s="277"/>
      <c r="F141" s="300" t="s">
        <v>600</v>
      </c>
      <c r="G141" s="277"/>
      <c r="H141" s="277" t="s">
        <v>656</v>
      </c>
      <c r="I141" s="277" t="s">
        <v>635</v>
      </c>
      <c r="J141" s="277"/>
      <c r="K141" s="325"/>
    </row>
    <row r="142" spans="2:11" s="1" customFormat="1" ht="15" customHeight="1">
      <c r="B142" s="322"/>
      <c r="C142" s="277" t="s">
        <v>657</v>
      </c>
      <c r="D142" s="277"/>
      <c r="E142" s="277"/>
      <c r="F142" s="300" t="s">
        <v>600</v>
      </c>
      <c r="G142" s="277"/>
      <c r="H142" s="277" t="s">
        <v>658</v>
      </c>
      <c r="I142" s="277" t="s">
        <v>635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659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594</v>
      </c>
      <c r="D148" s="292"/>
      <c r="E148" s="292"/>
      <c r="F148" s="292" t="s">
        <v>595</v>
      </c>
      <c r="G148" s="293"/>
      <c r="H148" s="292" t="s">
        <v>53</v>
      </c>
      <c r="I148" s="292" t="s">
        <v>56</v>
      </c>
      <c r="J148" s="292" t="s">
        <v>596</v>
      </c>
      <c r="K148" s="291"/>
    </row>
    <row r="149" spans="2:11" s="1" customFormat="1" ht="17.25" customHeight="1">
      <c r="B149" s="289"/>
      <c r="C149" s="294" t="s">
        <v>597</v>
      </c>
      <c r="D149" s="294"/>
      <c r="E149" s="294"/>
      <c r="F149" s="295" t="s">
        <v>598</v>
      </c>
      <c r="G149" s="296"/>
      <c r="H149" s="294"/>
      <c r="I149" s="294"/>
      <c r="J149" s="294" t="s">
        <v>599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603</v>
      </c>
      <c r="D151" s="277"/>
      <c r="E151" s="277"/>
      <c r="F151" s="330" t="s">
        <v>600</v>
      </c>
      <c r="G151" s="277"/>
      <c r="H151" s="329" t="s">
        <v>640</v>
      </c>
      <c r="I151" s="329" t="s">
        <v>602</v>
      </c>
      <c r="J151" s="329">
        <v>120</v>
      </c>
      <c r="K151" s="325"/>
    </row>
    <row r="152" spans="2:11" s="1" customFormat="1" ht="15" customHeight="1">
      <c r="B152" s="302"/>
      <c r="C152" s="329" t="s">
        <v>649</v>
      </c>
      <c r="D152" s="277"/>
      <c r="E152" s="277"/>
      <c r="F152" s="330" t="s">
        <v>600</v>
      </c>
      <c r="G152" s="277"/>
      <c r="H152" s="329" t="s">
        <v>660</v>
      </c>
      <c r="I152" s="329" t="s">
        <v>602</v>
      </c>
      <c r="J152" s="329" t="s">
        <v>651</v>
      </c>
      <c r="K152" s="325"/>
    </row>
    <row r="153" spans="2:11" s="1" customFormat="1" ht="15" customHeight="1">
      <c r="B153" s="302"/>
      <c r="C153" s="329" t="s">
        <v>548</v>
      </c>
      <c r="D153" s="277"/>
      <c r="E153" s="277"/>
      <c r="F153" s="330" t="s">
        <v>600</v>
      </c>
      <c r="G153" s="277"/>
      <c r="H153" s="329" t="s">
        <v>661</v>
      </c>
      <c r="I153" s="329" t="s">
        <v>602</v>
      </c>
      <c r="J153" s="329" t="s">
        <v>651</v>
      </c>
      <c r="K153" s="325"/>
    </row>
    <row r="154" spans="2:11" s="1" customFormat="1" ht="15" customHeight="1">
      <c r="B154" s="302"/>
      <c r="C154" s="329" t="s">
        <v>605</v>
      </c>
      <c r="D154" s="277"/>
      <c r="E154" s="277"/>
      <c r="F154" s="330" t="s">
        <v>606</v>
      </c>
      <c r="G154" s="277"/>
      <c r="H154" s="329" t="s">
        <v>640</v>
      </c>
      <c r="I154" s="329" t="s">
        <v>602</v>
      </c>
      <c r="J154" s="329">
        <v>50</v>
      </c>
      <c r="K154" s="325"/>
    </row>
    <row r="155" spans="2:11" s="1" customFormat="1" ht="15" customHeight="1">
      <c r="B155" s="302"/>
      <c r="C155" s="329" t="s">
        <v>608</v>
      </c>
      <c r="D155" s="277"/>
      <c r="E155" s="277"/>
      <c r="F155" s="330" t="s">
        <v>600</v>
      </c>
      <c r="G155" s="277"/>
      <c r="H155" s="329" t="s">
        <v>640</v>
      </c>
      <c r="I155" s="329" t="s">
        <v>610</v>
      </c>
      <c r="J155" s="329"/>
      <c r="K155" s="325"/>
    </row>
    <row r="156" spans="2:11" s="1" customFormat="1" ht="15" customHeight="1">
      <c r="B156" s="302"/>
      <c r="C156" s="329" t="s">
        <v>619</v>
      </c>
      <c r="D156" s="277"/>
      <c r="E156" s="277"/>
      <c r="F156" s="330" t="s">
        <v>606</v>
      </c>
      <c r="G156" s="277"/>
      <c r="H156" s="329" t="s">
        <v>640</v>
      </c>
      <c r="I156" s="329" t="s">
        <v>602</v>
      </c>
      <c r="J156" s="329">
        <v>50</v>
      </c>
      <c r="K156" s="325"/>
    </row>
    <row r="157" spans="2:11" s="1" customFormat="1" ht="15" customHeight="1">
      <c r="B157" s="302"/>
      <c r="C157" s="329" t="s">
        <v>627</v>
      </c>
      <c r="D157" s="277"/>
      <c r="E157" s="277"/>
      <c r="F157" s="330" t="s">
        <v>606</v>
      </c>
      <c r="G157" s="277"/>
      <c r="H157" s="329" t="s">
        <v>640</v>
      </c>
      <c r="I157" s="329" t="s">
        <v>602</v>
      </c>
      <c r="J157" s="329">
        <v>50</v>
      </c>
      <c r="K157" s="325"/>
    </row>
    <row r="158" spans="2:11" s="1" customFormat="1" ht="15" customHeight="1">
      <c r="B158" s="302"/>
      <c r="C158" s="329" t="s">
        <v>625</v>
      </c>
      <c r="D158" s="277"/>
      <c r="E158" s="277"/>
      <c r="F158" s="330" t="s">
        <v>606</v>
      </c>
      <c r="G158" s="277"/>
      <c r="H158" s="329" t="s">
        <v>640</v>
      </c>
      <c r="I158" s="329" t="s">
        <v>602</v>
      </c>
      <c r="J158" s="329">
        <v>50</v>
      </c>
      <c r="K158" s="325"/>
    </row>
    <row r="159" spans="2:11" s="1" customFormat="1" ht="15" customHeight="1">
      <c r="B159" s="302"/>
      <c r="C159" s="329" t="s">
        <v>90</v>
      </c>
      <c r="D159" s="277"/>
      <c r="E159" s="277"/>
      <c r="F159" s="330" t="s">
        <v>600</v>
      </c>
      <c r="G159" s="277"/>
      <c r="H159" s="329" t="s">
        <v>662</v>
      </c>
      <c r="I159" s="329" t="s">
        <v>602</v>
      </c>
      <c r="J159" s="329" t="s">
        <v>663</v>
      </c>
      <c r="K159" s="325"/>
    </row>
    <row r="160" spans="2:11" s="1" customFormat="1" ht="15" customHeight="1">
      <c r="B160" s="302"/>
      <c r="C160" s="329" t="s">
        <v>664</v>
      </c>
      <c r="D160" s="277"/>
      <c r="E160" s="277"/>
      <c r="F160" s="330" t="s">
        <v>600</v>
      </c>
      <c r="G160" s="277"/>
      <c r="H160" s="329" t="s">
        <v>665</v>
      </c>
      <c r="I160" s="329" t="s">
        <v>635</v>
      </c>
      <c r="J160" s="329"/>
      <c r="K160" s="325"/>
    </row>
    <row r="161" spans="2:11" s="1" customFormat="1" ht="15" customHeight="1">
      <c r="B161" s="331"/>
      <c r="C161" s="332"/>
      <c r="D161" s="332"/>
      <c r="E161" s="332"/>
      <c r="F161" s="332"/>
      <c r="G161" s="332"/>
      <c r="H161" s="332"/>
      <c r="I161" s="332"/>
      <c r="J161" s="332"/>
      <c r="K161" s="333"/>
    </row>
    <row r="162" spans="2:11" s="1" customFormat="1" ht="18.75" customHeight="1">
      <c r="B162" s="313"/>
      <c r="C162" s="323"/>
      <c r="D162" s="323"/>
      <c r="E162" s="323"/>
      <c r="F162" s="334"/>
      <c r="G162" s="323"/>
      <c r="H162" s="323"/>
      <c r="I162" s="323"/>
      <c r="J162" s="323"/>
      <c r="K162" s="313"/>
    </row>
    <row r="163" spans="2:11" s="1" customFormat="1" ht="18.75" customHeight="1">
      <c r="B163" s="313"/>
      <c r="C163" s="323"/>
      <c r="D163" s="323"/>
      <c r="E163" s="323"/>
      <c r="F163" s="334"/>
      <c r="G163" s="323"/>
      <c r="H163" s="323"/>
      <c r="I163" s="323"/>
      <c r="J163" s="323"/>
      <c r="K163" s="313"/>
    </row>
    <row r="164" spans="2:11" s="1" customFormat="1" ht="18.75" customHeight="1">
      <c r="B164" s="313"/>
      <c r="C164" s="323"/>
      <c r="D164" s="323"/>
      <c r="E164" s="323"/>
      <c r="F164" s="334"/>
      <c r="G164" s="323"/>
      <c r="H164" s="323"/>
      <c r="I164" s="323"/>
      <c r="J164" s="323"/>
      <c r="K164" s="313"/>
    </row>
    <row r="165" spans="2:11" s="1" customFormat="1" ht="18.75" customHeight="1">
      <c r="B165" s="313"/>
      <c r="C165" s="323"/>
      <c r="D165" s="323"/>
      <c r="E165" s="323"/>
      <c r="F165" s="334"/>
      <c r="G165" s="323"/>
      <c r="H165" s="323"/>
      <c r="I165" s="323"/>
      <c r="J165" s="323"/>
      <c r="K165" s="313"/>
    </row>
    <row r="166" spans="2:11" s="1" customFormat="1" ht="18.75" customHeight="1">
      <c r="B166" s="313"/>
      <c r="C166" s="323"/>
      <c r="D166" s="323"/>
      <c r="E166" s="323"/>
      <c r="F166" s="334"/>
      <c r="G166" s="323"/>
      <c r="H166" s="323"/>
      <c r="I166" s="323"/>
      <c r="J166" s="323"/>
      <c r="K166" s="313"/>
    </row>
    <row r="167" spans="2:11" s="1" customFormat="1" ht="18.75" customHeight="1">
      <c r="B167" s="313"/>
      <c r="C167" s="323"/>
      <c r="D167" s="323"/>
      <c r="E167" s="323"/>
      <c r="F167" s="334"/>
      <c r="G167" s="323"/>
      <c r="H167" s="323"/>
      <c r="I167" s="323"/>
      <c r="J167" s="323"/>
      <c r="K167" s="313"/>
    </row>
    <row r="168" spans="2:11" s="1" customFormat="1" ht="18.75" customHeight="1">
      <c r="B168" s="313"/>
      <c r="C168" s="323"/>
      <c r="D168" s="323"/>
      <c r="E168" s="323"/>
      <c r="F168" s="334"/>
      <c r="G168" s="323"/>
      <c r="H168" s="323"/>
      <c r="I168" s="323"/>
      <c r="J168" s="323"/>
      <c r="K168" s="313"/>
    </row>
    <row r="169" spans="2:11" s="1" customFormat="1" ht="18.75" customHeight="1"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</row>
    <row r="170" spans="2:11" s="1" customFormat="1" ht="7.5" customHeight="1">
      <c r="B170" s="264"/>
      <c r="C170" s="265"/>
      <c r="D170" s="265"/>
      <c r="E170" s="265"/>
      <c r="F170" s="265"/>
      <c r="G170" s="265"/>
      <c r="H170" s="265"/>
      <c r="I170" s="265"/>
      <c r="J170" s="265"/>
      <c r="K170" s="266"/>
    </row>
    <row r="171" spans="2:11" s="1" customFormat="1" ht="45" customHeight="1">
      <c r="B171" s="267"/>
      <c r="C171" s="268" t="s">
        <v>666</v>
      </c>
      <c r="D171" s="268"/>
      <c r="E171" s="268"/>
      <c r="F171" s="268"/>
      <c r="G171" s="268"/>
      <c r="H171" s="268"/>
      <c r="I171" s="268"/>
      <c r="J171" s="268"/>
      <c r="K171" s="269"/>
    </row>
    <row r="172" spans="2:11" s="1" customFormat="1" ht="17.25" customHeight="1">
      <c r="B172" s="267"/>
      <c r="C172" s="292" t="s">
        <v>594</v>
      </c>
      <c r="D172" s="292"/>
      <c r="E172" s="292"/>
      <c r="F172" s="292" t="s">
        <v>595</v>
      </c>
      <c r="G172" s="335"/>
      <c r="H172" s="336" t="s">
        <v>53</v>
      </c>
      <c r="I172" s="336" t="s">
        <v>56</v>
      </c>
      <c r="J172" s="292" t="s">
        <v>596</v>
      </c>
      <c r="K172" s="269"/>
    </row>
    <row r="173" spans="2:11" s="1" customFormat="1" ht="17.25" customHeight="1">
      <c r="B173" s="270"/>
      <c r="C173" s="294" t="s">
        <v>597</v>
      </c>
      <c r="D173" s="294"/>
      <c r="E173" s="294"/>
      <c r="F173" s="295" t="s">
        <v>598</v>
      </c>
      <c r="G173" s="337"/>
      <c r="H173" s="338"/>
      <c r="I173" s="338"/>
      <c r="J173" s="294" t="s">
        <v>599</v>
      </c>
      <c r="K173" s="272"/>
    </row>
    <row r="174" spans="2:11" s="1" customFormat="1" ht="5.25" customHeight="1">
      <c r="B174" s="302"/>
      <c r="C174" s="297"/>
      <c r="D174" s="297"/>
      <c r="E174" s="297"/>
      <c r="F174" s="297"/>
      <c r="G174" s="298"/>
      <c r="H174" s="297"/>
      <c r="I174" s="297"/>
      <c r="J174" s="297"/>
      <c r="K174" s="325"/>
    </row>
    <row r="175" spans="2:11" s="1" customFormat="1" ht="15" customHeight="1">
      <c r="B175" s="302"/>
      <c r="C175" s="277" t="s">
        <v>603</v>
      </c>
      <c r="D175" s="277"/>
      <c r="E175" s="277"/>
      <c r="F175" s="300" t="s">
        <v>600</v>
      </c>
      <c r="G175" s="277"/>
      <c r="H175" s="277" t="s">
        <v>640</v>
      </c>
      <c r="I175" s="277" t="s">
        <v>602</v>
      </c>
      <c r="J175" s="277">
        <v>120</v>
      </c>
      <c r="K175" s="325"/>
    </row>
    <row r="176" spans="2:11" s="1" customFormat="1" ht="15" customHeight="1">
      <c r="B176" s="302"/>
      <c r="C176" s="277" t="s">
        <v>649</v>
      </c>
      <c r="D176" s="277"/>
      <c r="E176" s="277"/>
      <c r="F176" s="300" t="s">
        <v>600</v>
      </c>
      <c r="G176" s="277"/>
      <c r="H176" s="277" t="s">
        <v>650</v>
      </c>
      <c r="I176" s="277" t="s">
        <v>602</v>
      </c>
      <c r="J176" s="277" t="s">
        <v>651</v>
      </c>
      <c r="K176" s="325"/>
    </row>
    <row r="177" spans="2:11" s="1" customFormat="1" ht="15" customHeight="1">
      <c r="B177" s="302"/>
      <c r="C177" s="277" t="s">
        <v>548</v>
      </c>
      <c r="D177" s="277"/>
      <c r="E177" s="277"/>
      <c r="F177" s="300" t="s">
        <v>600</v>
      </c>
      <c r="G177" s="277"/>
      <c r="H177" s="277" t="s">
        <v>667</v>
      </c>
      <c r="I177" s="277" t="s">
        <v>602</v>
      </c>
      <c r="J177" s="277" t="s">
        <v>651</v>
      </c>
      <c r="K177" s="325"/>
    </row>
    <row r="178" spans="2:11" s="1" customFormat="1" ht="15" customHeight="1">
      <c r="B178" s="302"/>
      <c r="C178" s="277" t="s">
        <v>605</v>
      </c>
      <c r="D178" s="277"/>
      <c r="E178" s="277"/>
      <c r="F178" s="300" t="s">
        <v>606</v>
      </c>
      <c r="G178" s="277"/>
      <c r="H178" s="277" t="s">
        <v>667</v>
      </c>
      <c r="I178" s="277" t="s">
        <v>602</v>
      </c>
      <c r="J178" s="277">
        <v>50</v>
      </c>
      <c r="K178" s="325"/>
    </row>
    <row r="179" spans="2:11" s="1" customFormat="1" ht="15" customHeight="1">
      <c r="B179" s="302"/>
      <c r="C179" s="277" t="s">
        <v>608</v>
      </c>
      <c r="D179" s="277"/>
      <c r="E179" s="277"/>
      <c r="F179" s="300" t="s">
        <v>600</v>
      </c>
      <c r="G179" s="277"/>
      <c r="H179" s="277" t="s">
        <v>667</v>
      </c>
      <c r="I179" s="277" t="s">
        <v>610</v>
      </c>
      <c r="J179" s="277"/>
      <c r="K179" s="325"/>
    </row>
    <row r="180" spans="2:11" s="1" customFormat="1" ht="15" customHeight="1">
      <c r="B180" s="302"/>
      <c r="C180" s="277" t="s">
        <v>619</v>
      </c>
      <c r="D180" s="277"/>
      <c r="E180" s="277"/>
      <c r="F180" s="300" t="s">
        <v>606</v>
      </c>
      <c r="G180" s="277"/>
      <c r="H180" s="277" t="s">
        <v>667</v>
      </c>
      <c r="I180" s="277" t="s">
        <v>602</v>
      </c>
      <c r="J180" s="277">
        <v>50</v>
      </c>
      <c r="K180" s="325"/>
    </row>
    <row r="181" spans="2:11" s="1" customFormat="1" ht="15" customHeight="1">
      <c r="B181" s="302"/>
      <c r="C181" s="277" t="s">
        <v>627</v>
      </c>
      <c r="D181" s="277"/>
      <c r="E181" s="277"/>
      <c r="F181" s="300" t="s">
        <v>606</v>
      </c>
      <c r="G181" s="277"/>
      <c r="H181" s="277" t="s">
        <v>667</v>
      </c>
      <c r="I181" s="277" t="s">
        <v>602</v>
      </c>
      <c r="J181" s="277">
        <v>50</v>
      </c>
      <c r="K181" s="325"/>
    </row>
    <row r="182" spans="2:11" s="1" customFormat="1" ht="15" customHeight="1">
      <c r="B182" s="302"/>
      <c r="C182" s="277" t="s">
        <v>625</v>
      </c>
      <c r="D182" s="277"/>
      <c r="E182" s="277"/>
      <c r="F182" s="300" t="s">
        <v>606</v>
      </c>
      <c r="G182" s="277"/>
      <c r="H182" s="277" t="s">
        <v>667</v>
      </c>
      <c r="I182" s="277" t="s">
        <v>602</v>
      </c>
      <c r="J182" s="277">
        <v>50</v>
      </c>
      <c r="K182" s="325"/>
    </row>
    <row r="183" spans="2:11" s="1" customFormat="1" ht="15" customHeight="1">
      <c r="B183" s="302"/>
      <c r="C183" s="277" t="s">
        <v>105</v>
      </c>
      <c r="D183" s="277"/>
      <c r="E183" s="277"/>
      <c r="F183" s="300" t="s">
        <v>600</v>
      </c>
      <c r="G183" s="277"/>
      <c r="H183" s="277" t="s">
        <v>668</v>
      </c>
      <c r="I183" s="277" t="s">
        <v>669</v>
      </c>
      <c r="J183" s="277"/>
      <c r="K183" s="325"/>
    </row>
    <row r="184" spans="2:11" s="1" customFormat="1" ht="15" customHeight="1">
      <c r="B184" s="302"/>
      <c r="C184" s="277" t="s">
        <v>56</v>
      </c>
      <c r="D184" s="277"/>
      <c r="E184" s="277"/>
      <c r="F184" s="300" t="s">
        <v>600</v>
      </c>
      <c r="G184" s="277"/>
      <c r="H184" s="277" t="s">
        <v>670</v>
      </c>
      <c r="I184" s="277" t="s">
        <v>671</v>
      </c>
      <c r="J184" s="277">
        <v>1</v>
      </c>
      <c r="K184" s="325"/>
    </row>
    <row r="185" spans="2:11" s="1" customFormat="1" ht="15" customHeight="1">
      <c r="B185" s="302"/>
      <c r="C185" s="277" t="s">
        <v>52</v>
      </c>
      <c r="D185" s="277"/>
      <c r="E185" s="277"/>
      <c r="F185" s="300" t="s">
        <v>600</v>
      </c>
      <c r="G185" s="277"/>
      <c r="H185" s="277" t="s">
        <v>672</v>
      </c>
      <c r="I185" s="277" t="s">
        <v>602</v>
      </c>
      <c r="J185" s="277">
        <v>20</v>
      </c>
      <c r="K185" s="325"/>
    </row>
    <row r="186" spans="2:11" s="1" customFormat="1" ht="15" customHeight="1">
      <c r="B186" s="302"/>
      <c r="C186" s="277" t="s">
        <v>53</v>
      </c>
      <c r="D186" s="277"/>
      <c r="E186" s="277"/>
      <c r="F186" s="300" t="s">
        <v>600</v>
      </c>
      <c r="G186" s="277"/>
      <c r="H186" s="277" t="s">
        <v>673</v>
      </c>
      <c r="I186" s="277" t="s">
        <v>602</v>
      </c>
      <c r="J186" s="277">
        <v>255</v>
      </c>
      <c r="K186" s="325"/>
    </row>
    <row r="187" spans="2:11" s="1" customFormat="1" ht="15" customHeight="1">
      <c r="B187" s="302"/>
      <c r="C187" s="277" t="s">
        <v>106</v>
      </c>
      <c r="D187" s="277"/>
      <c r="E187" s="277"/>
      <c r="F187" s="300" t="s">
        <v>600</v>
      </c>
      <c r="G187" s="277"/>
      <c r="H187" s="277" t="s">
        <v>564</v>
      </c>
      <c r="I187" s="277" t="s">
        <v>602</v>
      </c>
      <c r="J187" s="277">
        <v>10</v>
      </c>
      <c r="K187" s="325"/>
    </row>
    <row r="188" spans="2:11" s="1" customFormat="1" ht="15" customHeight="1">
      <c r="B188" s="302"/>
      <c r="C188" s="277" t="s">
        <v>107</v>
      </c>
      <c r="D188" s="277"/>
      <c r="E188" s="277"/>
      <c r="F188" s="300" t="s">
        <v>600</v>
      </c>
      <c r="G188" s="277"/>
      <c r="H188" s="277" t="s">
        <v>674</v>
      </c>
      <c r="I188" s="277" t="s">
        <v>635</v>
      </c>
      <c r="J188" s="277"/>
      <c r="K188" s="325"/>
    </row>
    <row r="189" spans="2:11" s="1" customFormat="1" ht="15" customHeight="1">
      <c r="B189" s="302"/>
      <c r="C189" s="277" t="s">
        <v>675</v>
      </c>
      <c r="D189" s="277"/>
      <c r="E189" s="277"/>
      <c r="F189" s="300" t="s">
        <v>600</v>
      </c>
      <c r="G189" s="277"/>
      <c r="H189" s="277" t="s">
        <v>676</v>
      </c>
      <c r="I189" s="277" t="s">
        <v>635</v>
      </c>
      <c r="J189" s="277"/>
      <c r="K189" s="325"/>
    </row>
    <row r="190" spans="2:11" s="1" customFormat="1" ht="15" customHeight="1">
      <c r="B190" s="302"/>
      <c r="C190" s="277" t="s">
        <v>664</v>
      </c>
      <c r="D190" s="277"/>
      <c r="E190" s="277"/>
      <c r="F190" s="300" t="s">
        <v>600</v>
      </c>
      <c r="G190" s="277"/>
      <c r="H190" s="277" t="s">
        <v>677</v>
      </c>
      <c r="I190" s="277" t="s">
        <v>635</v>
      </c>
      <c r="J190" s="277"/>
      <c r="K190" s="325"/>
    </row>
    <row r="191" spans="2:11" s="1" customFormat="1" ht="15" customHeight="1">
      <c r="B191" s="302"/>
      <c r="C191" s="277" t="s">
        <v>109</v>
      </c>
      <c r="D191" s="277"/>
      <c r="E191" s="277"/>
      <c r="F191" s="300" t="s">
        <v>606</v>
      </c>
      <c r="G191" s="277"/>
      <c r="H191" s="277" t="s">
        <v>678</v>
      </c>
      <c r="I191" s="277" t="s">
        <v>602</v>
      </c>
      <c r="J191" s="277">
        <v>50</v>
      </c>
      <c r="K191" s="325"/>
    </row>
    <row r="192" spans="2:11" s="1" customFormat="1" ht="15" customHeight="1">
      <c r="B192" s="302"/>
      <c r="C192" s="277" t="s">
        <v>679</v>
      </c>
      <c r="D192" s="277"/>
      <c r="E192" s="277"/>
      <c r="F192" s="300" t="s">
        <v>606</v>
      </c>
      <c r="G192" s="277"/>
      <c r="H192" s="277" t="s">
        <v>680</v>
      </c>
      <c r="I192" s="277" t="s">
        <v>681</v>
      </c>
      <c r="J192" s="277"/>
      <c r="K192" s="325"/>
    </row>
    <row r="193" spans="2:11" s="1" customFormat="1" ht="15" customHeight="1">
      <c r="B193" s="302"/>
      <c r="C193" s="277" t="s">
        <v>682</v>
      </c>
      <c r="D193" s="277"/>
      <c r="E193" s="277"/>
      <c r="F193" s="300" t="s">
        <v>606</v>
      </c>
      <c r="G193" s="277"/>
      <c r="H193" s="277" t="s">
        <v>683</v>
      </c>
      <c r="I193" s="277" t="s">
        <v>681</v>
      </c>
      <c r="J193" s="277"/>
      <c r="K193" s="325"/>
    </row>
    <row r="194" spans="2:11" s="1" customFormat="1" ht="15" customHeight="1">
      <c r="B194" s="302"/>
      <c r="C194" s="277" t="s">
        <v>684</v>
      </c>
      <c r="D194" s="277"/>
      <c r="E194" s="277"/>
      <c r="F194" s="300" t="s">
        <v>606</v>
      </c>
      <c r="G194" s="277"/>
      <c r="H194" s="277" t="s">
        <v>685</v>
      </c>
      <c r="I194" s="277" t="s">
        <v>681</v>
      </c>
      <c r="J194" s="277"/>
      <c r="K194" s="325"/>
    </row>
    <row r="195" spans="2:11" s="1" customFormat="1" ht="15" customHeight="1">
      <c r="B195" s="302"/>
      <c r="C195" s="339" t="s">
        <v>686</v>
      </c>
      <c r="D195" s="277"/>
      <c r="E195" s="277"/>
      <c r="F195" s="300" t="s">
        <v>606</v>
      </c>
      <c r="G195" s="277"/>
      <c r="H195" s="277" t="s">
        <v>687</v>
      </c>
      <c r="I195" s="277" t="s">
        <v>688</v>
      </c>
      <c r="J195" s="340" t="s">
        <v>689</v>
      </c>
      <c r="K195" s="325"/>
    </row>
    <row r="196" spans="2:11" s="1" customFormat="1" ht="15" customHeight="1">
      <c r="B196" s="302"/>
      <c r="C196" s="339" t="s">
        <v>41</v>
      </c>
      <c r="D196" s="277"/>
      <c r="E196" s="277"/>
      <c r="F196" s="300" t="s">
        <v>600</v>
      </c>
      <c r="G196" s="277"/>
      <c r="H196" s="274" t="s">
        <v>690</v>
      </c>
      <c r="I196" s="277" t="s">
        <v>691</v>
      </c>
      <c r="J196" s="277"/>
      <c r="K196" s="325"/>
    </row>
    <row r="197" spans="2:11" s="1" customFormat="1" ht="15" customHeight="1">
      <c r="B197" s="302"/>
      <c r="C197" s="339" t="s">
        <v>692</v>
      </c>
      <c r="D197" s="277"/>
      <c r="E197" s="277"/>
      <c r="F197" s="300" t="s">
        <v>600</v>
      </c>
      <c r="G197" s="277"/>
      <c r="H197" s="277" t="s">
        <v>693</v>
      </c>
      <c r="I197" s="277" t="s">
        <v>635</v>
      </c>
      <c r="J197" s="277"/>
      <c r="K197" s="325"/>
    </row>
    <row r="198" spans="2:11" s="1" customFormat="1" ht="15" customHeight="1">
      <c r="B198" s="302"/>
      <c r="C198" s="339" t="s">
        <v>694</v>
      </c>
      <c r="D198" s="277"/>
      <c r="E198" s="277"/>
      <c r="F198" s="300" t="s">
        <v>600</v>
      </c>
      <c r="G198" s="277"/>
      <c r="H198" s="277" t="s">
        <v>695</v>
      </c>
      <c r="I198" s="277" t="s">
        <v>635</v>
      </c>
      <c r="J198" s="277"/>
      <c r="K198" s="325"/>
    </row>
    <row r="199" spans="2:11" s="1" customFormat="1" ht="15" customHeight="1">
      <c r="B199" s="302"/>
      <c r="C199" s="339" t="s">
        <v>696</v>
      </c>
      <c r="D199" s="277"/>
      <c r="E199" s="277"/>
      <c r="F199" s="300" t="s">
        <v>606</v>
      </c>
      <c r="G199" s="277"/>
      <c r="H199" s="277" t="s">
        <v>697</v>
      </c>
      <c r="I199" s="277" t="s">
        <v>635</v>
      </c>
      <c r="J199" s="277"/>
      <c r="K199" s="325"/>
    </row>
    <row r="200" spans="2:11" s="1" customFormat="1" ht="15" customHeight="1">
      <c r="B200" s="331"/>
      <c r="C200" s="341"/>
      <c r="D200" s="332"/>
      <c r="E200" s="332"/>
      <c r="F200" s="332"/>
      <c r="G200" s="332"/>
      <c r="H200" s="332"/>
      <c r="I200" s="332"/>
      <c r="J200" s="332"/>
      <c r="K200" s="333"/>
    </row>
    <row r="201" spans="2:11" s="1" customFormat="1" ht="18.75" customHeight="1">
      <c r="B201" s="313"/>
      <c r="C201" s="323"/>
      <c r="D201" s="323"/>
      <c r="E201" s="323"/>
      <c r="F201" s="334"/>
      <c r="G201" s="323"/>
      <c r="H201" s="323"/>
      <c r="I201" s="323"/>
      <c r="J201" s="323"/>
      <c r="K201" s="313"/>
    </row>
    <row r="202" spans="2:11" s="1" customFormat="1" ht="18.75" customHeight="1"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</row>
    <row r="203" spans="2:11" s="1" customFormat="1" ht="13.5">
      <c r="B203" s="264"/>
      <c r="C203" s="265"/>
      <c r="D203" s="265"/>
      <c r="E203" s="265"/>
      <c r="F203" s="265"/>
      <c r="G203" s="265"/>
      <c r="H203" s="265"/>
      <c r="I203" s="265"/>
      <c r="J203" s="265"/>
      <c r="K203" s="266"/>
    </row>
    <row r="204" spans="2:11" s="1" customFormat="1" ht="21" customHeight="1">
      <c r="B204" s="267"/>
      <c r="C204" s="268" t="s">
        <v>698</v>
      </c>
      <c r="D204" s="268"/>
      <c r="E204" s="268"/>
      <c r="F204" s="268"/>
      <c r="G204" s="268"/>
      <c r="H204" s="268"/>
      <c r="I204" s="268"/>
      <c r="J204" s="268"/>
      <c r="K204" s="269"/>
    </row>
    <row r="205" spans="2:11" s="1" customFormat="1" ht="25.5" customHeight="1">
      <c r="B205" s="267"/>
      <c r="C205" s="342" t="s">
        <v>699</v>
      </c>
      <c r="D205" s="342"/>
      <c r="E205" s="342"/>
      <c r="F205" s="342" t="s">
        <v>700</v>
      </c>
      <c r="G205" s="343"/>
      <c r="H205" s="342" t="s">
        <v>701</v>
      </c>
      <c r="I205" s="342"/>
      <c r="J205" s="342"/>
      <c r="K205" s="269"/>
    </row>
    <row r="206" spans="2:11" s="1" customFormat="1" ht="5.25" customHeight="1">
      <c r="B206" s="302"/>
      <c r="C206" s="297"/>
      <c r="D206" s="297"/>
      <c r="E206" s="297"/>
      <c r="F206" s="297"/>
      <c r="G206" s="323"/>
      <c r="H206" s="297"/>
      <c r="I206" s="297"/>
      <c r="J206" s="297"/>
      <c r="K206" s="325"/>
    </row>
    <row r="207" spans="2:11" s="1" customFormat="1" ht="15" customHeight="1">
      <c r="B207" s="302"/>
      <c r="C207" s="277" t="s">
        <v>691</v>
      </c>
      <c r="D207" s="277"/>
      <c r="E207" s="277"/>
      <c r="F207" s="300" t="s">
        <v>42</v>
      </c>
      <c r="G207" s="277"/>
      <c r="H207" s="277" t="s">
        <v>702</v>
      </c>
      <c r="I207" s="277"/>
      <c r="J207" s="277"/>
      <c r="K207" s="325"/>
    </row>
    <row r="208" spans="2:11" s="1" customFormat="1" ht="15" customHeight="1">
      <c r="B208" s="302"/>
      <c r="C208" s="277"/>
      <c r="D208" s="277"/>
      <c r="E208" s="277"/>
      <c r="F208" s="300" t="s">
        <v>43</v>
      </c>
      <c r="G208" s="277"/>
      <c r="H208" s="277" t="s">
        <v>703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46</v>
      </c>
      <c r="G209" s="277"/>
      <c r="H209" s="277" t="s">
        <v>704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44</v>
      </c>
      <c r="G210" s="277"/>
      <c r="H210" s="277" t="s">
        <v>705</v>
      </c>
      <c r="I210" s="277"/>
      <c r="J210" s="277"/>
      <c r="K210" s="325"/>
    </row>
    <row r="211" spans="2:11" s="1" customFormat="1" ht="15" customHeight="1">
      <c r="B211" s="302"/>
      <c r="C211" s="277"/>
      <c r="D211" s="277"/>
      <c r="E211" s="277"/>
      <c r="F211" s="300" t="s">
        <v>45</v>
      </c>
      <c r="G211" s="277"/>
      <c r="H211" s="277" t="s">
        <v>706</v>
      </c>
      <c r="I211" s="277"/>
      <c r="J211" s="277"/>
      <c r="K211" s="325"/>
    </row>
    <row r="212" spans="2:11" s="1" customFormat="1" ht="15" customHeight="1">
      <c r="B212" s="302"/>
      <c r="C212" s="277"/>
      <c r="D212" s="277"/>
      <c r="E212" s="277"/>
      <c r="F212" s="300"/>
      <c r="G212" s="277"/>
      <c r="H212" s="277"/>
      <c r="I212" s="277"/>
      <c r="J212" s="277"/>
      <c r="K212" s="325"/>
    </row>
    <row r="213" spans="2:11" s="1" customFormat="1" ht="15" customHeight="1">
      <c r="B213" s="302"/>
      <c r="C213" s="277" t="s">
        <v>647</v>
      </c>
      <c r="D213" s="277"/>
      <c r="E213" s="277"/>
      <c r="F213" s="300" t="s">
        <v>78</v>
      </c>
      <c r="G213" s="277"/>
      <c r="H213" s="277" t="s">
        <v>707</v>
      </c>
      <c r="I213" s="277"/>
      <c r="J213" s="277"/>
      <c r="K213" s="325"/>
    </row>
    <row r="214" spans="2:11" s="1" customFormat="1" ht="15" customHeight="1">
      <c r="B214" s="302"/>
      <c r="C214" s="277"/>
      <c r="D214" s="277"/>
      <c r="E214" s="277"/>
      <c r="F214" s="300" t="s">
        <v>544</v>
      </c>
      <c r="G214" s="277"/>
      <c r="H214" s="277" t="s">
        <v>545</v>
      </c>
      <c r="I214" s="277"/>
      <c r="J214" s="277"/>
      <c r="K214" s="325"/>
    </row>
    <row r="215" spans="2:11" s="1" customFormat="1" ht="15" customHeight="1">
      <c r="B215" s="302"/>
      <c r="C215" s="277"/>
      <c r="D215" s="277"/>
      <c r="E215" s="277"/>
      <c r="F215" s="300" t="s">
        <v>542</v>
      </c>
      <c r="G215" s="277"/>
      <c r="H215" s="277" t="s">
        <v>708</v>
      </c>
      <c r="I215" s="277"/>
      <c r="J215" s="277"/>
      <c r="K215" s="325"/>
    </row>
    <row r="216" spans="2:11" s="1" customFormat="1" ht="15" customHeight="1">
      <c r="B216" s="344"/>
      <c r="C216" s="277"/>
      <c r="D216" s="277"/>
      <c r="E216" s="277"/>
      <c r="F216" s="300" t="s">
        <v>83</v>
      </c>
      <c r="G216" s="339"/>
      <c r="H216" s="329" t="s">
        <v>84</v>
      </c>
      <c r="I216" s="329"/>
      <c r="J216" s="329"/>
      <c r="K216" s="345"/>
    </row>
    <row r="217" spans="2:11" s="1" customFormat="1" ht="15" customHeight="1">
      <c r="B217" s="344"/>
      <c r="C217" s="277"/>
      <c r="D217" s="277"/>
      <c r="E217" s="277"/>
      <c r="F217" s="300" t="s">
        <v>546</v>
      </c>
      <c r="G217" s="339"/>
      <c r="H217" s="329" t="s">
        <v>506</v>
      </c>
      <c r="I217" s="329"/>
      <c r="J217" s="329"/>
      <c r="K217" s="345"/>
    </row>
    <row r="218" spans="2:11" s="1" customFormat="1" ht="15" customHeight="1">
      <c r="B218" s="344"/>
      <c r="C218" s="277"/>
      <c r="D218" s="277"/>
      <c r="E218" s="277"/>
      <c r="F218" s="300"/>
      <c r="G218" s="339"/>
      <c r="H218" s="329"/>
      <c r="I218" s="329"/>
      <c r="J218" s="329"/>
      <c r="K218" s="345"/>
    </row>
    <row r="219" spans="2:11" s="1" customFormat="1" ht="15" customHeight="1">
      <c r="B219" s="344"/>
      <c r="C219" s="277" t="s">
        <v>671</v>
      </c>
      <c r="D219" s="277"/>
      <c r="E219" s="277"/>
      <c r="F219" s="300">
        <v>1</v>
      </c>
      <c r="G219" s="339"/>
      <c r="H219" s="329" t="s">
        <v>709</v>
      </c>
      <c r="I219" s="329"/>
      <c r="J219" s="329"/>
      <c r="K219" s="345"/>
    </row>
    <row r="220" spans="2:11" s="1" customFormat="1" ht="15" customHeight="1">
      <c r="B220" s="344"/>
      <c r="C220" s="277"/>
      <c r="D220" s="277"/>
      <c r="E220" s="277"/>
      <c r="F220" s="300">
        <v>2</v>
      </c>
      <c r="G220" s="339"/>
      <c r="H220" s="329" t="s">
        <v>710</v>
      </c>
      <c r="I220" s="329"/>
      <c r="J220" s="329"/>
      <c r="K220" s="345"/>
    </row>
    <row r="221" spans="2:11" s="1" customFormat="1" ht="15" customHeight="1">
      <c r="B221" s="344"/>
      <c r="C221" s="277"/>
      <c r="D221" s="277"/>
      <c r="E221" s="277"/>
      <c r="F221" s="300">
        <v>3</v>
      </c>
      <c r="G221" s="339"/>
      <c r="H221" s="329" t="s">
        <v>711</v>
      </c>
      <c r="I221" s="329"/>
      <c r="J221" s="329"/>
      <c r="K221" s="345"/>
    </row>
    <row r="222" spans="2:11" s="1" customFormat="1" ht="15" customHeight="1">
      <c r="B222" s="344"/>
      <c r="C222" s="277"/>
      <c r="D222" s="277"/>
      <c r="E222" s="277"/>
      <c r="F222" s="300">
        <v>4</v>
      </c>
      <c r="G222" s="339"/>
      <c r="H222" s="329" t="s">
        <v>712</v>
      </c>
      <c r="I222" s="329"/>
      <c r="J222" s="329"/>
      <c r="K222" s="345"/>
    </row>
    <row r="223" spans="2:11" s="1" customFormat="1" ht="12.75" customHeight="1">
      <c r="B223" s="346"/>
      <c r="C223" s="347"/>
      <c r="D223" s="347"/>
      <c r="E223" s="347"/>
      <c r="F223" s="347"/>
      <c r="G223" s="347"/>
      <c r="H223" s="347"/>
      <c r="I223" s="347"/>
      <c r="J223" s="347"/>
      <c r="K223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 Požárová</cp:lastModifiedBy>
  <dcterms:created xsi:type="dcterms:W3CDTF">2022-09-29T10:57:18Z</dcterms:created>
  <dcterms:modified xsi:type="dcterms:W3CDTF">2022-09-29T10:57:22Z</dcterms:modified>
  <cp:category/>
  <cp:version/>
  <cp:contentType/>
  <cp:contentStatus/>
</cp:coreProperties>
</file>