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Oprava LB opevnění" sheetId="2" r:id="rId2"/>
    <sheet name="VON - Vedlejší a ostatní 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 01 - Oprava LB opevnění'!$C$91:$K$646</definedName>
    <definedName name="_xlnm.Print_Area" localSheetId="1">'SO 01 - Oprava LB opevnění'!$C$4:$J$39,'SO 01 - Oprava LB opevnění'!$C$45:$J$73,'SO 01 - Oprava LB opevnění'!$C$79:$K$646</definedName>
    <definedName name="_xlnm.Print_Titles" localSheetId="1">'SO 01 - Oprava LB opevnění'!$91:$91</definedName>
    <definedName name="_xlnm._FilterDatabase" localSheetId="2" hidden="1">'VON - Vedlejší a ostatní ...'!$C$83:$K$123</definedName>
    <definedName name="_xlnm.Print_Area" localSheetId="2">'VON - Vedlejší a ostatní ...'!$C$4:$J$39,'VON - Vedlejší a ostatní ...'!$C$45:$J$65,'VON - Vedlejší a ostatní ...'!$C$71:$K$123</definedName>
    <definedName name="_xlnm.Print_Titles" localSheetId="2">'VON - Vedlejší a ostatní ...'!$83:$83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22"/>
  <c r="BH122"/>
  <c r="BF122"/>
  <c r="BE122"/>
  <c r="T122"/>
  <c r="R122"/>
  <c r="P122"/>
  <c r="BI121"/>
  <c r="BH121"/>
  <c r="BF121"/>
  <c r="BE121"/>
  <c r="T121"/>
  <c r="R121"/>
  <c r="P121"/>
  <c r="BI118"/>
  <c r="BH118"/>
  <c r="BF118"/>
  <c r="BE118"/>
  <c r="T118"/>
  <c r="R118"/>
  <c r="P118"/>
  <c r="BI115"/>
  <c r="BH115"/>
  <c r="BF115"/>
  <c r="BE115"/>
  <c r="T115"/>
  <c r="R115"/>
  <c r="P115"/>
  <c r="BI112"/>
  <c r="BH112"/>
  <c r="BF112"/>
  <c r="BE112"/>
  <c r="T112"/>
  <c r="R112"/>
  <c r="P112"/>
  <c r="BI111"/>
  <c r="BH111"/>
  <c r="BF111"/>
  <c r="BE111"/>
  <c r="T111"/>
  <c r="R111"/>
  <c r="P111"/>
  <c r="BI110"/>
  <c r="BH110"/>
  <c r="BF110"/>
  <c r="BE110"/>
  <c r="T110"/>
  <c r="R110"/>
  <c r="P110"/>
  <c r="BI109"/>
  <c r="BH109"/>
  <c r="BF109"/>
  <c r="BE109"/>
  <c r="T109"/>
  <c r="R109"/>
  <c r="P109"/>
  <c r="BI107"/>
  <c r="BH107"/>
  <c r="BF107"/>
  <c r="BE107"/>
  <c r="T107"/>
  <c r="R107"/>
  <c r="P107"/>
  <c r="BI104"/>
  <c r="BH104"/>
  <c r="BF104"/>
  <c r="BE104"/>
  <c r="T104"/>
  <c r="R104"/>
  <c r="P104"/>
  <c r="BI100"/>
  <c r="BH100"/>
  <c r="BF100"/>
  <c r="BE100"/>
  <c r="T100"/>
  <c r="R100"/>
  <c r="P100"/>
  <c r="BI99"/>
  <c r="BH99"/>
  <c r="BF99"/>
  <c r="BE99"/>
  <c r="T99"/>
  <c r="R99"/>
  <c r="P99"/>
  <c r="BI98"/>
  <c r="BH98"/>
  <c r="BF98"/>
  <c r="BE98"/>
  <c r="T98"/>
  <c r="R98"/>
  <c r="P98"/>
  <c r="BI94"/>
  <c r="BH94"/>
  <c r="BF94"/>
  <c r="BE94"/>
  <c r="T94"/>
  <c r="T86"/>
  <c r="R94"/>
  <c r="R86"/>
  <c r="P94"/>
  <c r="P86"/>
  <c r="BI87"/>
  <c r="BH87"/>
  <c r="BF87"/>
  <c r="BE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74"/>
  <c i="2" r="T192"/>
  <c r="R192"/>
  <c r="P192"/>
  <c r="BK192"/>
  <c r="J192"/>
  <c r="J62"/>
  <c r="J37"/>
  <c r="J36"/>
  <c i="1" r="AY55"/>
  <c i="2" r="J35"/>
  <c i="1" r="AX55"/>
  <c i="2" r="BI644"/>
  <c r="BH644"/>
  <c r="BF644"/>
  <c r="BE644"/>
  <c r="T644"/>
  <c r="R644"/>
  <c r="P644"/>
  <c r="BI637"/>
  <c r="BH637"/>
  <c r="BF637"/>
  <c r="BE637"/>
  <c r="T637"/>
  <c r="R637"/>
  <c r="P637"/>
  <c r="BI634"/>
  <c r="BH634"/>
  <c r="BF634"/>
  <c r="BE634"/>
  <c r="T634"/>
  <c r="R634"/>
  <c r="P634"/>
  <c r="BI627"/>
  <c r="BH627"/>
  <c r="BF627"/>
  <c r="BE627"/>
  <c r="T627"/>
  <c r="R627"/>
  <c r="P627"/>
  <c r="BI622"/>
  <c r="BH622"/>
  <c r="BF622"/>
  <c r="BE622"/>
  <c r="T622"/>
  <c r="T621"/>
  <c r="R622"/>
  <c r="R621"/>
  <c r="P622"/>
  <c r="P621"/>
  <c r="BI619"/>
  <c r="BH619"/>
  <c r="BF619"/>
  <c r="BE619"/>
  <c r="T619"/>
  <c r="R619"/>
  <c r="P619"/>
  <c r="BI616"/>
  <c r="BH616"/>
  <c r="BF616"/>
  <c r="BE616"/>
  <c r="T616"/>
  <c r="R616"/>
  <c r="P616"/>
  <c r="BI611"/>
  <c r="BH611"/>
  <c r="BF611"/>
  <c r="BE611"/>
  <c r="T611"/>
  <c r="R611"/>
  <c r="P611"/>
  <c r="BI608"/>
  <c r="BH608"/>
  <c r="BF608"/>
  <c r="BE608"/>
  <c r="T608"/>
  <c r="R608"/>
  <c r="P608"/>
  <c r="BI603"/>
  <c r="BH603"/>
  <c r="BF603"/>
  <c r="BE603"/>
  <c r="T603"/>
  <c r="R603"/>
  <c r="P603"/>
  <c r="BI600"/>
  <c r="BH600"/>
  <c r="BF600"/>
  <c r="BE600"/>
  <c r="T600"/>
  <c r="R600"/>
  <c r="P600"/>
  <c r="BI596"/>
  <c r="BH596"/>
  <c r="BF596"/>
  <c r="BE596"/>
  <c r="T596"/>
  <c r="T595"/>
  <c r="R596"/>
  <c r="R595"/>
  <c r="P596"/>
  <c r="P595"/>
  <c r="BI570"/>
  <c r="BH570"/>
  <c r="BF570"/>
  <c r="BE570"/>
  <c r="T570"/>
  <c r="R570"/>
  <c r="P570"/>
  <c r="BI566"/>
  <c r="BH566"/>
  <c r="BF566"/>
  <c r="BE566"/>
  <c r="T566"/>
  <c r="R566"/>
  <c r="P566"/>
  <c r="BI541"/>
  <c r="BH541"/>
  <c r="BF541"/>
  <c r="BE541"/>
  <c r="T541"/>
  <c r="R541"/>
  <c r="P541"/>
  <c r="BI517"/>
  <c r="BH517"/>
  <c r="BF517"/>
  <c r="BE517"/>
  <c r="T517"/>
  <c r="R517"/>
  <c r="P517"/>
  <c r="BI505"/>
  <c r="BH505"/>
  <c r="BF505"/>
  <c r="BE505"/>
  <c r="T505"/>
  <c r="R505"/>
  <c r="P505"/>
  <c r="BI501"/>
  <c r="BH501"/>
  <c r="BF501"/>
  <c r="BE501"/>
  <c r="T501"/>
  <c r="R501"/>
  <c r="P501"/>
  <c r="BI497"/>
  <c r="BH497"/>
  <c r="BF497"/>
  <c r="BE497"/>
  <c r="T497"/>
  <c r="R497"/>
  <c r="P497"/>
  <c r="BI491"/>
  <c r="BH491"/>
  <c r="BF491"/>
  <c r="BE491"/>
  <c r="T491"/>
  <c r="R491"/>
  <c r="P491"/>
  <c r="BI482"/>
  <c r="BH482"/>
  <c r="BF482"/>
  <c r="BE482"/>
  <c r="T482"/>
  <c r="R482"/>
  <c r="P482"/>
  <c r="BI473"/>
  <c r="BH473"/>
  <c r="BF473"/>
  <c r="BE473"/>
  <c r="T473"/>
  <c r="R473"/>
  <c r="P473"/>
  <c r="BI460"/>
  <c r="BH460"/>
  <c r="BF460"/>
  <c r="BE460"/>
  <c r="T460"/>
  <c r="R460"/>
  <c r="P460"/>
  <c r="BI451"/>
  <c r="BH451"/>
  <c r="BF451"/>
  <c r="BE451"/>
  <c r="T451"/>
  <c r="R451"/>
  <c r="P451"/>
  <c r="BI445"/>
  <c r="BH445"/>
  <c r="BF445"/>
  <c r="BE445"/>
  <c r="T445"/>
  <c r="R445"/>
  <c r="P445"/>
  <c r="BI436"/>
  <c r="BH436"/>
  <c r="BF436"/>
  <c r="BE436"/>
  <c r="T436"/>
  <c r="R436"/>
  <c r="P436"/>
  <c r="BI431"/>
  <c r="BH431"/>
  <c r="BF431"/>
  <c r="BE431"/>
  <c r="T431"/>
  <c r="R431"/>
  <c r="P431"/>
  <c r="BI426"/>
  <c r="BH426"/>
  <c r="BF426"/>
  <c r="BE426"/>
  <c r="T426"/>
  <c r="R426"/>
  <c r="P426"/>
  <c r="BI417"/>
  <c r="BH417"/>
  <c r="BF417"/>
  <c r="BE417"/>
  <c r="T417"/>
  <c r="R417"/>
  <c r="P417"/>
  <c r="BI412"/>
  <c r="BH412"/>
  <c r="BF412"/>
  <c r="BE412"/>
  <c r="T412"/>
  <c r="R412"/>
  <c r="P412"/>
  <c r="BI408"/>
  <c r="BH408"/>
  <c r="BF408"/>
  <c r="BE408"/>
  <c r="T408"/>
  <c r="R408"/>
  <c r="P408"/>
  <c r="BI404"/>
  <c r="BH404"/>
  <c r="BF404"/>
  <c r="BE404"/>
  <c r="T404"/>
  <c r="R404"/>
  <c r="P404"/>
  <c r="BI400"/>
  <c r="BH400"/>
  <c r="BF400"/>
  <c r="BE400"/>
  <c r="T400"/>
  <c r="R400"/>
  <c r="P400"/>
  <c r="BI395"/>
  <c r="BH395"/>
  <c r="BF395"/>
  <c r="BE395"/>
  <c r="T395"/>
  <c r="R395"/>
  <c r="P395"/>
  <c r="BI390"/>
  <c r="BH390"/>
  <c r="BF390"/>
  <c r="BE390"/>
  <c r="T390"/>
  <c r="R390"/>
  <c r="P390"/>
  <c r="BI381"/>
  <c r="BH381"/>
  <c r="BF381"/>
  <c r="BE381"/>
  <c r="T381"/>
  <c r="R381"/>
  <c r="P381"/>
  <c r="BI371"/>
  <c r="BH371"/>
  <c r="BF371"/>
  <c r="BE371"/>
  <c r="T371"/>
  <c r="R371"/>
  <c r="P371"/>
  <c r="BI345"/>
  <c r="BH345"/>
  <c r="BF345"/>
  <c r="BE345"/>
  <c r="T345"/>
  <c r="R345"/>
  <c r="P345"/>
  <c r="BI341"/>
  <c r="BH341"/>
  <c r="BF341"/>
  <c r="BE341"/>
  <c r="T341"/>
  <c r="R341"/>
  <c r="P341"/>
  <c r="BI338"/>
  <c r="BH338"/>
  <c r="BF338"/>
  <c r="BE338"/>
  <c r="T338"/>
  <c r="R338"/>
  <c r="P338"/>
  <c r="BI335"/>
  <c r="BH335"/>
  <c r="BF335"/>
  <c r="BE335"/>
  <c r="T335"/>
  <c r="R335"/>
  <c r="P335"/>
  <c r="BI331"/>
  <c r="BH331"/>
  <c r="BF331"/>
  <c r="BE331"/>
  <c r="T331"/>
  <c r="R331"/>
  <c r="P331"/>
  <c r="BI327"/>
  <c r="BH327"/>
  <c r="BF327"/>
  <c r="BE327"/>
  <c r="T327"/>
  <c r="R327"/>
  <c r="P327"/>
  <c r="BI319"/>
  <c r="BH319"/>
  <c r="BF319"/>
  <c r="BE319"/>
  <c r="T319"/>
  <c r="R319"/>
  <c r="P319"/>
  <c r="BI315"/>
  <c r="BH315"/>
  <c r="BF315"/>
  <c r="BE315"/>
  <c r="T315"/>
  <c r="R315"/>
  <c r="P315"/>
  <c r="BI301"/>
  <c r="BH301"/>
  <c r="BF301"/>
  <c r="BE301"/>
  <c r="T301"/>
  <c r="R301"/>
  <c r="P301"/>
  <c r="BI298"/>
  <c r="BH298"/>
  <c r="BF298"/>
  <c r="BE298"/>
  <c r="T298"/>
  <c r="R298"/>
  <c r="P298"/>
  <c r="BI283"/>
  <c r="BH283"/>
  <c r="BF283"/>
  <c r="BE283"/>
  <c r="T283"/>
  <c r="R283"/>
  <c r="P283"/>
  <c r="BI276"/>
  <c r="BH276"/>
  <c r="BF276"/>
  <c r="BE276"/>
  <c r="T276"/>
  <c r="R276"/>
  <c r="P276"/>
  <c r="BI266"/>
  <c r="BH266"/>
  <c r="BF266"/>
  <c r="BE266"/>
  <c r="T266"/>
  <c r="R266"/>
  <c r="P266"/>
  <c r="BI261"/>
  <c r="BH261"/>
  <c r="BF261"/>
  <c r="BE261"/>
  <c r="T261"/>
  <c r="R261"/>
  <c r="P261"/>
  <c r="BI251"/>
  <c r="BH251"/>
  <c r="BF251"/>
  <c r="BE251"/>
  <c r="T251"/>
  <c r="R251"/>
  <c r="P251"/>
  <c r="BI247"/>
  <c r="BH247"/>
  <c r="BF247"/>
  <c r="BE247"/>
  <c r="T247"/>
  <c r="R247"/>
  <c r="P247"/>
  <c r="BI239"/>
  <c r="BH239"/>
  <c r="BF239"/>
  <c r="BE239"/>
  <c r="T239"/>
  <c r="R239"/>
  <c r="P239"/>
  <c r="BI231"/>
  <c r="BH231"/>
  <c r="BF231"/>
  <c r="BE231"/>
  <c r="T231"/>
  <c r="R231"/>
  <c r="P231"/>
  <c r="BI225"/>
  <c r="BH225"/>
  <c r="BF225"/>
  <c r="BE225"/>
  <c r="T225"/>
  <c r="R225"/>
  <c r="P225"/>
  <c r="BI221"/>
  <c r="BH221"/>
  <c r="BF221"/>
  <c r="BE221"/>
  <c r="T221"/>
  <c r="R221"/>
  <c r="P221"/>
  <c r="BI219"/>
  <c r="BH219"/>
  <c r="BF219"/>
  <c r="BE219"/>
  <c r="T219"/>
  <c r="R219"/>
  <c r="P219"/>
  <c r="BI215"/>
  <c r="BH215"/>
  <c r="BF215"/>
  <c r="BE215"/>
  <c r="T215"/>
  <c r="R215"/>
  <c r="P215"/>
  <c r="BI210"/>
  <c r="BH210"/>
  <c r="BF210"/>
  <c r="BE210"/>
  <c r="T210"/>
  <c r="R210"/>
  <c r="P210"/>
  <c r="BI207"/>
  <c r="BH207"/>
  <c r="BF207"/>
  <c r="BE207"/>
  <c r="T207"/>
  <c r="R207"/>
  <c r="P207"/>
  <c r="BI202"/>
  <c r="BH202"/>
  <c r="BF202"/>
  <c r="BE202"/>
  <c r="T202"/>
  <c r="R202"/>
  <c r="P202"/>
  <c r="BI193"/>
  <c r="BH193"/>
  <c r="BF193"/>
  <c r="BE193"/>
  <c r="T193"/>
  <c r="R193"/>
  <c r="P193"/>
  <c r="BI183"/>
  <c r="BH183"/>
  <c r="BF183"/>
  <c r="BE183"/>
  <c r="T183"/>
  <c r="R183"/>
  <c r="P183"/>
  <c r="BI174"/>
  <c r="BH174"/>
  <c r="BF174"/>
  <c r="BE174"/>
  <c r="T174"/>
  <c r="R174"/>
  <c r="P174"/>
  <c r="BI170"/>
  <c r="BH170"/>
  <c r="BF170"/>
  <c r="BE170"/>
  <c r="T170"/>
  <c r="R170"/>
  <c r="P170"/>
  <c r="BI165"/>
  <c r="BH165"/>
  <c r="BF165"/>
  <c r="BE165"/>
  <c r="T165"/>
  <c r="R165"/>
  <c r="P165"/>
  <c r="BI160"/>
  <c r="BH160"/>
  <c r="BF160"/>
  <c r="BE160"/>
  <c r="T160"/>
  <c r="R160"/>
  <c r="P160"/>
  <c r="BI156"/>
  <c r="BH156"/>
  <c r="BF156"/>
  <c r="BE156"/>
  <c r="T156"/>
  <c r="R156"/>
  <c r="P156"/>
  <c r="BI153"/>
  <c r="BH153"/>
  <c r="BF153"/>
  <c r="BE153"/>
  <c r="T153"/>
  <c r="R153"/>
  <c r="P153"/>
  <c r="BI143"/>
  <c r="BH143"/>
  <c r="BF143"/>
  <c r="BE143"/>
  <c r="T143"/>
  <c r="R143"/>
  <c r="P143"/>
  <c r="BI139"/>
  <c r="BH139"/>
  <c r="BF139"/>
  <c r="BE139"/>
  <c r="T139"/>
  <c r="R139"/>
  <c r="P139"/>
  <c r="BI135"/>
  <c r="BH135"/>
  <c r="BF135"/>
  <c r="BE135"/>
  <c r="T135"/>
  <c r="R135"/>
  <c r="P135"/>
  <c r="BI125"/>
  <c r="BH125"/>
  <c r="BF125"/>
  <c r="BE125"/>
  <c r="T125"/>
  <c r="R125"/>
  <c r="P125"/>
  <c r="BI120"/>
  <c r="BH120"/>
  <c r="BF120"/>
  <c r="BE120"/>
  <c r="T120"/>
  <c r="R120"/>
  <c r="P120"/>
  <c r="BI113"/>
  <c r="BH113"/>
  <c r="BF113"/>
  <c r="BE113"/>
  <c r="T113"/>
  <c r="R113"/>
  <c r="P113"/>
  <c r="BI109"/>
  <c r="BH109"/>
  <c r="BF109"/>
  <c r="BE109"/>
  <c r="T109"/>
  <c r="R109"/>
  <c r="P109"/>
  <c r="BI105"/>
  <c r="BH105"/>
  <c r="BF105"/>
  <c r="BE105"/>
  <c r="T105"/>
  <c r="R105"/>
  <c r="P105"/>
  <c r="BI95"/>
  <c r="BH95"/>
  <c r="BF95"/>
  <c r="BE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86"/>
  <c r="E7"/>
  <c r="E82"/>
  <c i="1" r="L50"/>
  <c r="AM50"/>
  <c r="AM49"/>
  <c r="L49"/>
  <c r="AM47"/>
  <c r="L47"/>
  <c r="L45"/>
  <c r="L44"/>
  <c i="2" r="BK637"/>
  <c r="J611"/>
  <c r="J501"/>
  <c r="J431"/>
  <c r="BK345"/>
  <c r="BK219"/>
  <c i="3" r="BK112"/>
  <c i="2" r="J183"/>
  <c r="F34"/>
  <c r="BK634"/>
  <c r="BK611"/>
  <c r="BK566"/>
  <c r="BK460"/>
  <c r="BK381"/>
  <c r="BK231"/>
  <c r="J135"/>
  <c i="3" r="BK121"/>
  <c i="2" r="BK135"/>
  <c i="3" r="BK100"/>
  <c r="J87"/>
  <c i="2" r="J400"/>
  <c r="BK335"/>
  <c r="J283"/>
  <c r="BK215"/>
  <c r="J156"/>
  <c i="3" r="J118"/>
  <c r="J99"/>
  <c i="2" r="BK622"/>
  <c r="J603"/>
  <c r="BK541"/>
  <c r="BK473"/>
  <c r="BK426"/>
  <c r="BK338"/>
  <c r="BK261"/>
  <c r="BK193"/>
  <c r="BK143"/>
  <c i="3" r="J111"/>
  <c i="2" r="F36"/>
  <c r="J622"/>
  <c r="J600"/>
  <c r="J445"/>
  <c r="BK331"/>
  <c r="J210"/>
  <c r="J113"/>
  <c r="F33"/>
  <c r="BK619"/>
  <c r="J596"/>
  <c r="J482"/>
  <c r="J341"/>
  <c r="J143"/>
  <c i="3" r="BK99"/>
  <c i="2" r="J153"/>
  <c i="3" r="J107"/>
  <c r="BK115"/>
  <c i="2" r="BK431"/>
  <c r="BK371"/>
  <c r="BK315"/>
  <c r="J239"/>
  <c r="BK183"/>
  <c r="BK125"/>
  <c i="3" r="J104"/>
  <c i="2" r="BK644"/>
  <c r="J619"/>
  <c r="BK596"/>
  <c r="BK497"/>
  <c r="J404"/>
  <c r="J335"/>
  <c r="J276"/>
  <c r="J215"/>
  <c r="J95"/>
  <c i="3" r="BK122"/>
  <c i="2" r="J247"/>
  <c r="J202"/>
  <c r="BK174"/>
  <c r="J125"/>
  <c i="3" r="J122"/>
  <c r="BK118"/>
  <c i="2" r="J541"/>
  <c r="J497"/>
  <c r="J460"/>
  <c r="J426"/>
  <c r="J408"/>
  <c r="J381"/>
  <c r="J338"/>
  <c r="BK319"/>
  <c r="BK266"/>
  <c r="BK251"/>
  <c r="J219"/>
  <c r="BK170"/>
  <c r="BK120"/>
  <c r="BK616"/>
  <c r="J566"/>
  <c r="J451"/>
  <c r="BK395"/>
  <c r="BK276"/>
  <c r="BK156"/>
  <c i="3" r="BK107"/>
  <c i="2" r="J221"/>
  <c r="J33"/>
  <c r="J627"/>
  <c r="BK603"/>
  <c r="J505"/>
  <c r="BK408"/>
  <c r="J315"/>
  <c r="J193"/>
  <c i="3" r="BK110"/>
  <c i="2" r="BK207"/>
  <c r="BK105"/>
  <c r="J34"/>
  <c r="BK627"/>
  <c r="BK600"/>
  <c r="BK491"/>
  <c r="BK417"/>
  <c r="J327"/>
  <c r="J261"/>
  <c i="3" r="J94"/>
  <c i="2" r="J165"/>
  <c i="3" r="BK104"/>
  <c r="BK87"/>
  <c i="2" r="J412"/>
  <c r="BK341"/>
  <c r="J301"/>
  <c r="J225"/>
  <c r="BK165"/>
  <c i="1" r="AS54"/>
  <c i="2" r="J634"/>
  <c r="BK608"/>
  <c r="BK505"/>
  <c r="BK451"/>
  <c r="J417"/>
  <c r="J371"/>
  <c r="J319"/>
  <c r="J251"/>
  <c r="J174"/>
  <c r="BK113"/>
  <c i="3" r="J100"/>
  <c r="BK98"/>
  <c i="2" r="BK210"/>
  <c r="J160"/>
  <c i="3" r="J121"/>
  <c r="BK109"/>
  <c i="2" r="BK570"/>
  <c r="BK501"/>
  <c r="J473"/>
  <c r="BK445"/>
  <c r="BK412"/>
  <c r="J395"/>
  <c r="J331"/>
  <c r="BK301"/>
  <c r="BK239"/>
  <c r="BK202"/>
  <c r="J139"/>
  <c r="F37"/>
  <c r="J644"/>
  <c r="J608"/>
  <c r="BK517"/>
  <c r="BK404"/>
  <c r="BK298"/>
  <c r="J170"/>
  <c r="BK95"/>
  <c r="BK247"/>
  <c r="J120"/>
  <c i="3" r="J98"/>
  <c r="BK94"/>
  <c i="2" r="J390"/>
  <c r="BK327"/>
  <c r="J266"/>
  <c r="J207"/>
  <c r="BK109"/>
  <c i="3" r="BK111"/>
  <c i="2" r="J637"/>
  <c r="J616"/>
  <c r="J570"/>
  <c r="J491"/>
  <c r="BK436"/>
  <c r="BK390"/>
  <c r="J298"/>
  <c r="J231"/>
  <c r="BK160"/>
  <c i="3" r="J110"/>
  <c r="J112"/>
  <c i="2" r="BK221"/>
  <c r="BK139"/>
  <c r="J105"/>
  <c i="3" r="J109"/>
  <c r="J115"/>
  <c i="2" r="J517"/>
  <c r="BK482"/>
  <c r="J436"/>
  <c r="BK400"/>
  <c r="J345"/>
  <c r="BK283"/>
  <c r="BK225"/>
  <c r="BK153"/>
  <c r="J109"/>
  <c l="1" r="BK201"/>
  <c r="J201"/>
  <c r="J63"/>
  <c r="BK230"/>
  <c r="J230"/>
  <c r="J64"/>
  <c r="BK265"/>
  <c r="J265"/>
  <c r="J65"/>
  <c r="P516"/>
  <c r="T94"/>
  <c r="BK297"/>
  <c r="J297"/>
  <c r="J66"/>
  <c r="BK599"/>
  <c r="J599"/>
  <c r="J70"/>
  <c r="T626"/>
  <c r="P94"/>
  <c r="P201"/>
  <c r="T230"/>
  <c r="T265"/>
  <c r="BK516"/>
  <c r="J516"/>
  <c r="J67"/>
  <c r="R626"/>
  <c i="3" r="P97"/>
  <c r="R103"/>
  <c i="2" r="BK94"/>
  <c r="J94"/>
  <c r="J61"/>
  <c r="R201"/>
  <c r="R230"/>
  <c r="R265"/>
  <c r="T516"/>
  <c i="3" r="R97"/>
  <c r="T103"/>
  <c i="2" r="R94"/>
  <c r="T201"/>
  <c r="P230"/>
  <c r="P265"/>
  <c r="R516"/>
  <c r="BK626"/>
  <c r="J626"/>
  <c r="J72"/>
  <c i="3" r="T97"/>
  <c r="BK108"/>
  <c r="J108"/>
  <c r="J64"/>
  <c i="2" r="R297"/>
  <c r="R599"/>
  <c r="R598"/>
  <c i="3" r="BK103"/>
  <c r="J103"/>
  <c r="J63"/>
  <c r="P108"/>
  <c i="2" r="P297"/>
  <c r="P599"/>
  <c r="P626"/>
  <c i="3" r="R108"/>
  <c i="2" r="T297"/>
  <c r="T599"/>
  <c r="T598"/>
  <c i="3" r="BK97"/>
  <c r="J97"/>
  <c r="J62"/>
  <c r="P103"/>
  <c r="T108"/>
  <c i="2" r="BK621"/>
  <c r="J621"/>
  <c r="J71"/>
  <c r="BK595"/>
  <c r="J595"/>
  <c r="J68"/>
  <c i="3" r="BK86"/>
  <c r="J86"/>
  <c r="J61"/>
  <c r="E48"/>
  <c r="F81"/>
  <c i="2" r="BK598"/>
  <c r="J598"/>
  <c r="J69"/>
  <c i="3" r="J52"/>
  <c r="BG107"/>
  <c r="BG110"/>
  <c r="BG121"/>
  <c r="BG99"/>
  <c r="BG109"/>
  <c r="BG98"/>
  <c r="BG100"/>
  <c r="BG104"/>
  <c i="2" r="BK93"/>
  <c r="J93"/>
  <c r="J60"/>
  <c i="3" r="BG111"/>
  <c r="BG118"/>
  <c r="BG87"/>
  <c r="BG112"/>
  <c r="BG115"/>
  <c r="BG94"/>
  <c r="BG122"/>
  <c i="1" r="BC55"/>
  <c i="2" r="E48"/>
  <c r="J52"/>
  <c r="F55"/>
  <c r="BG95"/>
  <c r="BG105"/>
  <c r="BG109"/>
  <c r="BG113"/>
  <c r="BG120"/>
  <c r="BG125"/>
  <c r="BG135"/>
  <c r="BG139"/>
  <c r="BG143"/>
  <c r="BG153"/>
  <c r="BG156"/>
  <c r="BG160"/>
  <c r="BG165"/>
  <c r="BG170"/>
  <c r="BG174"/>
  <c r="BG183"/>
  <c r="BG193"/>
  <c r="BG202"/>
  <c r="BG207"/>
  <c r="BG210"/>
  <c r="BG215"/>
  <c r="BG219"/>
  <c r="BG221"/>
  <c r="BG225"/>
  <c r="BG231"/>
  <c r="BG239"/>
  <c r="BG247"/>
  <c r="BG251"/>
  <c r="BG261"/>
  <c r="BG266"/>
  <c r="BG276"/>
  <c r="BG283"/>
  <c r="BG298"/>
  <c r="BG301"/>
  <c r="BG315"/>
  <c r="BG319"/>
  <c r="BG327"/>
  <c r="BG331"/>
  <c r="BG335"/>
  <c r="BG338"/>
  <c r="BG341"/>
  <c r="BG345"/>
  <c r="BG371"/>
  <c r="BG381"/>
  <c r="BG390"/>
  <c r="BG395"/>
  <c r="BG400"/>
  <c r="BG404"/>
  <c r="BG408"/>
  <c r="BG412"/>
  <c r="BG417"/>
  <c r="BG426"/>
  <c r="BG431"/>
  <c r="BG436"/>
  <c r="BG445"/>
  <c r="BG451"/>
  <c r="BG460"/>
  <c r="BG473"/>
  <c r="BG482"/>
  <c r="BG491"/>
  <c r="BG497"/>
  <c r="BG501"/>
  <c r="BG505"/>
  <c r="BG517"/>
  <c r="BG541"/>
  <c r="BG566"/>
  <c r="BG570"/>
  <c r="BG596"/>
  <c r="BG600"/>
  <c r="BG603"/>
  <c r="BG608"/>
  <c r="BG611"/>
  <c r="BG616"/>
  <c r="BG619"/>
  <c r="BG622"/>
  <c r="BG627"/>
  <c r="BG634"/>
  <c r="BG637"/>
  <c r="BG644"/>
  <c i="1" r="AV55"/>
  <c r="AW55"/>
  <c r="AZ55"/>
  <c r="BA55"/>
  <c r="BD55"/>
  <c i="3" r="F36"/>
  <c i="1" r="BC56"/>
  <c r="BC54"/>
  <c r="W32"/>
  <c i="3" r="F37"/>
  <c i="1" r="BD56"/>
  <c r="BD54"/>
  <c r="W33"/>
  <c i="3" r="J34"/>
  <c i="1" r="AW56"/>
  <c i="3" r="F34"/>
  <c i="1" r="BA56"/>
  <c r="BA54"/>
  <c r="W30"/>
  <c i="3" r="J33"/>
  <c i="1" r="AV56"/>
  <c i="3" r="F33"/>
  <c i="1" r="AZ56"/>
  <c r="AZ54"/>
  <c r="W29"/>
  <c i="3" l="1" r="R85"/>
  <c r="R84"/>
  <c r="T85"/>
  <c r="T84"/>
  <c r="P85"/>
  <c r="P84"/>
  <c i="1" r="AU56"/>
  <c i="2" r="P598"/>
  <c r="P93"/>
  <c r="P92"/>
  <c i="1" r="AU55"/>
  <c i="2" r="T93"/>
  <c r="T92"/>
  <c r="R93"/>
  <c r="R92"/>
  <c i="3" r="BK85"/>
  <c r="J85"/>
  <c r="J60"/>
  <c i="2" r="BK92"/>
  <c r="J92"/>
  <c r="J59"/>
  <c i="1" r="AV54"/>
  <c r="AK29"/>
  <c i="2" r="F35"/>
  <c i="1" r="BB55"/>
  <c r="AW54"/>
  <c r="AK30"/>
  <c r="AT56"/>
  <c r="AY54"/>
  <c i="3" r="F35"/>
  <c i="1" r="BB56"/>
  <c r="AU54"/>
  <c r="AT55"/>
  <c i="3" l="1" r="BK84"/>
  <c r="J84"/>
  <c r="J59"/>
  <c i="1" r="BB54"/>
  <c r="W31"/>
  <c r="AT54"/>
  <c i="2" r="J30"/>
  <c i="1" r="AG55"/>
  <c l="1" r="AN55"/>
  <c i="2" r="J39"/>
  <c i="1" r="AX54"/>
  <c i="3" r="J30"/>
  <c i="1" r="AG56"/>
  <c i="3" l="1" r="J39"/>
  <c i="1" r="AN56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<sst xmlns="http://schemas.openxmlformats.org/spreadsheetml/2006/main">
  <si>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</si>
  <si>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</si>
  <si>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</si>
  <si>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</si>
  <si>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</si>
  <si>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{0eb9a55c-32d7-4c07-9f62-2030b7548856}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</si>
  <si>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</si>
  <si>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</si>
  <si>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</si>
  <si>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</si>
  <si>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</si>
  <si>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</si>
  <si>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</si>
  <si>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</si>
  <si>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3632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</si>
  <si>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</si>
  <si>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</si>
  <si>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Jez Malšovice, Orlice, ř. km 2,965, oprava LB opevnění</t>
  </si>
  <si>
    <t>KSO:</t>
  </si>
  <si>
    <t>832 1</t>
  </si>
  <si>
    <t>CC-CZ:</t>
  </si>
  <si>
    <t>215</t>
  </si>
  <si>
    <t>Místo:</t>
  </si>
  <si>
    <t>Hradec Králové</t>
  </si>
  <si>
    <t>Datum:</t>
  </si>
  <si>
    <t>5. 1. 2023</t>
  </si>
  <si>
    <t>Zadavatel:</t>
  </si>
  <si>
    <t>IČ:</t>
  </si>
  <si>
    <t/>
  </si>
  <si>
    <t>Povodí Labe, státní podnik, závod Jablonec n. N.</t>
  </si>
  <si>
    <t>DIČ:</t>
  </si>
  <si>
    <t>Uchazeč:</t>
  </si>
  <si>
    <t>Vyplň údaj</t>
  </si>
  <si>
    <t>Projektant:</t>
  </si>
  <si>
    <t>Povodí Labe, státní podnik, OIČ, Hradec Králové</t>
  </si>
  <si>
    <t>True</t>
  </si>
  <si>
    <t>Zpracovatel:</t>
  </si>
  <si>
    <t>Ing. Eva Morkesová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</si>
  <si>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</si>
  <si>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Naceněno v CU 2021/II.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</si>
  <si>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</si>
  <si>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</si>
  <si>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</si>
  <si>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</si>
  <si>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</si>
  <si>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</si>
  <si>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</si>
  <si>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</si>
  <si>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</si>
  <si>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</si>
  <si>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</si>
  <si>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</si>
  <si>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</si>
  <si>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</si>
  <si>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</si>
  <si>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</si>
  <si>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</si>
  <si>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</si>
  <si>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</si>
  <si>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</si>
  <si>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</si>
  <si>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</si>
  <si>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</si>
  <si>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</si>
  <si>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</si>
  <si>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</si>
  <si>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</si>
  <si>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</si>
  <si>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</si>
  <si>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</si>
  <si>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</si>
  <si>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</si>
  <si>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</si>
  <si>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</si>
  <si>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</si>
  <si>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</si>
  <si>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</si>
  <si>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</si>
  <si>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</si>
  <si>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</si>
  <si>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Oprava LB opevnění</t>
  </si>
  <si>
    <t>STA</t>
  </si>
  <si>
    <t>1</t>
  </si>
  <si>
    <t>{836a8ca6-39b4-41ea-89b2-5dd1c482f59a}</t>
  </si>
  <si>
    <t>2</t>
  </si>
  <si>
    <t>VON</t>
  </si>
  <si>
    <t>Vedlejší a ostatní náklady</t>
  </si>
  <si>
    <t>{45f75350-a728-4365-8785-d7622fe76444}</t>
  </si>
  <si>
    <t>KRYCÍ LIST SOUPISU PRACÍ</t>
  </si>
  <si>
    <t>Objekt:</t>
  </si>
  <si>
    <t>SO 01 - Oprava LB opevnění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</si>
  <si>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</si>
  <si>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</si>
  <si>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</si>
  <si>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</si>
  <si>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</si>
  <si>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</si>
  <si>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</si>
  <si>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</si>
  <si>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</si>
  <si>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</si>
  <si>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</si>
  <si>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</si>
  <si>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</si>
  <si>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</si>
  <si>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</si>
  <si>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783 - Dokončovací práce - nátěry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</si>
  <si>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</si>
  <si>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</si>
  <si>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</si>
  <si>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</si>
  <si>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</si>
  <si>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</si>
  <si>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</si>
  <si>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</si>
  <si>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</si>
  <si>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</si>
  <si>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</si>
  <si>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</si>
  <si>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</si>
  <si>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</si>
  <si>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</si>
  <si>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</si>
  <si>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</si>
  <si>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</si>
  <si>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</si>
  <si>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114203103</t>
  </si>
  <si>
    <t>Rozebrání dlažeb nebo záhozů s naložením na dopravní prostředek dlažeb z lomového kamene nebo betonových tvárnic do cementové malty se spárami zalitými cementovou maltou</t>
  </si>
  <si>
    <t>m3</t>
  </si>
  <si>
    <t>CS ÚRS 2023 01</t>
  </si>
  <si>
    <t>4</t>
  </si>
  <si>
    <t>-1446495245</t>
  </si>
  <si>
    <t>Online PSC</t>
  </si>
  <si>
    <t>https://podminky.urs.cz/item/CS_URS_2023_01/114203103</t>
  </si>
  <si>
    <t>VV</t>
  </si>
  <si>
    <t>propadlá dlažba v tl. 0,25 m, viz příloha D.1, D.2, D.3, D.4, D.5</t>
  </si>
  <si>
    <t>na levobřežním pilíři</t>
  </si>
  <si>
    <t>v rovině</t>
  </si>
  <si>
    <t>7,5*4,4*0,25</t>
  </si>
  <si>
    <t>ve svahu</t>
  </si>
  <si>
    <t>(7,5+1,2)/2*7,0*0,25</t>
  </si>
  <si>
    <t>2,5*2,0/2*0,25</t>
  </si>
  <si>
    <t>Součet</t>
  </si>
  <si>
    <t>114203202</t>
  </si>
  <si>
    <t>Očištění lomového kamene nebo betonových tvárnic získaných při rozebrání dlažeb, záhozů, rovnanin a soustřeďovacích staveb od malty</t>
  </si>
  <si>
    <t>203430854</t>
  </si>
  <si>
    <t>https://podminky.urs.cz/item/CS_URS_2023_01/114203202</t>
  </si>
  <si>
    <t>kámen z rozebrané dlažby, viz příloha D.1</t>
  </si>
  <si>
    <t>16,488</t>
  </si>
  <si>
    <t>3</t>
  </si>
  <si>
    <t>114203301</t>
  </si>
  <si>
    <t>Třídění lomového kamene nebo betonových tvárnic získaných při rozebrání dlažeb, záhozů, rovnanin a soustřeďovacích staveb podle druhu, velikosti nebo tvaru</t>
  </si>
  <si>
    <t>-1352823476</t>
  </si>
  <si>
    <t>https://podminky.urs.cz/item/CS_URS_2023_01/114203301</t>
  </si>
  <si>
    <t>129153201</t>
  </si>
  <si>
    <t>Čištění otevřených koryt vodotečí strojně s přehozením rozpojeného nánosu do 3 m nebo s naložením na dopravní prostředek při šířce původního dna přes 5 m a hloubce koryta do 5 m v hornině třídy těžitelnosti I skupiny 1 a 2</t>
  </si>
  <si>
    <t>-915586665</t>
  </si>
  <si>
    <t>https://podminky.urs.cz/item/CS_URS_2023_01/129153201</t>
  </si>
  <si>
    <t>odstranění organ. materiálu ze svahové dlažby, viz příloha D.1, D.2</t>
  </si>
  <si>
    <t>zemina s drny a napadaným listím (v tl. 10 - 20 cm)</t>
  </si>
  <si>
    <t>60,0*0,15</t>
  </si>
  <si>
    <t>54,0*0,10</t>
  </si>
  <si>
    <t>5</t>
  </si>
  <si>
    <t>129951121</t>
  </si>
  <si>
    <t>Bourání konstrukcí v odkopávkách a prokopávkách strojně s přemístěním suti na hromady na vzdálenost do 20 m nebo s naložením na dopravní prostředek z betonu prostého neprokládaného</t>
  </si>
  <si>
    <t>260216821</t>
  </si>
  <si>
    <t>https://podminky.urs.cz/item/CS_URS_2023_01/129951121</t>
  </si>
  <si>
    <t>odbourání bet. bloku (ve svahu nad dlažbou), viz příloha D.1, D.2, D.3, D.4</t>
  </si>
  <si>
    <t>2*0,343*0,3+0,102*0,80+0,167*1,40</t>
  </si>
  <si>
    <t>6</t>
  </si>
  <si>
    <t>162351143</t>
  </si>
  <si>
    <t>Vodorovné přemístění výkopku nebo sypaniny po suchu na obvyklém dopravním prostředku, bez naložení výkopku, avšak se složením bez rozhrnutí z horniny třídy těžitelnosti III skupiny 6 a 7 na vzdálenost přes 50 do 500 m</t>
  </si>
  <si>
    <t>2001084433</t>
  </si>
  <si>
    <t>https://podminky.urs.cz/item/CS_URS_2023_01/162351143</t>
  </si>
  <si>
    <t>viz příloha D.1</t>
  </si>
  <si>
    <t>kámen z rozebrané dlažby na mezideponii</t>
  </si>
  <si>
    <t>přetříděný očištěný kámen zpět pro obnovu dlažby</t>
  </si>
  <si>
    <t>16,488-2,0</t>
  </si>
  <si>
    <t>přesun kamene nevhodného pro dlažbu bude přesunut a použit do záhozové patky</t>
  </si>
  <si>
    <t>2,0</t>
  </si>
  <si>
    <t>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</si>
  <si>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</si>
  <si>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</si>
  <si>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1639958831</t>
  </si>
  <si>
    <t>https://podminky.urs.cz/item/CS_URS_2023_01/162751117</t>
  </si>
  <si>
    <t>zemní materiál z čištění na skládku do 15 km, viz příloha B., D.1</t>
  </si>
  <si>
    <t>14,40</t>
  </si>
  <si>
    <t>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</si>
  <si>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</si>
  <si>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</si>
  <si>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-1729631358</t>
  </si>
  <si>
    <t>https://podminky.urs.cz/item/CS_URS_2023_01/162751119</t>
  </si>
  <si>
    <t>zemní materiál z čištění na skládku, 5 příplatků</t>
  </si>
  <si>
    <t>5*14,40</t>
  </si>
  <si>
    <t>9</t>
  </si>
  <si>
    <t>171151131</t>
  </si>
  <si>
    <t>Uložení sypanin do násypů strojně s rozprostřením sypaniny ve vrstvách a s hrubým urovnáním zhutněných z hornin nesoudržných a soudržných střídavě ukládaných</t>
  </si>
  <si>
    <t>19733319</t>
  </si>
  <si>
    <t>https://podminky.urs.cz/item/CS_URS_2023_01/171151131</t>
  </si>
  <si>
    <t>pod obnovovanou dlažbou, viz příloha D.1, D.4, D.5</t>
  </si>
  <si>
    <t>2,23*3,50</t>
  </si>
  <si>
    <t>ve svahu (1 : 3,3)</t>
  </si>
  <si>
    <t>0,90*7,0</t>
  </si>
  <si>
    <t>dorovnání svahu po odbourání části bet. bloku</t>
  </si>
  <si>
    <t>0,167*1,40</t>
  </si>
  <si>
    <t>10</t>
  </si>
  <si>
    <t>M</t>
  </si>
  <si>
    <t>10364100</t>
  </si>
  <si>
    <t>zemina pro terénní úpravy - tříděná</t>
  </si>
  <si>
    <t>t</t>
  </si>
  <si>
    <t>1205044925</t>
  </si>
  <si>
    <t>nákup zeminy pro zásyp, viz příloha B., D.1</t>
  </si>
  <si>
    <t>14,339*1,8</t>
  </si>
  <si>
    <t>11</t>
  </si>
  <si>
    <t>171201231R</t>
  </si>
  <si>
    <t>Poplatek za uložení stavebního odpadu na recyklační skládce (skládkovné) zeminy a kamení</t>
  </si>
  <si>
    <t>CS ÚRS 2021 02</t>
  </si>
  <si>
    <t>-558743028</t>
  </si>
  <si>
    <t>https://podminky.urs.cz/item/CS_URS_2021_02/171201231R</t>
  </si>
  <si>
    <t>zemní materiál z čištění, viz příloha B., D.1</t>
  </si>
  <si>
    <t>14,40*1,6</t>
  </si>
  <si>
    <t>12</t>
  </si>
  <si>
    <t>181411122</t>
  </si>
  <si>
    <t>Založení trávníku na půdě předem připravené plochy do 1000 m2 výsevem včetně utažení lučního na svahu přes 1:5 do 1:2</t>
  </si>
  <si>
    <t>m2</t>
  </si>
  <si>
    <t>848383809</t>
  </si>
  <si>
    <t>https://podminky.urs.cz/item/CS_URS_2023_01/181411122</t>
  </si>
  <si>
    <t>nad opevněním levobřežní hráze , viz příloha B., D.1, D.2</t>
  </si>
  <si>
    <t>ve sklonu 1 : 2 - 1 : 5</t>
  </si>
  <si>
    <t>40,0</t>
  </si>
  <si>
    <t>13</t>
  </si>
  <si>
    <t>181411123</t>
  </si>
  <si>
    <t>Založení trávníku na půdě předem připravené plochy do 1000 m2 výsevem včetně utažení lučního na svahu přes 1:2 do 1:1</t>
  </si>
  <si>
    <t>1778258804</t>
  </si>
  <si>
    <t>https://podminky.urs.cz/item/CS_URS_2023_01/181411123</t>
  </si>
  <si>
    <t>nad opevněním levobřežní hráze, viz příloha B., D.1, D.2</t>
  </si>
  <si>
    <t>ve sklonu 1 : 1,5 - 1 : 2</t>
  </si>
  <si>
    <t>50,0</t>
  </si>
  <si>
    <t>14</t>
  </si>
  <si>
    <t>00572474</t>
  </si>
  <si>
    <t>osivo směs travní krajinná-svahová</t>
  </si>
  <si>
    <t>kg</t>
  </si>
  <si>
    <t>1742254850</t>
  </si>
  <si>
    <t>nad opevněním levobřežní hráze (1 : 5 - 1 : 1,5)</t>
  </si>
  <si>
    <t>40,0+50,0</t>
  </si>
  <si>
    <t>90*0,03 "Přepočtené koeficientem množství</t>
  </si>
  <si>
    <t>182151111</t>
  </si>
  <si>
    <t>Svahování trvalých svahů do projektovaných profilů strojně s potřebným přemístěním výkopku při svahování v zářezech v hornině třídy těžitelnosti I, skupiny 1 až 3</t>
  </si>
  <si>
    <t>-330853276</t>
  </si>
  <si>
    <t>https://podminky.urs.cz/item/CS_URS_2023_01/182151111</t>
  </si>
  <si>
    <t>svahování v zářezu (50 % celkové plochy svahování), viz příloha D.1, D.2, D.3, D.4, D.5</t>
  </si>
  <si>
    <t>40,0*0,5</t>
  </si>
  <si>
    <t>50,0*0,5</t>
  </si>
  <si>
    <t>16</t>
  </si>
  <si>
    <t>182251101</t>
  </si>
  <si>
    <t>Svahování trvalých svahů do projektovaných profilů strojně s potřebným přemístěním výkopku při svahování násypů v jakékoliv hornině</t>
  </si>
  <si>
    <t>-1045375546</t>
  </si>
  <si>
    <t>https://podminky.urs.cz/item/CS_URS_2023_01/182251101</t>
  </si>
  <si>
    <t>Zakládání</t>
  </si>
  <si>
    <t>17</t>
  </si>
  <si>
    <t>R- 2021</t>
  </si>
  <si>
    <t>Jímkování a čerpání vody - technologie dle dodavatele</t>
  </si>
  <si>
    <t>soubor</t>
  </si>
  <si>
    <t>-795098236</t>
  </si>
  <si>
    <t>viz příloha B., D.1</t>
  </si>
  <si>
    <t>předpoklad projektanta - zajímkování stavebního prostoru vorové propusti příčnými jímkami, včetně čerpání (zřízení i likvidace)</t>
  </si>
  <si>
    <t>příčná jímka nad vorovou propustí dl. 6,0 m, výšky 0,8 m</t>
  </si>
  <si>
    <t>příčná jímka na konci vorové propusti dl. 6,0 m, výšky 0,6 m</t>
  </si>
  <si>
    <t>zřízení a odstranění jímek včetně fólie na návodní straně jímek pro dotěsnění</t>
  </si>
  <si>
    <t>čerpání během stavby</t>
  </si>
  <si>
    <t>Svislé a kompletní konstrukce</t>
  </si>
  <si>
    <t>18</t>
  </si>
  <si>
    <t>320101111</t>
  </si>
  <si>
    <t>Osazení betonových a železobetonových prefabrikátů hmotnosti jednotlivě do 1 000 kg</t>
  </si>
  <si>
    <t>1947593591</t>
  </si>
  <si>
    <t>https://podminky.urs.cz/item/CS_URS_2023_01/320101111</t>
  </si>
  <si>
    <t>viz příloha D.1, D.2, D.3, D.7</t>
  </si>
  <si>
    <t>osazení nových žb PZD desek nad vyústěním ze slepých ramen, 15 ks (o rozměrech 120 x 30 x 9 cm)</t>
  </si>
  <si>
    <t>15*1,2*0,30*0,09</t>
  </si>
  <si>
    <t>19</t>
  </si>
  <si>
    <t>59341218</t>
  </si>
  <si>
    <t>deska stropní plná PZD 1200x300x90mm</t>
  </si>
  <si>
    <t>kus</t>
  </si>
  <si>
    <t>358507638</t>
  </si>
  <si>
    <t>nad vyústěním ze slepých ramen, 15 ks, viz příloha D.1, D.2, D.3, D.7</t>
  </si>
  <si>
    <t>20</t>
  </si>
  <si>
    <t>321322112</t>
  </si>
  <si>
    <t>Oprava konstrukce z betonu vodních staveb přehrad, jezů a plavebních komor, spodní stavby vodních elektráren, jader přehrad, odběrných věží a výpustných zařízení, opěrných zdí, šachet, šachtic a ostatních konstrukcí s úpravou pracovních spár, objemu opravovaných míst do 3 m3 jednotlivě železového pro prostředí s mrazovými cykly tř. C 25/30</t>
  </si>
  <si>
    <t>1357561523</t>
  </si>
  <si>
    <t>https://podminky.urs.cz/item/CS_URS_2023_01/321322112</t>
  </si>
  <si>
    <t>oprava po odbourání hloubkově degradovaného betonu v líci levobřežního pilíře, viz příloha D.1, D.6</t>
  </si>
  <si>
    <t>beton C 25/30 - XC2 - Cl 0,4 - Dmax 16 - S3</t>
  </si>
  <si>
    <t>0,50*0,50*0,30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</si>
  <si>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</si>
  <si>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</si>
  <si>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-1908477824</t>
  </si>
  <si>
    <t>https://podminky.urs.cz/item/CS_URS_2023_01/321351010</t>
  </si>
  <si>
    <t>0,50*0,50</t>
  </si>
  <si>
    <t>22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</si>
  <si>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</si>
  <si>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</si>
  <si>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-1259515838</t>
  </si>
  <si>
    <t>https://podminky.urs.cz/item/CS_URS_2023_01/321352010</t>
  </si>
  <si>
    <t>23</t>
  </si>
  <si>
    <t>321366111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</si>
  <si>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</si>
  <si>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-2091279460</t>
  </si>
  <si>
    <t>https://podminky.urs.cz/item/CS_URS_2023_01/321366111</t>
  </si>
  <si>
    <t>provázání kotev v patách vorové propusti podélným prutem R prům. 8 mm (dl.2 x 26,0 m), viz příloha D.1, D.5, D.6</t>
  </si>
  <si>
    <t>2*26,0*0,000395</t>
  </si>
  <si>
    <t>24</t>
  </si>
  <si>
    <t>321368211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</si>
  <si>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</si>
  <si>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-531367864</t>
  </si>
  <si>
    <t>https://podminky.urs.cz/item/CS_URS_2023_01/321368211</t>
  </si>
  <si>
    <t>svařovaná síť s oky 50 x 50 mm, prům. drátu 4 mm (m=3,65 kg/m2), včetně přivaření ke 4 ks kotevních trnů, viz příloha D.1, D.6</t>
  </si>
  <si>
    <t>oprava po odbourání hloubkově degradovaného betonu v líci levobřežního pilíře</t>
  </si>
  <si>
    <t>0,50*0,50*0,00365</t>
  </si>
  <si>
    <t>Vodorovné konstrukce</t>
  </si>
  <si>
    <t>25</t>
  </si>
  <si>
    <t>451317113</t>
  </si>
  <si>
    <t>Podklad pod dlažbu z betonu prostého pro prostředí s mrazovými cykly tř. C 25/30 tl. přes 150 do 200 mm</t>
  </si>
  <si>
    <t>1212371564</t>
  </si>
  <si>
    <t>https://podminky.urs.cz/item/CS_URS_2023_01/451317113</t>
  </si>
  <si>
    <t>pod obnovovanou dlažbu, z betonu C 25/30 - XC2 - Cl 0,4 - Dmax 16 - S3, viz příloha D.1, D.4, D.5</t>
  </si>
  <si>
    <t>33,0</t>
  </si>
  <si>
    <t>30,45+2,50</t>
  </si>
  <si>
    <t>26</t>
  </si>
  <si>
    <t>451571221R</t>
  </si>
  <si>
    <t>Podklad pod dlažbu ze štěrkopísku tl. do 100 mm</t>
  </si>
  <si>
    <t>-664013063</t>
  </si>
  <si>
    <t>https://podminky.urs.cz/item/CS_URS_2023_01/451571221R</t>
  </si>
  <si>
    <t>pod obnovovanou dlažbu, ze štěrkopísku frakce 0 - 32 mm, viz příloha D.1, D.4, D.5</t>
  </si>
  <si>
    <t>27</t>
  </si>
  <si>
    <t>462511270R</t>
  </si>
  <si>
    <t>Zához z lomového kamene neupraveného záhozového bez proštěrkování z terénu, hmotnosti jednotlivých kamenů do 200 kg</t>
  </si>
  <si>
    <t>-1398375946</t>
  </si>
  <si>
    <t>https://podminky.urs.cz/item/CS_URS_2023_01/462511270R</t>
  </si>
  <si>
    <t>doplnění kamenné záhozové patky levobřežního opevnění za vorovou propustí (původním očištěným kamenem), viz příloha D.1</t>
  </si>
  <si>
    <t>28</t>
  </si>
  <si>
    <t>465513217</t>
  </si>
  <si>
    <t>Oprava dlažeb z lomového kamene lomařsky upraveného pro dlažbu o ploše opravovaných míst do 20 m2 jednotlivě včetně dodání kamene na cementovou maltu, s vyspárováním cementovou maltou, tl. kamene 250 mm</t>
  </si>
  <si>
    <t>835537238</t>
  </si>
  <si>
    <t>https://podminky.urs.cz/item/CS_URS_2023_01/465513217</t>
  </si>
  <si>
    <t>obnova dlažby na levobřežním pilíři z dovezeného kamene, viz příloha D.1, D.2, D.4, D.5</t>
  </si>
  <si>
    <t>odpočet dlažby z původního očištěného kamene</t>
  </si>
  <si>
    <t>-14,488/0,25</t>
  </si>
  <si>
    <t>29</t>
  </si>
  <si>
    <t>465518217</t>
  </si>
  <si>
    <t>Oprava dlažeb z lomového kamene lomařsky upraveného pro dlažbu o ploše opravovaných míst do 20 m2 jednotlivě bez dodání kamene na cementovou maltu, s vyspárováním cementovou maltou, tl. kamene 250 mm</t>
  </si>
  <si>
    <t>1114549850</t>
  </si>
  <si>
    <t>https://podminky.urs.cz/item/CS_URS_2023_01/465518217</t>
  </si>
  <si>
    <t>dlažba ze stávajícího očištěného kamene, viz příloha D.1, D.2, D.4, D.5</t>
  </si>
  <si>
    <t>(16,488-2,0)/0,25</t>
  </si>
  <si>
    <t>Úpravy povrchů, podlahy a osazování výplní</t>
  </si>
  <si>
    <t>30</t>
  </si>
  <si>
    <t>628635512</t>
  </si>
  <si>
    <t>Vyplnění spár dosavadních konstrukcí zdiva cementovou maltou s vyčištěním spár hloubky do 70 mm, zdiva z lomového kamene s vyspárováním</t>
  </si>
  <si>
    <t>-282153839</t>
  </si>
  <si>
    <t>https://podminky.urs.cz/item/CS_URS_2023_01/628635512</t>
  </si>
  <si>
    <t>viz příloha D.1, D.2, D.3, D.4, D.5</t>
  </si>
  <si>
    <t>přespárování obklad stěny pod bermou za vor. propustí (30 % plochy)</t>
  </si>
  <si>
    <t>31,50*0,30</t>
  </si>
  <si>
    <t>na hraně levobřežního pilíře (50 % plochy)</t>
  </si>
  <si>
    <t>(7,905+9,0)*0,50</t>
  </si>
  <si>
    <t>na koruně stěn vorové propusti (50 % plochy)</t>
  </si>
  <si>
    <t>64,32*0,50</t>
  </si>
  <si>
    <t>31</t>
  </si>
  <si>
    <t>62999211R</t>
  </si>
  <si>
    <t>Vyplnění spar mezi prefabrikáty spárovací cementovou maltou</t>
  </si>
  <si>
    <t>m</t>
  </si>
  <si>
    <t>-1997329203</t>
  </si>
  <si>
    <t>spáry mezi PZD deskami nad vyústěním ze slepých ramen, viz příloha D.1, D.7</t>
  </si>
  <si>
    <t>mezi deskami navzájem</t>
  </si>
  <si>
    <t>15*1,20</t>
  </si>
  <si>
    <t>mezi deskami a dosedacími drážkami</t>
  </si>
  <si>
    <t>2*4,50</t>
  </si>
  <si>
    <t>32</t>
  </si>
  <si>
    <t>636195212</t>
  </si>
  <si>
    <t>Vyplnění spár dosavadních dlažeb cementovou maltou s vyčištěním spár na hloubky do 70 mm dlažby z lomového kamene s vyspárováním</t>
  </si>
  <si>
    <t>958549788</t>
  </si>
  <si>
    <t>https://podminky.urs.cz/item/CS_URS_2023_01/636195212</t>
  </si>
  <si>
    <t>přespárování, viz příloha D.1, D.2, D.3, D.4, D.5</t>
  </si>
  <si>
    <t>ve svahu pod odstraněným organickým materiálem (70 % plochy)</t>
  </si>
  <si>
    <t>(60,0+54,0)*0,70</t>
  </si>
  <si>
    <t>ve svahu bez nánosů (30 % plochy)</t>
  </si>
  <si>
    <t>43,50*0,30</t>
  </si>
  <si>
    <t>na bermě (30 % plochy)</t>
  </si>
  <si>
    <t>140,60*0,30</t>
  </si>
  <si>
    <t>levobřežní kam. schodiště</t>
  </si>
  <si>
    <t>20,0</t>
  </si>
  <si>
    <t>dno vorové propusti (100 % plochy)</t>
  </si>
  <si>
    <t>26,0*6,0</t>
  </si>
  <si>
    <t>Ostatní konstrukce a práce, bourání</t>
  </si>
  <si>
    <t>33</t>
  </si>
  <si>
    <t>91973512R</t>
  </si>
  <si>
    <t>Řezání stávajícího betonového krytu nebo podkladu hloubky do 50 mm</t>
  </si>
  <si>
    <t>1691614452</t>
  </si>
  <si>
    <t>oříznutí horního okraje opravy paty stěn vor. propusti (hl. cca 30 mm), viz příloha D.1, D.3, D.6</t>
  </si>
  <si>
    <t>2*26,0</t>
  </si>
  <si>
    <t>34</t>
  </si>
  <si>
    <t>938903111</t>
  </si>
  <si>
    <t>Dokončovací práce na dosavadních konstrukcích vysekání spár s očištěním zdiva nebo dlažby, s naložením suti na dopravní prostředek nebo s odklizením na hromady do vzdálenosti 50 m při hloubce spáry do 70 mm v dlažbě z lomového kamene</t>
  </si>
  <si>
    <t>2052141590</t>
  </si>
  <si>
    <t>https://podminky.urs.cz/item/CS_URS_2023_01/938903111</t>
  </si>
  <si>
    <t xml:space="preserve">levobřežní kam. schodiště </t>
  </si>
  <si>
    <t>35</t>
  </si>
  <si>
    <t>938903113</t>
  </si>
  <si>
    <t>Dokončovací práce na dosavadních konstrukcích vysekání spár s očištěním zdiva nebo dlažby, s naložením suti na dopravní prostředek nebo s odklizením na hromady do vzdálenosti 50 m při hloubce spáry do 70 mm ve zdivu z lomového kamene</t>
  </si>
  <si>
    <t>393024550</t>
  </si>
  <si>
    <t>https://podminky.urs.cz/item/CS_URS_2023_01/938903113</t>
  </si>
  <si>
    <t>přespárování obklad stěny pod bermou za vor. propustí (30 % plochy), viz příloha D.1, D.2, D.3, D.4, D.5</t>
  </si>
  <si>
    <t>36</t>
  </si>
  <si>
    <t>938903114</t>
  </si>
  <si>
    <t>Dokončovací práce na dosavadních konstrukcích vysekání spár s očištěním zdiva nebo dlažby, s naložením suti na dopravní prostředek nebo s odklizením na hromady do vzdálenosti 50 m při hloubce spáry do 70 mm ve zdivu kvádrovém</t>
  </si>
  <si>
    <t>-1140423643</t>
  </si>
  <si>
    <t>https://podminky.urs.cz/item/CS_URS_2023_01/938903114</t>
  </si>
  <si>
    <t>37</t>
  </si>
  <si>
    <t>963015121</t>
  </si>
  <si>
    <t>Demontáž prefabrikovaných krycích desek kanálů, šachet nebo žump hmotnosti do 0,09 t</t>
  </si>
  <si>
    <t>690683629</t>
  </si>
  <si>
    <t>https://podminky.urs.cz/item/CS_URS_2023_01/963015121</t>
  </si>
  <si>
    <t>rozebrání degradovaných žb PZD desek nad vyústěním ze slepých ramen, 14 ks (o rozměrech 120 x 30 x 9 cm), viz příloha D.1, D.2, D.7</t>
  </si>
  <si>
    <t>38</t>
  </si>
  <si>
    <t>985111213</t>
  </si>
  <si>
    <t>Odsekání vrstev betonu stěn, tloušťka odsekané vrstvy přes 100 do 150 mm</t>
  </si>
  <si>
    <t>-1648984862</t>
  </si>
  <si>
    <t>https://podminky.urs.cz/item/CS_URS_2023_01/985111213</t>
  </si>
  <si>
    <t>degradovaný beton v patách stěn vorové propusti (v tl. 0,15 m), viz příloha D.1, D.2, D.3, D.4, D.5, D.6</t>
  </si>
  <si>
    <t>2*26,0*0,25</t>
  </si>
  <si>
    <t>39</t>
  </si>
  <si>
    <t>98511121R</t>
  </si>
  <si>
    <t>Odsekání vrstev betonu stěn, tloušťka odsekané vrstvy do 300 mm</t>
  </si>
  <si>
    <t>-594540616</t>
  </si>
  <si>
    <t>hloubkově narušený beton v části stěny levobřež. pilíře (v tl. 0,30 m), viz příloha D.1, D.6</t>
  </si>
  <si>
    <t>0,5*0,5</t>
  </si>
  <si>
    <t>40</t>
  </si>
  <si>
    <t>98511123R1</t>
  </si>
  <si>
    <t>Odsekání vrstev betonu rubu kleneb a podlah, tloušťka odsekané vrstvy do 200 mm</t>
  </si>
  <si>
    <t>728077744</t>
  </si>
  <si>
    <t>betonové lože pod propadlou dlažbou (v tl. 0,20 m), viz příloha D.1, D.2, D.4, D.6</t>
  </si>
  <si>
    <t>65,95</t>
  </si>
  <si>
    <t>41</t>
  </si>
  <si>
    <t>985112112</t>
  </si>
  <si>
    <t>Odsekání degradovaného betonu stěn, tloušťky přes 10 do 30 mm</t>
  </si>
  <si>
    <t>383050206</t>
  </si>
  <si>
    <t>https://podminky.urs.cz/item/CS_URS_2023_01/985112112</t>
  </si>
  <si>
    <t>degradovaný beton líce stěny levobřežního pilíře (v prům. tl. 0,025 m), viz příloha D.1, D.3, D.4, D.5, D.6</t>
  </si>
  <si>
    <t>9,0</t>
  </si>
  <si>
    <t>42</t>
  </si>
  <si>
    <t>985131111</t>
  </si>
  <si>
    <t>Očištění ploch stěn, rubu kleneb a podlah tlakovou vodou</t>
  </si>
  <si>
    <t>-1931730755</t>
  </si>
  <si>
    <t>https://podminky.urs.cz/item/CS_URS_2023_01/985131111</t>
  </si>
  <si>
    <t>omytí tlakovou vodou (max. 500 barů), viz příloha D.1, D.2, D.3, D.4, D.5, D.7</t>
  </si>
  <si>
    <t>dlažba ve svahu</t>
  </si>
  <si>
    <t>114,73+54,45</t>
  </si>
  <si>
    <t>dlažba na bermě</t>
  </si>
  <si>
    <t>140,60</t>
  </si>
  <si>
    <t>obklad stěny pod bermou (nad vodou za vodorovnou propustí)</t>
  </si>
  <si>
    <t>21*1,50</t>
  </si>
  <si>
    <t>levobřežní schodiště</t>
  </si>
  <si>
    <t>kamenné kvádry</t>
  </si>
  <si>
    <t>na hraně levobřežního pilíře</t>
  </si>
  <si>
    <t>9,30*(0,60+0,25)</t>
  </si>
  <si>
    <t>(5,0+7,0)*(0,50+0,25)</t>
  </si>
  <si>
    <t>na koruně stěn vorové propusti</t>
  </si>
  <si>
    <t>2*26,80*((0,8+1,0)/2+0,30)</t>
  </si>
  <si>
    <t>stěna levobřežního pilíře po odstranění degradovaného betonu při reprofilaci</t>
  </si>
  <si>
    <t>stěny vorové propusti</t>
  </si>
  <si>
    <t>2*26,80*1,0</t>
  </si>
  <si>
    <t>dno vorové propusti</t>
  </si>
  <si>
    <t>26,80*6,0</t>
  </si>
  <si>
    <t>drážky nad vyústěním ze slepých ramen pro uložení PZD desek</t>
  </si>
  <si>
    <t>2*4,5*0,1</t>
  </si>
  <si>
    <t>43</t>
  </si>
  <si>
    <t>985141112</t>
  </si>
  <si>
    <t>Vyčištění trhlin nebo dutin ve zdivu šířky do 30 mm, hloubky přes 150 do 300 mm</t>
  </si>
  <si>
    <t>1663809737</t>
  </si>
  <si>
    <t>https://podminky.urs.cz/item/CS_URS_2023_01/985141112</t>
  </si>
  <si>
    <t xml:space="preserve"> výkaz, viz příloha D.1, D.6</t>
  </si>
  <si>
    <t>vysekání nesoudržného a degradovaného zdiva v trhlinách, očištění drátěným kartáčem, tlakovou vodou a vyfoukání</t>
  </si>
  <si>
    <t>trhliny ve stěně levobřežního pilíře</t>
  </si>
  <si>
    <t>podélná trhlina dl. 8,0 m</t>
  </si>
  <si>
    <t>8,0</t>
  </si>
  <si>
    <t>svislá trhlina dl. 1,0 m</t>
  </si>
  <si>
    <t>1,0</t>
  </si>
  <si>
    <t>44</t>
  </si>
  <si>
    <t>985141911</t>
  </si>
  <si>
    <t>Vyčištění trhlin nebo dutin ve zdivu Příplatek k cenám za práce ve stísněném prostoru</t>
  </si>
  <si>
    <t>1539448481</t>
  </si>
  <si>
    <t>https://podminky.urs.cz/item/CS_URS_2023_01/985141911</t>
  </si>
  <si>
    <t>45</t>
  </si>
  <si>
    <t>985311113</t>
  </si>
  <si>
    <t>Reprofilace betonu sanačními maltami na cementové bázi ručně stěn, tloušťky přes 20 do 30 mm</t>
  </si>
  <si>
    <t>-266970208</t>
  </si>
  <si>
    <t>https://podminky.urs.cz/item/CS_URS_2023_01/985311113</t>
  </si>
  <si>
    <t>reprofilační správkovou maltou s výztužnými vlákny (třídy R4) - celoplošné ruční nanesení, viz příloha D.1, D.3, D.4, D.5, D.6</t>
  </si>
  <si>
    <t>reprofilace svislé stěny levobřežního pilíře v tl. 25 mm</t>
  </si>
  <si>
    <t>46</t>
  </si>
  <si>
    <t>985311118</t>
  </si>
  <si>
    <t>Reprofilace betonu sanačními maltami na cementové bázi ručně stěn, tloušťky přes 70 do 80 mm</t>
  </si>
  <si>
    <t>-507780623</t>
  </si>
  <si>
    <t>https://podminky.urs.cz/item/CS_URS_2023_01/985311118</t>
  </si>
  <si>
    <t>aplikace správkové hmoty na cementové bázi (tř. R4) ve dvou vrstvách (tj. 2 x plocha), viz příloha D.1, D.3, D.4, D.5, D.6</t>
  </si>
  <si>
    <t>paty vorové propusti</t>
  </si>
  <si>
    <t>2*2*26,0*0,25</t>
  </si>
  <si>
    <t>47</t>
  </si>
  <si>
    <t>985311311</t>
  </si>
  <si>
    <t>Reprofilace betonu sanačními maltami na cementové bázi ručně rubu kleneb a podlah, tloušťky do 10 mm</t>
  </si>
  <si>
    <t>285005573</t>
  </si>
  <si>
    <t>https://podminky.urs.cz/item/CS_URS_2023_01/985311311</t>
  </si>
  <si>
    <t>vyspravení drážek nad vyústěním ze slepých ramen pro uložení PZD desek, viz příloha D.1, D.7</t>
  </si>
  <si>
    <t>48</t>
  </si>
  <si>
    <t>985311911</t>
  </si>
  <si>
    <t>Reprofilace betonu sanačními maltami na cementové bázi ručně Příplatek k cenám za práci ve stísněném prostoru</t>
  </si>
  <si>
    <t>1574014071</t>
  </si>
  <si>
    <t>https://podminky.urs.cz/item/CS_URS_2023_01/985311911</t>
  </si>
  <si>
    <t>reprofilace svislé stěny levobřežního pilíře v tl. 25 mm, viz příloha D.1, D.3, D.4, D.5, D.6</t>
  </si>
  <si>
    <t>49</t>
  </si>
  <si>
    <t>985311912</t>
  </si>
  <si>
    <t>Reprofilace betonu sanačními maltami na cementové bázi ručně Příplatek k cenám za plochu do 10 m2 jednotlivě</t>
  </si>
  <si>
    <t>-751811173</t>
  </si>
  <si>
    <t>https://podminky.urs.cz/item/CS_URS_2023_01/985311912</t>
  </si>
  <si>
    <t>50</t>
  </si>
  <si>
    <t>985312111</t>
  </si>
  <si>
    <t>Stěrka k vyrovnání ploch reprofilovaného betonu stěn, tloušťky do 2 mm</t>
  </si>
  <si>
    <t>1326432399</t>
  </si>
  <si>
    <t>https://podminky.urs.cz/item/CS_URS_2023_01/985312111</t>
  </si>
  <si>
    <t>finální vyhlazovací malta (sjednocující stěrka) , viz příloha D.1, D.3, D.6</t>
  </si>
  <si>
    <t>svislé stěny levobřežního pilíře</t>
  </si>
  <si>
    <t>51</t>
  </si>
  <si>
    <t>98531211R</t>
  </si>
  <si>
    <t>Stěrka k utěsnění ústí trhlin betonových ploch stěn tl do 5 mm</t>
  </si>
  <si>
    <t>1694985015</t>
  </si>
  <si>
    <t>utěsnění ústí trhlin rychletuhnoucí opravnou maltou</t>
  </si>
  <si>
    <t>52</t>
  </si>
  <si>
    <t>985312191</t>
  </si>
  <si>
    <t>Stěrka k vyrovnání ploch reprofilovaného betonu Příplatek k cenám za práci ve stísněném prostoru</t>
  </si>
  <si>
    <t>1618371761</t>
  </si>
  <si>
    <t>https://podminky.urs.cz/item/CS_URS_2023_01/985312191</t>
  </si>
  <si>
    <t>finální vyhlazovací malta (sjednocující stěrka), viz příloha D.1, D.6</t>
  </si>
  <si>
    <t>53</t>
  </si>
  <si>
    <t>985312192</t>
  </si>
  <si>
    <t>Stěrka k vyrovnání ploch reprofilovaného betonu Příplatek k cenám za plochu do 10 m2 jednotlivě</t>
  </si>
  <si>
    <t>1027009774</t>
  </si>
  <si>
    <t>https://podminky.urs.cz/item/CS_URS_2023_01/985312192</t>
  </si>
  <si>
    <t>54</t>
  </si>
  <si>
    <t>985323112</t>
  </si>
  <si>
    <t>Spojovací můstek reprofilovaného betonu na cementové bázi, tloušťky 2 mm</t>
  </si>
  <si>
    <t>1893176710</t>
  </si>
  <si>
    <t>https://podminky.urs.cz/item/CS_URS_2023_01/985323112</t>
  </si>
  <si>
    <t>viz příloha D.1, D.3, D.6</t>
  </si>
  <si>
    <t>sanace pat vorové propusti</t>
  </si>
  <si>
    <t>2*26,0*0,30</t>
  </si>
  <si>
    <t>reprofilace svislé stěny levobřežního pilíře</t>
  </si>
  <si>
    <t>0,5*0,5+4*0,5*0,3</t>
  </si>
  <si>
    <t>55</t>
  </si>
  <si>
    <t>985323911</t>
  </si>
  <si>
    <t>Spojovací můstek reprofilovaného betonu Příplatek k cenám za práci ve stísněném prostoru</t>
  </si>
  <si>
    <t>-349544315</t>
  </si>
  <si>
    <t>https://podminky.urs.cz/item/CS_URS_2023_01/985323911</t>
  </si>
  <si>
    <t>reprofilace svislé stěny levobřežního pilíře, viz příloha D.1, D.3, D.6</t>
  </si>
  <si>
    <t>56</t>
  </si>
  <si>
    <t>985323912</t>
  </si>
  <si>
    <t>Spojovací můstek reprofilovaného betonu Příplatek k cenám za plochu do 10 m2 jednotlivě</t>
  </si>
  <si>
    <t>-736045825</t>
  </si>
  <si>
    <t>https://podminky.urs.cz/item/CS_URS_2023_01/985323912</t>
  </si>
  <si>
    <t>57</t>
  </si>
  <si>
    <t>985331211</t>
  </si>
  <si>
    <t>Dodatečné vlepování betonářské výztuže včetně vyvrtání a vyčištění otvoru chemickou maltou průměr výztuže 8 mm</t>
  </si>
  <si>
    <t>958586813</t>
  </si>
  <si>
    <t>https://podminky.urs.cz/item/CS_URS_2023_01/985331211</t>
  </si>
  <si>
    <t>chemické kotvy s ocel. trny R8 mm, kotvicí tmel z dvousložkové polymercementové hmoty s hodnotou soudržnosti 18 MPa, viz příloha D.1, D.3, D.5, D.6</t>
  </si>
  <si>
    <t xml:space="preserve">paty vorové propusti </t>
  </si>
  <si>
    <t xml:space="preserve">vodorovné nebo mírně šikmé kotvy po 50 cm propojující správkovou hmotu se stávající kcí </t>
  </si>
  <si>
    <t>vrty prům. 12 mm, dl. 150 - 200 mm</t>
  </si>
  <si>
    <t>2 x 2 x 26,0 = 104 ks kotev, dl. 250 mm</t>
  </si>
  <si>
    <t>104*0,2</t>
  </si>
  <si>
    <t>vrty prům. 12 mm, dl. 250 mm</t>
  </si>
  <si>
    <t>4 ks kotev dl. 500 mm</t>
  </si>
  <si>
    <t>4*0,25</t>
  </si>
  <si>
    <t>58</t>
  </si>
  <si>
    <t>13021011</t>
  </si>
  <si>
    <t>tyč ocelová kruhová žebírková DIN 488 jakost B500B (10 505) výztuž do betonu D 8mm</t>
  </si>
  <si>
    <t>-1847870985</t>
  </si>
  <si>
    <t>pro chemické kotvy s ocel. trny R prům. 8 mm, viz příloha D.1, D.3, D.5, D.6</t>
  </si>
  <si>
    <t>104*0,25*0,000395</t>
  </si>
  <si>
    <t>4*0,50*0,000395</t>
  </si>
  <si>
    <t>59</t>
  </si>
  <si>
    <t>985331213</t>
  </si>
  <si>
    <t>Dodatečné vlepování betonářské výztuže včetně vyvrtání a vyčištění otvoru chemickou maltou průměr výztuže 12 mm</t>
  </si>
  <si>
    <t>1329053568</t>
  </si>
  <si>
    <t>https://podminky.urs.cz/item/CS_URS_2023_01/985331213</t>
  </si>
  <si>
    <t>viz příloha D.1, D.7</t>
  </si>
  <si>
    <t>chemické kotvy se závitovými tyčemi R12 mm s podložkou a maticí, kotvicí tmel z dvousložkové polymercementové hmoty s hodnotou soudržnosti 18 MPa</t>
  </si>
  <si>
    <t>přikotvení oplechování nad PZD deskami</t>
  </si>
  <si>
    <t xml:space="preserve">kotvy kolmo do stávajícího opevnění ve sklonu cca 1 : 1,5 </t>
  </si>
  <si>
    <t>vrty prům. 16 mm, dl. 170 mm</t>
  </si>
  <si>
    <t>4 ks kotev, dl. 200 mm</t>
  </si>
  <si>
    <t>4*0,17</t>
  </si>
  <si>
    <t>60</t>
  </si>
  <si>
    <t>31197004</t>
  </si>
  <si>
    <t>tyč závitová Pz 4.6 M12</t>
  </si>
  <si>
    <t>-2008351983</t>
  </si>
  <si>
    <t>závitové tyče R12 mm s podložkou a maticí pro chemické kotvy, viz příloha D.1, D.7</t>
  </si>
  <si>
    <t>4*0,20</t>
  </si>
  <si>
    <t>61</t>
  </si>
  <si>
    <t>31111006</t>
  </si>
  <si>
    <t>matice přesná šestihranná Pz DIN 934-8 M12</t>
  </si>
  <si>
    <t>100 kus</t>
  </si>
  <si>
    <t>-1057484379</t>
  </si>
  <si>
    <t>pro závitové tyče R12 mm, 4 ks, viz příloha D.1, D.7</t>
  </si>
  <si>
    <t>4/100</t>
  </si>
  <si>
    <t>62</t>
  </si>
  <si>
    <t>31120006</t>
  </si>
  <si>
    <t>podložka DIN 125-A ZB D 12mm</t>
  </si>
  <si>
    <t>60716287</t>
  </si>
  <si>
    <t>63</t>
  </si>
  <si>
    <t>98542213R</t>
  </si>
  <si>
    <t>Injektáž trhlin v betonových nebo železobetonových konstrukcích nízkotlaká do 0,6 MP epoxidovou injektážní hmotou injektážními jehlami vloženými do vrtů včetně jejich vyvrtání, šířka trhlin do 3 mm</t>
  </si>
  <si>
    <t>-621550568</t>
  </si>
  <si>
    <t>viz příloha D.1, D.6</t>
  </si>
  <si>
    <t>tlaková injektáž trhlin ve stěně levobřežního pilíře (200 bar) dvousložkovou injektážní epoxidovou pryskyřicí s nízkou viskozitou</t>
  </si>
  <si>
    <t>včetně dodávky materiálu, včetně pakrů a provozu zařízení</t>
  </si>
  <si>
    <t>včetně vrtů ve sponu cca 150 mm, prům. vrtu 14 mm, hl. do 250 mm</t>
  </si>
  <si>
    <t>997</t>
  </si>
  <si>
    <t>Přesun sutě</t>
  </si>
  <si>
    <t>64</t>
  </si>
  <si>
    <t>997013861R</t>
  </si>
  <si>
    <t>Poplatek za uložení stavebního odpadu na recyklační skládce (skládkovné) z prostého betonu</t>
  </si>
  <si>
    <t>-786065340</t>
  </si>
  <si>
    <t>vybouraný materiál na skládku, viz příloha B. D.1</t>
  </si>
  <si>
    <t>degradovaný beton v patách stěn vorové propusti (v tl. 0,15 m)</t>
  </si>
  <si>
    <t>2*26,0*0,25*0,15*2,2</t>
  </si>
  <si>
    <t>hloubkově narušený beton v části stěny levobřež. pilíře (v tl. 0,30 m)</t>
  </si>
  <si>
    <t>0,5*0,5*0,3*2,2</t>
  </si>
  <si>
    <t>betonové lože pod propadlou dlažbou (v tl. 0,20 m)</t>
  </si>
  <si>
    <t>65,95*0,20*2,2</t>
  </si>
  <si>
    <t>degradovaný beton líce stěny levobřežního pilíře (v prům. tl. 0,025 m)</t>
  </si>
  <si>
    <t>9,0*0,025*2,2</t>
  </si>
  <si>
    <t>materiál z vyčištění trhlin ve stěně levobřežního pilíře (dl. 9,0 m)</t>
  </si>
  <si>
    <t>0,008</t>
  </si>
  <si>
    <t>odbouraná část bet. bloku (ve svahu nad dlažbou)</t>
  </si>
  <si>
    <t>0,521*2,2</t>
  </si>
  <si>
    <t>materiál z vysekání spár</t>
  </si>
  <si>
    <t>v dlažbě</t>
  </si>
  <si>
    <t>2,246</t>
  </si>
  <si>
    <t>ve zdivu</t>
  </si>
  <si>
    <t>0,074</t>
  </si>
  <si>
    <t>v kvádrovém zdivu</t>
  </si>
  <si>
    <t>0,293</t>
  </si>
  <si>
    <t>degradované žb PZD desky nad vyústěním ze slepých ramen, 14 ks (o rozměrech 120 x 30 x 9 cm)</t>
  </si>
  <si>
    <t>14*1,20*0,30*0,09*2,5</t>
  </si>
  <si>
    <t>65</t>
  </si>
  <si>
    <t>997321511</t>
  </si>
  <si>
    <t>Vodorovná doprava suti a vybouraných hmot bez naložení, s vyložením a hrubým urovnáním po suchu, na vzdálenost do 1 km</t>
  </si>
  <si>
    <t>434066592</t>
  </si>
  <si>
    <t>https://podminky.urs.cz/item/CS_URS_2023_01/997321511</t>
  </si>
  <si>
    <t>vybouraný materiál na skládku do 15 km, viz příloha B., D.1</t>
  </si>
  <si>
    <t>66</t>
  </si>
  <si>
    <t>997321519</t>
  </si>
  <si>
    <t>Vodorovná doprava suti a vybouraných hmot bez naložení, s vyložením a hrubým urovnáním po suchu, na vzdálenost Příplatek k cenám za každý další i započatý 1 km přes 1 km</t>
  </si>
  <si>
    <t>236820112</t>
  </si>
  <si>
    <t>https://podminky.urs.cz/item/CS_URS_2023_01/997321519</t>
  </si>
  <si>
    <t>vybouraný materiál na skládku, 14 příplatků</t>
  </si>
  <si>
    <t>14*38,869</t>
  </si>
  <si>
    <t>67</t>
  </si>
  <si>
    <t>997321611</t>
  </si>
  <si>
    <t>Vodorovná doprava suti a vybouraných hmot bez naložení, s vyložením a hrubým urovnáním nakládání nebo překládání na dopravní prostředek při vodorovné dopravě suti a vybouraných hmot</t>
  </si>
  <si>
    <t>-294829699</t>
  </si>
  <si>
    <t>https://podminky.urs.cz/item/CS_URS_2023_01/997321611</t>
  </si>
  <si>
    <t>vybouraný materiál, viz příloha B., D.1</t>
  </si>
  <si>
    <t>998</t>
  </si>
  <si>
    <t>Přesun hmot</t>
  </si>
  <si>
    <t>68</t>
  </si>
  <si>
    <t>998332011</t>
  </si>
  <si>
    <t>Přesun hmot pro úpravy vodních toků a kanály, hráze rybníků apod. dopravní vzdálenost do 500 m</t>
  </si>
  <si>
    <t>1824326222</t>
  </si>
  <si>
    <t>https://podminky.urs.cz/item/CS_URS_2023_01/998332011</t>
  </si>
  <si>
    <t>PSV</t>
  </si>
  <si>
    <t>Práce a dodávky PSV</t>
  </si>
  <si>
    <t>767</t>
  </si>
  <si>
    <t>Konstrukce zámečnické</t>
  </si>
  <si>
    <t>69</t>
  </si>
  <si>
    <t>7676273R</t>
  </si>
  <si>
    <t>Zatmelení spár těsnícím akrylátovým tmelem exteriérovým</t>
  </si>
  <si>
    <t>-789688131</t>
  </si>
  <si>
    <t>utěsnění a vyrovnání nerovností mezi opevněním svahu a ocelovým polorámem (oplechování nad PZD deskami), viz příloha D.1, D.7</t>
  </si>
  <si>
    <t>1,70</t>
  </si>
  <si>
    <t>70</t>
  </si>
  <si>
    <t>767995112</t>
  </si>
  <si>
    <t>Montáž ostatních atypických zámečnických konstrukcí hmotnosti přes 5 do 10 kg</t>
  </si>
  <si>
    <t>-212372245</t>
  </si>
  <si>
    <t>https://podminky.urs.cz/item/CS_URS_2023_01/767995112</t>
  </si>
  <si>
    <t>zakrytí spáry mezi svahovým opevněním a vrchní PZD deskou (nad vyústěním ze slepých ramen), viz příloha D.1, D.7</t>
  </si>
  <si>
    <t>polorám z ocelových profilů L 65 x 50 x 5 mm, dl. 1,70 m (m=4,35 kg/m)</t>
  </si>
  <si>
    <t>1,70*4,35</t>
  </si>
  <si>
    <t>71</t>
  </si>
  <si>
    <t>13332000</t>
  </si>
  <si>
    <t>úhelník ocelový nerovnostranný jakost S235JR (11 375) 65x50x5mm</t>
  </si>
  <si>
    <t>341255876</t>
  </si>
  <si>
    <t>pro polorám z ocelových profilů, dl. 1,70 m (m=4,35 kg/m), viz příloha D.1, D.7</t>
  </si>
  <si>
    <t>1,70*4,35/1000</t>
  </si>
  <si>
    <t>72</t>
  </si>
  <si>
    <t>767995113</t>
  </si>
  <si>
    <t>Montáž ostatních atypických zámečnických konstrukcí hmotnosti přes 10 do 20 kg</t>
  </si>
  <si>
    <t>406978060</t>
  </si>
  <si>
    <t>https://podminky.urs.cz/item/CS_URS_2023_01/767995113</t>
  </si>
  <si>
    <t>plech tl. 2 mm (m=15,70 kg/m2)</t>
  </si>
  <si>
    <t>(1,5*0,3+(1,5+0,6)/2*0,35)*15,70</t>
  </si>
  <si>
    <t>73</t>
  </si>
  <si>
    <t>13756580</t>
  </si>
  <si>
    <t>plech ocelový hladký válcovaný za studena tl 2mm tabule</t>
  </si>
  <si>
    <t>405982730</t>
  </si>
  <si>
    <t>plech tl. 2 mm (m=15,70 kg/m2), viz příloha D.1, D.7</t>
  </si>
  <si>
    <t>(1,5*0,3+(1,5+0,6)/2*0,35)*15,70/1000</t>
  </si>
  <si>
    <t>74</t>
  </si>
  <si>
    <t>998767101</t>
  </si>
  <si>
    <t>Přesun hmot pro zámečnické konstrukce stanovený z hmotnosti přesunovaného materiálu vodorovná dopravní vzdálenost do 50 m v objektech výšky do 6 m</t>
  </si>
  <si>
    <t>1673998969</t>
  </si>
  <si>
    <t>https://podminky.urs.cz/item/CS_URS_2023_01/998767101</t>
  </si>
  <si>
    <t>783</t>
  </si>
  <si>
    <t>Dokončovací práce - nátěry</t>
  </si>
  <si>
    <t>75</t>
  </si>
  <si>
    <t>783826401</t>
  </si>
  <si>
    <t>Ochranný protikarbonatační nátěr omítek akrylátový</t>
  </si>
  <si>
    <t>-557669608</t>
  </si>
  <si>
    <t>https://podminky.urs.cz/item/CS_URS_2023_01/783826401</t>
  </si>
  <si>
    <t>antikarbonatační nátěr reprofilované stěny levobřežního pilíře, viz příloha D.1, D.6</t>
  </si>
  <si>
    <t>789</t>
  </si>
  <si>
    <t>Povrchové úpravy ocelových konstrukcí a technologických zařízení</t>
  </si>
  <si>
    <t>76</t>
  </si>
  <si>
    <t>78932422R1</t>
  </si>
  <si>
    <t>Zhotovení nátěru základního antikorozního ocelových konstrukcí tl. 100 µm</t>
  </si>
  <si>
    <t>-854045926</t>
  </si>
  <si>
    <t>protikorozní ochrana krycího plechu s polorámem z L-profilů, viz příloha D.7</t>
  </si>
  <si>
    <t>plech (obě strany)</t>
  </si>
  <si>
    <t>2*0,818</t>
  </si>
  <si>
    <t>polorám z L profilů</t>
  </si>
  <si>
    <t>1,70*2*(0,065+0,05)</t>
  </si>
  <si>
    <t>77</t>
  </si>
  <si>
    <t>24623030</t>
  </si>
  <si>
    <t>hmota nátěrová epoxidová základní antikorozní na kovy</t>
  </si>
  <si>
    <t>-1683990587</t>
  </si>
  <si>
    <t>viz pol. zhotovení nátěru základního ocel. kcí (cca 1,8 m2 z 1 kg barvy), viz příloha D.7</t>
  </si>
  <si>
    <t>2,027/1,8</t>
  </si>
  <si>
    <t>78</t>
  </si>
  <si>
    <t>78932422R2</t>
  </si>
  <si>
    <t>Zhotovení nátěru krycího ocelových konstrukcí dvousložkového celkové tl. 200 µm</t>
  </si>
  <si>
    <t>-289412431</t>
  </si>
  <si>
    <t>79</t>
  </si>
  <si>
    <t>24629097</t>
  </si>
  <si>
    <t>hmota nátěrová epoxidová krycí (email) na ocelové konstrukce RAL 7035</t>
  </si>
  <si>
    <t>-1072566612</t>
  </si>
  <si>
    <t>viz pol. zhotovení nátěru krycího (šedé barvy) ocel. kcí (cca 0,9 m2 z 1 kg barvy), viz příloha D.7</t>
  </si>
  <si>
    <t>2,027/0,9</t>
  </si>
  <si>
    <t>VON - Vedlejší a ostatní náklady</t>
  </si>
  <si>
    <t>OST - Ostatní</t>
  </si>
  <si>
    <t xml:space="preserve">    01 - Vedlejší rozpočtové náklady</t>
  </si>
  <si>
    <t xml:space="preserve">    02 - Projektová dokumentace - ostatní náklady</t>
  </si>
  <si>
    <t xml:space="preserve">    03 - Geodetické práce a vytýčení - ostatní náklady</t>
  </si>
  <si>
    <t xml:space="preserve">    09 - Ostatní náklady</t>
  </si>
  <si>
    <t>OST</t>
  </si>
  <si>
    <t>Ostatní</t>
  </si>
  <si>
    <t>01</t>
  </si>
  <si>
    <t>Vedlejší rozpočtové náklady</t>
  </si>
  <si>
    <t>011</t>
  </si>
  <si>
    <t>Zajištění kompletního zařízení staveniště a jeho připojení na sítě</t>
  </si>
  <si>
    <t>1024</t>
  </si>
  <si>
    <t>-44241097</t>
  </si>
  <si>
    <t>- zajištění tech. zázemí (staveb. buňka, mobilní WC, apod.)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</si>
  <si>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</si>
  <si>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</si>
  <si>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</si>
  <si>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ochrany veškeré zeleně v prostoru staveniště a v jeho bezprostřední blízkosti pro poškození během realizace stavby</t>
  </si>
  <si>
    <t>0111</t>
  </si>
  <si>
    <t>Zajištění obnovy stávající příjezdové panelové komunikace</t>
  </si>
  <si>
    <t>2136429956</t>
  </si>
  <si>
    <t>obnova stávající plochy panelů při jejím případném porušení (výměna porušených panelů za neporušené)</t>
  </si>
  <si>
    <t>02</t>
  </si>
  <si>
    <t>Projektová dokumentace - ostatní náklady</t>
  </si>
  <si>
    <t>0210</t>
  </si>
  <si>
    <t>Zhotovitelem vypracovaný Plán opatření pro případ havárie, pro případ úniku závadných látek (např. ropné produkty, cementové výluhy, odpadní vody z těsnících clon, atd.)</t>
  </si>
  <si>
    <t>1346777892</t>
  </si>
  <si>
    <t>0221</t>
  </si>
  <si>
    <t>Zpracování povodňového plánu stavby dle §71 zákona č. 254/2001 Sb. včetně zajištění schválení příslušnými orgány správy a Povodím Labe, státní podnik</t>
  </si>
  <si>
    <t>-166786313</t>
  </si>
  <si>
    <t>023</t>
  </si>
  <si>
    <t>Vypracování projektu skutečného provedení díla</t>
  </si>
  <si>
    <t>1356718225</t>
  </si>
  <si>
    <t>"3 paré + 1 x CD, viz příloha B."</t>
  </si>
  <si>
    <t>03</t>
  </si>
  <si>
    <t>Geodetické práce a vytýčení - ostatní náklady</t>
  </si>
  <si>
    <t>031</t>
  </si>
  <si>
    <t>Vypracování geodetického zaměření skutečného stavu</t>
  </si>
  <si>
    <t>262144</t>
  </si>
  <si>
    <t>146670202</t>
  </si>
  <si>
    <t>"zaměření stavby zpracované ve 2 paré + 1 x CD"</t>
  </si>
  <si>
    <t>035</t>
  </si>
  <si>
    <t>Zajištění veškerých geodetických prací souvisejících s realizací díla</t>
  </si>
  <si>
    <t>-105750532</t>
  </si>
  <si>
    <t>09</t>
  </si>
  <si>
    <t>Ostatní náklady</t>
  </si>
  <si>
    <t>037</t>
  </si>
  <si>
    <t>Zajištění písemných souhlasných vyjádření všech dotčených vlastníků a případných uživatelů všech pozemků dotčených stavbou s jejich konečnou úpravou po dokončení prací</t>
  </si>
  <si>
    <t>27105044</t>
  </si>
  <si>
    <t>0931</t>
  </si>
  <si>
    <t>Provedení pasportizace stávajících nemovitostí (vč. pozemků) a jejich příslušenství, zajištění fotodokumentace stávajícího stavu přístupových komunikací</t>
  </si>
  <si>
    <t>1192729277</t>
  </si>
  <si>
    <t>095</t>
  </si>
  <si>
    <t>Zajištění šetření o podzemních sítích vč. zajištění nových vyjádření v případě, že před realizací pozbyly platnosti</t>
  </si>
  <si>
    <t>439468783</t>
  </si>
  <si>
    <t>0994</t>
  </si>
  <si>
    <t>Zajištění veškerých předepsaných rozborů, atestů, zkoušek a revizí dle příslušných norem a dalších předpisů a nařízení platných v ČR, kterými bude prokázáno dosažení předepsané kvality a parametrů dokončeného díla</t>
  </si>
  <si>
    <t>-448223851</t>
  </si>
  <si>
    <t>odtrhové zkoušky stěny při reprofilaci bet. (min. pevnost betonu v odtrhu 1,5 MPa), min. 5 samostatných vzorků, viz příloha D.1</t>
  </si>
  <si>
    <t>099610</t>
  </si>
  <si>
    <t>Dočasné oplocení staveniště</t>
  </si>
  <si>
    <t>804066178</t>
  </si>
  <si>
    <t>mobilní oplocení, výšky 2,0 m, délky 70,0 m, z důvodu bezpečnosti, viz příloha B.</t>
  </si>
  <si>
    <t>09968</t>
  </si>
  <si>
    <t>Čištění vozovek splachováním vodou povrchu podkladu nebo krytu živičného, betonového nebo dlážděného</t>
  </si>
  <si>
    <t>351038297</t>
  </si>
  <si>
    <t>čištění během stavby vodou z mobilních zdrojů</t>
  </si>
  <si>
    <t>09991</t>
  </si>
  <si>
    <t>Zajištění fotodokumentace veškerých konstrukcí, které budou v průběhu výstavby skryty nebo zakryty</t>
  </si>
  <si>
    <t>-1909668637</t>
  </si>
  <si>
    <t>099911</t>
  </si>
  <si>
    <t>Zajištění vedení průběžné evidence odpadů</t>
  </si>
  <si>
    <t>203685442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</si>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</sst>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4203103" TargetMode="External" /><Relationship Id="rId2" Type="http://schemas.openxmlformats.org/officeDocument/2006/relationships/hyperlink" Target="https://podminky.urs.cz/item/CS_URS_2023_01/114203202" TargetMode="External" /><Relationship Id="rId3" Type="http://schemas.openxmlformats.org/officeDocument/2006/relationships/hyperlink" Target="https://podminky.urs.cz/item/CS_URS_2023_01/114203301" TargetMode="External" /><Relationship Id="rId4" Type="http://schemas.openxmlformats.org/officeDocument/2006/relationships/hyperlink" Target="https://podminky.urs.cz/item/CS_URS_2023_01/129153201" TargetMode="External" /><Relationship Id="rId5" Type="http://schemas.openxmlformats.org/officeDocument/2006/relationships/hyperlink" Target="https://podminky.urs.cz/item/CS_URS_2023_01/129951121" TargetMode="External" /><Relationship Id="rId6" Type="http://schemas.openxmlformats.org/officeDocument/2006/relationships/hyperlink" Target="https://podminky.urs.cz/item/CS_URS_2023_01/162351143" TargetMode="External" /><Relationship Id="rId7" Type="http://schemas.openxmlformats.org/officeDocument/2006/relationships/hyperlink" Target="https://podminky.urs.cz/item/CS_URS_2023_01/162751117" TargetMode="External" /><Relationship Id="rId8" Type="http://schemas.openxmlformats.org/officeDocument/2006/relationships/hyperlink" Target="https://podminky.urs.cz/item/CS_URS_2023_01/162751119" TargetMode="External" /><Relationship Id="rId9" Type="http://schemas.openxmlformats.org/officeDocument/2006/relationships/hyperlink" Target="https://podminky.urs.cz/item/CS_URS_2023_01/171151131" TargetMode="External" /><Relationship Id="rId10" Type="http://schemas.openxmlformats.org/officeDocument/2006/relationships/hyperlink" Target="https://podminky.urs.cz/item/CS_URS_2021_02/171201231R" TargetMode="External" /><Relationship Id="rId11" Type="http://schemas.openxmlformats.org/officeDocument/2006/relationships/hyperlink" Target="https://podminky.urs.cz/item/CS_URS_2023_01/181411122" TargetMode="External" /><Relationship Id="rId12" Type="http://schemas.openxmlformats.org/officeDocument/2006/relationships/hyperlink" Target="https://podminky.urs.cz/item/CS_URS_2023_01/181411123" TargetMode="External" /><Relationship Id="rId13" Type="http://schemas.openxmlformats.org/officeDocument/2006/relationships/hyperlink" Target="https://podminky.urs.cz/item/CS_URS_2023_01/182151111" TargetMode="External" /><Relationship Id="rId14" Type="http://schemas.openxmlformats.org/officeDocument/2006/relationships/hyperlink" Target="https://podminky.urs.cz/item/CS_URS_2023_01/182251101" TargetMode="External" /><Relationship Id="rId15" Type="http://schemas.openxmlformats.org/officeDocument/2006/relationships/hyperlink" Target="https://podminky.urs.cz/item/CS_URS_2023_01/320101111" TargetMode="External" /><Relationship Id="rId16" Type="http://schemas.openxmlformats.org/officeDocument/2006/relationships/hyperlink" Target="https://podminky.urs.cz/item/CS_URS_2023_01/321322112" TargetMode="External" /><Relationship Id="rId17" Type="http://schemas.openxmlformats.org/officeDocument/2006/relationships/hyperlink" Target="https://podminky.urs.cz/item/CS_URS_2023_01/321351010" TargetMode="External" /><Relationship Id="rId18" Type="http://schemas.openxmlformats.org/officeDocument/2006/relationships/hyperlink" Target="https://podminky.urs.cz/item/CS_URS_2023_01/321352010" TargetMode="External" /><Relationship Id="rId19" Type="http://schemas.openxmlformats.org/officeDocument/2006/relationships/hyperlink" Target="https://podminky.urs.cz/item/CS_URS_2023_01/321366111" TargetMode="External" /><Relationship Id="rId20" Type="http://schemas.openxmlformats.org/officeDocument/2006/relationships/hyperlink" Target="https://podminky.urs.cz/item/CS_URS_2023_01/321368211" TargetMode="External" /><Relationship Id="rId21" Type="http://schemas.openxmlformats.org/officeDocument/2006/relationships/hyperlink" Target="https://podminky.urs.cz/item/CS_URS_2023_01/451317113" TargetMode="External" /><Relationship Id="rId22" Type="http://schemas.openxmlformats.org/officeDocument/2006/relationships/hyperlink" Target="https://podminky.urs.cz/item/CS_URS_2023_01/451571221R" TargetMode="External" /><Relationship Id="rId23" Type="http://schemas.openxmlformats.org/officeDocument/2006/relationships/hyperlink" Target="https://podminky.urs.cz/item/CS_URS_2023_01/462511270R" TargetMode="External" /><Relationship Id="rId24" Type="http://schemas.openxmlformats.org/officeDocument/2006/relationships/hyperlink" Target="https://podminky.urs.cz/item/CS_URS_2023_01/465513217" TargetMode="External" /><Relationship Id="rId25" Type="http://schemas.openxmlformats.org/officeDocument/2006/relationships/hyperlink" Target="https://podminky.urs.cz/item/CS_URS_2023_01/465518217" TargetMode="External" /><Relationship Id="rId26" Type="http://schemas.openxmlformats.org/officeDocument/2006/relationships/hyperlink" Target="https://podminky.urs.cz/item/CS_URS_2023_01/628635512" TargetMode="External" /><Relationship Id="rId27" Type="http://schemas.openxmlformats.org/officeDocument/2006/relationships/hyperlink" Target="https://podminky.urs.cz/item/CS_URS_2023_01/636195212" TargetMode="External" /><Relationship Id="rId28" Type="http://schemas.openxmlformats.org/officeDocument/2006/relationships/hyperlink" Target="https://podminky.urs.cz/item/CS_URS_2023_01/938903111" TargetMode="External" /><Relationship Id="rId29" Type="http://schemas.openxmlformats.org/officeDocument/2006/relationships/hyperlink" Target="https://podminky.urs.cz/item/CS_URS_2023_01/938903113" TargetMode="External" /><Relationship Id="rId30" Type="http://schemas.openxmlformats.org/officeDocument/2006/relationships/hyperlink" Target="https://podminky.urs.cz/item/CS_URS_2023_01/938903114" TargetMode="External" /><Relationship Id="rId31" Type="http://schemas.openxmlformats.org/officeDocument/2006/relationships/hyperlink" Target="https://podminky.urs.cz/item/CS_URS_2023_01/963015121" TargetMode="External" /><Relationship Id="rId32" Type="http://schemas.openxmlformats.org/officeDocument/2006/relationships/hyperlink" Target="https://podminky.urs.cz/item/CS_URS_2023_01/985111213" TargetMode="External" /><Relationship Id="rId33" Type="http://schemas.openxmlformats.org/officeDocument/2006/relationships/hyperlink" Target="https://podminky.urs.cz/item/CS_URS_2023_01/985112112" TargetMode="External" /><Relationship Id="rId34" Type="http://schemas.openxmlformats.org/officeDocument/2006/relationships/hyperlink" Target="https://podminky.urs.cz/item/CS_URS_2023_01/985131111" TargetMode="External" /><Relationship Id="rId35" Type="http://schemas.openxmlformats.org/officeDocument/2006/relationships/hyperlink" Target="https://podminky.urs.cz/item/CS_URS_2023_01/985141112" TargetMode="External" /><Relationship Id="rId36" Type="http://schemas.openxmlformats.org/officeDocument/2006/relationships/hyperlink" Target="https://podminky.urs.cz/item/CS_URS_2023_01/985141911" TargetMode="External" /><Relationship Id="rId37" Type="http://schemas.openxmlformats.org/officeDocument/2006/relationships/hyperlink" Target="https://podminky.urs.cz/item/CS_URS_2023_01/985311113" TargetMode="External" /><Relationship Id="rId38" Type="http://schemas.openxmlformats.org/officeDocument/2006/relationships/hyperlink" Target="https://podminky.urs.cz/item/CS_URS_2023_01/985311118" TargetMode="External" /><Relationship Id="rId39" Type="http://schemas.openxmlformats.org/officeDocument/2006/relationships/hyperlink" Target="https://podminky.urs.cz/item/CS_URS_2023_01/985311311" TargetMode="External" /><Relationship Id="rId40" Type="http://schemas.openxmlformats.org/officeDocument/2006/relationships/hyperlink" Target="https://podminky.urs.cz/item/CS_URS_2023_01/985311911" TargetMode="External" /><Relationship Id="rId41" Type="http://schemas.openxmlformats.org/officeDocument/2006/relationships/hyperlink" Target="https://podminky.urs.cz/item/CS_URS_2023_01/985311912" TargetMode="External" /><Relationship Id="rId42" Type="http://schemas.openxmlformats.org/officeDocument/2006/relationships/hyperlink" Target="https://podminky.urs.cz/item/CS_URS_2023_01/985312111" TargetMode="External" /><Relationship Id="rId43" Type="http://schemas.openxmlformats.org/officeDocument/2006/relationships/hyperlink" Target="https://podminky.urs.cz/item/CS_URS_2023_01/985312191" TargetMode="External" /><Relationship Id="rId44" Type="http://schemas.openxmlformats.org/officeDocument/2006/relationships/hyperlink" Target="https://podminky.urs.cz/item/CS_URS_2023_01/985312192" TargetMode="External" /><Relationship Id="rId45" Type="http://schemas.openxmlformats.org/officeDocument/2006/relationships/hyperlink" Target="https://podminky.urs.cz/item/CS_URS_2023_01/985323112" TargetMode="External" /><Relationship Id="rId46" Type="http://schemas.openxmlformats.org/officeDocument/2006/relationships/hyperlink" Target="https://podminky.urs.cz/item/CS_URS_2023_01/985323911" TargetMode="External" /><Relationship Id="rId47" Type="http://schemas.openxmlformats.org/officeDocument/2006/relationships/hyperlink" Target="https://podminky.urs.cz/item/CS_URS_2023_01/985323912" TargetMode="External" /><Relationship Id="rId48" Type="http://schemas.openxmlformats.org/officeDocument/2006/relationships/hyperlink" Target="https://podminky.urs.cz/item/CS_URS_2023_01/985331211" TargetMode="External" /><Relationship Id="rId49" Type="http://schemas.openxmlformats.org/officeDocument/2006/relationships/hyperlink" Target="https://podminky.urs.cz/item/CS_URS_2023_01/985331213" TargetMode="External" /><Relationship Id="rId50" Type="http://schemas.openxmlformats.org/officeDocument/2006/relationships/hyperlink" Target="https://podminky.urs.cz/item/CS_URS_2023_01/997321511" TargetMode="External" /><Relationship Id="rId51" Type="http://schemas.openxmlformats.org/officeDocument/2006/relationships/hyperlink" Target="https://podminky.urs.cz/item/CS_URS_2023_01/997321519" TargetMode="External" /><Relationship Id="rId52" Type="http://schemas.openxmlformats.org/officeDocument/2006/relationships/hyperlink" Target="https://podminky.urs.cz/item/CS_URS_2023_01/997321611" TargetMode="External" /><Relationship Id="rId53" Type="http://schemas.openxmlformats.org/officeDocument/2006/relationships/hyperlink" Target="https://podminky.urs.cz/item/CS_URS_2023_01/998332011" TargetMode="External" /><Relationship Id="rId54" Type="http://schemas.openxmlformats.org/officeDocument/2006/relationships/hyperlink" Target="https://podminky.urs.cz/item/CS_URS_2023_01/767995112" TargetMode="External" /><Relationship Id="rId55" Type="http://schemas.openxmlformats.org/officeDocument/2006/relationships/hyperlink" Target="https://podminky.urs.cz/item/CS_URS_2023_01/767995113" TargetMode="External" /><Relationship Id="rId56" Type="http://schemas.openxmlformats.org/officeDocument/2006/relationships/hyperlink" Target="https://podminky.urs.cz/item/CS_URS_2023_01/998767101" TargetMode="External" /><Relationship Id="rId57" Type="http://schemas.openxmlformats.org/officeDocument/2006/relationships/hyperlink" Target="https://podminky.urs.cz/item/CS_URS_2023_01/783826401" TargetMode="External" /><Relationship Id="rId5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27</v>
      </c>
      <c r="AL10" s="23"/>
      <c r="AM10" s="23"/>
      <c r="AN10" s="28" t="s">
        <v>28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29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30</v>
      </c>
      <c r="AL11" s="23"/>
      <c r="AM11" s="23"/>
      <c r="AN11" s="28" t="s">
        <v>28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27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30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27</v>
      </c>
      <c r="AL16" s="23"/>
      <c r="AM16" s="23"/>
      <c r="AN16" s="28" t="s">
        <v>28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30</v>
      </c>
      <c r="AL17" s="23"/>
      <c r="AM17" s="23"/>
      <c r="AN17" s="28" t="s">
        <v>28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27</v>
      </c>
      <c r="AL19" s="23"/>
      <c r="AM19" s="23"/>
      <c r="AN19" s="28" t="s">
        <v>28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30</v>
      </c>
      <c r="AL20" s="23"/>
      <c r="AM20" s="23"/>
      <c r="AN20" s="28" t="s">
        <v>28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hidden="1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hidden="1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s="3" customFormat="1" ht="14.4" customHeight="1">
      <c r="A31" s="3"/>
      <c r="B31" s="47"/>
      <c r="C31" s="48"/>
      <c r="D31" s="53" t="s">
        <v>44</v>
      </c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5"/>
      <c r="BE37" s="39"/>
    </row>
    <row r="41" s="2" customFormat="1" ht="6.96" customHeight="1">
      <c r="A41" s="39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5"/>
      <c r="BE41" s="39"/>
    </row>
    <row r="42" s="2" customFormat="1" ht="24.96" customHeight="1">
      <c r="A42" s="39"/>
      <c r="B42" s="40"/>
      <c r="C42" s="24" t="s">
        <v>53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5"/>
      <c r="C44" s="33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3632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Jez Malšovice, Orlice, ř. km 2,965, oprava LB opevnění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22</v>
      </c>
      <c r="D47" s="41"/>
      <c r="E47" s="41"/>
      <c r="F47" s="41"/>
      <c r="G47" s="41"/>
      <c r="H47" s="41"/>
      <c r="I47" s="41"/>
      <c r="J47" s="41"/>
      <c r="K47" s="41"/>
      <c r="L47" s="73" t="str">
        <f>IF(K8="","",K8)</f>
        <v>Hradec Králové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24</v>
      </c>
      <c r="AJ47" s="41"/>
      <c r="AK47" s="41"/>
      <c r="AL47" s="41"/>
      <c r="AM47" s="74" t="str">
        <f>IF(AN8= "","",AN8)</f>
        <v>5. 1. 2023</v>
      </c>
      <c r="AN47" s="74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26</v>
      </c>
      <c r="D49" s="41"/>
      <c r="E49" s="41"/>
      <c r="F49" s="41"/>
      <c r="G49" s="41"/>
      <c r="H49" s="41"/>
      <c r="I49" s="41"/>
      <c r="J49" s="41"/>
      <c r="K49" s="41"/>
      <c r="L49" s="66" t="str">
        <f>IF(E11= "","",E11)</f>
        <v>Povodí Labe, státní podnik, závod Jablonec n. N.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5" t="str">
        <f>IF(E17="","",E17)</f>
        <v>Povodí Labe, státní podnik, OIČ, Hradec Králové</v>
      </c>
      <c r="AN49" s="66"/>
      <c r="AO49" s="66"/>
      <c r="AP49" s="66"/>
      <c r="AQ49" s="41"/>
      <c r="AR49" s="45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6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5" t="str">
        <f>IF(E20="","",E20)</f>
        <v>Ing. Eva Morkesová</v>
      </c>
      <c r="AN50" s="66"/>
      <c r="AO50" s="66"/>
      <c r="AP50" s="66"/>
      <c r="AQ50" s="41"/>
      <c r="AR50" s="45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39"/>
    </row>
    <row r="52" s="2" customFormat="1" ht="29.28" customHeight="1">
      <c r="A52" s="39"/>
      <c r="B52" s="40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5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39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28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16.5" customHeight="1">
      <c r="A55" s="113" t="s">
        <v>78</v>
      </c>
      <c r="B55" s="114"/>
      <c r="C55" s="115"/>
      <c r="D55" s="116" t="s">
        <v>79</v>
      </c>
      <c r="E55" s="116"/>
      <c r="F55" s="116"/>
      <c r="G55" s="116"/>
      <c r="H55" s="116"/>
      <c r="I55" s="117"/>
      <c r="J55" s="116" t="s">
        <v>80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01 - Oprava LB opevnění'!J30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81</v>
      </c>
      <c r="AR55" s="120"/>
      <c r="AS55" s="121">
        <v>0</v>
      </c>
      <c r="AT55" s="122">
        <f>ROUND(SUM(AV55:AW55),2)</f>
        <v>0</v>
      </c>
      <c r="AU55" s="123">
        <f>'SO 01 - Oprava LB opevnění'!P92</f>
        <v>0</v>
      </c>
      <c r="AV55" s="122">
        <f>'SO 01 - Oprava LB opevnění'!J33</f>
        <v>0</v>
      </c>
      <c r="AW55" s="122">
        <f>'SO 01 - Oprava LB opevnění'!J34</f>
        <v>0</v>
      </c>
      <c r="AX55" s="122">
        <f>'SO 01 - Oprava LB opevnění'!J35</f>
        <v>0</v>
      </c>
      <c r="AY55" s="122">
        <f>'SO 01 - Oprava LB opevnění'!J36</f>
        <v>0</v>
      </c>
      <c r="AZ55" s="122">
        <f>'SO 01 - Oprava LB opevnění'!F33</f>
        <v>0</v>
      </c>
      <c r="BA55" s="122">
        <f>'SO 01 - Oprava LB opevnění'!F34</f>
        <v>0</v>
      </c>
      <c r="BB55" s="122">
        <f>'SO 01 - Oprava LB opevnění'!F35</f>
        <v>0</v>
      </c>
      <c r="BC55" s="122">
        <f>'SO 01 - Oprava LB opevnění'!F36</f>
        <v>0</v>
      </c>
      <c r="BD55" s="124">
        <f>'SO 01 - Oprava LB opevnění'!F37</f>
        <v>0</v>
      </c>
      <c r="BE55" s="7"/>
      <c r="BT55" s="125" t="s">
        <v>82</v>
      </c>
      <c r="BV55" s="125" t="s">
        <v>76</v>
      </c>
      <c r="BW55" s="125" t="s">
        <v>83</v>
      </c>
      <c r="BX55" s="125" t="s">
        <v>5</v>
      </c>
      <c r="CL55" s="125" t="s">
        <v>19</v>
      </c>
      <c r="CM55" s="125" t="s">
        <v>84</v>
      </c>
    </row>
    <row r="56" s="7" customFormat="1" ht="16.5" customHeight="1">
      <c r="A56" s="113" t="s">
        <v>78</v>
      </c>
      <c r="B56" s="114"/>
      <c r="C56" s="115"/>
      <c r="D56" s="116" t="s">
        <v>85</v>
      </c>
      <c r="E56" s="116"/>
      <c r="F56" s="116"/>
      <c r="G56" s="116"/>
      <c r="H56" s="116"/>
      <c r="I56" s="117"/>
      <c r="J56" s="116" t="s">
        <v>86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'VON - Vedlejší a ostatní 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85</v>
      </c>
      <c r="AR56" s="120"/>
      <c r="AS56" s="126">
        <v>0</v>
      </c>
      <c r="AT56" s="127">
        <f>ROUND(SUM(AV56:AW56),2)</f>
        <v>0</v>
      </c>
      <c r="AU56" s="128">
        <f>'VON - Vedlejší a ostatní ...'!P84</f>
        <v>0</v>
      </c>
      <c r="AV56" s="127">
        <f>'VON - Vedlejší a ostatní ...'!J33</f>
        <v>0</v>
      </c>
      <c r="AW56" s="127">
        <f>'VON - Vedlejší a ostatní ...'!J34</f>
        <v>0</v>
      </c>
      <c r="AX56" s="127">
        <f>'VON - Vedlejší a ostatní ...'!J35</f>
        <v>0</v>
      </c>
      <c r="AY56" s="127">
        <f>'VON - Vedlejší a ostatní ...'!J36</f>
        <v>0</v>
      </c>
      <c r="AZ56" s="127">
        <f>'VON - Vedlejší a ostatní ...'!F33</f>
        <v>0</v>
      </c>
      <c r="BA56" s="127">
        <f>'VON - Vedlejší a ostatní ...'!F34</f>
        <v>0</v>
      </c>
      <c r="BB56" s="127">
        <f>'VON - Vedlejší a ostatní ...'!F35</f>
        <v>0</v>
      </c>
      <c r="BC56" s="127">
        <f>'VON - Vedlejší a ostatní ...'!F36</f>
        <v>0</v>
      </c>
      <c r="BD56" s="129">
        <f>'VON - Vedlejší a ostatní ...'!F37</f>
        <v>0</v>
      </c>
      <c r="BE56" s="7"/>
      <c r="BT56" s="125" t="s">
        <v>82</v>
      </c>
      <c r="BV56" s="125" t="s">
        <v>76</v>
      </c>
      <c r="BW56" s="125" t="s">
        <v>87</v>
      </c>
      <c r="BX56" s="125" t="s">
        <v>5</v>
      </c>
      <c r="CL56" s="125" t="s">
        <v>28</v>
      </c>
      <c r="CM56" s="125" t="s">
        <v>84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56jQe3d4KsDon1BFAwFKJ/rpb8qHydJbh1CjbE4GrwpIgXMJdbUr2t6gEXg6+WSyjAh5S8/dYKW00VijEBTgyw==" hashValue="GbZdhS40lZXbzp6yxp13eyRyNalqc8vwQQD5XRQIi9vfe9d0bQduDXYa7oSlr687skl4g+xkLWuzfq1CLkap3w==" algorithmName="SHA-512" password="CE39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 01 - Oprava LB opevnění'!C2" display="/"/>
    <hyperlink ref="A56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88</v>
      </c>
      <c r="L4" s="21"/>
      <c r="M4" s="133" t="s">
        <v>10</v>
      </c>
      <c r="AT4" s="18" t="s">
        <v>35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Jez Malšovice, Orlice, ř. km 2,965, oprava LB opevnění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89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90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21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22</v>
      </c>
      <c r="E12" s="39"/>
      <c r="F12" s="138" t="s">
        <v>23</v>
      </c>
      <c r="G12" s="39"/>
      <c r="H12" s="39"/>
      <c r="I12" s="134" t="s">
        <v>24</v>
      </c>
      <c r="J12" s="139" t="str">
        <f>'Rekapitulace stavby'!AN8</f>
        <v>5. 1. 2023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26</v>
      </c>
      <c r="E14" s="39"/>
      <c r="F14" s="39"/>
      <c r="G14" s="39"/>
      <c r="H14" s="39"/>
      <c r="I14" s="134" t="s">
        <v>27</v>
      </c>
      <c r="J14" s="138" t="s">
        <v>28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29</v>
      </c>
      <c r="F15" s="39"/>
      <c r="G15" s="39"/>
      <c r="H15" s="39"/>
      <c r="I15" s="134" t="s">
        <v>30</v>
      </c>
      <c r="J15" s="138" t="s">
        <v>28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31</v>
      </c>
      <c r="E17" s="39"/>
      <c r="F17" s="39"/>
      <c r="G17" s="39"/>
      <c r="H17" s="39"/>
      <c r="I17" s="134" t="s">
        <v>27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30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33</v>
      </c>
      <c r="E20" s="39"/>
      <c r="F20" s="39"/>
      <c r="G20" s="39"/>
      <c r="H20" s="39"/>
      <c r="I20" s="134" t="s">
        <v>27</v>
      </c>
      <c r="J20" s="138" t="s">
        <v>28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34</v>
      </c>
      <c r="F21" s="39"/>
      <c r="G21" s="39"/>
      <c r="H21" s="39"/>
      <c r="I21" s="134" t="s">
        <v>30</v>
      </c>
      <c r="J21" s="138" t="s">
        <v>28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27</v>
      </c>
      <c r="J23" s="138" t="s">
        <v>28</v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">
        <v>37</v>
      </c>
      <c r="F24" s="39"/>
      <c r="G24" s="39"/>
      <c r="H24" s="39"/>
      <c r="I24" s="134" t="s">
        <v>30</v>
      </c>
      <c r="J24" s="138" t="s">
        <v>28</v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40"/>
      <c r="B27" s="141"/>
      <c r="C27" s="140"/>
      <c r="D27" s="140"/>
      <c r="E27" s="142" t="s">
        <v>39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ROUND(J92,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ROUND((SUM(BE92:BE646)),  2)</f>
        <v>0</v>
      </c>
      <c r="G33" s="39"/>
      <c r="H33" s="39"/>
      <c r="I33" s="150">
        <v>0.20999999999999999</v>
      </c>
      <c r="J33" s="149">
        <f>ROUND(((SUM(BE92:BE646))*I33),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4" t="s">
        <v>46</v>
      </c>
      <c r="F34" s="149">
        <f>ROUND((SUM(BF92:BF646)),  2)</f>
        <v>0</v>
      </c>
      <c r="G34" s="39"/>
      <c r="H34" s="39"/>
      <c r="I34" s="150">
        <v>0.14999999999999999</v>
      </c>
      <c r="J34" s="149">
        <f>ROUND(((SUM(BF92:BF646))*I34),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34" t="s">
        <v>44</v>
      </c>
      <c r="E35" s="134" t="s">
        <v>47</v>
      </c>
      <c r="F35" s="149">
        <f>ROUND((SUM(BG92:BG646)),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34" t="s">
        <v>48</v>
      </c>
      <c r="F36" s="149">
        <f>ROUND((SUM(BH92:BH646)),  2)</f>
        <v>0</v>
      </c>
      <c r="G36" s="39"/>
      <c r="H36" s="39"/>
      <c r="I36" s="150">
        <v>0.14999999999999999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ROUND((SUM(BI92:BI646)),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91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Jez Malšovice, Orlice, ř. km 2,965, oprava LB opevnění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89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1" t="str">
        <f>E9</f>
        <v>SO 01 - Oprava LB opevnění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Hradec Králové</v>
      </c>
      <c r="G52" s="41"/>
      <c r="H52" s="41"/>
      <c r="I52" s="33" t="s">
        <v>24</v>
      </c>
      <c r="J52" s="74" t="str">
        <f>IF(J12="","",J12)</f>
        <v>5. 1. 2023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26</v>
      </c>
      <c r="D54" s="41"/>
      <c r="E54" s="41"/>
      <c r="F54" s="28" t="str">
        <f>E15</f>
        <v>Povodí Labe, státní podnik, závod Jablonec n. N.</v>
      </c>
      <c r="G54" s="41"/>
      <c r="H54" s="41"/>
      <c r="I54" s="33" t="s">
        <v>33</v>
      </c>
      <c r="J54" s="37" t="str">
        <f>E21</f>
        <v>Povodí Labe, státní podnik, OIČ, Hradec Králové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Ing. Eva Morkesová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92</v>
      </c>
      <c r="D57" s="164"/>
      <c r="E57" s="164"/>
      <c r="F57" s="164"/>
      <c r="G57" s="164"/>
      <c r="H57" s="164"/>
      <c r="I57" s="164"/>
      <c r="J57" s="165" t="s">
        <v>93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4">
        <f>J92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94</v>
      </c>
    </row>
    <row r="60" s="9" customFormat="1" ht="24.96" customHeight="1">
      <c r="A60" s="9"/>
      <c r="B60" s="167"/>
      <c r="C60" s="168"/>
      <c r="D60" s="169" t="s">
        <v>95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96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97</v>
      </c>
      <c r="E62" s="176"/>
      <c r="F62" s="176"/>
      <c r="G62" s="176"/>
      <c r="H62" s="176"/>
      <c r="I62" s="176"/>
      <c r="J62" s="177">
        <f>J192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98</v>
      </c>
      <c r="E63" s="176"/>
      <c r="F63" s="176"/>
      <c r="G63" s="176"/>
      <c r="H63" s="176"/>
      <c r="I63" s="176"/>
      <c r="J63" s="177">
        <f>J201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99</v>
      </c>
      <c r="E64" s="176"/>
      <c r="F64" s="176"/>
      <c r="G64" s="176"/>
      <c r="H64" s="176"/>
      <c r="I64" s="176"/>
      <c r="J64" s="177">
        <f>J230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100</v>
      </c>
      <c r="E65" s="176"/>
      <c r="F65" s="176"/>
      <c r="G65" s="176"/>
      <c r="H65" s="176"/>
      <c r="I65" s="176"/>
      <c r="J65" s="177">
        <f>J265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101</v>
      </c>
      <c r="E66" s="176"/>
      <c r="F66" s="176"/>
      <c r="G66" s="176"/>
      <c r="H66" s="176"/>
      <c r="I66" s="176"/>
      <c r="J66" s="177">
        <f>J297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102</v>
      </c>
      <c r="E67" s="176"/>
      <c r="F67" s="176"/>
      <c r="G67" s="176"/>
      <c r="H67" s="176"/>
      <c r="I67" s="176"/>
      <c r="J67" s="177">
        <f>J516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103</v>
      </c>
      <c r="E68" s="176"/>
      <c r="F68" s="176"/>
      <c r="G68" s="176"/>
      <c r="H68" s="176"/>
      <c r="I68" s="176"/>
      <c r="J68" s="177">
        <f>J595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104</v>
      </c>
      <c r="E69" s="170"/>
      <c r="F69" s="170"/>
      <c r="G69" s="170"/>
      <c r="H69" s="170"/>
      <c r="I69" s="170"/>
      <c r="J69" s="171">
        <f>J598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105</v>
      </c>
      <c r="E70" s="176"/>
      <c r="F70" s="176"/>
      <c r="G70" s="176"/>
      <c r="H70" s="176"/>
      <c r="I70" s="176"/>
      <c r="J70" s="177">
        <f>J599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106</v>
      </c>
      <c r="E71" s="176"/>
      <c r="F71" s="176"/>
      <c r="G71" s="176"/>
      <c r="H71" s="176"/>
      <c r="I71" s="176"/>
      <c r="J71" s="177">
        <f>J621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107</v>
      </c>
      <c r="E72" s="176"/>
      <c r="F72" s="176"/>
      <c r="G72" s="176"/>
      <c r="H72" s="176"/>
      <c r="I72" s="176"/>
      <c r="J72" s="177">
        <f>J626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108</v>
      </c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62" t="str">
        <f>E7</f>
        <v>Jez Malšovice, Orlice, ř. km 2,965, oprava LB opevnění</v>
      </c>
      <c r="F82" s="33"/>
      <c r="G82" s="33"/>
      <c r="H82" s="33"/>
      <c r="I82" s="41"/>
      <c r="J82" s="41"/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89</v>
      </c>
      <c r="D83" s="41"/>
      <c r="E83" s="41"/>
      <c r="F83" s="41"/>
      <c r="G83" s="41"/>
      <c r="H83" s="41"/>
      <c r="I83" s="41"/>
      <c r="J83" s="41"/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1" t="str">
        <f>E9</f>
        <v>SO 01 - Oprava LB opevnění</v>
      </c>
      <c r="F84" s="41"/>
      <c r="G84" s="41"/>
      <c r="H84" s="41"/>
      <c r="I84" s="41"/>
      <c r="J84" s="41"/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22</v>
      </c>
      <c r="D86" s="41"/>
      <c r="E86" s="41"/>
      <c r="F86" s="28" t="str">
        <f>F12</f>
        <v>Hradec Králové</v>
      </c>
      <c r="G86" s="41"/>
      <c r="H86" s="41"/>
      <c r="I86" s="33" t="s">
        <v>24</v>
      </c>
      <c r="J86" s="74" t="str">
        <f>IF(J12="","",J12)</f>
        <v>5. 1. 2023</v>
      </c>
      <c r="K86" s="41"/>
      <c r="L86" s="13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40.05" customHeight="1">
      <c r="A88" s="39"/>
      <c r="B88" s="40"/>
      <c r="C88" s="33" t="s">
        <v>26</v>
      </c>
      <c r="D88" s="41"/>
      <c r="E88" s="41"/>
      <c r="F88" s="28" t="str">
        <f>E15</f>
        <v>Povodí Labe, státní podnik, závod Jablonec n. N.</v>
      </c>
      <c r="G88" s="41"/>
      <c r="H88" s="41"/>
      <c r="I88" s="33" t="s">
        <v>33</v>
      </c>
      <c r="J88" s="37" t="str">
        <f>E21</f>
        <v>Povodí Labe, státní podnik, OIČ, Hradec Králové</v>
      </c>
      <c r="K88" s="41"/>
      <c r="L88" s="13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31</v>
      </c>
      <c r="D89" s="41"/>
      <c r="E89" s="41"/>
      <c r="F89" s="28" t="str">
        <f>IF(E18="","",E18)</f>
        <v>Vyplň údaj</v>
      </c>
      <c r="G89" s="41"/>
      <c r="H89" s="41"/>
      <c r="I89" s="33" t="s">
        <v>36</v>
      </c>
      <c r="J89" s="37" t="str">
        <f>E24</f>
        <v>Ing. Eva Morkesová</v>
      </c>
      <c r="K89" s="41"/>
      <c r="L89" s="13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3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79"/>
      <c r="B91" s="180"/>
      <c r="C91" s="181" t="s">
        <v>109</v>
      </c>
      <c r="D91" s="182" t="s">
        <v>59</v>
      </c>
      <c r="E91" s="182" t="s">
        <v>55</v>
      </c>
      <c r="F91" s="182" t="s">
        <v>56</v>
      </c>
      <c r="G91" s="182" t="s">
        <v>110</v>
      </c>
      <c r="H91" s="182" t="s">
        <v>111</v>
      </c>
      <c r="I91" s="182" t="s">
        <v>112</v>
      </c>
      <c r="J91" s="182" t="s">
        <v>93</v>
      </c>
      <c r="K91" s="183" t="s">
        <v>113</v>
      </c>
      <c r="L91" s="184"/>
      <c r="M91" s="94" t="s">
        <v>28</v>
      </c>
      <c r="N91" s="95" t="s">
        <v>44</v>
      </c>
      <c r="O91" s="95" t="s">
        <v>114</v>
      </c>
      <c r="P91" s="95" t="s">
        <v>115</v>
      </c>
      <c r="Q91" s="95" t="s">
        <v>116</v>
      </c>
      <c r="R91" s="95" t="s">
        <v>117</v>
      </c>
      <c r="S91" s="95" t="s">
        <v>118</v>
      </c>
      <c r="T91" s="96" t="s">
        <v>119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39"/>
      <c r="B92" s="40"/>
      <c r="C92" s="101" t="s">
        <v>120</v>
      </c>
      <c r="D92" s="41"/>
      <c r="E92" s="41"/>
      <c r="F92" s="41"/>
      <c r="G92" s="41"/>
      <c r="H92" s="41"/>
      <c r="I92" s="41"/>
      <c r="J92" s="185">
        <f>BK92</f>
        <v>0</v>
      </c>
      <c r="K92" s="41"/>
      <c r="L92" s="45"/>
      <c r="M92" s="97"/>
      <c r="N92" s="186"/>
      <c r="O92" s="98"/>
      <c r="P92" s="187">
        <f>P93+P598</f>
        <v>0</v>
      </c>
      <c r="Q92" s="98"/>
      <c r="R92" s="187">
        <f>R93+R598</f>
        <v>107.80048096051159</v>
      </c>
      <c r="S92" s="98"/>
      <c r="T92" s="188">
        <f>T93+T598</f>
        <v>67.657722000000007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73</v>
      </c>
      <c r="AU92" s="18" t="s">
        <v>94</v>
      </c>
      <c r="BK92" s="189">
        <f>BK93+BK598</f>
        <v>0</v>
      </c>
    </row>
    <row r="93" s="12" customFormat="1" ht="25.92" customHeight="1">
      <c r="A93" s="12"/>
      <c r="B93" s="190"/>
      <c r="C93" s="191"/>
      <c r="D93" s="192" t="s">
        <v>73</v>
      </c>
      <c r="E93" s="193" t="s">
        <v>121</v>
      </c>
      <c r="F93" s="193" t="s">
        <v>122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P94+P192+P201+P230+P265+P297+P516+P595</f>
        <v>0</v>
      </c>
      <c r="Q93" s="198"/>
      <c r="R93" s="199">
        <f>R94+R192+R201+R230+R265+R297+R516+R595</f>
        <v>107.7732677714491</v>
      </c>
      <c r="S93" s="198"/>
      <c r="T93" s="200">
        <f>T94+T192+T201+T230+T265+T297+T516+T595</f>
        <v>67.657722000000007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82</v>
      </c>
      <c r="AT93" s="202" t="s">
        <v>73</v>
      </c>
      <c r="AU93" s="202" t="s">
        <v>74</v>
      </c>
      <c r="AY93" s="201" t="s">
        <v>123</v>
      </c>
      <c r="BK93" s="203">
        <f>BK94+BK192+BK201+BK230+BK265+BK297+BK516+BK595</f>
        <v>0</v>
      </c>
    </row>
    <row r="94" s="12" customFormat="1" ht="22.8" customHeight="1">
      <c r="A94" s="12"/>
      <c r="B94" s="190"/>
      <c r="C94" s="191"/>
      <c r="D94" s="192" t="s">
        <v>73</v>
      </c>
      <c r="E94" s="204" t="s">
        <v>82</v>
      </c>
      <c r="F94" s="204" t="s">
        <v>124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SUM(P95:P191)</f>
        <v>0</v>
      </c>
      <c r="Q94" s="198"/>
      <c r="R94" s="199">
        <f>SUM(R95:R191)</f>
        <v>25.8127</v>
      </c>
      <c r="S94" s="198"/>
      <c r="T94" s="200">
        <f>SUM(T95:T191)</f>
        <v>31.327199999999998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82</v>
      </c>
      <c r="AT94" s="202" t="s">
        <v>73</v>
      </c>
      <c r="AU94" s="202" t="s">
        <v>82</v>
      </c>
      <c r="AY94" s="201" t="s">
        <v>123</v>
      </c>
      <c r="BK94" s="203">
        <f>SUM(BK95:BK191)</f>
        <v>0</v>
      </c>
    </row>
    <row r="95" s="2" customFormat="1" ht="24.15" customHeight="1">
      <c r="A95" s="39"/>
      <c r="B95" s="40"/>
      <c r="C95" s="206" t="s">
        <v>82</v>
      </c>
      <c r="D95" s="206" t="s">
        <v>125</v>
      </c>
      <c r="E95" s="207" t="s">
        <v>126</v>
      </c>
      <c r="F95" s="208" t="s">
        <v>127</v>
      </c>
      <c r="G95" s="209" t="s">
        <v>128</v>
      </c>
      <c r="H95" s="210">
        <v>16.488</v>
      </c>
      <c r="I95" s="211"/>
      <c r="J95" s="212">
        <f>ROUND(I95*H95,2)</f>
        <v>0</v>
      </c>
      <c r="K95" s="208" t="s">
        <v>129</v>
      </c>
      <c r="L95" s="45"/>
      <c r="M95" s="213" t="s">
        <v>28</v>
      </c>
      <c r="N95" s="214" t="s">
        <v>47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1.8999999999999999</v>
      </c>
      <c r="T95" s="216">
        <f>S95*H95</f>
        <v>31.327199999999998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7" t="s">
        <v>130</v>
      </c>
      <c r="AT95" s="217" t="s">
        <v>125</v>
      </c>
      <c r="AU95" s="217" t="s">
        <v>84</v>
      </c>
      <c r="AY95" s="18" t="s">
        <v>123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130</v>
      </c>
      <c r="BK95" s="218">
        <f>ROUND(I95*H95,2)</f>
        <v>0</v>
      </c>
      <c r="BL95" s="18" t="s">
        <v>130</v>
      </c>
      <c r="BM95" s="217" t="s">
        <v>131</v>
      </c>
    </row>
    <row r="96" s="2" customFormat="1">
      <c r="A96" s="39"/>
      <c r="B96" s="40"/>
      <c r="C96" s="41"/>
      <c r="D96" s="219" t="s">
        <v>132</v>
      </c>
      <c r="E96" s="41"/>
      <c r="F96" s="220" t="s">
        <v>133</v>
      </c>
      <c r="G96" s="41"/>
      <c r="H96" s="41"/>
      <c r="I96" s="221"/>
      <c r="J96" s="41"/>
      <c r="K96" s="41"/>
      <c r="L96" s="45"/>
      <c r="M96" s="222"/>
      <c r="N96" s="223"/>
      <c r="O96" s="86"/>
      <c r="P96" s="86"/>
      <c r="Q96" s="86"/>
      <c r="R96" s="86"/>
      <c r="S96" s="86"/>
      <c r="T96" s="87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132</v>
      </c>
      <c r="AU96" s="18" t="s">
        <v>84</v>
      </c>
    </row>
    <row r="97" s="13" customFormat="1">
      <c r="A97" s="13"/>
      <c r="B97" s="224"/>
      <c r="C97" s="225"/>
      <c r="D97" s="226" t="s">
        <v>134</v>
      </c>
      <c r="E97" s="227" t="s">
        <v>28</v>
      </c>
      <c r="F97" s="228" t="s">
        <v>135</v>
      </c>
      <c r="G97" s="225"/>
      <c r="H97" s="227" t="s">
        <v>28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134</v>
      </c>
      <c r="AU97" s="234" t="s">
        <v>84</v>
      </c>
      <c r="AV97" s="13" t="s">
        <v>82</v>
      </c>
      <c r="AW97" s="13" t="s">
        <v>35</v>
      </c>
      <c r="AX97" s="13" t="s">
        <v>74</v>
      </c>
      <c r="AY97" s="234" t="s">
        <v>123</v>
      </c>
    </row>
    <row r="98" s="13" customFormat="1">
      <c r="A98" s="13"/>
      <c r="B98" s="224"/>
      <c r="C98" s="225"/>
      <c r="D98" s="226" t="s">
        <v>134</v>
      </c>
      <c r="E98" s="227" t="s">
        <v>28</v>
      </c>
      <c r="F98" s="228" t="s">
        <v>136</v>
      </c>
      <c r="G98" s="225"/>
      <c r="H98" s="227" t="s">
        <v>28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134</v>
      </c>
      <c r="AU98" s="234" t="s">
        <v>84</v>
      </c>
      <c r="AV98" s="13" t="s">
        <v>82</v>
      </c>
      <c r="AW98" s="13" t="s">
        <v>35</v>
      </c>
      <c r="AX98" s="13" t="s">
        <v>74</v>
      </c>
      <c r="AY98" s="234" t="s">
        <v>123</v>
      </c>
    </row>
    <row r="99" s="13" customFormat="1">
      <c r="A99" s="13"/>
      <c r="B99" s="224"/>
      <c r="C99" s="225"/>
      <c r="D99" s="226" t="s">
        <v>134</v>
      </c>
      <c r="E99" s="227" t="s">
        <v>28</v>
      </c>
      <c r="F99" s="228" t="s">
        <v>137</v>
      </c>
      <c r="G99" s="225"/>
      <c r="H99" s="227" t="s">
        <v>28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134</v>
      </c>
      <c r="AU99" s="234" t="s">
        <v>84</v>
      </c>
      <c r="AV99" s="13" t="s">
        <v>82</v>
      </c>
      <c r="AW99" s="13" t="s">
        <v>35</v>
      </c>
      <c r="AX99" s="13" t="s">
        <v>74</v>
      </c>
      <c r="AY99" s="234" t="s">
        <v>123</v>
      </c>
    </row>
    <row r="100" s="14" customFormat="1">
      <c r="A100" s="14"/>
      <c r="B100" s="235"/>
      <c r="C100" s="236"/>
      <c r="D100" s="226" t="s">
        <v>134</v>
      </c>
      <c r="E100" s="237" t="s">
        <v>28</v>
      </c>
      <c r="F100" s="238" t="s">
        <v>138</v>
      </c>
      <c r="G100" s="236"/>
      <c r="H100" s="239">
        <v>8.25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134</v>
      </c>
      <c r="AU100" s="245" t="s">
        <v>84</v>
      </c>
      <c r="AV100" s="14" t="s">
        <v>84</v>
      </c>
      <c r="AW100" s="14" t="s">
        <v>35</v>
      </c>
      <c r="AX100" s="14" t="s">
        <v>74</v>
      </c>
      <c r="AY100" s="245" t="s">
        <v>123</v>
      </c>
    </row>
    <row r="101" s="13" customFormat="1">
      <c r="A101" s="13"/>
      <c r="B101" s="224"/>
      <c r="C101" s="225"/>
      <c r="D101" s="226" t="s">
        <v>134</v>
      </c>
      <c r="E101" s="227" t="s">
        <v>28</v>
      </c>
      <c r="F101" s="228" t="s">
        <v>139</v>
      </c>
      <c r="G101" s="225"/>
      <c r="H101" s="227" t="s">
        <v>28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134</v>
      </c>
      <c r="AU101" s="234" t="s">
        <v>84</v>
      </c>
      <c r="AV101" s="13" t="s">
        <v>82</v>
      </c>
      <c r="AW101" s="13" t="s">
        <v>35</v>
      </c>
      <c r="AX101" s="13" t="s">
        <v>74</v>
      </c>
      <c r="AY101" s="234" t="s">
        <v>123</v>
      </c>
    </row>
    <row r="102" s="14" customFormat="1">
      <c r="A102" s="14"/>
      <c r="B102" s="235"/>
      <c r="C102" s="236"/>
      <c r="D102" s="226" t="s">
        <v>134</v>
      </c>
      <c r="E102" s="237" t="s">
        <v>28</v>
      </c>
      <c r="F102" s="238" t="s">
        <v>140</v>
      </c>
      <c r="G102" s="236"/>
      <c r="H102" s="239">
        <v>7.6130000000000004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134</v>
      </c>
      <c r="AU102" s="245" t="s">
        <v>84</v>
      </c>
      <c r="AV102" s="14" t="s">
        <v>84</v>
      </c>
      <c r="AW102" s="14" t="s">
        <v>35</v>
      </c>
      <c r="AX102" s="14" t="s">
        <v>74</v>
      </c>
      <c r="AY102" s="245" t="s">
        <v>123</v>
      </c>
    </row>
    <row r="103" s="14" customFormat="1">
      <c r="A103" s="14"/>
      <c r="B103" s="235"/>
      <c r="C103" s="236"/>
      <c r="D103" s="226" t="s">
        <v>134</v>
      </c>
      <c r="E103" s="237" t="s">
        <v>28</v>
      </c>
      <c r="F103" s="238" t="s">
        <v>141</v>
      </c>
      <c r="G103" s="236"/>
      <c r="H103" s="239">
        <v>0.625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134</v>
      </c>
      <c r="AU103" s="245" t="s">
        <v>84</v>
      </c>
      <c r="AV103" s="14" t="s">
        <v>84</v>
      </c>
      <c r="AW103" s="14" t="s">
        <v>35</v>
      </c>
      <c r="AX103" s="14" t="s">
        <v>74</v>
      </c>
      <c r="AY103" s="245" t="s">
        <v>123</v>
      </c>
    </row>
    <row r="104" s="15" customFormat="1">
      <c r="A104" s="15"/>
      <c r="B104" s="246"/>
      <c r="C104" s="247"/>
      <c r="D104" s="226" t="s">
        <v>134</v>
      </c>
      <c r="E104" s="248" t="s">
        <v>28</v>
      </c>
      <c r="F104" s="249" t="s">
        <v>142</v>
      </c>
      <c r="G104" s="247"/>
      <c r="H104" s="250">
        <v>16.488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6" t="s">
        <v>134</v>
      </c>
      <c r="AU104" s="256" t="s">
        <v>84</v>
      </c>
      <c r="AV104" s="15" t="s">
        <v>130</v>
      </c>
      <c r="AW104" s="15" t="s">
        <v>35</v>
      </c>
      <c r="AX104" s="15" t="s">
        <v>82</v>
      </c>
      <c r="AY104" s="256" t="s">
        <v>123</v>
      </c>
    </row>
    <row r="105" s="2" customFormat="1" ht="24.15" customHeight="1">
      <c r="A105" s="39"/>
      <c r="B105" s="40"/>
      <c r="C105" s="206" t="s">
        <v>84</v>
      </c>
      <c r="D105" s="206" t="s">
        <v>125</v>
      </c>
      <c r="E105" s="207" t="s">
        <v>143</v>
      </c>
      <c r="F105" s="208" t="s">
        <v>144</v>
      </c>
      <c r="G105" s="209" t="s">
        <v>128</v>
      </c>
      <c r="H105" s="210">
        <v>16.488</v>
      </c>
      <c r="I105" s="211"/>
      <c r="J105" s="212">
        <f>ROUND(I105*H105,2)</f>
        <v>0</v>
      </c>
      <c r="K105" s="208" t="s">
        <v>129</v>
      </c>
      <c r="L105" s="45"/>
      <c r="M105" s="213" t="s">
        <v>28</v>
      </c>
      <c r="N105" s="214" t="s">
        <v>47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7" t="s">
        <v>130</v>
      </c>
      <c r="AT105" s="217" t="s">
        <v>125</v>
      </c>
      <c r="AU105" s="217" t="s">
        <v>84</v>
      </c>
      <c r="AY105" s="18" t="s">
        <v>123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130</v>
      </c>
      <c r="BK105" s="218">
        <f>ROUND(I105*H105,2)</f>
        <v>0</v>
      </c>
      <c r="BL105" s="18" t="s">
        <v>130</v>
      </c>
      <c r="BM105" s="217" t="s">
        <v>145</v>
      </c>
    </row>
    <row r="106" s="2" customFormat="1">
      <c r="A106" s="39"/>
      <c r="B106" s="40"/>
      <c r="C106" s="41"/>
      <c r="D106" s="219" t="s">
        <v>132</v>
      </c>
      <c r="E106" s="41"/>
      <c r="F106" s="220" t="s">
        <v>146</v>
      </c>
      <c r="G106" s="41"/>
      <c r="H106" s="41"/>
      <c r="I106" s="221"/>
      <c r="J106" s="41"/>
      <c r="K106" s="41"/>
      <c r="L106" s="45"/>
      <c r="M106" s="222"/>
      <c r="N106" s="223"/>
      <c r="O106" s="86"/>
      <c r="P106" s="86"/>
      <c r="Q106" s="86"/>
      <c r="R106" s="86"/>
      <c r="S106" s="86"/>
      <c r="T106" s="87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132</v>
      </c>
      <c r="AU106" s="18" t="s">
        <v>84</v>
      </c>
    </row>
    <row r="107" s="13" customFormat="1">
      <c r="A107" s="13"/>
      <c r="B107" s="224"/>
      <c r="C107" s="225"/>
      <c r="D107" s="226" t="s">
        <v>134</v>
      </c>
      <c r="E107" s="227" t="s">
        <v>28</v>
      </c>
      <c r="F107" s="228" t="s">
        <v>147</v>
      </c>
      <c r="G107" s="225"/>
      <c r="H107" s="227" t="s">
        <v>28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134</v>
      </c>
      <c r="AU107" s="234" t="s">
        <v>84</v>
      </c>
      <c r="AV107" s="13" t="s">
        <v>82</v>
      </c>
      <c r="AW107" s="13" t="s">
        <v>35</v>
      </c>
      <c r="AX107" s="13" t="s">
        <v>74</v>
      </c>
      <c r="AY107" s="234" t="s">
        <v>123</v>
      </c>
    </row>
    <row r="108" s="14" customFormat="1">
      <c r="A108" s="14"/>
      <c r="B108" s="235"/>
      <c r="C108" s="236"/>
      <c r="D108" s="226" t="s">
        <v>134</v>
      </c>
      <c r="E108" s="237" t="s">
        <v>28</v>
      </c>
      <c r="F108" s="238" t="s">
        <v>148</v>
      </c>
      <c r="G108" s="236"/>
      <c r="H108" s="239">
        <v>16.488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134</v>
      </c>
      <c r="AU108" s="245" t="s">
        <v>84</v>
      </c>
      <c r="AV108" s="14" t="s">
        <v>84</v>
      </c>
      <c r="AW108" s="14" t="s">
        <v>35</v>
      </c>
      <c r="AX108" s="14" t="s">
        <v>82</v>
      </c>
      <c r="AY108" s="245" t="s">
        <v>123</v>
      </c>
    </row>
    <row r="109" s="2" customFormat="1" ht="24.15" customHeight="1">
      <c r="A109" s="39"/>
      <c r="B109" s="40"/>
      <c r="C109" s="206" t="s">
        <v>149</v>
      </c>
      <c r="D109" s="206" t="s">
        <v>125</v>
      </c>
      <c r="E109" s="207" t="s">
        <v>150</v>
      </c>
      <c r="F109" s="208" t="s">
        <v>151</v>
      </c>
      <c r="G109" s="209" t="s">
        <v>128</v>
      </c>
      <c r="H109" s="210">
        <v>16.488</v>
      </c>
      <c r="I109" s="211"/>
      <c r="J109" s="212">
        <f>ROUND(I109*H109,2)</f>
        <v>0</v>
      </c>
      <c r="K109" s="208" t="s">
        <v>129</v>
      </c>
      <c r="L109" s="45"/>
      <c r="M109" s="213" t="s">
        <v>28</v>
      </c>
      <c r="N109" s="214" t="s">
        <v>47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7" t="s">
        <v>130</v>
      </c>
      <c r="AT109" s="217" t="s">
        <v>125</v>
      </c>
      <c r="AU109" s="217" t="s">
        <v>84</v>
      </c>
      <c r="AY109" s="18" t="s">
        <v>123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130</v>
      </c>
      <c r="BK109" s="218">
        <f>ROUND(I109*H109,2)</f>
        <v>0</v>
      </c>
      <c r="BL109" s="18" t="s">
        <v>130</v>
      </c>
      <c r="BM109" s="217" t="s">
        <v>152</v>
      </c>
    </row>
    <row r="110" s="2" customFormat="1">
      <c r="A110" s="39"/>
      <c r="B110" s="40"/>
      <c r="C110" s="41"/>
      <c r="D110" s="219" t="s">
        <v>132</v>
      </c>
      <c r="E110" s="41"/>
      <c r="F110" s="220" t="s">
        <v>153</v>
      </c>
      <c r="G110" s="41"/>
      <c r="H110" s="41"/>
      <c r="I110" s="221"/>
      <c r="J110" s="41"/>
      <c r="K110" s="41"/>
      <c r="L110" s="45"/>
      <c r="M110" s="222"/>
      <c r="N110" s="223"/>
      <c r="O110" s="86"/>
      <c r="P110" s="86"/>
      <c r="Q110" s="86"/>
      <c r="R110" s="86"/>
      <c r="S110" s="86"/>
      <c r="T110" s="87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132</v>
      </c>
      <c r="AU110" s="18" t="s">
        <v>84</v>
      </c>
    </row>
    <row r="111" s="13" customFormat="1">
      <c r="A111" s="13"/>
      <c r="B111" s="224"/>
      <c r="C111" s="225"/>
      <c r="D111" s="226" t="s">
        <v>134</v>
      </c>
      <c r="E111" s="227" t="s">
        <v>28</v>
      </c>
      <c r="F111" s="228" t="s">
        <v>147</v>
      </c>
      <c r="G111" s="225"/>
      <c r="H111" s="227" t="s">
        <v>28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134</v>
      </c>
      <c r="AU111" s="234" t="s">
        <v>84</v>
      </c>
      <c r="AV111" s="13" t="s">
        <v>82</v>
      </c>
      <c r="AW111" s="13" t="s">
        <v>35</v>
      </c>
      <c r="AX111" s="13" t="s">
        <v>74</v>
      </c>
      <c r="AY111" s="234" t="s">
        <v>123</v>
      </c>
    </row>
    <row r="112" s="14" customFormat="1">
      <c r="A112" s="14"/>
      <c r="B112" s="235"/>
      <c r="C112" s="236"/>
      <c r="D112" s="226" t="s">
        <v>134</v>
      </c>
      <c r="E112" s="237" t="s">
        <v>28</v>
      </c>
      <c r="F112" s="238" t="s">
        <v>148</v>
      </c>
      <c r="G112" s="236"/>
      <c r="H112" s="239">
        <v>16.488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134</v>
      </c>
      <c r="AU112" s="245" t="s">
        <v>84</v>
      </c>
      <c r="AV112" s="14" t="s">
        <v>84</v>
      </c>
      <c r="AW112" s="14" t="s">
        <v>35</v>
      </c>
      <c r="AX112" s="14" t="s">
        <v>82</v>
      </c>
      <c r="AY112" s="245" t="s">
        <v>123</v>
      </c>
    </row>
    <row r="113" s="2" customFormat="1" ht="37.8" customHeight="1">
      <c r="A113" s="39"/>
      <c r="B113" s="40"/>
      <c r="C113" s="206" t="s">
        <v>130</v>
      </c>
      <c r="D113" s="206" t="s">
        <v>125</v>
      </c>
      <c r="E113" s="207" t="s">
        <v>154</v>
      </c>
      <c r="F113" s="208" t="s">
        <v>155</v>
      </c>
      <c r="G113" s="209" t="s">
        <v>128</v>
      </c>
      <c r="H113" s="210">
        <v>14.4</v>
      </c>
      <c r="I113" s="211"/>
      <c r="J113" s="212">
        <f>ROUND(I113*H113,2)</f>
        <v>0</v>
      </c>
      <c r="K113" s="208" t="s">
        <v>129</v>
      </c>
      <c r="L113" s="45"/>
      <c r="M113" s="213" t="s">
        <v>28</v>
      </c>
      <c r="N113" s="214" t="s">
        <v>47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7" t="s">
        <v>130</v>
      </c>
      <c r="AT113" s="217" t="s">
        <v>125</v>
      </c>
      <c r="AU113" s="217" t="s">
        <v>84</v>
      </c>
      <c r="AY113" s="18" t="s">
        <v>123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8" t="s">
        <v>130</v>
      </c>
      <c r="BK113" s="218">
        <f>ROUND(I113*H113,2)</f>
        <v>0</v>
      </c>
      <c r="BL113" s="18" t="s">
        <v>130</v>
      </c>
      <c r="BM113" s="217" t="s">
        <v>156</v>
      </c>
    </row>
    <row r="114" s="2" customFormat="1">
      <c r="A114" s="39"/>
      <c r="B114" s="40"/>
      <c r="C114" s="41"/>
      <c r="D114" s="219" t="s">
        <v>132</v>
      </c>
      <c r="E114" s="41"/>
      <c r="F114" s="220" t="s">
        <v>157</v>
      </c>
      <c r="G114" s="41"/>
      <c r="H114" s="41"/>
      <c r="I114" s="221"/>
      <c r="J114" s="41"/>
      <c r="K114" s="41"/>
      <c r="L114" s="45"/>
      <c r="M114" s="222"/>
      <c r="N114" s="223"/>
      <c r="O114" s="86"/>
      <c r="P114" s="86"/>
      <c r="Q114" s="86"/>
      <c r="R114" s="86"/>
      <c r="S114" s="86"/>
      <c r="T114" s="87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132</v>
      </c>
      <c r="AU114" s="18" t="s">
        <v>84</v>
      </c>
    </row>
    <row r="115" s="13" customFormat="1">
      <c r="A115" s="13"/>
      <c r="B115" s="224"/>
      <c r="C115" s="225"/>
      <c r="D115" s="226" t="s">
        <v>134</v>
      </c>
      <c r="E115" s="227" t="s">
        <v>28</v>
      </c>
      <c r="F115" s="228" t="s">
        <v>158</v>
      </c>
      <c r="G115" s="225"/>
      <c r="H115" s="227" t="s">
        <v>28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134</v>
      </c>
      <c r="AU115" s="234" t="s">
        <v>84</v>
      </c>
      <c r="AV115" s="13" t="s">
        <v>82</v>
      </c>
      <c r="AW115" s="13" t="s">
        <v>35</v>
      </c>
      <c r="AX115" s="13" t="s">
        <v>74</v>
      </c>
      <c r="AY115" s="234" t="s">
        <v>123</v>
      </c>
    </row>
    <row r="116" s="13" customFormat="1">
      <c r="A116" s="13"/>
      <c r="B116" s="224"/>
      <c r="C116" s="225"/>
      <c r="D116" s="226" t="s">
        <v>134</v>
      </c>
      <c r="E116" s="227" t="s">
        <v>28</v>
      </c>
      <c r="F116" s="228" t="s">
        <v>159</v>
      </c>
      <c r="G116" s="225"/>
      <c r="H116" s="227" t="s">
        <v>28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134</v>
      </c>
      <c r="AU116" s="234" t="s">
        <v>84</v>
      </c>
      <c r="AV116" s="13" t="s">
        <v>82</v>
      </c>
      <c r="AW116" s="13" t="s">
        <v>35</v>
      </c>
      <c r="AX116" s="13" t="s">
        <v>74</v>
      </c>
      <c r="AY116" s="234" t="s">
        <v>123</v>
      </c>
    </row>
    <row r="117" s="14" customFormat="1">
      <c r="A117" s="14"/>
      <c r="B117" s="235"/>
      <c r="C117" s="236"/>
      <c r="D117" s="226" t="s">
        <v>134</v>
      </c>
      <c r="E117" s="237" t="s">
        <v>28</v>
      </c>
      <c r="F117" s="238" t="s">
        <v>160</v>
      </c>
      <c r="G117" s="236"/>
      <c r="H117" s="239">
        <v>9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134</v>
      </c>
      <c r="AU117" s="245" t="s">
        <v>84</v>
      </c>
      <c r="AV117" s="14" t="s">
        <v>84</v>
      </c>
      <c r="AW117" s="14" t="s">
        <v>35</v>
      </c>
      <c r="AX117" s="14" t="s">
        <v>74</v>
      </c>
      <c r="AY117" s="245" t="s">
        <v>123</v>
      </c>
    </row>
    <row r="118" s="14" customFormat="1">
      <c r="A118" s="14"/>
      <c r="B118" s="235"/>
      <c r="C118" s="236"/>
      <c r="D118" s="226" t="s">
        <v>134</v>
      </c>
      <c r="E118" s="237" t="s">
        <v>28</v>
      </c>
      <c r="F118" s="238" t="s">
        <v>161</v>
      </c>
      <c r="G118" s="236"/>
      <c r="H118" s="239">
        <v>5.4000000000000004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134</v>
      </c>
      <c r="AU118" s="245" t="s">
        <v>84</v>
      </c>
      <c r="AV118" s="14" t="s">
        <v>84</v>
      </c>
      <c r="AW118" s="14" t="s">
        <v>35</v>
      </c>
      <c r="AX118" s="14" t="s">
        <v>74</v>
      </c>
      <c r="AY118" s="245" t="s">
        <v>123</v>
      </c>
    </row>
    <row r="119" s="15" customFormat="1">
      <c r="A119" s="15"/>
      <c r="B119" s="246"/>
      <c r="C119" s="247"/>
      <c r="D119" s="226" t="s">
        <v>134</v>
      </c>
      <c r="E119" s="248" t="s">
        <v>28</v>
      </c>
      <c r="F119" s="249" t="s">
        <v>142</v>
      </c>
      <c r="G119" s="247"/>
      <c r="H119" s="250">
        <v>14.4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6" t="s">
        <v>134</v>
      </c>
      <c r="AU119" s="256" t="s">
        <v>84</v>
      </c>
      <c r="AV119" s="15" t="s">
        <v>130</v>
      </c>
      <c r="AW119" s="15" t="s">
        <v>35</v>
      </c>
      <c r="AX119" s="15" t="s">
        <v>82</v>
      </c>
      <c r="AY119" s="256" t="s">
        <v>123</v>
      </c>
    </row>
    <row r="120" s="2" customFormat="1" ht="33" customHeight="1">
      <c r="A120" s="39"/>
      <c r="B120" s="40"/>
      <c r="C120" s="206" t="s">
        <v>162</v>
      </c>
      <c r="D120" s="206" t="s">
        <v>125</v>
      </c>
      <c r="E120" s="207" t="s">
        <v>163</v>
      </c>
      <c r="F120" s="208" t="s">
        <v>164</v>
      </c>
      <c r="G120" s="209" t="s">
        <v>128</v>
      </c>
      <c r="H120" s="210">
        <v>0.52100000000000002</v>
      </c>
      <c r="I120" s="211"/>
      <c r="J120" s="212">
        <f>ROUND(I120*H120,2)</f>
        <v>0</v>
      </c>
      <c r="K120" s="208" t="s">
        <v>129</v>
      </c>
      <c r="L120" s="45"/>
      <c r="M120" s="213" t="s">
        <v>28</v>
      </c>
      <c r="N120" s="214" t="s">
        <v>47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7" t="s">
        <v>130</v>
      </c>
      <c r="AT120" s="217" t="s">
        <v>125</v>
      </c>
      <c r="AU120" s="217" t="s">
        <v>84</v>
      </c>
      <c r="AY120" s="18" t="s">
        <v>123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8" t="s">
        <v>130</v>
      </c>
      <c r="BK120" s="218">
        <f>ROUND(I120*H120,2)</f>
        <v>0</v>
      </c>
      <c r="BL120" s="18" t="s">
        <v>130</v>
      </c>
      <c r="BM120" s="217" t="s">
        <v>165</v>
      </c>
    </row>
    <row r="121" s="2" customFormat="1">
      <c r="A121" s="39"/>
      <c r="B121" s="40"/>
      <c r="C121" s="41"/>
      <c r="D121" s="219" t="s">
        <v>132</v>
      </c>
      <c r="E121" s="41"/>
      <c r="F121" s="220" t="s">
        <v>166</v>
      </c>
      <c r="G121" s="41"/>
      <c r="H121" s="41"/>
      <c r="I121" s="221"/>
      <c r="J121" s="41"/>
      <c r="K121" s="41"/>
      <c r="L121" s="45"/>
      <c r="M121" s="222"/>
      <c r="N121" s="223"/>
      <c r="O121" s="86"/>
      <c r="P121" s="86"/>
      <c r="Q121" s="86"/>
      <c r="R121" s="86"/>
      <c r="S121" s="86"/>
      <c r="T121" s="87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132</v>
      </c>
      <c r="AU121" s="18" t="s">
        <v>84</v>
      </c>
    </row>
    <row r="122" s="13" customFormat="1">
      <c r="A122" s="13"/>
      <c r="B122" s="224"/>
      <c r="C122" s="225"/>
      <c r="D122" s="226" t="s">
        <v>134</v>
      </c>
      <c r="E122" s="227" t="s">
        <v>28</v>
      </c>
      <c r="F122" s="228" t="s">
        <v>167</v>
      </c>
      <c r="G122" s="225"/>
      <c r="H122" s="227" t="s">
        <v>28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134</v>
      </c>
      <c r="AU122" s="234" t="s">
        <v>84</v>
      </c>
      <c r="AV122" s="13" t="s">
        <v>82</v>
      </c>
      <c r="AW122" s="13" t="s">
        <v>35</v>
      </c>
      <c r="AX122" s="13" t="s">
        <v>74</v>
      </c>
      <c r="AY122" s="234" t="s">
        <v>123</v>
      </c>
    </row>
    <row r="123" s="14" customFormat="1">
      <c r="A123" s="14"/>
      <c r="B123" s="235"/>
      <c r="C123" s="236"/>
      <c r="D123" s="226" t="s">
        <v>134</v>
      </c>
      <c r="E123" s="237" t="s">
        <v>28</v>
      </c>
      <c r="F123" s="238" t="s">
        <v>168</v>
      </c>
      <c r="G123" s="236"/>
      <c r="H123" s="239">
        <v>0.52100000000000002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134</v>
      </c>
      <c r="AU123" s="245" t="s">
        <v>84</v>
      </c>
      <c r="AV123" s="14" t="s">
        <v>84</v>
      </c>
      <c r="AW123" s="14" t="s">
        <v>35</v>
      </c>
      <c r="AX123" s="14" t="s">
        <v>74</v>
      </c>
      <c r="AY123" s="245" t="s">
        <v>123</v>
      </c>
    </row>
    <row r="124" s="15" customFormat="1">
      <c r="A124" s="15"/>
      <c r="B124" s="246"/>
      <c r="C124" s="247"/>
      <c r="D124" s="226" t="s">
        <v>134</v>
      </c>
      <c r="E124" s="248" t="s">
        <v>28</v>
      </c>
      <c r="F124" s="249" t="s">
        <v>142</v>
      </c>
      <c r="G124" s="247"/>
      <c r="H124" s="250">
        <v>0.52100000000000002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6" t="s">
        <v>134</v>
      </c>
      <c r="AU124" s="256" t="s">
        <v>84</v>
      </c>
      <c r="AV124" s="15" t="s">
        <v>130</v>
      </c>
      <c r="AW124" s="15" t="s">
        <v>35</v>
      </c>
      <c r="AX124" s="15" t="s">
        <v>82</v>
      </c>
      <c r="AY124" s="256" t="s">
        <v>123</v>
      </c>
    </row>
    <row r="125" s="2" customFormat="1" ht="37.8" customHeight="1">
      <c r="A125" s="39"/>
      <c r="B125" s="40"/>
      <c r="C125" s="206" t="s">
        <v>169</v>
      </c>
      <c r="D125" s="206" t="s">
        <v>125</v>
      </c>
      <c r="E125" s="207" t="s">
        <v>170</v>
      </c>
      <c r="F125" s="208" t="s">
        <v>171</v>
      </c>
      <c r="G125" s="209" t="s">
        <v>128</v>
      </c>
      <c r="H125" s="210">
        <v>32.975999999999999</v>
      </c>
      <c r="I125" s="211"/>
      <c r="J125" s="212">
        <f>ROUND(I125*H125,2)</f>
        <v>0</v>
      </c>
      <c r="K125" s="208" t="s">
        <v>129</v>
      </c>
      <c r="L125" s="45"/>
      <c r="M125" s="213" t="s">
        <v>28</v>
      </c>
      <c r="N125" s="214" t="s">
        <v>47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7" t="s">
        <v>130</v>
      </c>
      <c r="AT125" s="217" t="s">
        <v>125</v>
      </c>
      <c r="AU125" s="217" t="s">
        <v>84</v>
      </c>
      <c r="AY125" s="18" t="s">
        <v>123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130</v>
      </c>
      <c r="BK125" s="218">
        <f>ROUND(I125*H125,2)</f>
        <v>0</v>
      </c>
      <c r="BL125" s="18" t="s">
        <v>130</v>
      </c>
      <c r="BM125" s="217" t="s">
        <v>172</v>
      </c>
    </row>
    <row r="126" s="2" customFormat="1">
      <c r="A126" s="39"/>
      <c r="B126" s="40"/>
      <c r="C126" s="41"/>
      <c r="D126" s="219" t="s">
        <v>132</v>
      </c>
      <c r="E126" s="41"/>
      <c r="F126" s="220" t="s">
        <v>173</v>
      </c>
      <c r="G126" s="41"/>
      <c r="H126" s="41"/>
      <c r="I126" s="221"/>
      <c r="J126" s="41"/>
      <c r="K126" s="41"/>
      <c r="L126" s="45"/>
      <c r="M126" s="222"/>
      <c r="N126" s="223"/>
      <c r="O126" s="86"/>
      <c r="P126" s="86"/>
      <c r="Q126" s="86"/>
      <c r="R126" s="86"/>
      <c r="S126" s="86"/>
      <c r="T126" s="87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132</v>
      </c>
      <c r="AU126" s="18" t="s">
        <v>84</v>
      </c>
    </row>
    <row r="127" s="13" customFormat="1">
      <c r="A127" s="13"/>
      <c r="B127" s="224"/>
      <c r="C127" s="225"/>
      <c r="D127" s="226" t="s">
        <v>134</v>
      </c>
      <c r="E127" s="227" t="s">
        <v>28</v>
      </c>
      <c r="F127" s="228" t="s">
        <v>174</v>
      </c>
      <c r="G127" s="225"/>
      <c r="H127" s="227" t="s">
        <v>28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134</v>
      </c>
      <c r="AU127" s="234" t="s">
        <v>84</v>
      </c>
      <c r="AV127" s="13" t="s">
        <v>82</v>
      </c>
      <c r="AW127" s="13" t="s">
        <v>35</v>
      </c>
      <c r="AX127" s="13" t="s">
        <v>74</v>
      </c>
      <c r="AY127" s="234" t="s">
        <v>123</v>
      </c>
    </row>
    <row r="128" s="13" customFormat="1">
      <c r="A128" s="13"/>
      <c r="B128" s="224"/>
      <c r="C128" s="225"/>
      <c r="D128" s="226" t="s">
        <v>134</v>
      </c>
      <c r="E128" s="227" t="s">
        <v>28</v>
      </c>
      <c r="F128" s="228" t="s">
        <v>175</v>
      </c>
      <c r="G128" s="225"/>
      <c r="H128" s="227" t="s">
        <v>28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134</v>
      </c>
      <c r="AU128" s="234" t="s">
        <v>84</v>
      </c>
      <c r="AV128" s="13" t="s">
        <v>82</v>
      </c>
      <c r="AW128" s="13" t="s">
        <v>35</v>
      </c>
      <c r="AX128" s="13" t="s">
        <v>74</v>
      </c>
      <c r="AY128" s="234" t="s">
        <v>123</v>
      </c>
    </row>
    <row r="129" s="14" customFormat="1">
      <c r="A129" s="14"/>
      <c r="B129" s="235"/>
      <c r="C129" s="236"/>
      <c r="D129" s="226" t="s">
        <v>134</v>
      </c>
      <c r="E129" s="237" t="s">
        <v>28</v>
      </c>
      <c r="F129" s="238" t="s">
        <v>148</v>
      </c>
      <c r="G129" s="236"/>
      <c r="H129" s="239">
        <v>16.488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134</v>
      </c>
      <c r="AU129" s="245" t="s">
        <v>84</v>
      </c>
      <c r="AV129" s="14" t="s">
        <v>84</v>
      </c>
      <c r="AW129" s="14" t="s">
        <v>35</v>
      </c>
      <c r="AX129" s="14" t="s">
        <v>74</v>
      </c>
      <c r="AY129" s="245" t="s">
        <v>123</v>
      </c>
    </row>
    <row r="130" s="13" customFormat="1">
      <c r="A130" s="13"/>
      <c r="B130" s="224"/>
      <c r="C130" s="225"/>
      <c r="D130" s="226" t="s">
        <v>134</v>
      </c>
      <c r="E130" s="227" t="s">
        <v>28</v>
      </c>
      <c r="F130" s="228" t="s">
        <v>176</v>
      </c>
      <c r="G130" s="225"/>
      <c r="H130" s="227" t="s">
        <v>28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134</v>
      </c>
      <c r="AU130" s="234" t="s">
        <v>84</v>
      </c>
      <c r="AV130" s="13" t="s">
        <v>82</v>
      </c>
      <c r="AW130" s="13" t="s">
        <v>35</v>
      </c>
      <c r="AX130" s="13" t="s">
        <v>74</v>
      </c>
      <c r="AY130" s="234" t="s">
        <v>123</v>
      </c>
    </row>
    <row r="131" s="14" customFormat="1">
      <c r="A131" s="14"/>
      <c r="B131" s="235"/>
      <c r="C131" s="236"/>
      <c r="D131" s="226" t="s">
        <v>134</v>
      </c>
      <c r="E131" s="237" t="s">
        <v>28</v>
      </c>
      <c r="F131" s="238" t="s">
        <v>177</v>
      </c>
      <c r="G131" s="236"/>
      <c r="H131" s="239">
        <v>14.488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134</v>
      </c>
      <c r="AU131" s="245" t="s">
        <v>84</v>
      </c>
      <c r="AV131" s="14" t="s">
        <v>84</v>
      </c>
      <c r="AW131" s="14" t="s">
        <v>35</v>
      </c>
      <c r="AX131" s="14" t="s">
        <v>74</v>
      </c>
      <c r="AY131" s="245" t="s">
        <v>123</v>
      </c>
    </row>
    <row r="132" s="13" customFormat="1">
      <c r="A132" s="13"/>
      <c r="B132" s="224"/>
      <c r="C132" s="225"/>
      <c r="D132" s="226" t="s">
        <v>134</v>
      </c>
      <c r="E132" s="227" t="s">
        <v>28</v>
      </c>
      <c r="F132" s="228" t="s">
        <v>178</v>
      </c>
      <c r="G132" s="225"/>
      <c r="H132" s="227" t="s">
        <v>28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134</v>
      </c>
      <c r="AU132" s="234" t="s">
        <v>84</v>
      </c>
      <c r="AV132" s="13" t="s">
        <v>82</v>
      </c>
      <c r="AW132" s="13" t="s">
        <v>35</v>
      </c>
      <c r="AX132" s="13" t="s">
        <v>74</v>
      </c>
      <c r="AY132" s="234" t="s">
        <v>123</v>
      </c>
    </row>
    <row r="133" s="14" customFormat="1">
      <c r="A133" s="14"/>
      <c r="B133" s="235"/>
      <c r="C133" s="236"/>
      <c r="D133" s="226" t="s">
        <v>134</v>
      </c>
      <c r="E133" s="237" t="s">
        <v>28</v>
      </c>
      <c r="F133" s="238" t="s">
        <v>179</v>
      </c>
      <c r="G133" s="236"/>
      <c r="H133" s="239">
        <v>2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134</v>
      </c>
      <c r="AU133" s="245" t="s">
        <v>84</v>
      </c>
      <c r="AV133" s="14" t="s">
        <v>84</v>
      </c>
      <c r="AW133" s="14" t="s">
        <v>35</v>
      </c>
      <c r="AX133" s="14" t="s">
        <v>74</v>
      </c>
      <c r="AY133" s="245" t="s">
        <v>123</v>
      </c>
    </row>
    <row r="134" s="15" customFormat="1">
      <c r="A134" s="15"/>
      <c r="B134" s="246"/>
      <c r="C134" s="247"/>
      <c r="D134" s="226" t="s">
        <v>134</v>
      </c>
      <c r="E134" s="248" t="s">
        <v>28</v>
      </c>
      <c r="F134" s="249" t="s">
        <v>142</v>
      </c>
      <c r="G134" s="247"/>
      <c r="H134" s="250">
        <v>32.975999999999999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6" t="s">
        <v>134</v>
      </c>
      <c r="AU134" s="256" t="s">
        <v>84</v>
      </c>
      <c r="AV134" s="15" t="s">
        <v>130</v>
      </c>
      <c r="AW134" s="15" t="s">
        <v>35</v>
      </c>
      <c r="AX134" s="15" t="s">
        <v>82</v>
      </c>
      <c r="AY134" s="256" t="s">
        <v>123</v>
      </c>
    </row>
    <row r="135" s="2" customFormat="1" ht="37.8" customHeight="1">
      <c r="A135" s="39"/>
      <c r="B135" s="40"/>
      <c r="C135" s="206" t="s">
        <v>180</v>
      </c>
      <c r="D135" s="206" t="s">
        <v>125</v>
      </c>
      <c r="E135" s="207" t="s">
        <v>181</v>
      </c>
      <c r="F135" s="208" t="s">
        <v>182</v>
      </c>
      <c r="G135" s="209" t="s">
        <v>128</v>
      </c>
      <c r="H135" s="210">
        <v>14.4</v>
      </c>
      <c r="I135" s="211"/>
      <c r="J135" s="212">
        <f>ROUND(I135*H135,2)</f>
        <v>0</v>
      </c>
      <c r="K135" s="208" t="s">
        <v>129</v>
      </c>
      <c r="L135" s="45"/>
      <c r="M135" s="213" t="s">
        <v>28</v>
      </c>
      <c r="N135" s="214" t="s">
        <v>47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7" t="s">
        <v>130</v>
      </c>
      <c r="AT135" s="217" t="s">
        <v>125</v>
      </c>
      <c r="AU135" s="217" t="s">
        <v>84</v>
      </c>
      <c r="AY135" s="18" t="s">
        <v>123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130</v>
      </c>
      <c r="BK135" s="218">
        <f>ROUND(I135*H135,2)</f>
        <v>0</v>
      </c>
      <c r="BL135" s="18" t="s">
        <v>130</v>
      </c>
      <c r="BM135" s="217" t="s">
        <v>183</v>
      </c>
    </row>
    <row r="136" s="2" customFormat="1">
      <c r="A136" s="39"/>
      <c r="B136" s="40"/>
      <c r="C136" s="41"/>
      <c r="D136" s="219" t="s">
        <v>132</v>
      </c>
      <c r="E136" s="41"/>
      <c r="F136" s="220" t="s">
        <v>184</v>
      </c>
      <c r="G136" s="41"/>
      <c r="H136" s="41"/>
      <c r="I136" s="221"/>
      <c r="J136" s="41"/>
      <c r="K136" s="41"/>
      <c r="L136" s="45"/>
      <c r="M136" s="222"/>
      <c r="N136" s="223"/>
      <c r="O136" s="86"/>
      <c r="P136" s="86"/>
      <c r="Q136" s="86"/>
      <c r="R136" s="86"/>
      <c r="S136" s="86"/>
      <c r="T136" s="87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132</v>
      </c>
      <c r="AU136" s="18" t="s">
        <v>84</v>
      </c>
    </row>
    <row r="137" s="13" customFormat="1">
      <c r="A137" s="13"/>
      <c r="B137" s="224"/>
      <c r="C137" s="225"/>
      <c r="D137" s="226" t="s">
        <v>134</v>
      </c>
      <c r="E137" s="227" t="s">
        <v>28</v>
      </c>
      <c r="F137" s="228" t="s">
        <v>185</v>
      </c>
      <c r="G137" s="225"/>
      <c r="H137" s="227" t="s">
        <v>28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134</v>
      </c>
      <c r="AU137" s="234" t="s">
        <v>84</v>
      </c>
      <c r="AV137" s="13" t="s">
        <v>82</v>
      </c>
      <c r="AW137" s="13" t="s">
        <v>35</v>
      </c>
      <c r="AX137" s="13" t="s">
        <v>74</v>
      </c>
      <c r="AY137" s="234" t="s">
        <v>123</v>
      </c>
    </row>
    <row r="138" s="14" customFormat="1">
      <c r="A138" s="14"/>
      <c r="B138" s="235"/>
      <c r="C138" s="236"/>
      <c r="D138" s="226" t="s">
        <v>134</v>
      </c>
      <c r="E138" s="237" t="s">
        <v>28</v>
      </c>
      <c r="F138" s="238" t="s">
        <v>186</v>
      </c>
      <c r="G138" s="236"/>
      <c r="H138" s="239">
        <v>14.4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134</v>
      </c>
      <c r="AU138" s="245" t="s">
        <v>84</v>
      </c>
      <c r="AV138" s="14" t="s">
        <v>84</v>
      </c>
      <c r="AW138" s="14" t="s">
        <v>35</v>
      </c>
      <c r="AX138" s="14" t="s">
        <v>82</v>
      </c>
      <c r="AY138" s="245" t="s">
        <v>123</v>
      </c>
    </row>
    <row r="139" s="2" customFormat="1" ht="37.8" customHeight="1">
      <c r="A139" s="39"/>
      <c r="B139" s="40"/>
      <c r="C139" s="206" t="s">
        <v>187</v>
      </c>
      <c r="D139" s="206" t="s">
        <v>125</v>
      </c>
      <c r="E139" s="207" t="s">
        <v>188</v>
      </c>
      <c r="F139" s="208" t="s">
        <v>189</v>
      </c>
      <c r="G139" s="209" t="s">
        <v>128</v>
      </c>
      <c r="H139" s="210">
        <v>72</v>
      </c>
      <c r="I139" s="211"/>
      <c r="J139" s="212">
        <f>ROUND(I139*H139,2)</f>
        <v>0</v>
      </c>
      <c r="K139" s="208" t="s">
        <v>129</v>
      </c>
      <c r="L139" s="45"/>
      <c r="M139" s="213" t="s">
        <v>28</v>
      </c>
      <c r="N139" s="214" t="s">
        <v>47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7" t="s">
        <v>130</v>
      </c>
      <c r="AT139" s="217" t="s">
        <v>125</v>
      </c>
      <c r="AU139" s="217" t="s">
        <v>84</v>
      </c>
      <c r="AY139" s="18" t="s">
        <v>123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130</v>
      </c>
      <c r="BK139" s="218">
        <f>ROUND(I139*H139,2)</f>
        <v>0</v>
      </c>
      <c r="BL139" s="18" t="s">
        <v>130</v>
      </c>
      <c r="BM139" s="217" t="s">
        <v>190</v>
      </c>
    </row>
    <row r="140" s="2" customFormat="1">
      <c r="A140" s="39"/>
      <c r="B140" s="40"/>
      <c r="C140" s="41"/>
      <c r="D140" s="219" t="s">
        <v>132</v>
      </c>
      <c r="E140" s="41"/>
      <c r="F140" s="220" t="s">
        <v>191</v>
      </c>
      <c r="G140" s="41"/>
      <c r="H140" s="41"/>
      <c r="I140" s="221"/>
      <c r="J140" s="41"/>
      <c r="K140" s="41"/>
      <c r="L140" s="45"/>
      <c r="M140" s="222"/>
      <c r="N140" s="223"/>
      <c r="O140" s="86"/>
      <c r="P140" s="86"/>
      <c r="Q140" s="86"/>
      <c r="R140" s="86"/>
      <c r="S140" s="86"/>
      <c r="T140" s="87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132</v>
      </c>
      <c r="AU140" s="18" t="s">
        <v>84</v>
      </c>
    </row>
    <row r="141" s="13" customFormat="1">
      <c r="A141" s="13"/>
      <c r="B141" s="224"/>
      <c r="C141" s="225"/>
      <c r="D141" s="226" t="s">
        <v>134</v>
      </c>
      <c r="E141" s="227" t="s">
        <v>28</v>
      </c>
      <c r="F141" s="228" t="s">
        <v>192</v>
      </c>
      <c r="G141" s="225"/>
      <c r="H141" s="227" t="s">
        <v>28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134</v>
      </c>
      <c r="AU141" s="234" t="s">
        <v>84</v>
      </c>
      <c r="AV141" s="13" t="s">
        <v>82</v>
      </c>
      <c r="AW141" s="13" t="s">
        <v>35</v>
      </c>
      <c r="AX141" s="13" t="s">
        <v>74</v>
      </c>
      <c r="AY141" s="234" t="s">
        <v>123</v>
      </c>
    </row>
    <row r="142" s="14" customFormat="1">
      <c r="A142" s="14"/>
      <c r="B142" s="235"/>
      <c r="C142" s="236"/>
      <c r="D142" s="226" t="s">
        <v>134</v>
      </c>
      <c r="E142" s="237" t="s">
        <v>28</v>
      </c>
      <c r="F142" s="238" t="s">
        <v>193</v>
      </c>
      <c r="G142" s="236"/>
      <c r="H142" s="239">
        <v>72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134</v>
      </c>
      <c r="AU142" s="245" t="s">
        <v>84</v>
      </c>
      <c r="AV142" s="14" t="s">
        <v>84</v>
      </c>
      <c r="AW142" s="14" t="s">
        <v>35</v>
      </c>
      <c r="AX142" s="14" t="s">
        <v>82</v>
      </c>
      <c r="AY142" s="245" t="s">
        <v>123</v>
      </c>
    </row>
    <row r="143" s="2" customFormat="1" ht="24.15" customHeight="1">
      <c r="A143" s="39"/>
      <c r="B143" s="40"/>
      <c r="C143" s="206" t="s">
        <v>194</v>
      </c>
      <c r="D143" s="206" t="s">
        <v>125</v>
      </c>
      <c r="E143" s="207" t="s">
        <v>195</v>
      </c>
      <c r="F143" s="208" t="s">
        <v>196</v>
      </c>
      <c r="G143" s="209" t="s">
        <v>128</v>
      </c>
      <c r="H143" s="210">
        <v>14.339</v>
      </c>
      <c r="I143" s="211"/>
      <c r="J143" s="212">
        <f>ROUND(I143*H143,2)</f>
        <v>0</v>
      </c>
      <c r="K143" s="208" t="s">
        <v>129</v>
      </c>
      <c r="L143" s="45"/>
      <c r="M143" s="213" t="s">
        <v>28</v>
      </c>
      <c r="N143" s="214" t="s">
        <v>47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7" t="s">
        <v>130</v>
      </c>
      <c r="AT143" s="217" t="s">
        <v>125</v>
      </c>
      <c r="AU143" s="217" t="s">
        <v>84</v>
      </c>
      <c r="AY143" s="18" t="s">
        <v>123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8" t="s">
        <v>130</v>
      </c>
      <c r="BK143" s="218">
        <f>ROUND(I143*H143,2)</f>
        <v>0</v>
      </c>
      <c r="BL143" s="18" t="s">
        <v>130</v>
      </c>
      <c r="BM143" s="217" t="s">
        <v>197</v>
      </c>
    </row>
    <row r="144" s="2" customFormat="1">
      <c r="A144" s="39"/>
      <c r="B144" s="40"/>
      <c r="C144" s="41"/>
      <c r="D144" s="219" t="s">
        <v>132</v>
      </c>
      <c r="E144" s="41"/>
      <c r="F144" s="220" t="s">
        <v>198</v>
      </c>
      <c r="G144" s="41"/>
      <c r="H144" s="41"/>
      <c r="I144" s="221"/>
      <c r="J144" s="41"/>
      <c r="K144" s="41"/>
      <c r="L144" s="45"/>
      <c r="M144" s="222"/>
      <c r="N144" s="223"/>
      <c r="O144" s="86"/>
      <c r="P144" s="86"/>
      <c r="Q144" s="86"/>
      <c r="R144" s="86"/>
      <c r="S144" s="86"/>
      <c r="T144" s="87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132</v>
      </c>
      <c r="AU144" s="18" t="s">
        <v>84</v>
      </c>
    </row>
    <row r="145" s="13" customFormat="1">
      <c r="A145" s="13"/>
      <c r="B145" s="224"/>
      <c r="C145" s="225"/>
      <c r="D145" s="226" t="s">
        <v>134</v>
      </c>
      <c r="E145" s="227" t="s">
        <v>28</v>
      </c>
      <c r="F145" s="228" t="s">
        <v>199</v>
      </c>
      <c r="G145" s="225"/>
      <c r="H145" s="227" t="s">
        <v>28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134</v>
      </c>
      <c r="AU145" s="234" t="s">
        <v>84</v>
      </c>
      <c r="AV145" s="13" t="s">
        <v>82</v>
      </c>
      <c r="AW145" s="13" t="s">
        <v>35</v>
      </c>
      <c r="AX145" s="13" t="s">
        <v>74</v>
      </c>
      <c r="AY145" s="234" t="s">
        <v>123</v>
      </c>
    </row>
    <row r="146" s="13" customFormat="1">
      <c r="A146" s="13"/>
      <c r="B146" s="224"/>
      <c r="C146" s="225"/>
      <c r="D146" s="226" t="s">
        <v>134</v>
      </c>
      <c r="E146" s="227" t="s">
        <v>28</v>
      </c>
      <c r="F146" s="228" t="s">
        <v>137</v>
      </c>
      <c r="G146" s="225"/>
      <c r="H146" s="227" t="s">
        <v>28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134</v>
      </c>
      <c r="AU146" s="234" t="s">
        <v>84</v>
      </c>
      <c r="AV146" s="13" t="s">
        <v>82</v>
      </c>
      <c r="AW146" s="13" t="s">
        <v>35</v>
      </c>
      <c r="AX146" s="13" t="s">
        <v>74</v>
      </c>
      <c r="AY146" s="234" t="s">
        <v>123</v>
      </c>
    </row>
    <row r="147" s="14" customFormat="1">
      <c r="A147" s="14"/>
      <c r="B147" s="235"/>
      <c r="C147" s="236"/>
      <c r="D147" s="226" t="s">
        <v>134</v>
      </c>
      <c r="E147" s="237" t="s">
        <v>28</v>
      </c>
      <c r="F147" s="238" t="s">
        <v>200</v>
      </c>
      <c r="G147" s="236"/>
      <c r="H147" s="239">
        <v>7.8049999999999997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134</v>
      </c>
      <c r="AU147" s="245" t="s">
        <v>84</v>
      </c>
      <c r="AV147" s="14" t="s">
        <v>84</v>
      </c>
      <c r="AW147" s="14" t="s">
        <v>35</v>
      </c>
      <c r="AX147" s="14" t="s">
        <v>74</v>
      </c>
      <c r="AY147" s="245" t="s">
        <v>123</v>
      </c>
    </row>
    <row r="148" s="13" customFormat="1">
      <c r="A148" s="13"/>
      <c r="B148" s="224"/>
      <c r="C148" s="225"/>
      <c r="D148" s="226" t="s">
        <v>134</v>
      </c>
      <c r="E148" s="227" t="s">
        <v>28</v>
      </c>
      <c r="F148" s="228" t="s">
        <v>201</v>
      </c>
      <c r="G148" s="225"/>
      <c r="H148" s="227" t="s">
        <v>28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134</v>
      </c>
      <c r="AU148" s="234" t="s">
        <v>84</v>
      </c>
      <c r="AV148" s="13" t="s">
        <v>82</v>
      </c>
      <c r="AW148" s="13" t="s">
        <v>35</v>
      </c>
      <c r="AX148" s="13" t="s">
        <v>74</v>
      </c>
      <c r="AY148" s="234" t="s">
        <v>123</v>
      </c>
    </row>
    <row r="149" s="14" customFormat="1">
      <c r="A149" s="14"/>
      <c r="B149" s="235"/>
      <c r="C149" s="236"/>
      <c r="D149" s="226" t="s">
        <v>134</v>
      </c>
      <c r="E149" s="237" t="s">
        <v>28</v>
      </c>
      <c r="F149" s="238" t="s">
        <v>202</v>
      </c>
      <c r="G149" s="236"/>
      <c r="H149" s="239">
        <v>6.2999999999999998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134</v>
      </c>
      <c r="AU149" s="245" t="s">
        <v>84</v>
      </c>
      <c r="AV149" s="14" t="s">
        <v>84</v>
      </c>
      <c r="AW149" s="14" t="s">
        <v>35</v>
      </c>
      <c r="AX149" s="14" t="s">
        <v>74</v>
      </c>
      <c r="AY149" s="245" t="s">
        <v>123</v>
      </c>
    </row>
    <row r="150" s="13" customFormat="1">
      <c r="A150" s="13"/>
      <c r="B150" s="224"/>
      <c r="C150" s="225"/>
      <c r="D150" s="226" t="s">
        <v>134</v>
      </c>
      <c r="E150" s="227" t="s">
        <v>28</v>
      </c>
      <c r="F150" s="228" t="s">
        <v>203</v>
      </c>
      <c r="G150" s="225"/>
      <c r="H150" s="227" t="s">
        <v>28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134</v>
      </c>
      <c r="AU150" s="234" t="s">
        <v>84</v>
      </c>
      <c r="AV150" s="13" t="s">
        <v>82</v>
      </c>
      <c r="AW150" s="13" t="s">
        <v>35</v>
      </c>
      <c r="AX150" s="13" t="s">
        <v>74</v>
      </c>
      <c r="AY150" s="234" t="s">
        <v>123</v>
      </c>
    </row>
    <row r="151" s="14" customFormat="1">
      <c r="A151" s="14"/>
      <c r="B151" s="235"/>
      <c r="C151" s="236"/>
      <c r="D151" s="226" t="s">
        <v>134</v>
      </c>
      <c r="E151" s="237" t="s">
        <v>28</v>
      </c>
      <c r="F151" s="238" t="s">
        <v>204</v>
      </c>
      <c r="G151" s="236"/>
      <c r="H151" s="239">
        <v>0.23400000000000001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5" t="s">
        <v>134</v>
      </c>
      <c r="AU151" s="245" t="s">
        <v>84</v>
      </c>
      <c r="AV151" s="14" t="s">
        <v>84</v>
      </c>
      <c r="AW151" s="14" t="s">
        <v>35</v>
      </c>
      <c r="AX151" s="14" t="s">
        <v>74</v>
      </c>
      <c r="AY151" s="245" t="s">
        <v>123</v>
      </c>
    </row>
    <row r="152" s="15" customFormat="1">
      <c r="A152" s="15"/>
      <c r="B152" s="246"/>
      <c r="C152" s="247"/>
      <c r="D152" s="226" t="s">
        <v>134</v>
      </c>
      <c r="E152" s="248" t="s">
        <v>28</v>
      </c>
      <c r="F152" s="249" t="s">
        <v>142</v>
      </c>
      <c r="G152" s="247"/>
      <c r="H152" s="250">
        <v>14.339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6" t="s">
        <v>134</v>
      </c>
      <c r="AU152" s="256" t="s">
        <v>84</v>
      </c>
      <c r="AV152" s="15" t="s">
        <v>130</v>
      </c>
      <c r="AW152" s="15" t="s">
        <v>35</v>
      </c>
      <c r="AX152" s="15" t="s">
        <v>82</v>
      </c>
      <c r="AY152" s="256" t="s">
        <v>123</v>
      </c>
    </row>
    <row r="153" s="2" customFormat="1" ht="16.5" customHeight="1">
      <c r="A153" s="39"/>
      <c r="B153" s="40"/>
      <c r="C153" s="257" t="s">
        <v>205</v>
      </c>
      <c r="D153" s="257" t="s">
        <v>206</v>
      </c>
      <c r="E153" s="258" t="s">
        <v>207</v>
      </c>
      <c r="F153" s="259" t="s">
        <v>208</v>
      </c>
      <c r="G153" s="260" t="s">
        <v>209</v>
      </c>
      <c r="H153" s="261">
        <v>25.809999999999999</v>
      </c>
      <c r="I153" s="262"/>
      <c r="J153" s="263">
        <f>ROUND(I153*H153,2)</f>
        <v>0</v>
      </c>
      <c r="K153" s="259" t="s">
        <v>129</v>
      </c>
      <c r="L153" s="264"/>
      <c r="M153" s="265" t="s">
        <v>28</v>
      </c>
      <c r="N153" s="266" t="s">
        <v>47</v>
      </c>
      <c r="O153" s="86"/>
      <c r="P153" s="215">
        <f>O153*H153</f>
        <v>0</v>
      </c>
      <c r="Q153" s="215">
        <v>1</v>
      </c>
      <c r="R153" s="215">
        <f>Q153*H153</f>
        <v>25.809999999999999</v>
      </c>
      <c r="S153" s="215">
        <v>0</v>
      </c>
      <c r="T153" s="21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7" t="s">
        <v>187</v>
      </c>
      <c r="AT153" s="217" t="s">
        <v>206</v>
      </c>
      <c r="AU153" s="217" t="s">
        <v>84</v>
      </c>
      <c r="AY153" s="18" t="s">
        <v>123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130</v>
      </c>
      <c r="BK153" s="218">
        <f>ROUND(I153*H153,2)</f>
        <v>0</v>
      </c>
      <c r="BL153" s="18" t="s">
        <v>130</v>
      </c>
      <c r="BM153" s="217" t="s">
        <v>210</v>
      </c>
    </row>
    <row r="154" s="13" customFormat="1">
      <c r="A154" s="13"/>
      <c r="B154" s="224"/>
      <c r="C154" s="225"/>
      <c r="D154" s="226" t="s">
        <v>134</v>
      </c>
      <c r="E154" s="227" t="s">
        <v>28</v>
      </c>
      <c r="F154" s="228" t="s">
        <v>211</v>
      </c>
      <c r="G154" s="225"/>
      <c r="H154" s="227" t="s">
        <v>28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134</v>
      </c>
      <c r="AU154" s="234" t="s">
        <v>84</v>
      </c>
      <c r="AV154" s="13" t="s">
        <v>82</v>
      </c>
      <c r="AW154" s="13" t="s">
        <v>35</v>
      </c>
      <c r="AX154" s="13" t="s">
        <v>74</v>
      </c>
      <c r="AY154" s="234" t="s">
        <v>123</v>
      </c>
    </row>
    <row r="155" s="14" customFormat="1">
      <c r="A155" s="14"/>
      <c r="B155" s="235"/>
      <c r="C155" s="236"/>
      <c r="D155" s="226" t="s">
        <v>134</v>
      </c>
      <c r="E155" s="237" t="s">
        <v>28</v>
      </c>
      <c r="F155" s="238" t="s">
        <v>212</v>
      </c>
      <c r="G155" s="236"/>
      <c r="H155" s="239">
        <v>25.809999999999999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5" t="s">
        <v>134</v>
      </c>
      <c r="AU155" s="245" t="s">
        <v>84</v>
      </c>
      <c r="AV155" s="14" t="s">
        <v>84</v>
      </c>
      <c r="AW155" s="14" t="s">
        <v>35</v>
      </c>
      <c r="AX155" s="14" t="s">
        <v>82</v>
      </c>
      <c r="AY155" s="245" t="s">
        <v>123</v>
      </c>
    </row>
    <row r="156" s="2" customFormat="1" ht="16.5" customHeight="1">
      <c r="A156" s="39"/>
      <c r="B156" s="40"/>
      <c r="C156" s="206" t="s">
        <v>213</v>
      </c>
      <c r="D156" s="206" t="s">
        <v>125</v>
      </c>
      <c r="E156" s="207" t="s">
        <v>214</v>
      </c>
      <c r="F156" s="208" t="s">
        <v>215</v>
      </c>
      <c r="G156" s="209" t="s">
        <v>209</v>
      </c>
      <c r="H156" s="210">
        <v>23.039999999999999</v>
      </c>
      <c r="I156" s="211"/>
      <c r="J156" s="212">
        <f>ROUND(I156*H156,2)</f>
        <v>0</v>
      </c>
      <c r="K156" s="208" t="s">
        <v>216</v>
      </c>
      <c r="L156" s="45"/>
      <c r="M156" s="213" t="s">
        <v>28</v>
      </c>
      <c r="N156" s="214" t="s">
        <v>47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7" t="s">
        <v>130</v>
      </c>
      <c r="AT156" s="217" t="s">
        <v>125</v>
      </c>
      <c r="AU156" s="217" t="s">
        <v>84</v>
      </c>
      <c r="AY156" s="18" t="s">
        <v>123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130</v>
      </c>
      <c r="BK156" s="218">
        <f>ROUND(I156*H156,2)</f>
        <v>0</v>
      </c>
      <c r="BL156" s="18" t="s">
        <v>130</v>
      </c>
      <c r="BM156" s="217" t="s">
        <v>217</v>
      </c>
    </row>
    <row r="157" s="2" customFormat="1">
      <c r="A157" s="39"/>
      <c r="B157" s="40"/>
      <c r="C157" s="41"/>
      <c r="D157" s="219" t="s">
        <v>132</v>
      </c>
      <c r="E157" s="41"/>
      <c r="F157" s="220" t="s">
        <v>218</v>
      </c>
      <c r="G157" s="41"/>
      <c r="H157" s="41"/>
      <c r="I157" s="221"/>
      <c r="J157" s="41"/>
      <c r="K157" s="41"/>
      <c r="L157" s="45"/>
      <c r="M157" s="222"/>
      <c r="N157" s="223"/>
      <c r="O157" s="86"/>
      <c r="P157" s="86"/>
      <c r="Q157" s="86"/>
      <c r="R157" s="86"/>
      <c r="S157" s="86"/>
      <c r="T157" s="87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132</v>
      </c>
      <c r="AU157" s="18" t="s">
        <v>84</v>
      </c>
    </row>
    <row r="158" s="13" customFormat="1">
      <c r="A158" s="13"/>
      <c r="B158" s="224"/>
      <c r="C158" s="225"/>
      <c r="D158" s="226" t="s">
        <v>134</v>
      </c>
      <c r="E158" s="227" t="s">
        <v>28</v>
      </c>
      <c r="F158" s="228" t="s">
        <v>219</v>
      </c>
      <c r="G158" s="225"/>
      <c r="H158" s="227" t="s">
        <v>28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134</v>
      </c>
      <c r="AU158" s="234" t="s">
        <v>84</v>
      </c>
      <c r="AV158" s="13" t="s">
        <v>82</v>
      </c>
      <c r="AW158" s="13" t="s">
        <v>35</v>
      </c>
      <c r="AX158" s="13" t="s">
        <v>74</v>
      </c>
      <c r="AY158" s="234" t="s">
        <v>123</v>
      </c>
    </row>
    <row r="159" s="14" customFormat="1">
      <c r="A159" s="14"/>
      <c r="B159" s="235"/>
      <c r="C159" s="236"/>
      <c r="D159" s="226" t="s">
        <v>134</v>
      </c>
      <c r="E159" s="237" t="s">
        <v>28</v>
      </c>
      <c r="F159" s="238" t="s">
        <v>220</v>
      </c>
      <c r="G159" s="236"/>
      <c r="H159" s="239">
        <v>23.039999999999999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134</v>
      </c>
      <c r="AU159" s="245" t="s">
        <v>84</v>
      </c>
      <c r="AV159" s="14" t="s">
        <v>84</v>
      </c>
      <c r="AW159" s="14" t="s">
        <v>35</v>
      </c>
      <c r="AX159" s="14" t="s">
        <v>82</v>
      </c>
      <c r="AY159" s="245" t="s">
        <v>123</v>
      </c>
    </row>
    <row r="160" s="2" customFormat="1" ht="24.15" customHeight="1">
      <c r="A160" s="39"/>
      <c r="B160" s="40"/>
      <c r="C160" s="206" t="s">
        <v>221</v>
      </c>
      <c r="D160" s="206" t="s">
        <v>125</v>
      </c>
      <c r="E160" s="207" t="s">
        <v>222</v>
      </c>
      <c r="F160" s="208" t="s">
        <v>223</v>
      </c>
      <c r="G160" s="209" t="s">
        <v>224</v>
      </c>
      <c r="H160" s="210">
        <v>40</v>
      </c>
      <c r="I160" s="211"/>
      <c r="J160" s="212">
        <f>ROUND(I160*H160,2)</f>
        <v>0</v>
      </c>
      <c r="K160" s="208" t="s">
        <v>129</v>
      </c>
      <c r="L160" s="45"/>
      <c r="M160" s="213" t="s">
        <v>28</v>
      </c>
      <c r="N160" s="214" t="s">
        <v>47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7" t="s">
        <v>130</v>
      </c>
      <c r="AT160" s="217" t="s">
        <v>125</v>
      </c>
      <c r="AU160" s="217" t="s">
        <v>84</v>
      </c>
      <c r="AY160" s="18" t="s">
        <v>123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8" t="s">
        <v>130</v>
      </c>
      <c r="BK160" s="218">
        <f>ROUND(I160*H160,2)</f>
        <v>0</v>
      </c>
      <c r="BL160" s="18" t="s">
        <v>130</v>
      </c>
      <c r="BM160" s="217" t="s">
        <v>225</v>
      </c>
    </row>
    <row r="161" s="2" customFormat="1">
      <c r="A161" s="39"/>
      <c r="B161" s="40"/>
      <c r="C161" s="41"/>
      <c r="D161" s="219" t="s">
        <v>132</v>
      </c>
      <c r="E161" s="41"/>
      <c r="F161" s="220" t="s">
        <v>226</v>
      </c>
      <c r="G161" s="41"/>
      <c r="H161" s="41"/>
      <c r="I161" s="221"/>
      <c r="J161" s="41"/>
      <c r="K161" s="41"/>
      <c r="L161" s="45"/>
      <c r="M161" s="222"/>
      <c r="N161" s="223"/>
      <c r="O161" s="86"/>
      <c r="P161" s="86"/>
      <c r="Q161" s="86"/>
      <c r="R161" s="86"/>
      <c r="S161" s="86"/>
      <c r="T161" s="87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132</v>
      </c>
      <c r="AU161" s="18" t="s">
        <v>84</v>
      </c>
    </row>
    <row r="162" s="13" customFormat="1">
      <c r="A162" s="13"/>
      <c r="B162" s="224"/>
      <c r="C162" s="225"/>
      <c r="D162" s="226" t="s">
        <v>134</v>
      </c>
      <c r="E162" s="227" t="s">
        <v>28</v>
      </c>
      <c r="F162" s="228" t="s">
        <v>227</v>
      </c>
      <c r="G162" s="225"/>
      <c r="H162" s="227" t="s">
        <v>28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134</v>
      </c>
      <c r="AU162" s="234" t="s">
        <v>84</v>
      </c>
      <c r="AV162" s="13" t="s">
        <v>82</v>
      </c>
      <c r="AW162" s="13" t="s">
        <v>35</v>
      </c>
      <c r="AX162" s="13" t="s">
        <v>74</v>
      </c>
      <c r="AY162" s="234" t="s">
        <v>123</v>
      </c>
    </row>
    <row r="163" s="13" customFormat="1">
      <c r="A163" s="13"/>
      <c r="B163" s="224"/>
      <c r="C163" s="225"/>
      <c r="D163" s="226" t="s">
        <v>134</v>
      </c>
      <c r="E163" s="227" t="s">
        <v>28</v>
      </c>
      <c r="F163" s="228" t="s">
        <v>228</v>
      </c>
      <c r="G163" s="225"/>
      <c r="H163" s="227" t="s">
        <v>28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134</v>
      </c>
      <c r="AU163" s="234" t="s">
        <v>84</v>
      </c>
      <c r="AV163" s="13" t="s">
        <v>82</v>
      </c>
      <c r="AW163" s="13" t="s">
        <v>35</v>
      </c>
      <c r="AX163" s="13" t="s">
        <v>74</v>
      </c>
      <c r="AY163" s="234" t="s">
        <v>123</v>
      </c>
    </row>
    <row r="164" s="14" customFormat="1">
      <c r="A164" s="14"/>
      <c r="B164" s="235"/>
      <c r="C164" s="236"/>
      <c r="D164" s="226" t="s">
        <v>134</v>
      </c>
      <c r="E164" s="237" t="s">
        <v>28</v>
      </c>
      <c r="F164" s="238" t="s">
        <v>229</v>
      </c>
      <c r="G164" s="236"/>
      <c r="H164" s="239">
        <v>40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134</v>
      </c>
      <c r="AU164" s="245" t="s">
        <v>84</v>
      </c>
      <c r="AV164" s="14" t="s">
        <v>84</v>
      </c>
      <c r="AW164" s="14" t="s">
        <v>35</v>
      </c>
      <c r="AX164" s="14" t="s">
        <v>82</v>
      </c>
      <c r="AY164" s="245" t="s">
        <v>123</v>
      </c>
    </row>
    <row r="165" s="2" customFormat="1" ht="24.15" customHeight="1">
      <c r="A165" s="39"/>
      <c r="B165" s="40"/>
      <c r="C165" s="206" t="s">
        <v>230</v>
      </c>
      <c r="D165" s="206" t="s">
        <v>125</v>
      </c>
      <c r="E165" s="207" t="s">
        <v>231</v>
      </c>
      <c r="F165" s="208" t="s">
        <v>232</v>
      </c>
      <c r="G165" s="209" t="s">
        <v>224</v>
      </c>
      <c r="H165" s="210">
        <v>50</v>
      </c>
      <c r="I165" s="211"/>
      <c r="J165" s="212">
        <f>ROUND(I165*H165,2)</f>
        <v>0</v>
      </c>
      <c r="K165" s="208" t="s">
        <v>129</v>
      </c>
      <c r="L165" s="45"/>
      <c r="M165" s="213" t="s">
        <v>28</v>
      </c>
      <c r="N165" s="214" t="s">
        <v>47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7" t="s">
        <v>130</v>
      </c>
      <c r="AT165" s="217" t="s">
        <v>125</v>
      </c>
      <c r="AU165" s="217" t="s">
        <v>84</v>
      </c>
      <c r="AY165" s="18" t="s">
        <v>123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8" t="s">
        <v>130</v>
      </c>
      <c r="BK165" s="218">
        <f>ROUND(I165*H165,2)</f>
        <v>0</v>
      </c>
      <c r="BL165" s="18" t="s">
        <v>130</v>
      </c>
      <c r="BM165" s="217" t="s">
        <v>233</v>
      </c>
    </row>
    <row r="166" s="2" customFormat="1">
      <c r="A166" s="39"/>
      <c r="B166" s="40"/>
      <c r="C166" s="41"/>
      <c r="D166" s="219" t="s">
        <v>132</v>
      </c>
      <c r="E166" s="41"/>
      <c r="F166" s="220" t="s">
        <v>234</v>
      </c>
      <c r="G166" s="41"/>
      <c r="H166" s="41"/>
      <c r="I166" s="221"/>
      <c r="J166" s="41"/>
      <c r="K166" s="41"/>
      <c r="L166" s="45"/>
      <c r="M166" s="222"/>
      <c r="N166" s="223"/>
      <c r="O166" s="86"/>
      <c r="P166" s="86"/>
      <c r="Q166" s="86"/>
      <c r="R166" s="86"/>
      <c r="S166" s="86"/>
      <c r="T166" s="87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132</v>
      </c>
      <c r="AU166" s="18" t="s">
        <v>84</v>
      </c>
    </row>
    <row r="167" s="13" customFormat="1">
      <c r="A167" s="13"/>
      <c r="B167" s="224"/>
      <c r="C167" s="225"/>
      <c r="D167" s="226" t="s">
        <v>134</v>
      </c>
      <c r="E167" s="227" t="s">
        <v>28</v>
      </c>
      <c r="F167" s="228" t="s">
        <v>235</v>
      </c>
      <c r="G167" s="225"/>
      <c r="H167" s="227" t="s">
        <v>28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134</v>
      </c>
      <c r="AU167" s="234" t="s">
        <v>84</v>
      </c>
      <c r="AV167" s="13" t="s">
        <v>82</v>
      </c>
      <c r="AW167" s="13" t="s">
        <v>35</v>
      </c>
      <c r="AX167" s="13" t="s">
        <v>74</v>
      </c>
      <c r="AY167" s="234" t="s">
        <v>123</v>
      </c>
    </row>
    <row r="168" s="13" customFormat="1">
      <c r="A168" s="13"/>
      <c r="B168" s="224"/>
      <c r="C168" s="225"/>
      <c r="D168" s="226" t="s">
        <v>134</v>
      </c>
      <c r="E168" s="227" t="s">
        <v>28</v>
      </c>
      <c r="F168" s="228" t="s">
        <v>236</v>
      </c>
      <c r="G168" s="225"/>
      <c r="H168" s="227" t="s">
        <v>28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134</v>
      </c>
      <c r="AU168" s="234" t="s">
        <v>84</v>
      </c>
      <c r="AV168" s="13" t="s">
        <v>82</v>
      </c>
      <c r="AW168" s="13" t="s">
        <v>35</v>
      </c>
      <c r="AX168" s="13" t="s">
        <v>74</v>
      </c>
      <c r="AY168" s="234" t="s">
        <v>123</v>
      </c>
    </row>
    <row r="169" s="14" customFormat="1">
      <c r="A169" s="14"/>
      <c r="B169" s="235"/>
      <c r="C169" s="236"/>
      <c r="D169" s="226" t="s">
        <v>134</v>
      </c>
      <c r="E169" s="237" t="s">
        <v>28</v>
      </c>
      <c r="F169" s="238" t="s">
        <v>237</v>
      </c>
      <c r="G169" s="236"/>
      <c r="H169" s="239">
        <v>50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134</v>
      </c>
      <c r="AU169" s="245" t="s">
        <v>84</v>
      </c>
      <c r="AV169" s="14" t="s">
        <v>84</v>
      </c>
      <c r="AW169" s="14" t="s">
        <v>35</v>
      </c>
      <c r="AX169" s="14" t="s">
        <v>82</v>
      </c>
      <c r="AY169" s="245" t="s">
        <v>123</v>
      </c>
    </row>
    <row r="170" s="2" customFormat="1" ht="16.5" customHeight="1">
      <c r="A170" s="39"/>
      <c r="B170" s="40"/>
      <c r="C170" s="257" t="s">
        <v>238</v>
      </c>
      <c r="D170" s="257" t="s">
        <v>206</v>
      </c>
      <c r="E170" s="258" t="s">
        <v>239</v>
      </c>
      <c r="F170" s="259" t="s">
        <v>240</v>
      </c>
      <c r="G170" s="260" t="s">
        <v>241</v>
      </c>
      <c r="H170" s="261">
        <v>2.7000000000000002</v>
      </c>
      <c r="I170" s="262"/>
      <c r="J170" s="263">
        <f>ROUND(I170*H170,2)</f>
        <v>0</v>
      </c>
      <c r="K170" s="259" t="s">
        <v>129</v>
      </c>
      <c r="L170" s="264"/>
      <c r="M170" s="265" t="s">
        <v>28</v>
      </c>
      <c r="N170" s="266" t="s">
        <v>47</v>
      </c>
      <c r="O170" s="86"/>
      <c r="P170" s="215">
        <f>O170*H170</f>
        <v>0</v>
      </c>
      <c r="Q170" s="215">
        <v>0.001</v>
      </c>
      <c r="R170" s="215">
        <f>Q170*H170</f>
        <v>0.0027000000000000001</v>
      </c>
      <c r="S170" s="215">
        <v>0</v>
      </c>
      <c r="T170" s="21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7" t="s">
        <v>187</v>
      </c>
      <c r="AT170" s="217" t="s">
        <v>206</v>
      </c>
      <c r="AU170" s="217" t="s">
        <v>84</v>
      </c>
      <c r="AY170" s="18" t="s">
        <v>123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8" t="s">
        <v>130</v>
      </c>
      <c r="BK170" s="218">
        <f>ROUND(I170*H170,2)</f>
        <v>0</v>
      </c>
      <c r="BL170" s="18" t="s">
        <v>130</v>
      </c>
      <c r="BM170" s="217" t="s">
        <v>242</v>
      </c>
    </row>
    <row r="171" s="13" customFormat="1">
      <c r="A171" s="13"/>
      <c r="B171" s="224"/>
      <c r="C171" s="225"/>
      <c r="D171" s="226" t="s">
        <v>134</v>
      </c>
      <c r="E171" s="227" t="s">
        <v>28</v>
      </c>
      <c r="F171" s="228" t="s">
        <v>243</v>
      </c>
      <c r="G171" s="225"/>
      <c r="H171" s="227" t="s">
        <v>28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134</v>
      </c>
      <c r="AU171" s="234" t="s">
        <v>84</v>
      </c>
      <c r="AV171" s="13" t="s">
        <v>82</v>
      </c>
      <c r="AW171" s="13" t="s">
        <v>35</v>
      </c>
      <c r="AX171" s="13" t="s">
        <v>74</v>
      </c>
      <c r="AY171" s="234" t="s">
        <v>123</v>
      </c>
    </row>
    <row r="172" s="14" customFormat="1">
      <c r="A172" s="14"/>
      <c r="B172" s="235"/>
      <c r="C172" s="236"/>
      <c r="D172" s="226" t="s">
        <v>134</v>
      </c>
      <c r="E172" s="237" t="s">
        <v>28</v>
      </c>
      <c r="F172" s="238" t="s">
        <v>244</v>
      </c>
      <c r="G172" s="236"/>
      <c r="H172" s="239">
        <v>90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5" t="s">
        <v>134</v>
      </c>
      <c r="AU172" s="245" t="s">
        <v>84</v>
      </c>
      <c r="AV172" s="14" t="s">
        <v>84</v>
      </c>
      <c r="AW172" s="14" t="s">
        <v>35</v>
      </c>
      <c r="AX172" s="14" t="s">
        <v>74</v>
      </c>
      <c r="AY172" s="245" t="s">
        <v>123</v>
      </c>
    </row>
    <row r="173" s="14" customFormat="1">
      <c r="A173" s="14"/>
      <c r="B173" s="235"/>
      <c r="C173" s="236"/>
      <c r="D173" s="226" t="s">
        <v>134</v>
      </c>
      <c r="E173" s="237" t="s">
        <v>28</v>
      </c>
      <c r="F173" s="238" t="s">
        <v>245</v>
      </c>
      <c r="G173" s="236"/>
      <c r="H173" s="239">
        <v>2.7000000000000002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5" t="s">
        <v>134</v>
      </c>
      <c r="AU173" s="245" t="s">
        <v>84</v>
      </c>
      <c r="AV173" s="14" t="s">
        <v>84</v>
      </c>
      <c r="AW173" s="14" t="s">
        <v>35</v>
      </c>
      <c r="AX173" s="14" t="s">
        <v>82</v>
      </c>
      <c r="AY173" s="245" t="s">
        <v>123</v>
      </c>
    </row>
    <row r="174" s="2" customFormat="1" ht="24.15" customHeight="1">
      <c r="A174" s="39"/>
      <c r="B174" s="40"/>
      <c r="C174" s="206" t="s">
        <v>8</v>
      </c>
      <c r="D174" s="206" t="s">
        <v>125</v>
      </c>
      <c r="E174" s="207" t="s">
        <v>246</v>
      </c>
      <c r="F174" s="208" t="s">
        <v>247</v>
      </c>
      <c r="G174" s="209" t="s">
        <v>224</v>
      </c>
      <c r="H174" s="210">
        <v>45</v>
      </c>
      <c r="I174" s="211"/>
      <c r="J174" s="212">
        <f>ROUND(I174*H174,2)</f>
        <v>0</v>
      </c>
      <c r="K174" s="208" t="s">
        <v>129</v>
      </c>
      <c r="L174" s="45"/>
      <c r="M174" s="213" t="s">
        <v>28</v>
      </c>
      <c r="N174" s="214" t="s">
        <v>47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7" t="s">
        <v>130</v>
      </c>
      <c r="AT174" s="217" t="s">
        <v>125</v>
      </c>
      <c r="AU174" s="217" t="s">
        <v>84</v>
      </c>
      <c r="AY174" s="18" t="s">
        <v>123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130</v>
      </c>
      <c r="BK174" s="218">
        <f>ROUND(I174*H174,2)</f>
        <v>0</v>
      </c>
      <c r="BL174" s="18" t="s">
        <v>130</v>
      </c>
      <c r="BM174" s="217" t="s">
        <v>248</v>
      </c>
    </row>
    <row r="175" s="2" customFormat="1">
      <c r="A175" s="39"/>
      <c r="B175" s="40"/>
      <c r="C175" s="41"/>
      <c r="D175" s="219" t="s">
        <v>132</v>
      </c>
      <c r="E175" s="41"/>
      <c r="F175" s="220" t="s">
        <v>249</v>
      </c>
      <c r="G175" s="41"/>
      <c r="H175" s="41"/>
      <c r="I175" s="221"/>
      <c r="J175" s="41"/>
      <c r="K175" s="41"/>
      <c r="L175" s="45"/>
      <c r="M175" s="222"/>
      <c r="N175" s="223"/>
      <c r="O175" s="86"/>
      <c r="P175" s="86"/>
      <c r="Q175" s="86"/>
      <c r="R175" s="86"/>
      <c r="S175" s="86"/>
      <c r="T175" s="87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132</v>
      </c>
      <c r="AU175" s="18" t="s">
        <v>84</v>
      </c>
    </row>
    <row r="176" s="13" customFormat="1">
      <c r="A176" s="13"/>
      <c r="B176" s="224"/>
      <c r="C176" s="225"/>
      <c r="D176" s="226" t="s">
        <v>134</v>
      </c>
      <c r="E176" s="227" t="s">
        <v>28</v>
      </c>
      <c r="F176" s="228" t="s">
        <v>250</v>
      </c>
      <c r="G176" s="225"/>
      <c r="H176" s="227" t="s">
        <v>28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134</v>
      </c>
      <c r="AU176" s="234" t="s">
        <v>84</v>
      </c>
      <c r="AV176" s="13" t="s">
        <v>82</v>
      </c>
      <c r="AW176" s="13" t="s">
        <v>35</v>
      </c>
      <c r="AX176" s="13" t="s">
        <v>74</v>
      </c>
      <c r="AY176" s="234" t="s">
        <v>123</v>
      </c>
    </row>
    <row r="177" s="13" customFormat="1">
      <c r="A177" s="13"/>
      <c r="B177" s="224"/>
      <c r="C177" s="225"/>
      <c r="D177" s="226" t="s">
        <v>134</v>
      </c>
      <c r="E177" s="227" t="s">
        <v>28</v>
      </c>
      <c r="F177" s="228" t="s">
        <v>243</v>
      </c>
      <c r="G177" s="225"/>
      <c r="H177" s="227" t="s">
        <v>28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134</v>
      </c>
      <c r="AU177" s="234" t="s">
        <v>84</v>
      </c>
      <c r="AV177" s="13" t="s">
        <v>82</v>
      </c>
      <c r="AW177" s="13" t="s">
        <v>35</v>
      </c>
      <c r="AX177" s="13" t="s">
        <v>74</v>
      </c>
      <c r="AY177" s="234" t="s">
        <v>123</v>
      </c>
    </row>
    <row r="178" s="13" customFormat="1">
      <c r="A178" s="13"/>
      <c r="B178" s="224"/>
      <c r="C178" s="225"/>
      <c r="D178" s="226" t="s">
        <v>134</v>
      </c>
      <c r="E178" s="227" t="s">
        <v>28</v>
      </c>
      <c r="F178" s="228" t="s">
        <v>228</v>
      </c>
      <c r="G178" s="225"/>
      <c r="H178" s="227" t="s">
        <v>28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134</v>
      </c>
      <c r="AU178" s="234" t="s">
        <v>84</v>
      </c>
      <c r="AV178" s="13" t="s">
        <v>82</v>
      </c>
      <c r="AW178" s="13" t="s">
        <v>35</v>
      </c>
      <c r="AX178" s="13" t="s">
        <v>74</v>
      </c>
      <c r="AY178" s="234" t="s">
        <v>123</v>
      </c>
    </row>
    <row r="179" s="14" customFormat="1">
      <c r="A179" s="14"/>
      <c r="B179" s="235"/>
      <c r="C179" s="236"/>
      <c r="D179" s="226" t="s">
        <v>134</v>
      </c>
      <c r="E179" s="237" t="s">
        <v>28</v>
      </c>
      <c r="F179" s="238" t="s">
        <v>251</v>
      </c>
      <c r="G179" s="236"/>
      <c r="H179" s="239">
        <v>20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134</v>
      </c>
      <c r="AU179" s="245" t="s">
        <v>84</v>
      </c>
      <c r="AV179" s="14" t="s">
        <v>84</v>
      </c>
      <c r="AW179" s="14" t="s">
        <v>35</v>
      </c>
      <c r="AX179" s="14" t="s">
        <v>74</v>
      </c>
      <c r="AY179" s="245" t="s">
        <v>123</v>
      </c>
    </row>
    <row r="180" s="13" customFormat="1">
      <c r="A180" s="13"/>
      <c r="B180" s="224"/>
      <c r="C180" s="225"/>
      <c r="D180" s="226" t="s">
        <v>134</v>
      </c>
      <c r="E180" s="227" t="s">
        <v>28</v>
      </c>
      <c r="F180" s="228" t="s">
        <v>236</v>
      </c>
      <c r="G180" s="225"/>
      <c r="H180" s="227" t="s">
        <v>28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134</v>
      </c>
      <c r="AU180" s="234" t="s">
        <v>84</v>
      </c>
      <c r="AV180" s="13" t="s">
        <v>82</v>
      </c>
      <c r="AW180" s="13" t="s">
        <v>35</v>
      </c>
      <c r="AX180" s="13" t="s">
        <v>74</v>
      </c>
      <c r="AY180" s="234" t="s">
        <v>123</v>
      </c>
    </row>
    <row r="181" s="14" customFormat="1">
      <c r="A181" s="14"/>
      <c r="B181" s="235"/>
      <c r="C181" s="236"/>
      <c r="D181" s="226" t="s">
        <v>134</v>
      </c>
      <c r="E181" s="237" t="s">
        <v>28</v>
      </c>
      <c r="F181" s="238" t="s">
        <v>252</v>
      </c>
      <c r="G181" s="236"/>
      <c r="H181" s="239">
        <v>25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134</v>
      </c>
      <c r="AU181" s="245" t="s">
        <v>84</v>
      </c>
      <c r="AV181" s="14" t="s">
        <v>84</v>
      </c>
      <c r="AW181" s="14" t="s">
        <v>35</v>
      </c>
      <c r="AX181" s="14" t="s">
        <v>74</v>
      </c>
      <c r="AY181" s="245" t="s">
        <v>123</v>
      </c>
    </row>
    <row r="182" s="15" customFormat="1">
      <c r="A182" s="15"/>
      <c r="B182" s="246"/>
      <c r="C182" s="247"/>
      <c r="D182" s="226" t="s">
        <v>134</v>
      </c>
      <c r="E182" s="248" t="s">
        <v>28</v>
      </c>
      <c r="F182" s="249" t="s">
        <v>142</v>
      </c>
      <c r="G182" s="247"/>
      <c r="H182" s="250">
        <v>45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6" t="s">
        <v>134</v>
      </c>
      <c r="AU182" s="256" t="s">
        <v>84</v>
      </c>
      <c r="AV182" s="15" t="s">
        <v>130</v>
      </c>
      <c r="AW182" s="15" t="s">
        <v>35</v>
      </c>
      <c r="AX182" s="15" t="s">
        <v>82</v>
      </c>
      <c r="AY182" s="256" t="s">
        <v>123</v>
      </c>
    </row>
    <row r="183" s="2" customFormat="1" ht="24.15" customHeight="1">
      <c r="A183" s="39"/>
      <c r="B183" s="40"/>
      <c r="C183" s="206" t="s">
        <v>253</v>
      </c>
      <c r="D183" s="206" t="s">
        <v>125</v>
      </c>
      <c r="E183" s="207" t="s">
        <v>254</v>
      </c>
      <c r="F183" s="208" t="s">
        <v>255</v>
      </c>
      <c r="G183" s="209" t="s">
        <v>224</v>
      </c>
      <c r="H183" s="210">
        <v>45</v>
      </c>
      <c r="I183" s="211"/>
      <c r="J183" s="212">
        <f>ROUND(I183*H183,2)</f>
        <v>0</v>
      </c>
      <c r="K183" s="208" t="s">
        <v>129</v>
      </c>
      <c r="L183" s="45"/>
      <c r="M183" s="213" t="s">
        <v>28</v>
      </c>
      <c r="N183" s="214" t="s">
        <v>47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7" t="s">
        <v>130</v>
      </c>
      <c r="AT183" s="217" t="s">
        <v>125</v>
      </c>
      <c r="AU183" s="217" t="s">
        <v>84</v>
      </c>
      <c r="AY183" s="18" t="s">
        <v>123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8" t="s">
        <v>130</v>
      </c>
      <c r="BK183" s="218">
        <f>ROUND(I183*H183,2)</f>
        <v>0</v>
      </c>
      <c r="BL183" s="18" t="s">
        <v>130</v>
      </c>
      <c r="BM183" s="217" t="s">
        <v>256</v>
      </c>
    </row>
    <row r="184" s="2" customFormat="1">
      <c r="A184" s="39"/>
      <c r="B184" s="40"/>
      <c r="C184" s="41"/>
      <c r="D184" s="219" t="s">
        <v>132</v>
      </c>
      <c r="E184" s="41"/>
      <c r="F184" s="220" t="s">
        <v>257</v>
      </c>
      <c r="G184" s="41"/>
      <c r="H184" s="41"/>
      <c r="I184" s="221"/>
      <c r="J184" s="41"/>
      <c r="K184" s="41"/>
      <c r="L184" s="45"/>
      <c r="M184" s="222"/>
      <c r="N184" s="223"/>
      <c r="O184" s="86"/>
      <c r="P184" s="86"/>
      <c r="Q184" s="86"/>
      <c r="R184" s="86"/>
      <c r="S184" s="86"/>
      <c r="T184" s="87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132</v>
      </c>
      <c r="AU184" s="18" t="s">
        <v>84</v>
      </c>
    </row>
    <row r="185" s="13" customFormat="1">
      <c r="A185" s="13"/>
      <c r="B185" s="224"/>
      <c r="C185" s="225"/>
      <c r="D185" s="226" t="s">
        <v>134</v>
      </c>
      <c r="E185" s="227" t="s">
        <v>28</v>
      </c>
      <c r="F185" s="228" t="s">
        <v>250</v>
      </c>
      <c r="G185" s="225"/>
      <c r="H185" s="227" t="s">
        <v>28</v>
      </c>
      <c r="I185" s="229"/>
      <c r="J185" s="225"/>
      <c r="K185" s="225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134</v>
      </c>
      <c r="AU185" s="234" t="s">
        <v>84</v>
      </c>
      <c r="AV185" s="13" t="s">
        <v>82</v>
      </c>
      <c r="AW185" s="13" t="s">
        <v>35</v>
      </c>
      <c r="AX185" s="13" t="s">
        <v>74</v>
      </c>
      <c r="AY185" s="234" t="s">
        <v>123</v>
      </c>
    </row>
    <row r="186" s="13" customFormat="1">
      <c r="A186" s="13"/>
      <c r="B186" s="224"/>
      <c r="C186" s="225"/>
      <c r="D186" s="226" t="s">
        <v>134</v>
      </c>
      <c r="E186" s="227" t="s">
        <v>28</v>
      </c>
      <c r="F186" s="228" t="s">
        <v>243</v>
      </c>
      <c r="G186" s="225"/>
      <c r="H186" s="227" t="s">
        <v>28</v>
      </c>
      <c r="I186" s="229"/>
      <c r="J186" s="225"/>
      <c r="K186" s="225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134</v>
      </c>
      <c r="AU186" s="234" t="s">
        <v>84</v>
      </c>
      <c r="AV186" s="13" t="s">
        <v>82</v>
      </c>
      <c r="AW186" s="13" t="s">
        <v>35</v>
      </c>
      <c r="AX186" s="13" t="s">
        <v>74</v>
      </c>
      <c r="AY186" s="234" t="s">
        <v>123</v>
      </c>
    </row>
    <row r="187" s="13" customFormat="1">
      <c r="A187" s="13"/>
      <c r="B187" s="224"/>
      <c r="C187" s="225"/>
      <c r="D187" s="226" t="s">
        <v>134</v>
      </c>
      <c r="E187" s="227" t="s">
        <v>28</v>
      </c>
      <c r="F187" s="228" t="s">
        <v>228</v>
      </c>
      <c r="G187" s="225"/>
      <c r="H187" s="227" t="s">
        <v>28</v>
      </c>
      <c r="I187" s="229"/>
      <c r="J187" s="225"/>
      <c r="K187" s="225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134</v>
      </c>
      <c r="AU187" s="234" t="s">
        <v>84</v>
      </c>
      <c r="AV187" s="13" t="s">
        <v>82</v>
      </c>
      <c r="AW187" s="13" t="s">
        <v>35</v>
      </c>
      <c r="AX187" s="13" t="s">
        <v>74</v>
      </c>
      <c r="AY187" s="234" t="s">
        <v>123</v>
      </c>
    </row>
    <row r="188" s="14" customFormat="1">
      <c r="A188" s="14"/>
      <c r="B188" s="235"/>
      <c r="C188" s="236"/>
      <c r="D188" s="226" t="s">
        <v>134</v>
      </c>
      <c r="E188" s="237" t="s">
        <v>28</v>
      </c>
      <c r="F188" s="238" t="s">
        <v>251</v>
      </c>
      <c r="G188" s="236"/>
      <c r="H188" s="239">
        <v>20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5" t="s">
        <v>134</v>
      </c>
      <c r="AU188" s="245" t="s">
        <v>84</v>
      </c>
      <c r="AV188" s="14" t="s">
        <v>84</v>
      </c>
      <c r="AW188" s="14" t="s">
        <v>35</v>
      </c>
      <c r="AX188" s="14" t="s">
        <v>74</v>
      </c>
      <c r="AY188" s="245" t="s">
        <v>123</v>
      </c>
    </row>
    <row r="189" s="13" customFormat="1">
      <c r="A189" s="13"/>
      <c r="B189" s="224"/>
      <c r="C189" s="225"/>
      <c r="D189" s="226" t="s">
        <v>134</v>
      </c>
      <c r="E189" s="227" t="s">
        <v>28</v>
      </c>
      <c r="F189" s="228" t="s">
        <v>236</v>
      </c>
      <c r="G189" s="225"/>
      <c r="H189" s="227" t="s">
        <v>28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134</v>
      </c>
      <c r="AU189" s="234" t="s">
        <v>84</v>
      </c>
      <c r="AV189" s="13" t="s">
        <v>82</v>
      </c>
      <c r="AW189" s="13" t="s">
        <v>35</v>
      </c>
      <c r="AX189" s="13" t="s">
        <v>74</v>
      </c>
      <c r="AY189" s="234" t="s">
        <v>123</v>
      </c>
    </row>
    <row r="190" s="14" customFormat="1">
      <c r="A190" s="14"/>
      <c r="B190" s="235"/>
      <c r="C190" s="236"/>
      <c r="D190" s="226" t="s">
        <v>134</v>
      </c>
      <c r="E190" s="237" t="s">
        <v>28</v>
      </c>
      <c r="F190" s="238" t="s">
        <v>252</v>
      </c>
      <c r="G190" s="236"/>
      <c r="H190" s="239">
        <v>25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134</v>
      </c>
      <c r="AU190" s="245" t="s">
        <v>84</v>
      </c>
      <c r="AV190" s="14" t="s">
        <v>84</v>
      </c>
      <c r="AW190" s="14" t="s">
        <v>35</v>
      </c>
      <c r="AX190" s="14" t="s">
        <v>74</v>
      </c>
      <c r="AY190" s="245" t="s">
        <v>123</v>
      </c>
    </row>
    <row r="191" s="15" customFormat="1">
      <c r="A191" s="15"/>
      <c r="B191" s="246"/>
      <c r="C191" s="247"/>
      <c r="D191" s="226" t="s">
        <v>134</v>
      </c>
      <c r="E191" s="248" t="s">
        <v>28</v>
      </c>
      <c r="F191" s="249" t="s">
        <v>142</v>
      </c>
      <c r="G191" s="247"/>
      <c r="H191" s="250">
        <v>45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6" t="s">
        <v>134</v>
      </c>
      <c r="AU191" s="256" t="s">
        <v>84</v>
      </c>
      <c r="AV191" s="15" t="s">
        <v>130</v>
      </c>
      <c r="AW191" s="15" t="s">
        <v>35</v>
      </c>
      <c r="AX191" s="15" t="s">
        <v>82</v>
      </c>
      <c r="AY191" s="256" t="s">
        <v>123</v>
      </c>
    </row>
    <row r="192" s="12" customFormat="1" ht="22.8" customHeight="1">
      <c r="A192" s="12"/>
      <c r="B192" s="190"/>
      <c r="C192" s="191"/>
      <c r="D192" s="192" t="s">
        <v>73</v>
      </c>
      <c r="E192" s="204" t="s">
        <v>84</v>
      </c>
      <c r="F192" s="204" t="s">
        <v>258</v>
      </c>
      <c r="G192" s="191"/>
      <c r="H192" s="191"/>
      <c r="I192" s="194"/>
      <c r="J192" s="205">
        <f>BK192</f>
        <v>0</v>
      </c>
      <c r="K192" s="191"/>
      <c r="L192" s="196"/>
      <c r="M192" s="197"/>
      <c r="N192" s="198"/>
      <c r="O192" s="198"/>
      <c r="P192" s="199">
        <f>SUM(P193:P200)</f>
        <v>0</v>
      </c>
      <c r="Q192" s="198"/>
      <c r="R192" s="199">
        <f>SUM(R193:R200)</f>
        <v>0.00060999999999999997</v>
      </c>
      <c r="S192" s="198"/>
      <c r="T192" s="200">
        <f>SUM(T193:T200)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1" t="s">
        <v>82</v>
      </c>
      <c r="AT192" s="202" t="s">
        <v>73</v>
      </c>
      <c r="AU192" s="202" t="s">
        <v>82</v>
      </c>
      <c r="AY192" s="201" t="s">
        <v>123</v>
      </c>
      <c r="BK192" s="203">
        <f>SUM(BK193:BK200)</f>
        <v>0</v>
      </c>
    </row>
    <row r="193" s="2" customFormat="1" ht="16.5" customHeight="1">
      <c r="A193" s="39"/>
      <c r="B193" s="40"/>
      <c r="C193" s="257" t="s">
        <v>259</v>
      </c>
      <c r="D193" s="257" t="s">
        <v>206</v>
      </c>
      <c r="E193" s="258" t="s">
        <v>260</v>
      </c>
      <c r="F193" s="259" t="s">
        <v>261</v>
      </c>
      <c r="G193" s="260" t="s">
        <v>262</v>
      </c>
      <c r="H193" s="261">
        <v>1</v>
      </c>
      <c r="I193" s="262"/>
      <c r="J193" s="263">
        <f>ROUND(I193*H193,2)</f>
        <v>0</v>
      </c>
      <c r="K193" s="259" t="s">
        <v>28</v>
      </c>
      <c r="L193" s="264"/>
      <c r="M193" s="265" t="s">
        <v>28</v>
      </c>
      <c r="N193" s="266" t="s">
        <v>47</v>
      </c>
      <c r="O193" s="86"/>
      <c r="P193" s="215">
        <f>O193*H193</f>
        <v>0</v>
      </c>
      <c r="Q193" s="215">
        <v>0.00060999999999999997</v>
      </c>
      <c r="R193" s="215">
        <f>Q193*H193</f>
        <v>0.00060999999999999997</v>
      </c>
      <c r="S193" s="215">
        <v>0</v>
      </c>
      <c r="T193" s="21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7" t="s">
        <v>187</v>
      </c>
      <c r="AT193" s="217" t="s">
        <v>206</v>
      </c>
      <c r="AU193" s="217" t="s">
        <v>84</v>
      </c>
      <c r="AY193" s="18" t="s">
        <v>123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8" t="s">
        <v>130</v>
      </c>
      <c r="BK193" s="218">
        <f>ROUND(I193*H193,2)</f>
        <v>0</v>
      </c>
      <c r="BL193" s="18" t="s">
        <v>130</v>
      </c>
      <c r="BM193" s="217" t="s">
        <v>263</v>
      </c>
    </row>
    <row r="194" s="13" customFormat="1">
      <c r="A194" s="13"/>
      <c r="B194" s="224"/>
      <c r="C194" s="225"/>
      <c r="D194" s="226" t="s">
        <v>134</v>
      </c>
      <c r="E194" s="227" t="s">
        <v>28</v>
      </c>
      <c r="F194" s="228" t="s">
        <v>264</v>
      </c>
      <c r="G194" s="225"/>
      <c r="H194" s="227" t="s">
        <v>28</v>
      </c>
      <c r="I194" s="229"/>
      <c r="J194" s="225"/>
      <c r="K194" s="225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134</v>
      </c>
      <c r="AU194" s="234" t="s">
        <v>84</v>
      </c>
      <c r="AV194" s="13" t="s">
        <v>82</v>
      </c>
      <c r="AW194" s="13" t="s">
        <v>35</v>
      </c>
      <c r="AX194" s="13" t="s">
        <v>74</v>
      </c>
      <c r="AY194" s="234" t="s">
        <v>123</v>
      </c>
    </row>
    <row r="195" s="13" customFormat="1">
      <c r="A195" s="13"/>
      <c r="B195" s="224"/>
      <c r="C195" s="225"/>
      <c r="D195" s="226" t="s">
        <v>134</v>
      </c>
      <c r="E195" s="227" t="s">
        <v>28</v>
      </c>
      <c r="F195" s="228" t="s">
        <v>265</v>
      </c>
      <c r="G195" s="225"/>
      <c r="H195" s="227" t="s">
        <v>28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134</v>
      </c>
      <c r="AU195" s="234" t="s">
        <v>84</v>
      </c>
      <c r="AV195" s="13" t="s">
        <v>82</v>
      </c>
      <c r="AW195" s="13" t="s">
        <v>35</v>
      </c>
      <c r="AX195" s="13" t="s">
        <v>74</v>
      </c>
      <c r="AY195" s="234" t="s">
        <v>123</v>
      </c>
    </row>
    <row r="196" s="13" customFormat="1">
      <c r="A196" s="13"/>
      <c r="B196" s="224"/>
      <c r="C196" s="225"/>
      <c r="D196" s="226" t="s">
        <v>134</v>
      </c>
      <c r="E196" s="227" t="s">
        <v>28</v>
      </c>
      <c r="F196" s="228" t="s">
        <v>266</v>
      </c>
      <c r="G196" s="225"/>
      <c r="H196" s="227" t="s">
        <v>28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134</v>
      </c>
      <c r="AU196" s="234" t="s">
        <v>84</v>
      </c>
      <c r="AV196" s="13" t="s">
        <v>82</v>
      </c>
      <c r="AW196" s="13" t="s">
        <v>35</v>
      </c>
      <c r="AX196" s="13" t="s">
        <v>74</v>
      </c>
      <c r="AY196" s="234" t="s">
        <v>123</v>
      </c>
    </row>
    <row r="197" s="13" customFormat="1">
      <c r="A197" s="13"/>
      <c r="B197" s="224"/>
      <c r="C197" s="225"/>
      <c r="D197" s="226" t="s">
        <v>134</v>
      </c>
      <c r="E197" s="227" t="s">
        <v>28</v>
      </c>
      <c r="F197" s="228" t="s">
        <v>267</v>
      </c>
      <c r="G197" s="225"/>
      <c r="H197" s="227" t="s">
        <v>28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134</v>
      </c>
      <c r="AU197" s="234" t="s">
        <v>84</v>
      </c>
      <c r="AV197" s="13" t="s">
        <v>82</v>
      </c>
      <c r="AW197" s="13" t="s">
        <v>35</v>
      </c>
      <c r="AX197" s="13" t="s">
        <v>74</v>
      </c>
      <c r="AY197" s="234" t="s">
        <v>123</v>
      </c>
    </row>
    <row r="198" s="13" customFormat="1">
      <c r="A198" s="13"/>
      <c r="B198" s="224"/>
      <c r="C198" s="225"/>
      <c r="D198" s="226" t="s">
        <v>134</v>
      </c>
      <c r="E198" s="227" t="s">
        <v>28</v>
      </c>
      <c r="F198" s="228" t="s">
        <v>268</v>
      </c>
      <c r="G198" s="225"/>
      <c r="H198" s="227" t="s">
        <v>28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134</v>
      </c>
      <c r="AU198" s="234" t="s">
        <v>84</v>
      </c>
      <c r="AV198" s="13" t="s">
        <v>82</v>
      </c>
      <c r="AW198" s="13" t="s">
        <v>35</v>
      </c>
      <c r="AX198" s="13" t="s">
        <v>74</v>
      </c>
      <c r="AY198" s="234" t="s">
        <v>123</v>
      </c>
    </row>
    <row r="199" s="13" customFormat="1">
      <c r="A199" s="13"/>
      <c r="B199" s="224"/>
      <c r="C199" s="225"/>
      <c r="D199" s="226" t="s">
        <v>134</v>
      </c>
      <c r="E199" s="227" t="s">
        <v>28</v>
      </c>
      <c r="F199" s="228" t="s">
        <v>269</v>
      </c>
      <c r="G199" s="225"/>
      <c r="H199" s="227" t="s">
        <v>28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134</v>
      </c>
      <c r="AU199" s="234" t="s">
        <v>84</v>
      </c>
      <c r="AV199" s="13" t="s">
        <v>82</v>
      </c>
      <c r="AW199" s="13" t="s">
        <v>35</v>
      </c>
      <c r="AX199" s="13" t="s">
        <v>74</v>
      </c>
      <c r="AY199" s="234" t="s">
        <v>123</v>
      </c>
    </row>
    <row r="200" s="14" customFormat="1">
      <c r="A200" s="14"/>
      <c r="B200" s="235"/>
      <c r="C200" s="236"/>
      <c r="D200" s="226" t="s">
        <v>134</v>
      </c>
      <c r="E200" s="237" t="s">
        <v>28</v>
      </c>
      <c r="F200" s="238" t="s">
        <v>82</v>
      </c>
      <c r="G200" s="236"/>
      <c r="H200" s="239">
        <v>1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134</v>
      </c>
      <c r="AU200" s="245" t="s">
        <v>84</v>
      </c>
      <c r="AV200" s="14" t="s">
        <v>84</v>
      </c>
      <c r="AW200" s="14" t="s">
        <v>35</v>
      </c>
      <c r="AX200" s="14" t="s">
        <v>82</v>
      </c>
      <c r="AY200" s="245" t="s">
        <v>123</v>
      </c>
    </row>
    <row r="201" s="12" customFormat="1" ht="22.8" customHeight="1">
      <c r="A201" s="12"/>
      <c r="B201" s="190"/>
      <c r="C201" s="191"/>
      <c r="D201" s="192" t="s">
        <v>73</v>
      </c>
      <c r="E201" s="204" t="s">
        <v>149</v>
      </c>
      <c r="F201" s="204" t="s">
        <v>270</v>
      </c>
      <c r="G201" s="191"/>
      <c r="H201" s="191"/>
      <c r="I201" s="194"/>
      <c r="J201" s="205">
        <f>BK201</f>
        <v>0</v>
      </c>
      <c r="K201" s="191"/>
      <c r="L201" s="196"/>
      <c r="M201" s="197"/>
      <c r="N201" s="198"/>
      <c r="O201" s="198"/>
      <c r="P201" s="199">
        <f>SUM(P202:P229)</f>
        <v>0</v>
      </c>
      <c r="Q201" s="198"/>
      <c r="R201" s="199">
        <f>SUM(R202:R229)</f>
        <v>1.5057613106490999</v>
      </c>
      <c r="S201" s="198"/>
      <c r="T201" s="200">
        <f>SUM(T202:T229)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1" t="s">
        <v>82</v>
      </c>
      <c r="AT201" s="202" t="s">
        <v>73</v>
      </c>
      <c r="AU201" s="202" t="s">
        <v>82</v>
      </c>
      <c r="AY201" s="201" t="s">
        <v>123</v>
      </c>
      <c r="BK201" s="203">
        <f>SUM(BK202:BK229)</f>
        <v>0</v>
      </c>
    </row>
    <row r="202" s="2" customFormat="1" ht="16.5" customHeight="1">
      <c r="A202" s="39"/>
      <c r="B202" s="40"/>
      <c r="C202" s="206" t="s">
        <v>271</v>
      </c>
      <c r="D202" s="206" t="s">
        <v>125</v>
      </c>
      <c r="E202" s="207" t="s">
        <v>272</v>
      </c>
      <c r="F202" s="208" t="s">
        <v>273</v>
      </c>
      <c r="G202" s="209" t="s">
        <v>128</v>
      </c>
      <c r="H202" s="210">
        <v>0.48599999999999999</v>
      </c>
      <c r="I202" s="211"/>
      <c r="J202" s="212">
        <f>ROUND(I202*H202,2)</f>
        <v>0</v>
      </c>
      <c r="K202" s="208" t="s">
        <v>129</v>
      </c>
      <c r="L202" s="45"/>
      <c r="M202" s="213" t="s">
        <v>28</v>
      </c>
      <c r="N202" s="214" t="s">
        <v>47</v>
      </c>
      <c r="O202" s="86"/>
      <c r="P202" s="215">
        <f>O202*H202</f>
        <v>0</v>
      </c>
      <c r="Q202" s="215">
        <v>0.25081308600000002</v>
      </c>
      <c r="R202" s="215">
        <f>Q202*H202</f>
        <v>0.12189515979600001</v>
      </c>
      <c r="S202" s="215">
        <v>0</v>
      </c>
      <c r="T202" s="21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7" t="s">
        <v>130</v>
      </c>
      <c r="AT202" s="217" t="s">
        <v>125</v>
      </c>
      <c r="AU202" s="217" t="s">
        <v>84</v>
      </c>
      <c r="AY202" s="18" t="s">
        <v>123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8" t="s">
        <v>130</v>
      </c>
      <c r="BK202" s="218">
        <f>ROUND(I202*H202,2)</f>
        <v>0</v>
      </c>
      <c r="BL202" s="18" t="s">
        <v>130</v>
      </c>
      <c r="BM202" s="217" t="s">
        <v>274</v>
      </c>
    </row>
    <row r="203" s="2" customFormat="1">
      <c r="A203" s="39"/>
      <c r="B203" s="40"/>
      <c r="C203" s="41"/>
      <c r="D203" s="219" t="s">
        <v>132</v>
      </c>
      <c r="E203" s="41"/>
      <c r="F203" s="220" t="s">
        <v>275</v>
      </c>
      <c r="G203" s="41"/>
      <c r="H203" s="41"/>
      <c r="I203" s="221"/>
      <c r="J203" s="41"/>
      <c r="K203" s="41"/>
      <c r="L203" s="45"/>
      <c r="M203" s="222"/>
      <c r="N203" s="223"/>
      <c r="O203" s="86"/>
      <c r="P203" s="86"/>
      <c r="Q203" s="86"/>
      <c r="R203" s="86"/>
      <c r="S203" s="86"/>
      <c r="T203" s="87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132</v>
      </c>
      <c r="AU203" s="18" t="s">
        <v>84</v>
      </c>
    </row>
    <row r="204" s="13" customFormat="1">
      <c r="A204" s="13"/>
      <c r="B204" s="224"/>
      <c r="C204" s="225"/>
      <c r="D204" s="226" t="s">
        <v>134</v>
      </c>
      <c r="E204" s="227" t="s">
        <v>28</v>
      </c>
      <c r="F204" s="228" t="s">
        <v>276</v>
      </c>
      <c r="G204" s="225"/>
      <c r="H204" s="227" t="s">
        <v>28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134</v>
      </c>
      <c r="AU204" s="234" t="s">
        <v>84</v>
      </c>
      <c r="AV204" s="13" t="s">
        <v>82</v>
      </c>
      <c r="AW204" s="13" t="s">
        <v>35</v>
      </c>
      <c r="AX204" s="13" t="s">
        <v>74</v>
      </c>
      <c r="AY204" s="234" t="s">
        <v>123</v>
      </c>
    </row>
    <row r="205" s="13" customFormat="1">
      <c r="A205" s="13"/>
      <c r="B205" s="224"/>
      <c r="C205" s="225"/>
      <c r="D205" s="226" t="s">
        <v>134</v>
      </c>
      <c r="E205" s="227" t="s">
        <v>28</v>
      </c>
      <c r="F205" s="228" t="s">
        <v>277</v>
      </c>
      <c r="G205" s="225"/>
      <c r="H205" s="227" t="s">
        <v>28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134</v>
      </c>
      <c r="AU205" s="234" t="s">
        <v>84</v>
      </c>
      <c r="AV205" s="13" t="s">
        <v>82</v>
      </c>
      <c r="AW205" s="13" t="s">
        <v>35</v>
      </c>
      <c r="AX205" s="13" t="s">
        <v>74</v>
      </c>
      <c r="AY205" s="234" t="s">
        <v>123</v>
      </c>
    </row>
    <row r="206" s="14" customFormat="1">
      <c r="A206" s="14"/>
      <c r="B206" s="235"/>
      <c r="C206" s="236"/>
      <c r="D206" s="226" t="s">
        <v>134</v>
      </c>
      <c r="E206" s="237" t="s">
        <v>28</v>
      </c>
      <c r="F206" s="238" t="s">
        <v>278</v>
      </c>
      <c r="G206" s="236"/>
      <c r="H206" s="239">
        <v>0.48599999999999999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5" t="s">
        <v>134</v>
      </c>
      <c r="AU206" s="245" t="s">
        <v>84</v>
      </c>
      <c r="AV206" s="14" t="s">
        <v>84</v>
      </c>
      <c r="AW206" s="14" t="s">
        <v>35</v>
      </c>
      <c r="AX206" s="14" t="s">
        <v>82</v>
      </c>
      <c r="AY206" s="245" t="s">
        <v>123</v>
      </c>
    </row>
    <row r="207" s="2" customFormat="1" ht="16.5" customHeight="1">
      <c r="A207" s="39"/>
      <c r="B207" s="40"/>
      <c r="C207" s="257" t="s">
        <v>279</v>
      </c>
      <c r="D207" s="257" t="s">
        <v>206</v>
      </c>
      <c r="E207" s="258" t="s">
        <v>280</v>
      </c>
      <c r="F207" s="259" t="s">
        <v>281</v>
      </c>
      <c r="G207" s="260" t="s">
        <v>282</v>
      </c>
      <c r="H207" s="261">
        <v>15</v>
      </c>
      <c r="I207" s="262"/>
      <c r="J207" s="263">
        <f>ROUND(I207*H207,2)</f>
        <v>0</v>
      </c>
      <c r="K207" s="259" t="s">
        <v>129</v>
      </c>
      <c r="L207" s="264"/>
      <c r="M207" s="265" t="s">
        <v>28</v>
      </c>
      <c r="N207" s="266" t="s">
        <v>47</v>
      </c>
      <c r="O207" s="86"/>
      <c r="P207" s="215">
        <f>O207*H207</f>
        <v>0</v>
      </c>
      <c r="Q207" s="215">
        <v>0.078</v>
      </c>
      <c r="R207" s="215">
        <f>Q207*H207</f>
        <v>1.1699999999999999</v>
      </c>
      <c r="S207" s="215">
        <v>0</v>
      </c>
      <c r="T207" s="216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7" t="s">
        <v>187</v>
      </c>
      <c r="AT207" s="217" t="s">
        <v>206</v>
      </c>
      <c r="AU207" s="217" t="s">
        <v>84</v>
      </c>
      <c r="AY207" s="18" t="s">
        <v>123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8" t="s">
        <v>130</v>
      </c>
      <c r="BK207" s="218">
        <f>ROUND(I207*H207,2)</f>
        <v>0</v>
      </c>
      <c r="BL207" s="18" t="s">
        <v>130</v>
      </c>
      <c r="BM207" s="217" t="s">
        <v>283</v>
      </c>
    </row>
    <row r="208" s="13" customFormat="1">
      <c r="A208" s="13"/>
      <c r="B208" s="224"/>
      <c r="C208" s="225"/>
      <c r="D208" s="226" t="s">
        <v>134</v>
      </c>
      <c r="E208" s="227" t="s">
        <v>28</v>
      </c>
      <c r="F208" s="228" t="s">
        <v>284</v>
      </c>
      <c r="G208" s="225"/>
      <c r="H208" s="227" t="s">
        <v>28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134</v>
      </c>
      <c r="AU208" s="234" t="s">
        <v>84</v>
      </c>
      <c r="AV208" s="13" t="s">
        <v>82</v>
      </c>
      <c r="AW208" s="13" t="s">
        <v>35</v>
      </c>
      <c r="AX208" s="13" t="s">
        <v>74</v>
      </c>
      <c r="AY208" s="234" t="s">
        <v>123</v>
      </c>
    </row>
    <row r="209" s="14" customFormat="1">
      <c r="A209" s="14"/>
      <c r="B209" s="235"/>
      <c r="C209" s="236"/>
      <c r="D209" s="226" t="s">
        <v>134</v>
      </c>
      <c r="E209" s="237" t="s">
        <v>28</v>
      </c>
      <c r="F209" s="238" t="s">
        <v>8</v>
      </c>
      <c r="G209" s="236"/>
      <c r="H209" s="239">
        <v>15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134</v>
      </c>
      <c r="AU209" s="245" t="s">
        <v>84</v>
      </c>
      <c r="AV209" s="14" t="s">
        <v>84</v>
      </c>
      <c r="AW209" s="14" t="s">
        <v>35</v>
      </c>
      <c r="AX209" s="14" t="s">
        <v>82</v>
      </c>
      <c r="AY209" s="245" t="s">
        <v>123</v>
      </c>
    </row>
    <row r="210" s="2" customFormat="1" ht="49.05" customHeight="1">
      <c r="A210" s="39"/>
      <c r="B210" s="40"/>
      <c r="C210" s="206" t="s">
        <v>285</v>
      </c>
      <c r="D210" s="206" t="s">
        <v>125</v>
      </c>
      <c r="E210" s="207" t="s">
        <v>286</v>
      </c>
      <c r="F210" s="208" t="s">
        <v>287</v>
      </c>
      <c r="G210" s="209" t="s">
        <v>128</v>
      </c>
      <c r="H210" s="210">
        <v>0.074999999999999997</v>
      </c>
      <c r="I210" s="211"/>
      <c r="J210" s="212">
        <f>ROUND(I210*H210,2)</f>
        <v>0</v>
      </c>
      <c r="K210" s="208" t="s">
        <v>129</v>
      </c>
      <c r="L210" s="45"/>
      <c r="M210" s="213" t="s">
        <v>28</v>
      </c>
      <c r="N210" s="214" t="s">
        <v>47</v>
      </c>
      <c r="O210" s="86"/>
      <c r="P210" s="215">
        <f>O210*H210</f>
        <v>0</v>
      </c>
      <c r="Q210" s="215">
        <v>2.5039611960000001</v>
      </c>
      <c r="R210" s="215">
        <f>Q210*H210</f>
        <v>0.1877970897</v>
      </c>
      <c r="S210" s="215">
        <v>0</v>
      </c>
      <c r="T210" s="216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7" t="s">
        <v>130</v>
      </c>
      <c r="AT210" s="217" t="s">
        <v>125</v>
      </c>
      <c r="AU210" s="217" t="s">
        <v>84</v>
      </c>
      <c r="AY210" s="18" t="s">
        <v>123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8" t="s">
        <v>130</v>
      </c>
      <c r="BK210" s="218">
        <f>ROUND(I210*H210,2)</f>
        <v>0</v>
      </c>
      <c r="BL210" s="18" t="s">
        <v>130</v>
      </c>
      <c r="BM210" s="217" t="s">
        <v>288</v>
      </c>
    </row>
    <row r="211" s="2" customFormat="1">
      <c r="A211" s="39"/>
      <c r="B211" s="40"/>
      <c r="C211" s="41"/>
      <c r="D211" s="219" t="s">
        <v>132</v>
      </c>
      <c r="E211" s="41"/>
      <c r="F211" s="220" t="s">
        <v>289</v>
      </c>
      <c r="G211" s="41"/>
      <c r="H211" s="41"/>
      <c r="I211" s="221"/>
      <c r="J211" s="41"/>
      <c r="K211" s="41"/>
      <c r="L211" s="45"/>
      <c r="M211" s="222"/>
      <c r="N211" s="223"/>
      <c r="O211" s="86"/>
      <c r="P211" s="86"/>
      <c r="Q211" s="86"/>
      <c r="R211" s="86"/>
      <c r="S211" s="86"/>
      <c r="T211" s="87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132</v>
      </c>
      <c r="AU211" s="18" t="s">
        <v>84</v>
      </c>
    </row>
    <row r="212" s="13" customFormat="1">
      <c r="A212" s="13"/>
      <c r="B212" s="224"/>
      <c r="C212" s="225"/>
      <c r="D212" s="226" t="s">
        <v>134</v>
      </c>
      <c r="E212" s="227" t="s">
        <v>28</v>
      </c>
      <c r="F212" s="228" t="s">
        <v>290</v>
      </c>
      <c r="G212" s="225"/>
      <c r="H212" s="227" t="s">
        <v>28</v>
      </c>
      <c r="I212" s="229"/>
      <c r="J212" s="225"/>
      <c r="K212" s="225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134</v>
      </c>
      <c r="AU212" s="234" t="s">
        <v>84</v>
      </c>
      <c r="AV212" s="13" t="s">
        <v>82</v>
      </c>
      <c r="AW212" s="13" t="s">
        <v>35</v>
      </c>
      <c r="AX212" s="13" t="s">
        <v>74</v>
      </c>
      <c r="AY212" s="234" t="s">
        <v>123</v>
      </c>
    </row>
    <row r="213" s="13" customFormat="1">
      <c r="A213" s="13"/>
      <c r="B213" s="224"/>
      <c r="C213" s="225"/>
      <c r="D213" s="226" t="s">
        <v>134</v>
      </c>
      <c r="E213" s="227" t="s">
        <v>28</v>
      </c>
      <c r="F213" s="228" t="s">
        <v>291</v>
      </c>
      <c r="G213" s="225"/>
      <c r="H213" s="227" t="s">
        <v>28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134</v>
      </c>
      <c r="AU213" s="234" t="s">
        <v>84</v>
      </c>
      <c r="AV213" s="13" t="s">
        <v>82</v>
      </c>
      <c r="AW213" s="13" t="s">
        <v>35</v>
      </c>
      <c r="AX213" s="13" t="s">
        <v>74</v>
      </c>
      <c r="AY213" s="234" t="s">
        <v>123</v>
      </c>
    </row>
    <row r="214" s="14" customFormat="1">
      <c r="A214" s="14"/>
      <c r="B214" s="235"/>
      <c r="C214" s="236"/>
      <c r="D214" s="226" t="s">
        <v>134</v>
      </c>
      <c r="E214" s="237" t="s">
        <v>28</v>
      </c>
      <c r="F214" s="238" t="s">
        <v>292</v>
      </c>
      <c r="G214" s="236"/>
      <c r="H214" s="239">
        <v>0.074999999999999997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134</v>
      </c>
      <c r="AU214" s="245" t="s">
        <v>84</v>
      </c>
      <c r="AV214" s="14" t="s">
        <v>84</v>
      </c>
      <c r="AW214" s="14" t="s">
        <v>35</v>
      </c>
      <c r="AX214" s="14" t="s">
        <v>82</v>
      </c>
      <c r="AY214" s="245" t="s">
        <v>123</v>
      </c>
    </row>
    <row r="215" s="2" customFormat="1" ht="37.8" customHeight="1">
      <c r="A215" s="39"/>
      <c r="B215" s="40"/>
      <c r="C215" s="206" t="s">
        <v>7</v>
      </c>
      <c r="D215" s="206" t="s">
        <v>125</v>
      </c>
      <c r="E215" s="207" t="s">
        <v>293</v>
      </c>
      <c r="F215" s="208" t="s">
        <v>294</v>
      </c>
      <c r="G215" s="209" t="s">
        <v>224</v>
      </c>
      <c r="H215" s="210">
        <v>0.25</v>
      </c>
      <c r="I215" s="211"/>
      <c r="J215" s="212">
        <f>ROUND(I215*H215,2)</f>
        <v>0</v>
      </c>
      <c r="K215" s="208" t="s">
        <v>129</v>
      </c>
      <c r="L215" s="45"/>
      <c r="M215" s="213" t="s">
        <v>28</v>
      </c>
      <c r="N215" s="214" t="s">
        <v>47</v>
      </c>
      <c r="O215" s="86"/>
      <c r="P215" s="215">
        <f>O215*H215</f>
        <v>0</v>
      </c>
      <c r="Q215" s="215">
        <v>0.0072580040000000002</v>
      </c>
      <c r="R215" s="215">
        <f>Q215*H215</f>
        <v>0.0018145010000000001</v>
      </c>
      <c r="S215" s="215">
        <v>0</v>
      </c>
      <c r="T215" s="21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7" t="s">
        <v>130</v>
      </c>
      <c r="AT215" s="217" t="s">
        <v>125</v>
      </c>
      <c r="AU215" s="217" t="s">
        <v>84</v>
      </c>
      <c r="AY215" s="18" t="s">
        <v>123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8" t="s">
        <v>130</v>
      </c>
      <c r="BK215" s="218">
        <f>ROUND(I215*H215,2)</f>
        <v>0</v>
      </c>
      <c r="BL215" s="18" t="s">
        <v>130</v>
      </c>
      <c r="BM215" s="217" t="s">
        <v>295</v>
      </c>
    </row>
    <row r="216" s="2" customFormat="1">
      <c r="A216" s="39"/>
      <c r="B216" s="40"/>
      <c r="C216" s="41"/>
      <c r="D216" s="219" t="s">
        <v>132</v>
      </c>
      <c r="E216" s="41"/>
      <c r="F216" s="220" t="s">
        <v>296</v>
      </c>
      <c r="G216" s="41"/>
      <c r="H216" s="41"/>
      <c r="I216" s="221"/>
      <c r="J216" s="41"/>
      <c r="K216" s="41"/>
      <c r="L216" s="45"/>
      <c r="M216" s="222"/>
      <c r="N216" s="223"/>
      <c r="O216" s="86"/>
      <c r="P216" s="86"/>
      <c r="Q216" s="86"/>
      <c r="R216" s="86"/>
      <c r="S216" s="86"/>
      <c r="T216" s="87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132</v>
      </c>
      <c r="AU216" s="18" t="s">
        <v>84</v>
      </c>
    </row>
    <row r="217" s="13" customFormat="1">
      <c r="A217" s="13"/>
      <c r="B217" s="224"/>
      <c r="C217" s="225"/>
      <c r="D217" s="226" t="s">
        <v>134</v>
      </c>
      <c r="E217" s="227" t="s">
        <v>28</v>
      </c>
      <c r="F217" s="228" t="s">
        <v>290</v>
      </c>
      <c r="G217" s="225"/>
      <c r="H217" s="227" t="s">
        <v>28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134</v>
      </c>
      <c r="AU217" s="234" t="s">
        <v>84</v>
      </c>
      <c r="AV217" s="13" t="s">
        <v>82</v>
      </c>
      <c r="AW217" s="13" t="s">
        <v>35</v>
      </c>
      <c r="AX217" s="13" t="s">
        <v>74</v>
      </c>
      <c r="AY217" s="234" t="s">
        <v>123</v>
      </c>
    </row>
    <row r="218" s="14" customFormat="1">
      <c r="A218" s="14"/>
      <c r="B218" s="235"/>
      <c r="C218" s="236"/>
      <c r="D218" s="226" t="s">
        <v>134</v>
      </c>
      <c r="E218" s="237" t="s">
        <v>28</v>
      </c>
      <c r="F218" s="238" t="s">
        <v>297</v>
      </c>
      <c r="G218" s="236"/>
      <c r="H218" s="239">
        <v>0.25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134</v>
      </c>
      <c r="AU218" s="245" t="s">
        <v>84</v>
      </c>
      <c r="AV218" s="14" t="s">
        <v>84</v>
      </c>
      <c r="AW218" s="14" t="s">
        <v>35</v>
      </c>
      <c r="AX218" s="14" t="s">
        <v>82</v>
      </c>
      <c r="AY218" s="245" t="s">
        <v>123</v>
      </c>
    </row>
    <row r="219" s="2" customFormat="1" ht="37.8" customHeight="1">
      <c r="A219" s="39"/>
      <c r="B219" s="40"/>
      <c r="C219" s="206" t="s">
        <v>298</v>
      </c>
      <c r="D219" s="206" t="s">
        <v>125</v>
      </c>
      <c r="E219" s="207" t="s">
        <v>299</v>
      </c>
      <c r="F219" s="208" t="s">
        <v>300</v>
      </c>
      <c r="G219" s="209" t="s">
        <v>224</v>
      </c>
      <c r="H219" s="210">
        <v>0.25</v>
      </c>
      <c r="I219" s="211"/>
      <c r="J219" s="212">
        <f>ROUND(I219*H219,2)</f>
        <v>0</v>
      </c>
      <c r="K219" s="208" t="s">
        <v>129</v>
      </c>
      <c r="L219" s="45"/>
      <c r="M219" s="213" t="s">
        <v>28</v>
      </c>
      <c r="N219" s="214" t="s">
        <v>47</v>
      </c>
      <c r="O219" s="86"/>
      <c r="P219" s="215">
        <f>O219*H219</f>
        <v>0</v>
      </c>
      <c r="Q219" s="215">
        <v>0.00085693499999999997</v>
      </c>
      <c r="R219" s="215">
        <f>Q219*H219</f>
        <v>0.00021423374999999999</v>
      </c>
      <c r="S219" s="215">
        <v>0</v>
      </c>
      <c r="T219" s="216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7" t="s">
        <v>130</v>
      </c>
      <c r="AT219" s="217" t="s">
        <v>125</v>
      </c>
      <c r="AU219" s="217" t="s">
        <v>84</v>
      </c>
      <c r="AY219" s="18" t="s">
        <v>123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8" t="s">
        <v>130</v>
      </c>
      <c r="BK219" s="218">
        <f>ROUND(I219*H219,2)</f>
        <v>0</v>
      </c>
      <c r="BL219" s="18" t="s">
        <v>130</v>
      </c>
      <c r="BM219" s="217" t="s">
        <v>301</v>
      </c>
    </row>
    <row r="220" s="2" customFormat="1">
      <c r="A220" s="39"/>
      <c r="B220" s="40"/>
      <c r="C220" s="41"/>
      <c r="D220" s="219" t="s">
        <v>132</v>
      </c>
      <c r="E220" s="41"/>
      <c r="F220" s="220" t="s">
        <v>302</v>
      </c>
      <c r="G220" s="41"/>
      <c r="H220" s="41"/>
      <c r="I220" s="221"/>
      <c r="J220" s="41"/>
      <c r="K220" s="41"/>
      <c r="L220" s="45"/>
      <c r="M220" s="222"/>
      <c r="N220" s="223"/>
      <c r="O220" s="86"/>
      <c r="P220" s="86"/>
      <c r="Q220" s="86"/>
      <c r="R220" s="86"/>
      <c r="S220" s="86"/>
      <c r="T220" s="87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132</v>
      </c>
      <c r="AU220" s="18" t="s">
        <v>84</v>
      </c>
    </row>
    <row r="221" s="2" customFormat="1" ht="44.25" customHeight="1">
      <c r="A221" s="39"/>
      <c r="B221" s="40"/>
      <c r="C221" s="206" t="s">
        <v>303</v>
      </c>
      <c r="D221" s="206" t="s">
        <v>125</v>
      </c>
      <c r="E221" s="207" t="s">
        <v>304</v>
      </c>
      <c r="F221" s="208" t="s">
        <v>305</v>
      </c>
      <c r="G221" s="209" t="s">
        <v>209</v>
      </c>
      <c r="H221" s="210">
        <v>0.021000000000000001</v>
      </c>
      <c r="I221" s="211"/>
      <c r="J221" s="212">
        <f>ROUND(I221*H221,2)</f>
        <v>0</v>
      </c>
      <c r="K221" s="208" t="s">
        <v>129</v>
      </c>
      <c r="L221" s="45"/>
      <c r="M221" s="213" t="s">
        <v>28</v>
      </c>
      <c r="N221" s="214" t="s">
        <v>47</v>
      </c>
      <c r="O221" s="86"/>
      <c r="P221" s="215">
        <f>O221*H221</f>
        <v>0</v>
      </c>
      <c r="Q221" s="215">
        <v>1.095275</v>
      </c>
      <c r="R221" s="215">
        <f>Q221*H221</f>
        <v>0.023000775000000001</v>
      </c>
      <c r="S221" s="215">
        <v>0</v>
      </c>
      <c r="T221" s="21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7" t="s">
        <v>130</v>
      </c>
      <c r="AT221" s="217" t="s">
        <v>125</v>
      </c>
      <c r="AU221" s="217" t="s">
        <v>84</v>
      </c>
      <c r="AY221" s="18" t="s">
        <v>123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8" t="s">
        <v>130</v>
      </c>
      <c r="BK221" s="218">
        <f>ROUND(I221*H221,2)</f>
        <v>0</v>
      </c>
      <c r="BL221" s="18" t="s">
        <v>130</v>
      </c>
      <c r="BM221" s="217" t="s">
        <v>306</v>
      </c>
    </row>
    <row r="222" s="2" customFormat="1">
      <c r="A222" s="39"/>
      <c r="B222" s="40"/>
      <c r="C222" s="41"/>
      <c r="D222" s="219" t="s">
        <v>132</v>
      </c>
      <c r="E222" s="41"/>
      <c r="F222" s="220" t="s">
        <v>307</v>
      </c>
      <c r="G222" s="41"/>
      <c r="H222" s="41"/>
      <c r="I222" s="221"/>
      <c r="J222" s="41"/>
      <c r="K222" s="41"/>
      <c r="L222" s="45"/>
      <c r="M222" s="222"/>
      <c r="N222" s="223"/>
      <c r="O222" s="86"/>
      <c r="P222" s="86"/>
      <c r="Q222" s="86"/>
      <c r="R222" s="86"/>
      <c r="S222" s="86"/>
      <c r="T222" s="87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132</v>
      </c>
      <c r="AU222" s="18" t="s">
        <v>84</v>
      </c>
    </row>
    <row r="223" s="13" customFormat="1">
      <c r="A223" s="13"/>
      <c r="B223" s="224"/>
      <c r="C223" s="225"/>
      <c r="D223" s="226" t="s">
        <v>134</v>
      </c>
      <c r="E223" s="227" t="s">
        <v>28</v>
      </c>
      <c r="F223" s="228" t="s">
        <v>308</v>
      </c>
      <c r="G223" s="225"/>
      <c r="H223" s="227" t="s">
        <v>28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134</v>
      </c>
      <c r="AU223" s="234" t="s">
        <v>84</v>
      </c>
      <c r="AV223" s="13" t="s">
        <v>82</v>
      </c>
      <c r="AW223" s="13" t="s">
        <v>35</v>
      </c>
      <c r="AX223" s="13" t="s">
        <v>74</v>
      </c>
      <c r="AY223" s="234" t="s">
        <v>123</v>
      </c>
    </row>
    <row r="224" s="14" customFormat="1">
      <c r="A224" s="14"/>
      <c r="B224" s="235"/>
      <c r="C224" s="236"/>
      <c r="D224" s="226" t="s">
        <v>134</v>
      </c>
      <c r="E224" s="237" t="s">
        <v>28</v>
      </c>
      <c r="F224" s="238" t="s">
        <v>309</v>
      </c>
      <c r="G224" s="236"/>
      <c r="H224" s="239">
        <v>0.021000000000000001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5" t="s">
        <v>134</v>
      </c>
      <c r="AU224" s="245" t="s">
        <v>84</v>
      </c>
      <c r="AV224" s="14" t="s">
        <v>84</v>
      </c>
      <c r="AW224" s="14" t="s">
        <v>35</v>
      </c>
      <c r="AX224" s="14" t="s">
        <v>82</v>
      </c>
      <c r="AY224" s="245" t="s">
        <v>123</v>
      </c>
    </row>
    <row r="225" s="2" customFormat="1" ht="44.25" customHeight="1">
      <c r="A225" s="39"/>
      <c r="B225" s="40"/>
      <c r="C225" s="206" t="s">
        <v>310</v>
      </c>
      <c r="D225" s="206" t="s">
        <v>125</v>
      </c>
      <c r="E225" s="207" t="s">
        <v>311</v>
      </c>
      <c r="F225" s="208" t="s">
        <v>312</v>
      </c>
      <c r="G225" s="209" t="s">
        <v>209</v>
      </c>
      <c r="H225" s="210">
        <v>0.001</v>
      </c>
      <c r="I225" s="211"/>
      <c r="J225" s="212">
        <f>ROUND(I225*H225,2)</f>
        <v>0</v>
      </c>
      <c r="K225" s="208" t="s">
        <v>129</v>
      </c>
      <c r="L225" s="45"/>
      <c r="M225" s="213" t="s">
        <v>28</v>
      </c>
      <c r="N225" s="214" t="s">
        <v>47</v>
      </c>
      <c r="O225" s="86"/>
      <c r="P225" s="215">
        <f>O225*H225</f>
        <v>0</v>
      </c>
      <c r="Q225" s="215">
        <v>1.0395514030999999</v>
      </c>
      <c r="R225" s="215">
        <f>Q225*H225</f>
        <v>0.0010395514030999999</v>
      </c>
      <c r="S225" s="215">
        <v>0</v>
      </c>
      <c r="T225" s="216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7" t="s">
        <v>130</v>
      </c>
      <c r="AT225" s="217" t="s">
        <v>125</v>
      </c>
      <c r="AU225" s="217" t="s">
        <v>84</v>
      </c>
      <c r="AY225" s="18" t="s">
        <v>123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8" t="s">
        <v>130</v>
      </c>
      <c r="BK225" s="218">
        <f>ROUND(I225*H225,2)</f>
        <v>0</v>
      </c>
      <c r="BL225" s="18" t="s">
        <v>130</v>
      </c>
      <c r="BM225" s="217" t="s">
        <v>313</v>
      </c>
    </row>
    <row r="226" s="2" customFormat="1">
      <c r="A226" s="39"/>
      <c r="B226" s="40"/>
      <c r="C226" s="41"/>
      <c r="D226" s="219" t="s">
        <v>132</v>
      </c>
      <c r="E226" s="41"/>
      <c r="F226" s="220" t="s">
        <v>314</v>
      </c>
      <c r="G226" s="41"/>
      <c r="H226" s="41"/>
      <c r="I226" s="221"/>
      <c r="J226" s="41"/>
      <c r="K226" s="41"/>
      <c r="L226" s="45"/>
      <c r="M226" s="222"/>
      <c r="N226" s="223"/>
      <c r="O226" s="86"/>
      <c r="P226" s="86"/>
      <c r="Q226" s="86"/>
      <c r="R226" s="86"/>
      <c r="S226" s="86"/>
      <c r="T226" s="87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132</v>
      </c>
      <c r="AU226" s="18" t="s">
        <v>84</v>
      </c>
    </row>
    <row r="227" s="13" customFormat="1">
      <c r="A227" s="13"/>
      <c r="B227" s="224"/>
      <c r="C227" s="225"/>
      <c r="D227" s="226" t="s">
        <v>134</v>
      </c>
      <c r="E227" s="227" t="s">
        <v>28</v>
      </c>
      <c r="F227" s="228" t="s">
        <v>315</v>
      </c>
      <c r="G227" s="225"/>
      <c r="H227" s="227" t="s">
        <v>28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134</v>
      </c>
      <c r="AU227" s="234" t="s">
        <v>84</v>
      </c>
      <c r="AV227" s="13" t="s">
        <v>82</v>
      </c>
      <c r="AW227" s="13" t="s">
        <v>35</v>
      </c>
      <c r="AX227" s="13" t="s">
        <v>74</v>
      </c>
      <c r="AY227" s="234" t="s">
        <v>123</v>
      </c>
    </row>
    <row r="228" s="13" customFormat="1">
      <c r="A228" s="13"/>
      <c r="B228" s="224"/>
      <c r="C228" s="225"/>
      <c r="D228" s="226" t="s">
        <v>134</v>
      </c>
      <c r="E228" s="227" t="s">
        <v>28</v>
      </c>
      <c r="F228" s="228" t="s">
        <v>316</v>
      </c>
      <c r="G228" s="225"/>
      <c r="H228" s="227" t="s">
        <v>28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134</v>
      </c>
      <c r="AU228" s="234" t="s">
        <v>84</v>
      </c>
      <c r="AV228" s="13" t="s">
        <v>82</v>
      </c>
      <c r="AW228" s="13" t="s">
        <v>35</v>
      </c>
      <c r="AX228" s="13" t="s">
        <v>74</v>
      </c>
      <c r="AY228" s="234" t="s">
        <v>123</v>
      </c>
    </row>
    <row r="229" s="14" customFormat="1">
      <c r="A229" s="14"/>
      <c r="B229" s="235"/>
      <c r="C229" s="236"/>
      <c r="D229" s="226" t="s">
        <v>134</v>
      </c>
      <c r="E229" s="237" t="s">
        <v>28</v>
      </c>
      <c r="F229" s="238" t="s">
        <v>317</v>
      </c>
      <c r="G229" s="236"/>
      <c r="H229" s="239">
        <v>0.001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5" t="s">
        <v>134</v>
      </c>
      <c r="AU229" s="245" t="s">
        <v>84</v>
      </c>
      <c r="AV229" s="14" t="s">
        <v>84</v>
      </c>
      <c r="AW229" s="14" t="s">
        <v>35</v>
      </c>
      <c r="AX229" s="14" t="s">
        <v>82</v>
      </c>
      <c r="AY229" s="245" t="s">
        <v>123</v>
      </c>
    </row>
    <row r="230" s="12" customFormat="1" ht="22.8" customHeight="1">
      <c r="A230" s="12"/>
      <c r="B230" s="190"/>
      <c r="C230" s="191"/>
      <c r="D230" s="192" t="s">
        <v>73</v>
      </c>
      <c r="E230" s="204" t="s">
        <v>130</v>
      </c>
      <c r="F230" s="204" t="s">
        <v>318</v>
      </c>
      <c r="G230" s="191"/>
      <c r="H230" s="191"/>
      <c r="I230" s="194"/>
      <c r="J230" s="205">
        <f>BK230</f>
        <v>0</v>
      </c>
      <c r="K230" s="191"/>
      <c r="L230" s="196"/>
      <c r="M230" s="197"/>
      <c r="N230" s="198"/>
      <c r="O230" s="198"/>
      <c r="P230" s="199">
        <f>SUM(P231:P264)</f>
        <v>0</v>
      </c>
      <c r="Q230" s="198"/>
      <c r="R230" s="199">
        <f>SUM(R231:R264)</f>
        <v>53.791776673000001</v>
      </c>
      <c r="S230" s="198"/>
      <c r="T230" s="200">
        <f>SUM(T231:T264)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1" t="s">
        <v>82</v>
      </c>
      <c r="AT230" s="202" t="s">
        <v>73</v>
      </c>
      <c r="AU230" s="202" t="s">
        <v>82</v>
      </c>
      <c r="AY230" s="201" t="s">
        <v>123</v>
      </c>
      <c r="BK230" s="203">
        <f>SUM(BK231:BK264)</f>
        <v>0</v>
      </c>
    </row>
    <row r="231" s="2" customFormat="1" ht="21.75" customHeight="1">
      <c r="A231" s="39"/>
      <c r="B231" s="40"/>
      <c r="C231" s="206" t="s">
        <v>319</v>
      </c>
      <c r="D231" s="206" t="s">
        <v>125</v>
      </c>
      <c r="E231" s="207" t="s">
        <v>320</v>
      </c>
      <c r="F231" s="208" t="s">
        <v>321</v>
      </c>
      <c r="G231" s="209" t="s">
        <v>224</v>
      </c>
      <c r="H231" s="210">
        <v>65.950000000000003</v>
      </c>
      <c r="I231" s="211"/>
      <c r="J231" s="212">
        <f>ROUND(I231*H231,2)</f>
        <v>0</v>
      </c>
      <c r="K231" s="208" t="s">
        <v>129</v>
      </c>
      <c r="L231" s="45"/>
      <c r="M231" s="213" t="s">
        <v>28</v>
      </c>
      <c r="N231" s="214" t="s">
        <v>47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7" t="s">
        <v>130</v>
      </c>
      <c r="AT231" s="217" t="s">
        <v>125</v>
      </c>
      <c r="AU231" s="217" t="s">
        <v>84</v>
      </c>
      <c r="AY231" s="18" t="s">
        <v>123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8" t="s">
        <v>130</v>
      </c>
      <c r="BK231" s="218">
        <f>ROUND(I231*H231,2)</f>
        <v>0</v>
      </c>
      <c r="BL231" s="18" t="s">
        <v>130</v>
      </c>
      <c r="BM231" s="217" t="s">
        <v>322</v>
      </c>
    </row>
    <row r="232" s="2" customFormat="1">
      <c r="A232" s="39"/>
      <c r="B232" s="40"/>
      <c r="C232" s="41"/>
      <c r="D232" s="219" t="s">
        <v>132</v>
      </c>
      <c r="E232" s="41"/>
      <c r="F232" s="220" t="s">
        <v>323</v>
      </c>
      <c r="G232" s="41"/>
      <c r="H232" s="41"/>
      <c r="I232" s="221"/>
      <c r="J232" s="41"/>
      <c r="K232" s="41"/>
      <c r="L232" s="45"/>
      <c r="M232" s="222"/>
      <c r="N232" s="223"/>
      <c r="O232" s="86"/>
      <c r="P232" s="86"/>
      <c r="Q232" s="86"/>
      <c r="R232" s="86"/>
      <c r="S232" s="86"/>
      <c r="T232" s="87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132</v>
      </c>
      <c r="AU232" s="18" t="s">
        <v>84</v>
      </c>
    </row>
    <row r="233" s="13" customFormat="1">
      <c r="A233" s="13"/>
      <c r="B233" s="224"/>
      <c r="C233" s="225"/>
      <c r="D233" s="226" t="s">
        <v>134</v>
      </c>
      <c r="E233" s="227" t="s">
        <v>28</v>
      </c>
      <c r="F233" s="228" t="s">
        <v>324</v>
      </c>
      <c r="G233" s="225"/>
      <c r="H233" s="227" t="s">
        <v>28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134</v>
      </c>
      <c r="AU233" s="234" t="s">
        <v>84</v>
      </c>
      <c r="AV233" s="13" t="s">
        <v>82</v>
      </c>
      <c r="AW233" s="13" t="s">
        <v>35</v>
      </c>
      <c r="AX233" s="13" t="s">
        <v>74</v>
      </c>
      <c r="AY233" s="234" t="s">
        <v>123</v>
      </c>
    </row>
    <row r="234" s="13" customFormat="1">
      <c r="A234" s="13"/>
      <c r="B234" s="224"/>
      <c r="C234" s="225"/>
      <c r="D234" s="226" t="s">
        <v>134</v>
      </c>
      <c r="E234" s="227" t="s">
        <v>28</v>
      </c>
      <c r="F234" s="228" t="s">
        <v>137</v>
      </c>
      <c r="G234" s="225"/>
      <c r="H234" s="227" t="s">
        <v>28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134</v>
      </c>
      <c r="AU234" s="234" t="s">
        <v>84</v>
      </c>
      <c r="AV234" s="13" t="s">
        <v>82</v>
      </c>
      <c r="AW234" s="13" t="s">
        <v>35</v>
      </c>
      <c r="AX234" s="13" t="s">
        <v>74</v>
      </c>
      <c r="AY234" s="234" t="s">
        <v>123</v>
      </c>
    </row>
    <row r="235" s="14" customFormat="1">
      <c r="A235" s="14"/>
      <c r="B235" s="235"/>
      <c r="C235" s="236"/>
      <c r="D235" s="226" t="s">
        <v>134</v>
      </c>
      <c r="E235" s="237" t="s">
        <v>28</v>
      </c>
      <c r="F235" s="238" t="s">
        <v>325</v>
      </c>
      <c r="G235" s="236"/>
      <c r="H235" s="239">
        <v>33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5" t="s">
        <v>134</v>
      </c>
      <c r="AU235" s="245" t="s">
        <v>84</v>
      </c>
      <c r="AV235" s="14" t="s">
        <v>84</v>
      </c>
      <c r="AW235" s="14" t="s">
        <v>35</v>
      </c>
      <c r="AX235" s="14" t="s">
        <v>74</v>
      </c>
      <c r="AY235" s="245" t="s">
        <v>123</v>
      </c>
    </row>
    <row r="236" s="13" customFormat="1">
      <c r="A236" s="13"/>
      <c r="B236" s="224"/>
      <c r="C236" s="225"/>
      <c r="D236" s="226" t="s">
        <v>134</v>
      </c>
      <c r="E236" s="227" t="s">
        <v>28</v>
      </c>
      <c r="F236" s="228" t="s">
        <v>139</v>
      </c>
      <c r="G236" s="225"/>
      <c r="H236" s="227" t="s">
        <v>28</v>
      </c>
      <c r="I236" s="229"/>
      <c r="J236" s="225"/>
      <c r="K236" s="225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134</v>
      </c>
      <c r="AU236" s="234" t="s">
        <v>84</v>
      </c>
      <c r="AV236" s="13" t="s">
        <v>82</v>
      </c>
      <c r="AW236" s="13" t="s">
        <v>35</v>
      </c>
      <c r="AX236" s="13" t="s">
        <v>74</v>
      </c>
      <c r="AY236" s="234" t="s">
        <v>123</v>
      </c>
    </row>
    <row r="237" s="14" customFormat="1">
      <c r="A237" s="14"/>
      <c r="B237" s="235"/>
      <c r="C237" s="236"/>
      <c r="D237" s="226" t="s">
        <v>134</v>
      </c>
      <c r="E237" s="237" t="s">
        <v>28</v>
      </c>
      <c r="F237" s="238" t="s">
        <v>326</v>
      </c>
      <c r="G237" s="236"/>
      <c r="H237" s="239">
        <v>32.950000000000003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134</v>
      </c>
      <c r="AU237" s="245" t="s">
        <v>84</v>
      </c>
      <c r="AV237" s="14" t="s">
        <v>84</v>
      </c>
      <c r="AW237" s="14" t="s">
        <v>35</v>
      </c>
      <c r="AX237" s="14" t="s">
        <v>74</v>
      </c>
      <c r="AY237" s="245" t="s">
        <v>123</v>
      </c>
    </row>
    <row r="238" s="15" customFormat="1">
      <c r="A238" s="15"/>
      <c r="B238" s="246"/>
      <c r="C238" s="247"/>
      <c r="D238" s="226" t="s">
        <v>134</v>
      </c>
      <c r="E238" s="248" t="s">
        <v>28</v>
      </c>
      <c r="F238" s="249" t="s">
        <v>142</v>
      </c>
      <c r="G238" s="247"/>
      <c r="H238" s="250">
        <v>65.950000000000003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6" t="s">
        <v>134</v>
      </c>
      <c r="AU238" s="256" t="s">
        <v>84</v>
      </c>
      <c r="AV238" s="15" t="s">
        <v>130</v>
      </c>
      <c r="AW238" s="15" t="s">
        <v>35</v>
      </c>
      <c r="AX238" s="15" t="s">
        <v>82</v>
      </c>
      <c r="AY238" s="256" t="s">
        <v>123</v>
      </c>
    </row>
    <row r="239" s="2" customFormat="1" ht="16.5" customHeight="1">
      <c r="A239" s="39"/>
      <c r="B239" s="40"/>
      <c r="C239" s="206" t="s">
        <v>327</v>
      </c>
      <c r="D239" s="206" t="s">
        <v>125</v>
      </c>
      <c r="E239" s="207" t="s">
        <v>328</v>
      </c>
      <c r="F239" s="208" t="s">
        <v>329</v>
      </c>
      <c r="G239" s="209" t="s">
        <v>224</v>
      </c>
      <c r="H239" s="210">
        <v>65.950000000000003</v>
      </c>
      <c r="I239" s="211"/>
      <c r="J239" s="212">
        <f>ROUND(I239*H239,2)</f>
        <v>0</v>
      </c>
      <c r="K239" s="208" t="s">
        <v>129</v>
      </c>
      <c r="L239" s="45"/>
      <c r="M239" s="213" t="s">
        <v>28</v>
      </c>
      <c r="N239" s="214" t="s">
        <v>47</v>
      </c>
      <c r="O239" s="86"/>
      <c r="P239" s="215">
        <f>O239*H239</f>
        <v>0</v>
      </c>
      <c r="Q239" s="215">
        <v>0.2004</v>
      </c>
      <c r="R239" s="215">
        <f>Q239*H239</f>
        <v>13.216380000000001</v>
      </c>
      <c r="S239" s="215">
        <v>0</v>
      </c>
      <c r="T239" s="216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7" t="s">
        <v>130</v>
      </c>
      <c r="AT239" s="217" t="s">
        <v>125</v>
      </c>
      <c r="AU239" s="217" t="s">
        <v>84</v>
      </c>
      <c r="AY239" s="18" t="s">
        <v>123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8" t="s">
        <v>130</v>
      </c>
      <c r="BK239" s="218">
        <f>ROUND(I239*H239,2)</f>
        <v>0</v>
      </c>
      <c r="BL239" s="18" t="s">
        <v>130</v>
      </c>
      <c r="BM239" s="217" t="s">
        <v>330</v>
      </c>
    </row>
    <row r="240" s="2" customFormat="1">
      <c r="A240" s="39"/>
      <c r="B240" s="40"/>
      <c r="C240" s="41"/>
      <c r="D240" s="219" t="s">
        <v>132</v>
      </c>
      <c r="E240" s="41"/>
      <c r="F240" s="220" t="s">
        <v>331</v>
      </c>
      <c r="G240" s="41"/>
      <c r="H240" s="41"/>
      <c r="I240" s="221"/>
      <c r="J240" s="41"/>
      <c r="K240" s="41"/>
      <c r="L240" s="45"/>
      <c r="M240" s="222"/>
      <c r="N240" s="223"/>
      <c r="O240" s="86"/>
      <c r="P240" s="86"/>
      <c r="Q240" s="86"/>
      <c r="R240" s="86"/>
      <c r="S240" s="86"/>
      <c r="T240" s="87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132</v>
      </c>
      <c r="AU240" s="18" t="s">
        <v>84</v>
      </c>
    </row>
    <row r="241" s="13" customFormat="1">
      <c r="A241" s="13"/>
      <c r="B241" s="224"/>
      <c r="C241" s="225"/>
      <c r="D241" s="226" t="s">
        <v>134</v>
      </c>
      <c r="E241" s="227" t="s">
        <v>28</v>
      </c>
      <c r="F241" s="228" t="s">
        <v>332</v>
      </c>
      <c r="G241" s="225"/>
      <c r="H241" s="227" t="s">
        <v>28</v>
      </c>
      <c r="I241" s="229"/>
      <c r="J241" s="225"/>
      <c r="K241" s="225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134</v>
      </c>
      <c r="AU241" s="234" t="s">
        <v>84</v>
      </c>
      <c r="AV241" s="13" t="s">
        <v>82</v>
      </c>
      <c r="AW241" s="13" t="s">
        <v>35</v>
      </c>
      <c r="AX241" s="13" t="s">
        <v>74</v>
      </c>
      <c r="AY241" s="234" t="s">
        <v>123</v>
      </c>
    </row>
    <row r="242" s="13" customFormat="1">
      <c r="A242" s="13"/>
      <c r="B242" s="224"/>
      <c r="C242" s="225"/>
      <c r="D242" s="226" t="s">
        <v>134</v>
      </c>
      <c r="E242" s="227" t="s">
        <v>28</v>
      </c>
      <c r="F242" s="228" t="s">
        <v>137</v>
      </c>
      <c r="G242" s="225"/>
      <c r="H242" s="227" t="s">
        <v>28</v>
      </c>
      <c r="I242" s="229"/>
      <c r="J242" s="225"/>
      <c r="K242" s="225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134</v>
      </c>
      <c r="AU242" s="234" t="s">
        <v>84</v>
      </c>
      <c r="AV242" s="13" t="s">
        <v>82</v>
      </c>
      <c r="AW242" s="13" t="s">
        <v>35</v>
      </c>
      <c r="AX242" s="13" t="s">
        <v>74</v>
      </c>
      <c r="AY242" s="234" t="s">
        <v>123</v>
      </c>
    </row>
    <row r="243" s="14" customFormat="1">
      <c r="A243" s="14"/>
      <c r="B243" s="235"/>
      <c r="C243" s="236"/>
      <c r="D243" s="226" t="s">
        <v>134</v>
      </c>
      <c r="E243" s="237" t="s">
        <v>28</v>
      </c>
      <c r="F243" s="238" t="s">
        <v>325</v>
      </c>
      <c r="G243" s="236"/>
      <c r="H243" s="239">
        <v>33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134</v>
      </c>
      <c r="AU243" s="245" t="s">
        <v>84</v>
      </c>
      <c r="AV243" s="14" t="s">
        <v>84</v>
      </c>
      <c r="AW243" s="14" t="s">
        <v>35</v>
      </c>
      <c r="AX243" s="14" t="s">
        <v>74</v>
      </c>
      <c r="AY243" s="245" t="s">
        <v>123</v>
      </c>
    </row>
    <row r="244" s="13" customFormat="1">
      <c r="A244" s="13"/>
      <c r="B244" s="224"/>
      <c r="C244" s="225"/>
      <c r="D244" s="226" t="s">
        <v>134</v>
      </c>
      <c r="E244" s="227" t="s">
        <v>28</v>
      </c>
      <c r="F244" s="228" t="s">
        <v>139</v>
      </c>
      <c r="G244" s="225"/>
      <c r="H244" s="227" t="s">
        <v>28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4" t="s">
        <v>134</v>
      </c>
      <c r="AU244" s="234" t="s">
        <v>84</v>
      </c>
      <c r="AV244" s="13" t="s">
        <v>82</v>
      </c>
      <c r="AW244" s="13" t="s">
        <v>35</v>
      </c>
      <c r="AX244" s="13" t="s">
        <v>74</v>
      </c>
      <c r="AY244" s="234" t="s">
        <v>123</v>
      </c>
    </row>
    <row r="245" s="14" customFormat="1">
      <c r="A245" s="14"/>
      <c r="B245" s="235"/>
      <c r="C245" s="236"/>
      <c r="D245" s="226" t="s">
        <v>134</v>
      </c>
      <c r="E245" s="237" t="s">
        <v>28</v>
      </c>
      <c r="F245" s="238" t="s">
        <v>326</v>
      </c>
      <c r="G245" s="236"/>
      <c r="H245" s="239">
        <v>32.950000000000003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5" t="s">
        <v>134</v>
      </c>
      <c r="AU245" s="245" t="s">
        <v>84</v>
      </c>
      <c r="AV245" s="14" t="s">
        <v>84</v>
      </c>
      <c r="AW245" s="14" t="s">
        <v>35</v>
      </c>
      <c r="AX245" s="14" t="s">
        <v>74</v>
      </c>
      <c r="AY245" s="245" t="s">
        <v>123</v>
      </c>
    </row>
    <row r="246" s="15" customFormat="1">
      <c r="A246" s="15"/>
      <c r="B246" s="246"/>
      <c r="C246" s="247"/>
      <c r="D246" s="226" t="s">
        <v>134</v>
      </c>
      <c r="E246" s="248" t="s">
        <v>28</v>
      </c>
      <c r="F246" s="249" t="s">
        <v>142</v>
      </c>
      <c r="G246" s="247"/>
      <c r="H246" s="250">
        <v>65.950000000000003</v>
      </c>
      <c r="I246" s="251"/>
      <c r="J246" s="247"/>
      <c r="K246" s="247"/>
      <c r="L246" s="252"/>
      <c r="M246" s="253"/>
      <c r="N246" s="254"/>
      <c r="O246" s="254"/>
      <c r="P246" s="254"/>
      <c r="Q246" s="254"/>
      <c r="R246" s="254"/>
      <c r="S246" s="254"/>
      <c r="T246" s="25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6" t="s">
        <v>134</v>
      </c>
      <c r="AU246" s="256" t="s">
        <v>84</v>
      </c>
      <c r="AV246" s="15" t="s">
        <v>130</v>
      </c>
      <c r="AW246" s="15" t="s">
        <v>35</v>
      </c>
      <c r="AX246" s="15" t="s">
        <v>82</v>
      </c>
      <c r="AY246" s="256" t="s">
        <v>123</v>
      </c>
    </row>
    <row r="247" s="2" customFormat="1" ht="24.15" customHeight="1">
      <c r="A247" s="39"/>
      <c r="B247" s="40"/>
      <c r="C247" s="206" t="s">
        <v>333</v>
      </c>
      <c r="D247" s="206" t="s">
        <v>125</v>
      </c>
      <c r="E247" s="207" t="s">
        <v>334</v>
      </c>
      <c r="F247" s="208" t="s">
        <v>335</v>
      </c>
      <c r="G247" s="209" t="s">
        <v>128</v>
      </c>
      <c r="H247" s="210">
        <v>2</v>
      </c>
      <c r="I247" s="211"/>
      <c r="J247" s="212">
        <f>ROUND(I247*H247,2)</f>
        <v>0</v>
      </c>
      <c r="K247" s="208" t="s">
        <v>129</v>
      </c>
      <c r="L247" s="45"/>
      <c r="M247" s="213" t="s">
        <v>28</v>
      </c>
      <c r="N247" s="214" t="s">
        <v>47</v>
      </c>
      <c r="O247" s="86"/>
      <c r="P247" s="215">
        <f>O247*H247</f>
        <v>0</v>
      </c>
      <c r="Q247" s="215">
        <v>2.13408</v>
      </c>
      <c r="R247" s="215">
        <f>Q247*H247</f>
        <v>4.26816</v>
      </c>
      <c r="S247" s="215">
        <v>0</v>
      </c>
      <c r="T247" s="216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7" t="s">
        <v>130</v>
      </c>
      <c r="AT247" s="217" t="s">
        <v>125</v>
      </c>
      <c r="AU247" s="217" t="s">
        <v>84</v>
      </c>
      <c r="AY247" s="18" t="s">
        <v>123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8" t="s">
        <v>130</v>
      </c>
      <c r="BK247" s="218">
        <f>ROUND(I247*H247,2)</f>
        <v>0</v>
      </c>
      <c r="BL247" s="18" t="s">
        <v>130</v>
      </c>
      <c r="BM247" s="217" t="s">
        <v>336</v>
      </c>
    </row>
    <row r="248" s="2" customFormat="1">
      <c r="A248" s="39"/>
      <c r="B248" s="40"/>
      <c r="C248" s="41"/>
      <c r="D248" s="219" t="s">
        <v>132</v>
      </c>
      <c r="E248" s="41"/>
      <c r="F248" s="220" t="s">
        <v>337</v>
      </c>
      <c r="G248" s="41"/>
      <c r="H248" s="41"/>
      <c r="I248" s="221"/>
      <c r="J248" s="41"/>
      <c r="K248" s="41"/>
      <c r="L248" s="45"/>
      <c r="M248" s="222"/>
      <c r="N248" s="223"/>
      <c r="O248" s="86"/>
      <c r="P248" s="86"/>
      <c r="Q248" s="86"/>
      <c r="R248" s="86"/>
      <c r="S248" s="86"/>
      <c r="T248" s="87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132</v>
      </c>
      <c r="AU248" s="18" t="s">
        <v>84</v>
      </c>
    </row>
    <row r="249" s="13" customFormat="1">
      <c r="A249" s="13"/>
      <c r="B249" s="224"/>
      <c r="C249" s="225"/>
      <c r="D249" s="226" t="s">
        <v>134</v>
      </c>
      <c r="E249" s="227" t="s">
        <v>28</v>
      </c>
      <c r="F249" s="228" t="s">
        <v>338</v>
      </c>
      <c r="G249" s="225"/>
      <c r="H249" s="227" t="s">
        <v>28</v>
      </c>
      <c r="I249" s="229"/>
      <c r="J249" s="225"/>
      <c r="K249" s="225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134</v>
      </c>
      <c r="AU249" s="234" t="s">
        <v>84</v>
      </c>
      <c r="AV249" s="13" t="s">
        <v>82</v>
      </c>
      <c r="AW249" s="13" t="s">
        <v>35</v>
      </c>
      <c r="AX249" s="13" t="s">
        <v>74</v>
      </c>
      <c r="AY249" s="234" t="s">
        <v>123</v>
      </c>
    </row>
    <row r="250" s="14" customFormat="1">
      <c r="A250" s="14"/>
      <c r="B250" s="235"/>
      <c r="C250" s="236"/>
      <c r="D250" s="226" t="s">
        <v>134</v>
      </c>
      <c r="E250" s="237" t="s">
        <v>28</v>
      </c>
      <c r="F250" s="238" t="s">
        <v>179</v>
      </c>
      <c r="G250" s="236"/>
      <c r="H250" s="239">
        <v>2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5" t="s">
        <v>134</v>
      </c>
      <c r="AU250" s="245" t="s">
        <v>84</v>
      </c>
      <c r="AV250" s="14" t="s">
        <v>84</v>
      </c>
      <c r="AW250" s="14" t="s">
        <v>35</v>
      </c>
      <c r="AX250" s="14" t="s">
        <v>82</v>
      </c>
      <c r="AY250" s="245" t="s">
        <v>123</v>
      </c>
    </row>
    <row r="251" s="2" customFormat="1" ht="37.8" customHeight="1">
      <c r="A251" s="39"/>
      <c r="B251" s="40"/>
      <c r="C251" s="206" t="s">
        <v>339</v>
      </c>
      <c r="D251" s="206" t="s">
        <v>125</v>
      </c>
      <c r="E251" s="207" t="s">
        <v>340</v>
      </c>
      <c r="F251" s="208" t="s">
        <v>341</v>
      </c>
      <c r="G251" s="209" t="s">
        <v>224</v>
      </c>
      <c r="H251" s="210">
        <v>7.9980000000000002</v>
      </c>
      <c r="I251" s="211"/>
      <c r="J251" s="212">
        <f>ROUND(I251*H251,2)</f>
        <v>0</v>
      </c>
      <c r="K251" s="208" t="s">
        <v>129</v>
      </c>
      <c r="L251" s="45"/>
      <c r="M251" s="213" t="s">
        <v>28</v>
      </c>
      <c r="N251" s="214" t="s">
        <v>47</v>
      </c>
      <c r="O251" s="86"/>
      <c r="P251" s="215">
        <f>O251*H251</f>
        <v>0</v>
      </c>
      <c r="Q251" s="215">
        <v>0.97231533999999997</v>
      </c>
      <c r="R251" s="215">
        <f>Q251*H251</f>
        <v>7.7765780893200001</v>
      </c>
      <c r="S251" s="215">
        <v>0</v>
      </c>
      <c r="T251" s="216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7" t="s">
        <v>130</v>
      </c>
      <c r="AT251" s="217" t="s">
        <v>125</v>
      </c>
      <c r="AU251" s="217" t="s">
        <v>84</v>
      </c>
      <c r="AY251" s="18" t="s">
        <v>123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8" t="s">
        <v>130</v>
      </c>
      <c r="BK251" s="218">
        <f>ROUND(I251*H251,2)</f>
        <v>0</v>
      </c>
      <c r="BL251" s="18" t="s">
        <v>130</v>
      </c>
      <c r="BM251" s="217" t="s">
        <v>342</v>
      </c>
    </row>
    <row r="252" s="2" customFormat="1">
      <c r="A252" s="39"/>
      <c r="B252" s="40"/>
      <c r="C252" s="41"/>
      <c r="D252" s="219" t="s">
        <v>132</v>
      </c>
      <c r="E252" s="41"/>
      <c r="F252" s="220" t="s">
        <v>343</v>
      </c>
      <c r="G252" s="41"/>
      <c r="H252" s="41"/>
      <c r="I252" s="221"/>
      <c r="J252" s="41"/>
      <c r="K252" s="41"/>
      <c r="L252" s="45"/>
      <c r="M252" s="222"/>
      <c r="N252" s="223"/>
      <c r="O252" s="86"/>
      <c r="P252" s="86"/>
      <c r="Q252" s="86"/>
      <c r="R252" s="86"/>
      <c r="S252" s="86"/>
      <c r="T252" s="87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132</v>
      </c>
      <c r="AU252" s="18" t="s">
        <v>84</v>
      </c>
    </row>
    <row r="253" s="13" customFormat="1">
      <c r="A253" s="13"/>
      <c r="B253" s="224"/>
      <c r="C253" s="225"/>
      <c r="D253" s="226" t="s">
        <v>134</v>
      </c>
      <c r="E253" s="227" t="s">
        <v>28</v>
      </c>
      <c r="F253" s="228" t="s">
        <v>344</v>
      </c>
      <c r="G253" s="225"/>
      <c r="H253" s="227" t="s">
        <v>28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134</v>
      </c>
      <c r="AU253" s="234" t="s">
        <v>84</v>
      </c>
      <c r="AV253" s="13" t="s">
        <v>82</v>
      </c>
      <c r="AW253" s="13" t="s">
        <v>35</v>
      </c>
      <c r="AX253" s="13" t="s">
        <v>74</v>
      </c>
      <c r="AY253" s="234" t="s">
        <v>123</v>
      </c>
    </row>
    <row r="254" s="13" customFormat="1">
      <c r="A254" s="13"/>
      <c r="B254" s="224"/>
      <c r="C254" s="225"/>
      <c r="D254" s="226" t="s">
        <v>134</v>
      </c>
      <c r="E254" s="227" t="s">
        <v>28</v>
      </c>
      <c r="F254" s="228" t="s">
        <v>137</v>
      </c>
      <c r="G254" s="225"/>
      <c r="H254" s="227" t="s">
        <v>28</v>
      </c>
      <c r="I254" s="229"/>
      <c r="J254" s="225"/>
      <c r="K254" s="225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134</v>
      </c>
      <c r="AU254" s="234" t="s">
        <v>84</v>
      </c>
      <c r="AV254" s="13" t="s">
        <v>82</v>
      </c>
      <c r="AW254" s="13" t="s">
        <v>35</v>
      </c>
      <c r="AX254" s="13" t="s">
        <v>74</v>
      </c>
      <c r="AY254" s="234" t="s">
        <v>123</v>
      </c>
    </row>
    <row r="255" s="14" customFormat="1">
      <c r="A255" s="14"/>
      <c r="B255" s="235"/>
      <c r="C255" s="236"/>
      <c r="D255" s="226" t="s">
        <v>134</v>
      </c>
      <c r="E255" s="237" t="s">
        <v>28</v>
      </c>
      <c r="F255" s="238" t="s">
        <v>325</v>
      </c>
      <c r="G255" s="236"/>
      <c r="H255" s="239">
        <v>33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134</v>
      </c>
      <c r="AU255" s="245" t="s">
        <v>84</v>
      </c>
      <c r="AV255" s="14" t="s">
        <v>84</v>
      </c>
      <c r="AW255" s="14" t="s">
        <v>35</v>
      </c>
      <c r="AX255" s="14" t="s">
        <v>74</v>
      </c>
      <c r="AY255" s="245" t="s">
        <v>123</v>
      </c>
    </row>
    <row r="256" s="13" customFormat="1">
      <c r="A256" s="13"/>
      <c r="B256" s="224"/>
      <c r="C256" s="225"/>
      <c r="D256" s="226" t="s">
        <v>134</v>
      </c>
      <c r="E256" s="227" t="s">
        <v>28</v>
      </c>
      <c r="F256" s="228" t="s">
        <v>139</v>
      </c>
      <c r="G256" s="225"/>
      <c r="H256" s="227" t="s">
        <v>28</v>
      </c>
      <c r="I256" s="229"/>
      <c r="J256" s="225"/>
      <c r="K256" s="225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134</v>
      </c>
      <c r="AU256" s="234" t="s">
        <v>84</v>
      </c>
      <c r="AV256" s="13" t="s">
        <v>82</v>
      </c>
      <c r="AW256" s="13" t="s">
        <v>35</v>
      </c>
      <c r="AX256" s="13" t="s">
        <v>74</v>
      </c>
      <c r="AY256" s="234" t="s">
        <v>123</v>
      </c>
    </row>
    <row r="257" s="14" customFormat="1">
      <c r="A257" s="14"/>
      <c r="B257" s="235"/>
      <c r="C257" s="236"/>
      <c r="D257" s="226" t="s">
        <v>134</v>
      </c>
      <c r="E257" s="237" t="s">
        <v>28</v>
      </c>
      <c r="F257" s="238" t="s">
        <v>326</v>
      </c>
      <c r="G257" s="236"/>
      <c r="H257" s="239">
        <v>32.950000000000003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5" t="s">
        <v>134</v>
      </c>
      <c r="AU257" s="245" t="s">
        <v>84</v>
      </c>
      <c r="AV257" s="14" t="s">
        <v>84</v>
      </c>
      <c r="AW257" s="14" t="s">
        <v>35</v>
      </c>
      <c r="AX257" s="14" t="s">
        <v>74</v>
      </c>
      <c r="AY257" s="245" t="s">
        <v>123</v>
      </c>
    </row>
    <row r="258" s="13" customFormat="1">
      <c r="A258" s="13"/>
      <c r="B258" s="224"/>
      <c r="C258" s="225"/>
      <c r="D258" s="226" t="s">
        <v>134</v>
      </c>
      <c r="E258" s="227" t="s">
        <v>28</v>
      </c>
      <c r="F258" s="228" t="s">
        <v>345</v>
      </c>
      <c r="G258" s="225"/>
      <c r="H258" s="227" t="s">
        <v>28</v>
      </c>
      <c r="I258" s="229"/>
      <c r="J258" s="225"/>
      <c r="K258" s="225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134</v>
      </c>
      <c r="AU258" s="234" t="s">
        <v>84</v>
      </c>
      <c r="AV258" s="13" t="s">
        <v>82</v>
      </c>
      <c r="AW258" s="13" t="s">
        <v>35</v>
      </c>
      <c r="AX258" s="13" t="s">
        <v>74</v>
      </c>
      <c r="AY258" s="234" t="s">
        <v>123</v>
      </c>
    </row>
    <row r="259" s="14" customFormat="1">
      <c r="A259" s="14"/>
      <c r="B259" s="235"/>
      <c r="C259" s="236"/>
      <c r="D259" s="226" t="s">
        <v>134</v>
      </c>
      <c r="E259" s="237" t="s">
        <v>28</v>
      </c>
      <c r="F259" s="238" t="s">
        <v>346</v>
      </c>
      <c r="G259" s="236"/>
      <c r="H259" s="239">
        <v>-57.951999999999998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5" t="s">
        <v>134</v>
      </c>
      <c r="AU259" s="245" t="s">
        <v>84</v>
      </c>
      <c r="AV259" s="14" t="s">
        <v>84</v>
      </c>
      <c r="AW259" s="14" t="s">
        <v>35</v>
      </c>
      <c r="AX259" s="14" t="s">
        <v>74</v>
      </c>
      <c r="AY259" s="245" t="s">
        <v>123</v>
      </c>
    </row>
    <row r="260" s="15" customFormat="1">
      <c r="A260" s="15"/>
      <c r="B260" s="246"/>
      <c r="C260" s="247"/>
      <c r="D260" s="226" t="s">
        <v>134</v>
      </c>
      <c r="E260" s="248" t="s">
        <v>28</v>
      </c>
      <c r="F260" s="249" t="s">
        <v>142</v>
      </c>
      <c r="G260" s="247"/>
      <c r="H260" s="250">
        <v>7.9980000000000047</v>
      </c>
      <c r="I260" s="251"/>
      <c r="J260" s="247"/>
      <c r="K260" s="247"/>
      <c r="L260" s="252"/>
      <c r="M260" s="253"/>
      <c r="N260" s="254"/>
      <c r="O260" s="254"/>
      <c r="P260" s="254"/>
      <c r="Q260" s="254"/>
      <c r="R260" s="254"/>
      <c r="S260" s="254"/>
      <c r="T260" s="25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6" t="s">
        <v>134</v>
      </c>
      <c r="AU260" s="256" t="s">
        <v>84</v>
      </c>
      <c r="AV260" s="15" t="s">
        <v>130</v>
      </c>
      <c r="AW260" s="15" t="s">
        <v>35</v>
      </c>
      <c r="AX260" s="15" t="s">
        <v>82</v>
      </c>
      <c r="AY260" s="256" t="s">
        <v>123</v>
      </c>
    </row>
    <row r="261" s="2" customFormat="1" ht="33" customHeight="1">
      <c r="A261" s="39"/>
      <c r="B261" s="40"/>
      <c r="C261" s="206" t="s">
        <v>347</v>
      </c>
      <c r="D261" s="206" t="s">
        <v>125</v>
      </c>
      <c r="E261" s="207" t="s">
        <v>348</v>
      </c>
      <c r="F261" s="208" t="s">
        <v>349</v>
      </c>
      <c r="G261" s="209" t="s">
        <v>224</v>
      </c>
      <c r="H261" s="210">
        <v>57.951999999999998</v>
      </c>
      <c r="I261" s="211"/>
      <c r="J261" s="212">
        <f>ROUND(I261*H261,2)</f>
        <v>0</v>
      </c>
      <c r="K261" s="208" t="s">
        <v>129</v>
      </c>
      <c r="L261" s="45"/>
      <c r="M261" s="213" t="s">
        <v>28</v>
      </c>
      <c r="N261" s="214" t="s">
        <v>47</v>
      </c>
      <c r="O261" s="86"/>
      <c r="P261" s="215">
        <f>O261*H261</f>
        <v>0</v>
      </c>
      <c r="Q261" s="215">
        <v>0.49231533999999999</v>
      </c>
      <c r="R261" s="215">
        <f>Q261*H261</f>
        <v>28.530658583679998</v>
      </c>
      <c r="S261" s="215">
        <v>0</v>
      </c>
      <c r="T261" s="216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7" t="s">
        <v>130</v>
      </c>
      <c r="AT261" s="217" t="s">
        <v>125</v>
      </c>
      <c r="AU261" s="217" t="s">
        <v>84</v>
      </c>
      <c r="AY261" s="18" t="s">
        <v>123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8" t="s">
        <v>130</v>
      </c>
      <c r="BK261" s="218">
        <f>ROUND(I261*H261,2)</f>
        <v>0</v>
      </c>
      <c r="BL261" s="18" t="s">
        <v>130</v>
      </c>
      <c r="BM261" s="217" t="s">
        <v>350</v>
      </c>
    </row>
    <row r="262" s="2" customFormat="1">
      <c r="A262" s="39"/>
      <c r="B262" s="40"/>
      <c r="C262" s="41"/>
      <c r="D262" s="219" t="s">
        <v>132</v>
      </c>
      <c r="E262" s="41"/>
      <c r="F262" s="220" t="s">
        <v>351</v>
      </c>
      <c r="G262" s="41"/>
      <c r="H262" s="41"/>
      <c r="I262" s="221"/>
      <c r="J262" s="41"/>
      <c r="K262" s="41"/>
      <c r="L262" s="45"/>
      <c r="M262" s="222"/>
      <c r="N262" s="223"/>
      <c r="O262" s="86"/>
      <c r="P262" s="86"/>
      <c r="Q262" s="86"/>
      <c r="R262" s="86"/>
      <c r="S262" s="86"/>
      <c r="T262" s="87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132</v>
      </c>
      <c r="AU262" s="18" t="s">
        <v>84</v>
      </c>
    </row>
    <row r="263" s="13" customFormat="1">
      <c r="A263" s="13"/>
      <c r="B263" s="224"/>
      <c r="C263" s="225"/>
      <c r="D263" s="226" t="s">
        <v>134</v>
      </c>
      <c r="E263" s="227" t="s">
        <v>28</v>
      </c>
      <c r="F263" s="228" t="s">
        <v>352</v>
      </c>
      <c r="G263" s="225"/>
      <c r="H263" s="227" t="s">
        <v>28</v>
      </c>
      <c r="I263" s="229"/>
      <c r="J263" s="225"/>
      <c r="K263" s="225"/>
      <c r="L263" s="230"/>
      <c r="M263" s="231"/>
      <c r="N263" s="232"/>
      <c r="O263" s="232"/>
      <c r="P263" s="232"/>
      <c r="Q263" s="232"/>
      <c r="R263" s="232"/>
      <c r="S263" s="232"/>
      <c r="T263" s="23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134</v>
      </c>
      <c r="AU263" s="234" t="s">
        <v>84</v>
      </c>
      <c r="AV263" s="13" t="s">
        <v>82</v>
      </c>
      <c r="AW263" s="13" t="s">
        <v>35</v>
      </c>
      <c r="AX263" s="13" t="s">
        <v>74</v>
      </c>
      <c r="AY263" s="234" t="s">
        <v>123</v>
      </c>
    </row>
    <row r="264" s="14" customFormat="1">
      <c r="A264" s="14"/>
      <c r="B264" s="235"/>
      <c r="C264" s="236"/>
      <c r="D264" s="226" t="s">
        <v>134</v>
      </c>
      <c r="E264" s="237" t="s">
        <v>28</v>
      </c>
      <c r="F264" s="238" t="s">
        <v>353</v>
      </c>
      <c r="G264" s="236"/>
      <c r="H264" s="239">
        <v>57.951999999999998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5" t="s">
        <v>134</v>
      </c>
      <c r="AU264" s="245" t="s">
        <v>84</v>
      </c>
      <c r="AV264" s="14" t="s">
        <v>84</v>
      </c>
      <c r="AW264" s="14" t="s">
        <v>35</v>
      </c>
      <c r="AX264" s="14" t="s">
        <v>82</v>
      </c>
      <c r="AY264" s="245" t="s">
        <v>123</v>
      </c>
    </row>
    <row r="265" s="12" customFormat="1" ht="22.8" customHeight="1">
      <c r="A265" s="12"/>
      <c r="B265" s="190"/>
      <c r="C265" s="191"/>
      <c r="D265" s="192" t="s">
        <v>73</v>
      </c>
      <c r="E265" s="204" t="s">
        <v>169</v>
      </c>
      <c r="F265" s="204" t="s">
        <v>354</v>
      </c>
      <c r="G265" s="191"/>
      <c r="H265" s="191"/>
      <c r="I265" s="194"/>
      <c r="J265" s="205">
        <f>BK265</f>
        <v>0</v>
      </c>
      <c r="K265" s="191"/>
      <c r="L265" s="196"/>
      <c r="M265" s="197"/>
      <c r="N265" s="198"/>
      <c r="O265" s="198"/>
      <c r="P265" s="199">
        <f>SUM(P266:P296)</f>
        <v>0</v>
      </c>
      <c r="Q265" s="198"/>
      <c r="R265" s="199">
        <f>SUM(R266:R296)</f>
        <v>21.712034107799997</v>
      </c>
      <c r="S265" s="198"/>
      <c r="T265" s="200">
        <f>SUM(T266:T296)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1" t="s">
        <v>82</v>
      </c>
      <c r="AT265" s="202" t="s">
        <v>73</v>
      </c>
      <c r="AU265" s="202" t="s">
        <v>82</v>
      </c>
      <c r="AY265" s="201" t="s">
        <v>123</v>
      </c>
      <c r="BK265" s="203">
        <f>SUM(BK266:BK296)</f>
        <v>0</v>
      </c>
    </row>
    <row r="266" s="2" customFormat="1" ht="24.15" customHeight="1">
      <c r="A266" s="39"/>
      <c r="B266" s="40"/>
      <c r="C266" s="206" t="s">
        <v>355</v>
      </c>
      <c r="D266" s="206" t="s">
        <v>125</v>
      </c>
      <c r="E266" s="207" t="s">
        <v>356</v>
      </c>
      <c r="F266" s="208" t="s">
        <v>357</v>
      </c>
      <c r="G266" s="209" t="s">
        <v>224</v>
      </c>
      <c r="H266" s="210">
        <v>50.063000000000002</v>
      </c>
      <c r="I266" s="211"/>
      <c r="J266" s="212">
        <f>ROUND(I266*H266,2)</f>
        <v>0</v>
      </c>
      <c r="K266" s="208" t="s">
        <v>129</v>
      </c>
      <c r="L266" s="45"/>
      <c r="M266" s="213" t="s">
        <v>28</v>
      </c>
      <c r="N266" s="214" t="s">
        <v>47</v>
      </c>
      <c r="O266" s="86"/>
      <c r="P266" s="215">
        <f>O266*H266</f>
        <v>0</v>
      </c>
      <c r="Q266" s="215">
        <v>0.091530600000000004</v>
      </c>
      <c r="R266" s="215">
        <f>Q266*H266</f>
        <v>4.5822964278000002</v>
      </c>
      <c r="S266" s="215">
        <v>0</v>
      </c>
      <c r="T266" s="216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7" t="s">
        <v>130</v>
      </c>
      <c r="AT266" s="217" t="s">
        <v>125</v>
      </c>
      <c r="AU266" s="217" t="s">
        <v>84</v>
      </c>
      <c r="AY266" s="18" t="s">
        <v>123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8" t="s">
        <v>130</v>
      </c>
      <c r="BK266" s="218">
        <f>ROUND(I266*H266,2)</f>
        <v>0</v>
      </c>
      <c r="BL266" s="18" t="s">
        <v>130</v>
      </c>
      <c r="BM266" s="217" t="s">
        <v>358</v>
      </c>
    </row>
    <row r="267" s="2" customFormat="1">
      <c r="A267" s="39"/>
      <c r="B267" s="40"/>
      <c r="C267" s="41"/>
      <c r="D267" s="219" t="s">
        <v>132</v>
      </c>
      <c r="E267" s="41"/>
      <c r="F267" s="220" t="s">
        <v>359</v>
      </c>
      <c r="G267" s="41"/>
      <c r="H267" s="41"/>
      <c r="I267" s="221"/>
      <c r="J267" s="41"/>
      <c r="K267" s="41"/>
      <c r="L267" s="45"/>
      <c r="M267" s="222"/>
      <c r="N267" s="223"/>
      <c r="O267" s="86"/>
      <c r="P267" s="86"/>
      <c r="Q267" s="86"/>
      <c r="R267" s="86"/>
      <c r="S267" s="86"/>
      <c r="T267" s="87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132</v>
      </c>
      <c r="AU267" s="18" t="s">
        <v>84</v>
      </c>
    </row>
    <row r="268" s="13" customFormat="1">
      <c r="A268" s="13"/>
      <c r="B268" s="224"/>
      <c r="C268" s="225"/>
      <c r="D268" s="226" t="s">
        <v>134</v>
      </c>
      <c r="E268" s="227" t="s">
        <v>28</v>
      </c>
      <c r="F268" s="228" t="s">
        <v>360</v>
      </c>
      <c r="G268" s="225"/>
      <c r="H268" s="227" t="s">
        <v>28</v>
      </c>
      <c r="I268" s="229"/>
      <c r="J268" s="225"/>
      <c r="K268" s="225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134</v>
      </c>
      <c r="AU268" s="234" t="s">
        <v>84</v>
      </c>
      <c r="AV268" s="13" t="s">
        <v>82</v>
      </c>
      <c r="AW268" s="13" t="s">
        <v>35</v>
      </c>
      <c r="AX268" s="13" t="s">
        <v>74</v>
      </c>
      <c r="AY268" s="234" t="s">
        <v>123</v>
      </c>
    </row>
    <row r="269" s="13" customFormat="1">
      <c r="A269" s="13"/>
      <c r="B269" s="224"/>
      <c r="C269" s="225"/>
      <c r="D269" s="226" t="s">
        <v>134</v>
      </c>
      <c r="E269" s="227" t="s">
        <v>28</v>
      </c>
      <c r="F269" s="228" t="s">
        <v>361</v>
      </c>
      <c r="G269" s="225"/>
      <c r="H269" s="227" t="s">
        <v>28</v>
      </c>
      <c r="I269" s="229"/>
      <c r="J269" s="225"/>
      <c r="K269" s="225"/>
      <c r="L269" s="230"/>
      <c r="M269" s="231"/>
      <c r="N269" s="232"/>
      <c r="O269" s="232"/>
      <c r="P269" s="232"/>
      <c r="Q269" s="232"/>
      <c r="R269" s="232"/>
      <c r="S269" s="232"/>
      <c r="T269" s="23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4" t="s">
        <v>134</v>
      </c>
      <c r="AU269" s="234" t="s">
        <v>84</v>
      </c>
      <c r="AV269" s="13" t="s">
        <v>82</v>
      </c>
      <c r="AW269" s="13" t="s">
        <v>35</v>
      </c>
      <c r="AX269" s="13" t="s">
        <v>74</v>
      </c>
      <c r="AY269" s="234" t="s">
        <v>123</v>
      </c>
    </row>
    <row r="270" s="14" customFormat="1">
      <c r="A270" s="14"/>
      <c r="B270" s="235"/>
      <c r="C270" s="236"/>
      <c r="D270" s="226" t="s">
        <v>134</v>
      </c>
      <c r="E270" s="237" t="s">
        <v>28</v>
      </c>
      <c r="F270" s="238" t="s">
        <v>362</v>
      </c>
      <c r="G270" s="236"/>
      <c r="H270" s="239">
        <v>9.4499999999999993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5" t="s">
        <v>134</v>
      </c>
      <c r="AU270" s="245" t="s">
        <v>84</v>
      </c>
      <c r="AV270" s="14" t="s">
        <v>84</v>
      </c>
      <c r="AW270" s="14" t="s">
        <v>35</v>
      </c>
      <c r="AX270" s="14" t="s">
        <v>74</v>
      </c>
      <c r="AY270" s="245" t="s">
        <v>123</v>
      </c>
    </row>
    <row r="271" s="13" customFormat="1">
      <c r="A271" s="13"/>
      <c r="B271" s="224"/>
      <c r="C271" s="225"/>
      <c r="D271" s="226" t="s">
        <v>134</v>
      </c>
      <c r="E271" s="227" t="s">
        <v>28</v>
      </c>
      <c r="F271" s="228" t="s">
        <v>363</v>
      </c>
      <c r="G271" s="225"/>
      <c r="H271" s="227" t="s">
        <v>28</v>
      </c>
      <c r="I271" s="229"/>
      <c r="J271" s="225"/>
      <c r="K271" s="225"/>
      <c r="L271" s="230"/>
      <c r="M271" s="231"/>
      <c r="N271" s="232"/>
      <c r="O271" s="232"/>
      <c r="P271" s="232"/>
      <c r="Q271" s="232"/>
      <c r="R271" s="232"/>
      <c r="S271" s="232"/>
      <c r="T271" s="23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4" t="s">
        <v>134</v>
      </c>
      <c r="AU271" s="234" t="s">
        <v>84</v>
      </c>
      <c r="AV271" s="13" t="s">
        <v>82</v>
      </c>
      <c r="AW271" s="13" t="s">
        <v>35</v>
      </c>
      <c r="AX271" s="13" t="s">
        <v>74</v>
      </c>
      <c r="AY271" s="234" t="s">
        <v>123</v>
      </c>
    </row>
    <row r="272" s="14" customFormat="1">
      <c r="A272" s="14"/>
      <c r="B272" s="235"/>
      <c r="C272" s="236"/>
      <c r="D272" s="226" t="s">
        <v>134</v>
      </c>
      <c r="E272" s="237" t="s">
        <v>28</v>
      </c>
      <c r="F272" s="238" t="s">
        <v>364</v>
      </c>
      <c r="G272" s="236"/>
      <c r="H272" s="239">
        <v>8.4529999999999994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5" t="s">
        <v>134</v>
      </c>
      <c r="AU272" s="245" t="s">
        <v>84</v>
      </c>
      <c r="AV272" s="14" t="s">
        <v>84</v>
      </c>
      <c r="AW272" s="14" t="s">
        <v>35</v>
      </c>
      <c r="AX272" s="14" t="s">
        <v>74</v>
      </c>
      <c r="AY272" s="245" t="s">
        <v>123</v>
      </c>
    </row>
    <row r="273" s="13" customFormat="1">
      <c r="A273" s="13"/>
      <c r="B273" s="224"/>
      <c r="C273" s="225"/>
      <c r="D273" s="226" t="s">
        <v>134</v>
      </c>
      <c r="E273" s="227" t="s">
        <v>28</v>
      </c>
      <c r="F273" s="228" t="s">
        <v>365</v>
      </c>
      <c r="G273" s="225"/>
      <c r="H273" s="227" t="s">
        <v>28</v>
      </c>
      <c r="I273" s="229"/>
      <c r="J273" s="225"/>
      <c r="K273" s="225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134</v>
      </c>
      <c r="AU273" s="234" t="s">
        <v>84</v>
      </c>
      <c r="AV273" s="13" t="s">
        <v>82</v>
      </c>
      <c r="AW273" s="13" t="s">
        <v>35</v>
      </c>
      <c r="AX273" s="13" t="s">
        <v>74</v>
      </c>
      <c r="AY273" s="234" t="s">
        <v>123</v>
      </c>
    </row>
    <row r="274" s="14" customFormat="1">
      <c r="A274" s="14"/>
      <c r="B274" s="235"/>
      <c r="C274" s="236"/>
      <c r="D274" s="226" t="s">
        <v>134</v>
      </c>
      <c r="E274" s="237" t="s">
        <v>28</v>
      </c>
      <c r="F274" s="238" t="s">
        <v>366</v>
      </c>
      <c r="G274" s="236"/>
      <c r="H274" s="239">
        <v>32.159999999999997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134</v>
      </c>
      <c r="AU274" s="245" t="s">
        <v>84</v>
      </c>
      <c r="AV274" s="14" t="s">
        <v>84</v>
      </c>
      <c r="AW274" s="14" t="s">
        <v>35</v>
      </c>
      <c r="AX274" s="14" t="s">
        <v>74</v>
      </c>
      <c r="AY274" s="245" t="s">
        <v>123</v>
      </c>
    </row>
    <row r="275" s="15" customFormat="1">
      <c r="A275" s="15"/>
      <c r="B275" s="246"/>
      <c r="C275" s="247"/>
      <c r="D275" s="226" t="s">
        <v>134</v>
      </c>
      <c r="E275" s="248" t="s">
        <v>28</v>
      </c>
      <c r="F275" s="249" t="s">
        <v>142</v>
      </c>
      <c r="G275" s="247"/>
      <c r="H275" s="250">
        <v>50.062999999999995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6" t="s">
        <v>134</v>
      </c>
      <c r="AU275" s="256" t="s">
        <v>84</v>
      </c>
      <c r="AV275" s="15" t="s">
        <v>130</v>
      </c>
      <c r="AW275" s="15" t="s">
        <v>35</v>
      </c>
      <c r="AX275" s="15" t="s">
        <v>82</v>
      </c>
      <c r="AY275" s="256" t="s">
        <v>123</v>
      </c>
    </row>
    <row r="276" s="2" customFormat="1" ht="16.5" customHeight="1">
      <c r="A276" s="39"/>
      <c r="B276" s="40"/>
      <c r="C276" s="206" t="s">
        <v>367</v>
      </c>
      <c r="D276" s="206" t="s">
        <v>125</v>
      </c>
      <c r="E276" s="207" t="s">
        <v>368</v>
      </c>
      <c r="F276" s="208" t="s">
        <v>369</v>
      </c>
      <c r="G276" s="209" t="s">
        <v>370</v>
      </c>
      <c r="H276" s="210">
        <v>27</v>
      </c>
      <c r="I276" s="211"/>
      <c r="J276" s="212">
        <f>ROUND(I276*H276,2)</f>
        <v>0</v>
      </c>
      <c r="K276" s="208" t="s">
        <v>28</v>
      </c>
      <c r="L276" s="45"/>
      <c r="M276" s="213" t="s">
        <v>28</v>
      </c>
      <c r="N276" s="214" t="s">
        <v>47</v>
      </c>
      <c r="O276" s="86"/>
      <c r="P276" s="215">
        <f>O276*H276</f>
        <v>0</v>
      </c>
      <c r="Q276" s="215">
        <v>0.00021000000000000001</v>
      </c>
      <c r="R276" s="215">
        <f>Q276*H276</f>
        <v>0.0056700000000000006</v>
      </c>
      <c r="S276" s="215">
        <v>0</v>
      </c>
      <c r="T276" s="216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7" t="s">
        <v>130</v>
      </c>
      <c r="AT276" s="217" t="s">
        <v>125</v>
      </c>
      <c r="AU276" s="217" t="s">
        <v>84</v>
      </c>
      <c r="AY276" s="18" t="s">
        <v>123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8" t="s">
        <v>130</v>
      </c>
      <c r="BK276" s="218">
        <f>ROUND(I276*H276,2)</f>
        <v>0</v>
      </c>
      <c r="BL276" s="18" t="s">
        <v>130</v>
      </c>
      <c r="BM276" s="217" t="s">
        <v>371</v>
      </c>
    </row>
    <row r="277" s="13" customFormat="1">
      <c r="A277" s="13"/>
      <c r="B277" s="224"/>
      <c r="C277" s="225"/>
      <c r="D277" s="226" t="s">
        <v>134</v>
      </c>
      <c r="E277" s="227" t="s">
        <v>28</v>
      </c>
      <c r="F277" s="228" t="s">
        <v>372</v>
      </c>
      <c r="G277" s="225"/>
      <c r="H277" s="227" t="s">
        <v>28</v>
      </c>
      <c r="I277" s="229"/>
      <c r="J277" s="225"/>
      <c r="K277" s="225"/>
      <c r="L277" s="230"/>
      <c r="M277" s="231"/>
      <c r="N277" s="232"/>
      <c r="O277" s="232"/>
      <c r="P277" s="232"/>
      <c r="Q277" s="232"/>
      <c r="R277" s="232"/>
      <c r="S277" s="232"/>
      <c r="T277" s="23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4" t="s">
        <v>134</v>
      </c>
      <c r="AU277" s="234" t="s">
        <v>84</v>
      </c>
      <c r="AV277" s="13" t="s">
        <v>82</v>
      </c>
      <c r="AW277" s="13" t="s">
        <v>35</v>
      </c>
      <c r="AX277" s="13" t="s">
        <v>74</v>
      </c>
      <c r="AY277" s="234" t="s">
        <v>123</v>
      </c>
    </row>
    <row r="278" s="13" customFormat="1">
      <c r="A278" s="13"/>
      <c r="B278" s="224"/>
      <c r="C278" s="225"/>
      <c r="D278" s="226" t="s">
        <v>134</v>
      </c>
      <c r="E278" s="227" t="s">
        <v>28</v>
      </c>
      <c r="F278" s="228" t="s">
        <v>373</v>
      </c>
      <c r="G278" s="225"/>
      <c r="H278" s="227" t="s">
        <v>28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134</v>
      </c>
      <c r="AU278" s="234" t="s">
        <v>84</v>
      </c>
      <c r="AV278" s="13" t="s">
        <v>82</v>
      </c>
      <c r="AW278" s="13" t="s">
        <v>35</v>
      </c>
      <c r="AX278" s="13" t="s">
        <v>74</v>
      </c>
      <c r="AY278" s="234" t="s">
        <v>123</v>
      </c>
    </row>
    <row r="279" s="14" customFormat="1">
      <c r="A279" s="14"/>
      <c r="B279" s="235"/>
      <c r="C279" s="236"/>
      <c r="D279" s="226" t="s">
        <v>134</v>
      </c>
      <c r="E279" s="237" t="s">
        <v>28</v>
      </c>
      <c r="F279" s="238" t="s">
        <v>374</v>
      </c>
      <c r="G279" s="236"/>
      <c r="H279" s="239">
        <v>18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5" t="s">
        <v>134</v>
      </c>
      <c r="AU279" s="245" t="s">
        <v>84</v>
      </c>
      <c r="AV279" s="14" t="s">
        <v>84</v>
      </c>
      <c r="AW279" s="14" t="s">
        <v>35</v>
      </c>
      <c r="AX279" s="14" t="s">
        <v>74</v>
      </c>
      <c r="AY279" s="245" t="s">
        <v>123</v>
      </c>
    </row>
    <row r="280" s="13" customFormat="1">
      <c r="A280" s="13"/>
      <c r="B280" s="224"/>
      <c r="C280" s="225"/>
      <c r="D280" s="226" t="s">
        <v>134</v>
      </c>
      <c r="E280" s="227" t="s">
        <v>28</v>
      </c>
      <c r="F280" s="228" t="s">
        <v>375</v>
      </c>
      <c r="G280" s="225"/>
      <c r="H280" s="227" t="s">
        <v>28</v>
      </c>
      <c r="I280" s="229"/>
      <c r="J280" s="225"/>
      <c r="K280" s="225"/>
      <c r="L280" s="230"/>
      <c r="M280" s="231"/>
      <c r="N280" s="232"/>
      <c r="O280" s="232"/>
      <c r="P280" s="232"/>
      <c r="Q280" s="232"/>
      <c r="R280" s="232"/>
      <c r="S280" s="232"/>
      <c r="T280" s="23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4" t="s">
        <v>134</v>
      </c>
      <c r="AU280" s="234" t="s">
        <v>84</v>
      </c>
      <c r="AV280" s="13" t="s">
        <v>82</v>
      </c>
      <c r="AW280" s="13" t="s">
        <v>35</v>
      </c>
      <c r="AX280" s="13" t="s">
        <v>74</v>
      </c>
      <c r="AY280" s="234" t="s">
        <v>123</v>
      </c>
    </row>
    <row r="281" s="14" customFormat="1">
      <c r="A281" s="14"/>
      <c r="B281" s="235"/>
      <c r="C281" s="236"/>
      <c r="D281" s="226" t="s">
        <v>134</v>
      </c>
      <c r="E281" s="237" t="s">
        <v>28</v>
      </c>
      <c r="F281" s="238" t="s">
        <v>376</v>
      </c>
      <c r="G281" s="236"/>
      <c r="H281" s="239">
        <v>9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5" t="s">
        <v>134</v>
      </c>
      <c r="AU281" s="245" t="s">
        <v>84</v>
      </c>
      <c r="AV281" s="14" t="s">
        <v>84</v>
      </c>
      <c r="AW281" s="14" t="s">
        <v>35</v>
      </c>
      <c r="AX281" s="14" t="s">
        <v>74</v>
      </c>
      <c r="AY281" s="245" t="s">
        <v>123</v>
      </c>
    </row>
    <row r="282" s="15" customFormat="1">
      <c r="A282" s="15"/>
      <c r="B282" s="246"/>
      <c r="C282" s="247"/>
      <c r="D282" s="226" t="s">
        <v>134</v>
      </c>
      <c r="E282" s="248" t="s">
        <v>28</v>
      </c>
      <c r="F282" s="249" t="s">
        <v>142</v>
      </c>
      <c r="G282" s="247"/>
      <c r="H282" s="250">
        <v>27</v>
      </c>
      <c r="I282" s="251"/>
      <c r="J282" s="247"/>
      <c r="K282" s="247"/>
      <c r="L282" s="252"/>
      <c r="M282" s="253"/>
      <c r="N282" s="254"/>
      <c r="O282" s="254"/>
      <c r="P282" s="254"/>
      <c r="Q282" s="254"/>
      <c r="R282" s="254"/>
      <c r="S282" s="254"/>
      <c r="T282" s="25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6" t="s">
        <v>134</v>
      </c>
      <c r="AU282" s="256" t="s">
        <v>84</v>
      </c>
      <c r="AV282" s="15" t="s">
        <v>130</v>
      </c>
      <c r="AW282" s="15" t="s">
        <v>35</v>
      </c>
      <c r="AX282" s="15" t="s">
        <v>82</v>
      </c>
      <c r="AY282" s="256" t="s">
        <v>123</v>
      </c>
    </row>
    <row r="283" s="2" customFormat="1" ht="24.15" customHeight="1">
      <c r="A283" s="39"/>
      <c r="B283" s="40"/>
      <c r="C283" s="206" t="s">
        <v>377</v>
      </c>
      <c r="D283" s="206" t="s">
        <v>125</v>
      </c>
      <c r="E283" s="207" t="s">
        <v>378</v>
      </c>
      <c r="F283" s="208" t="s">
        <v>379</v>
      </c>
      <c r="G283" s="209" t="s">
        <v>224</v>
      </c>
      <c r="H283" s="210">
        <v>311.02999999999997</v>
      </c>
      <c r="I283" s="211"/>
      <c r="J283" s="212">
        <f>ROUND(I283*H283,2)</f>
        <v>0</v>
      </c>
      <c r="K283" s="208" t="s">
        <v>129</v>
      </c>
      <c r="L283" s="45"/>
      <c r="M283" s="213" t="s">
        <v>28</v>
      </c>
      <c r="N283" s="214" t="s">
        <v>47</v>
      </c>
      <c r="O283" s="86"/>
      <c r="P283" s="215">
        <f>O283*H283</f>
        <v>0</v>
      </c>
      <c r="Q283" s="215">
        <v>0.055056000000000001</v>
      </c>
      <c r="R283" s="215">
        <f>Q283*H283</f>
        <v>17.12406768</v>
      </c>
      <c r="S283" s="215">
        <v>0</v>
      </c>
      <c r="T283" s="216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7" t="s">
        <v>130</v>
      </c>
      <c r="AT283" s="217" t="s">
        <v>125</v>
      </c>
      <c r="AU283" s="217" t="s">
        <v>84</v>
      </c>
      <c r="AY283" s="18" t="s">
        <v>123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8" t="s">
        <v>130</v>
      </c>
      <c r="BK283" s="218">
        <f>ROUND(I283*H283,2)</f>
        <v>0</v>
      </c>
      <c r="BL283" s="18" t="s">
        <v>130</v>
      </c>
      <c r="BM283" s="217" t="s">
        <v>380</v>
      </c>
    </row>
    <row r="284" s="2" customFormat="1">
      <c r="A284" s="39"/>
      <c r="B284" s="40"/>
      <c r="C284" s="41"/>
      <c r="D284" s="219" t="s">
        <v>132</v>
      </c>
      <c r="E284" s="41"/>
      <c r="F284" s="220" t="s">
        <v>381</v>
      </c>
      <c r="G284" s="41"/>
      <c r="H284" s="41"/>
      <c r="I284" s="221"/>
      <c r="J284" s="41"/>
      <c r="K284" s="41"/>
      <c r="L284" s="45"/>
      <c r="M284" s="222"/>
      <c r="N284" s="223"/>
      <c r="O284" s="86"/>
      <c r="P284" s="86"/>
      <c r="Q284" s="86"/>
      <c r="R284" s="86"/>
      <c r="S284" s="86"/>
      <c r="T284" s="87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132</v>
      </c>
      <c r="AU284" s="18" t="s">
        <v>84</v>
      </c>
    </row>
    <row r="285" s="13" customFormat="1">
      <c r="A285" s="13"/>
      <c r="B285" s="224"/>
      <c r="C285" s="225"/>
      <c r="D285" s="226" t="s">
        <v>134</v>
      </c>
      <c r="E285" s="227" t="s">
        <v>28</v>
      </c>
      <c r="F285" s="228" t="s">
        <v>382</v>
      </c>
      <c r="G285" s="225"/>
      <c r="H285" s="227" t="s">
        <v>28</v>
      </c>
      <c r="I285" s="229"/>
      <c r="J285" s="225"/>
      <c r="K285" s="225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134</v>
      </c>
      <c r="AU285" s="234" t="s">
        <v>84</v>
      </c>
      <c r="AV285" s="13" t="s">
        <v>82</v>
      </c>
      <c r="AW285" s="13" t="s">
        <v>35</v>
      </c>
      <c r="AX285" s="13" t="s">
        <v>74</v>
      </c>
      <c r="AY285" s="234" t="s">
        <v>123</v>
      </c>
    </row>
    <row r="286" s="13" customFormat="1">
      <c r="A286" s="13"/>
      <c r="B286" s="224"/>
      <c r="C286" s="225"/>
      <c r="D286" s="226" t="s">
        <v>134</v>
      </c>
      <c r="E286" s="227" t="s">
        <v>28</v>
      </c>
      <c r="F286" s="228" t="s">
        <v>383</v>
      </c>
      <c r="G286" s="225"/>
      <c r="H286" s="227" t="s">
        <v>28</v>
      </c>
      <c r="I286" s="229"/>
      <c r="J286" s="225"/>
      <c r="K286" s="225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134</v>
      </c>
      <c r="AU286" s="234" t="s">
        <v>84</v>
      </c>
      <c r="AV286" s="13" t="s">
        <v>82</v>
      </c>
      <c r="AW286" s="13" t="s">
        <v>35</v>
      </c>
      <c r="AX286" s="13" t="s">
        <v>74</v>
      </c>
      <c r="AY286" s="234" t="s">
        <v>123</v>
      </c>
    </row>
    <row r="287" s="14" customFormat="1">
      <c r="A287" s="14"/>
      <c r="B287" s="235"/>
      <c r="C287" s="236"/>
      <c r="D287" s="226" t="s">
        <v>134</v>
      </c>
      <c r="E287" s="237" t="s">
        <v>28</v>
      </c>
      <c r="F287" s="238" t="s">
        <v>384</v>
      </c>
      <c r="G287" s="236"/>
      <c r="H287" s="239">
        <v>79.799999999999997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5" t="s">
        <v>134</v>
      </c>
      <c r="AU287" s="245" t="s">
        <v>84</v>
      </c>
      <c r="AV287" s="14" t="s">
        <v>84</v>
      </c>
      <c r="AW287" s="14" t="s">
        <v>35</v>
      </c>
      <c r="AX287" s="14" t="s">
        <v>74</v>
      </c>
      <c r="AY287" s="245" t="s">
        <v>123</v>
      </c>
    </row>
    <row r="288" s="13" customFormat="1">
      <c r="A288" s="13"/>
      <c r="B288" s="224"/>
      <c r="C288" s="225"/>
      <c r="D288" s="226" t="s">
        <v>134</v>
      </c>
      <c r="E288" s="227" t="s">
        <v>28</v>
      </c>
      <c r="F288" s="228" t="s">
        <v>385</v>
      </c>
      <c r="G288" s="225"/>
      <c r="H288" s="227" t="s">
        <v>28</v>
      </c>
      <c r="I288" s="229"/>
      <c r="J288" s="225"/>
      <c r="K288" s="225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134</v>
      </c>
      <c r="AU288" s="234" t="s">
        <v>84</v>
      </c>
      <c r="AV288" s="13" t="s">
        <v>82</v>
      </c>
      <c r="AW288" s="13" t="s">
        <v>35</v>
      </c>
      <c r="AX288" s="13" t="s">
        <v>74</v>
      </c>
      <c r="AY288" s="234" t="s">
        <v>123</v>
      </c>
    </row>
    <row r="289" s="14" customFormat="1">
      <c r="A289" s="14"/>
      <c r="B289" s="235"/>
      <c r="C289" s="236"/>
      <c r="D289" s="226" t="s">
        <v>134</v>
      </c>
      <c r="E289" s="237" t="s">
        <v>28</v>
      </c>
      <c r="F289" s="238" t="s">
        <v>386</v>
      </c>
      <c r="G289" s="236"/>
      <c r="H289" s="239">
        <v>13.050000000000001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134</v>
      </c>
      <c r="AU289" s="245" t="s">
        <v>84</v>
      </c>
      <c r="AV289" s="14" t="s">
        <v>84</v>
      </c>
      <c r="AW289" s="14" t="s">
        <v>35</v>
      </c>
      <c r="AX289" s="14" t="s">
        <v>74</v>
      </c>
      <c r="AY289" s="245" t="s">
        <v>123</v>
      </c>
    </row>
    <row r="290" s="13" customFormat="1">
      <c r="A290" s="13"/>
      <c r="B290" s="224"/>
      <c r="C290" s="225"/>
      <c r="D290" s="226" t="s">
        <v>134</v>
      </c>
      <c r="E290" s="227" t="s">
        <v>28</v>
      </c>
      <c r="F290" s="228" t="s">
        <v>387</v>
      </c>
      <c r="G290" s="225"/>
      <c r="H290" s="227" t="s">
        <v>28</v>
      </c>
      <c r="I290" s="229"/>
      <c r="J290" s="225"/>
      <c r="K290" s="225"/>
      <c r="L290" s="230"/>
      <c r="M290" s="231"/>
      <c r="N290" s="232"/>
      <c r="O290" s="232"/>
      <c r="P290" s="232"/>
      <c r="Q290" s="232"/>
      <c r="R290" s="232"/>
      <c r="S290" s="232"/>
      <c r="T290" s="23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4" t="s">
        <v>134</v>
      </c>
      <c r="AU290" s="234" t="s">
        <v>84</v>
      </c>
      <c r="AV290" s="13" t="s">
        <v>82</v>
      </c>
      <c r="AW290" s="13" t="s">
        <v>35</v>
      </c>
      <c r="AX290" s="13" t="s">
        <v>74</v>
      </c>
      <c r="AY290" s="234" t="s">
        <v>123</v>
      </c>
    </row>
    <row r="291" s="14" customFormat="1">
      <c r="A291" s="14"/>
      <c r="B291" s="235"/>
      <c r="C291" s="236"/>
      <c r="D291" s="226" t="s">
        <v>134</v>
      </c>
      <c r="E291" s="237" t="s">
        <v>28</v>
      </c>
      <c r="F291" s="238" t="s">
        <v>388</v>
      </c>
      <c r="G291" s="236"/>
      <c r="H291" s="239">
        <v>42.18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5" t="s">
        <v>134</v>
      </c>
      <c r="AU291" s="245" t="s">
        <v>84</v>
      </c>
      <c r="AV291" s="14" t="s">
        <v>84</v>
      </c>
      <c r="AW291" s="14" t="s">
        <v>35</v>
      </c>
      <c r="AX291" s="14" t="s">
        <v>74</v>
      </c>
      <c r="AY291" s="245" t="s">
        <v>123</v>
      </c>
    </row>
    <row r="292" s="13" customFormat="1">
      <c r="A292" s="13"/>
      <c r="B292" s="224"/>
      <c r="C292" s="225"/>
      <c r="D292" s="226" t="s">
        <v>134</v>
      </c>
      <c r="E292" s="227" t="s">
        <v>28</v>
      </c>
      <c r="F292" s="228" t="s">
        <v>389</v>
      </c>
      <c r="G292" s="225"/>
      <c r="H292" s="227" t="s">
        <v>28</v>
      </c>
      <c r="I292" s="229"/>
      <c r="J292" s="225"/>
      <c r="K292" s="225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134</v>
      </c>
      <c r="AU292" s="234" t="s">
        <v>84</v>
      </c>
      <c r="AV292" s="13" t="s">
        <v>82</v>
      </c>
      <c r="AW292" s="13" t="s">
        <v>35</v>
      </c>
      <c r="AX292" s="13" t="s">
        <v>74</v>
      </c>
      <c r="AY292" s="234" t="s">
        <v>123</v>
      </c>
    </row>
    <row r="293" s="14" customFormat="1">
      <c r="A293" s="14"/>
      <c r="B293" s="235"/>
      <c r="C293" s="236"/>
      <c r="D293" s="226" t="s">
        <v>134</v>
      </c>
      <c r="E293" s="237" t="s">
        <v>28</v>
      </c>
      <c r="F293" s="238" t="s">
        <v>390</v>
      </c>
      <c r="G293" s="236"/>
      <c r="H293" s="239">
        <v>20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5" t="s">
        <v>134</v>
      </c>
      <c r="AU293" s="245" t="s">
        <v>84</v>
      </c>
      <c r="AV293" s="14" t="s">
        <v>84</v>
      </c>
      <c r="AW293" s="14" t="s">
        <v>35</v>
      </c>
      <c r="AX293" s="14" t="s">
        <v>74</v>
      </c>
      <c r="AY293" s="245" t="s">
        <v>123</v>
      </c>
    </row>
    <row r="294" s="13" customFormat="1">
      <c r="A294" s="13"/>
      <c r="B294" s="224"/>
      <c r="C294" s="225"/>
      <c r="D294" s="226" t="s">
        <v>134</v>
      </c>
      <c r="E294" s="227" t="s">
        <v>28</v>
      </c>
      <c r="F294" s="228" t="s">
        <v>391</v>
      </c>
      <c r="G294" s="225"/>
      <c r="H294" s="227" t="s">
        <v>28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134</v>
      </c>
      <c r="AU294" s="234" t="s">
        <v>84</v>
      </c>
      <c r="AV294" s="13" t="s">
        <v>82</v>
      </c>
      <c r="AW294" s="13" t="s">
        <v>35</v>
      </c>
      <c r="AX294" s="13" t="s">
        <v>74</v>
      </c>
      <c r="AY294" s="234" t="s">
        <v>123</v>
      </c>
    </row>
    <row r="295" s="14" customFormat="1">
      <c r="A295" s="14"/>
      <c r="B295" s="235"/>
      <c r="C295" s="236"/>
      <c r="D295" s="226" t="s">
        <v>134</v>
      </c>
      <c r="E295" s="237" t="s">
        <v>28</v>
      </c>
      <c r="F295" s="238" t="s">
        <v>392</v>
      </c>
      <c r="G295" s="236"/>
      <c r="H295" s="239">
        <v>156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5" t="s">
        <v>134</v>
      </c>
      <c r="AU295" s="245" t="s">
        <v>84</v>
      </c>
      <c r="AV295" s="14" t="s">
        <v>84</v>
      </c>
      <c r="AW295" s="14" t="s">
        <v>35</v>
      </c>
      <c r="AX295" s="14" t="s">
        <v>74</v>
      </c>
      <c r="AY295" s="245" t="s">
        <v>123</v>
      </c>
    </row>
    <row r="296" s="15" customFormat="1">
      <c r="A296" s="15"/>
      <c r="B296" s="246"/>
      <c r="C296" s="247"/>
      <c r="D296" s="226" t="s">
        <v>134</v>
      </c>
      <c r="E296" s="248" t="s">
        <v>28</v>
      </c>
      <c r="F296" s="249" t="s">
        <v>142</v>
      </c>
      <c r="G296" s="247"/>
      <c r="H296" s="250">
        <v>311.02999999999997</v>
      </c>
      <c r="I296" s="251"/>
      <c r="J296" s="247"/>
      <c r="K296" s="247"/>
      <c r="L296" s="252"/>
      <c r="M296" s="253"/>
      <c r="N296" s="254"/>
      <c r="O296" s="254"/>
      <c r="P296" s="254"/>
      <c r="Q296" s="254"/>
      <c r="R296" s="254"/>
      <c r="S296" s="254"/>
      <c r="T296" s="25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6" t="s">
        <v>134</v>
      </c>
      <c r="AU296" s="256" t="s">
        <v>84</v>
      </c>
      <c r="AV296" s="15" t="s">
        <v>130</v>
      </c>
      <c r="AW296" s="15" t="s">
        <v>35</v>
      </c>
      <c r="AX296" s="15" t="s">
        <v>82</v>
      </c>
      <c r="AY296" s="256" t="s">
        <v>123</v>
      </c>
    </row>
    <row r="297" s="12" customFormat="1" ht="22.8" customHeight="1">
      <c r="A297" s="12"/>
      <c r="B297" s="190"/>
      <c r="C297" s="191"/>
      <c r="D297" s="192" t="s">
        <v>73</v>
      </c>
      <c r="E297" s="204" t="s">
        <v>194</v>
      </c>
      <c r="F297" s="204" t="s">
        <v>393</v>
      </c>
      <c r="G297" s="191"/>
      <c r="H297" s="191"/>
      <c r="I297" s="194"/>
      <c r="J297" s="205">
        <f>BK297</f>
        <v>0</v>
      </c>
      <c r="K297" s="191"/>
      <c r="L297" s="196"/>
      <c r="M297" s="197"/>
      <c r="N297" s="198"/>
      <c r="O297" s="198"/>
      <c r="P297" s="199">
        <f>SUM(P298:P515)</f>
        <v>0</v>
      </c>
      <c r="Q297" s="198"/>
      <c r="R297" s="199">
        <f>SUM(R298:R515)</f>
        <v>4.9503856799999992</v>
      </c>
      <c r="S297" s="198"/>
      <c r="T297" s="200">
        <f>SUM(T298:T515)</f>
        <v>36.330522000000002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1" t="s">
        <v>82</v>
      </c>
      <c r="AT297" s="202" t="s">
        <v>73</v>
      </c>
      <c r="AU297" s="202" t="s">
        <v>82</v>
      </c>
      <c r="AY297" s="201" t="s">
        <v>123</v>
      </c>
      <c r="BK297" s="203">
        <f>SUM(BK298:BK515)</f>
        <v>0</v>
      </c>
    </row>
    <row r="298" s="2" customFormat="1" ht="16.5" customHeight="1">
      <c r="A298" s="39"/>
      <c r="B298" s="40"/>
      <c r="C298" s="206" t="s">
        <v>394</v>
      </c>
      <c r="D298" s="206" t="s">
        <v>125</v>
      </c>
      <c r="E298" s="207" t="s">
        <v>395</v>
      </c>
      <c r="F298" s="208" t="s">
        <v>396</v>
      </c>
      <c r="G298" s="209" t="s">
        <v>370</v>
      </c>
      <c r="H298" s="210">
        <v>52</v>
      </c>
      <c r="I298" s="211"/>
      <c r="J298" s="212">
        <f>ROUND(I298*H298,2)</f>
        <v>0</v>
      </c>
      <c r="K298" s="208" t="s">
        <v>28</v>
      </c>
      <c r="L298" s="45"/>
      <c r="M298" s="213" t="s">
        <v>28</v>
      </c>
      <c r="N298" s="214" t="s">
        <v>47</v>
      </c>
      <c r="O298" s="86"/>
      <c r="P298" s="215">
        <f>O298*H298</f>
        <v>0</v>
      </c>
      <c r="Q298" s="215">
        <v>2.0000000000000002E-05</v>
      </c>
      <c r="R298" s="215">
        <f>Q298*H298</f>
        <v>0.0010400000000000001</v>
      </c>
      <c r="S298" s="215">
        <v>0</v>
      </c>
      <c r="T298" s="216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7" t="s">
        <v>130</v>
      </c>
      <c r="AT298" s="217" t="s">
        <v>125</v>
      </c>
      <c r="AU298" s="217" t="s">
        <v>84</v>
      </c>
      <c r="AY298" s="18" t="s">
        <v>123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8" t="s">
        <v>130</v>
      </c>
      <c r="BK298" s="218">
        <f>ROUND(I298*H298,2)</f>
        <v>0</v>
      </c>
      <c r="BL298" s="18" t="s">
        <v>130</v>
      </c>
      <c r="BM298" s="217" t="s">
        <v>397</v>
      </c>
    </row>
    <row r="299" s="13" customFormat="1">
      <c r="A299" s="13"/>
      <c r="B299" s="224"/>
      <c r="C299" s="225"/>
      <c r="D299" s="226" t="s">
        <v>134</v>
      </c>
      <c r="E299" s="227" t="s">
        <v>28</v>
      </c>
      <c r="F299" s="228" t="s">
        <v>398</v>
      </c>
      <c r="G299" s="225"/>
      <c r="H299" s="227" t="s">
        <v>28</v>
      </c>
      <c r="I299" s="229"/>
      <c r="J299" s="225"/>
      <c r="K299" s="225"/>
      <c r="L299" s="230"/>
      <c r="M299" s="231"/>
      <c r="N299" s="232"/>
      <c r="O299" s="232"/>
      <c r="P299" s="232"/>
      <c r="Q299" s="232"/>
      <c r="R299" s="232"/>
      <c r="S299" s="232"/>
      <c r="T299" s="23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4" t="s">
        <v>134</v>
      </c>
      <c r="AU299" s="234" t="s">
        <v>84</v>
      </c>
      <c r="AV299" s="13" t="s">
        <v>82</v>
      </c>
      <c r="AW299" s="13" t="s">
        <v>35</v>
      </c>
      <c r="AX299" s="13" t="s">
        <v>74</v>
      </c>
      <c r="AY299" s="234" t="s">
        <v>123</v>
      </c>
    </row>
    <row r="300" s="14" customFormat="1">
      <c r="A300" s="14"/>
      <c r="B300" s="235"/>
      <c r="C300" s="236"/>
      <c r="D300" s="226" t="s">
        <v>134</v>
      </c>
      <c r="E300" s="237" t="s">
        <v>28</v>
      </c>
      <c r="F300" s="238" t="s">
        <v>399</v>
      </c>
      <c r="G300" s="236"/>
      <c r="H300" s="239">
        <v>52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5" t="s">
        <v>134</v>
      </c>
      <c r="AU300" s="245" t="s">
        <v>84</v>
      </c>
      <c r="AV300" s="14" t="s">
        <v>84</v>
      </c>
      <c r="AW300" s="14" t="s">
        <v>35</v>
      </c>
      <c r="AX300" s="14" t="s">
        <v>82</v>
      </c>
      <c r="AY300" s="245" t="s">
        <v>123</v>
      </c>
    </row>
    <row r="301" s="2" customFormat="1" ht="37.8" customHeight="1">
      <c r="A301" s="39"/>
      <c r="B301" s="40"/>
      <c r="C301" s="206" t="s">
        <v>400</v>
      </c>
      <c r="D301" s="206" t="s">
        <v>125</v>
      </c>
      <c r="E301" s="207" t="s">
        <v>401</v>
      </c>
      <c r="F301" s="208" t="s">
        <v>402</v>
      </c>
      <c r="G301" s="209" t="s">
        <v>224</v>
      </c>
      <c r="H301" s="210">
        <v>311.02999999999997</v>
      </c>
      <c r="I301" s="211"/>
      <c r="J301" s="212">
        <f>ROUND(I301*H301,2)</f>
        <v>0</v>
      </c>
      <c r="K301" s="208" t="s">
        <v>129</v>
      </c>
      <c r="L301" s="45"/>
      <c r="M301" s="213" t="s">
        <v>28</v>
      </c>
      <c r="N301" s="214" t="s">
        <v>47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0.017999999999999999</v>
      </c>
      <c r="T301" s="216">
        <f>S301*H301</f>
        <v>5.598539999999999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7" t="s">
        <v>130</v>
      </c>
      <c r="AT301" s="217" t="s">
        <v>125</v>
      </c>
      <c r="AU301" s="217" t="s">
        <v>84</v>
      </c>
      <c r="AY301" s="18" t="s">
        <v>123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8" t="s">
        <v>130</v>
      </c>
      <c r="BK301" s="218">
        <f>ROUND(I301*H301,2)</f>
        <v>0</v>
      </c>
      <c r="BL301" s="18" t="s">
        <v>130</v>
      </c>
      <c r="BM301" s="217" t="s">
        <v>403</v>
      </c>
    </row>
    <row r="302" s="2" customFormat="1">
      <c r="A302" s="39"/>
      <c r="B302" s="40"/>
      <c r="C302" s="41"/>
      <c r="D302" s="219" t="s">
        <v>132</v>
      </c>
      <c r="E302" s="41"/>
      <c r="F302" s="220" t="s">
        <v>404</v>
      </c>
      <c r="G302" s="41"/>
      <c r="H302" s="41"/>
      <c r="I302" s="221"/>
      <c r="J302" s="41"/>
      <c r="K302" s="41"/>
      <c r="L302" s="45"/>
      <c r="M302" s="222"/>
      <c r="N302" s="223"/>
      <c r="O302" s="86"/>
      <c r="P302" s="86"/>
      <c r="Q302" s="86"/>
      <c r="R302" s="86"/>
      <c r="S302" s="86"/>
      <c r="T302" s="87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132</v>
      </c>
      <c r="AU302" s="18" t="s">
        <v>84</v>
      </c>
    </row>
    <row r="303" s="13" customFormat="1">
      <c r="A303" s="13"/>
      <c r="B303" s="224"/>
      <c r="C303" s="225"/>
      <c r="D303" s="226" t="s">
        <v>134</v>
      </c>
      <c r="E303" s="227" t="s">
        <v>28</v>
      </c>
      <c r="F303" s="228" t="s">
        <v>382</v>
      </c>
      <c r="G303" s="225"/>
      <c r="H303" s="227" t="s">
        <v>28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134</v>
      </c>
      <c r="AU303" s="234" t="s">
        <v>84</v>
      </c>
      <c r="AV303" s="13" t="s">
        <v>82</v>
      </c>
      <c r="AW303" s="13" t="s">
        <v>35</v>
      </c>
      <c r="AX303" s="13" t="s">
        <v>74</v>
      </c>
      <c r="AY303" s="234" t="s">
        <v>123</v>
      </c>
    </row>
    <row r="304" s="13" customFormat="1">
      <c r="A304" s="13"/>
      <c r="B304" s="224"/>
      <c r="C304" s="225"/>
      <c r="D304" s="226" t="s">
        <v>134</v>
      </c>
      <c r="E304" s="227" t="s">
        <v>28</v>
      </c>
      <c r="F304" s="228" t="s">
        <v>383</v>
      </c>
      <c r="G304" s="225"/>
      <c r="H304" s="227" t="s">
        <v>28</v>
      </c>
      <c r="I304" s="229"/>
      <c r="J304" s="225"/>
      <c r="K304" s="225"/>
      <c r="L304" s="230"/>
      <c r="M304" s="231"/>
      <c r="N304" s="232"/>
      <c r="O304" s="232"/>
      <c r="P304" s="232"/>
      <c r="Q304" s="232"/>
      <c r="R304" s="232"/>
      <c r="S304" s="232"/>
      <c r="T304" s="23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4" t="s">
        <v>134</v>
      </c>
      <c r="AU304" s="234" t="s">
        <v>84</v>
      </c>
      <c r="AV304" s="13" t="s">
        <v>82</v>
      </c>
      <c r="AW304" s="13" t="s">
        <v>35</v>
      </c>
      <c r="AX304" s="13" t="s">
        <v>74</v>
      </c>
      <c r="AY304" s="234" t="s">
        <v>123</v>
      </c>
    </row>
    <row r="305" s="14" customFormat="1">
      <c r="A305" s="14"/>
      <c r="B305" s="235"/>
      <c r="C305" s="236"/>
      <c r="D305" s="226" t="s">
        <v>134</v>
      </c>
      <c r="E305" s="237" t="s">
        <v>28</v>
      </c>
      <c r="F305" s="238" t="s">
        <v>384</v>
      </c>
      <c r="G305" s="236"/>
      <c r="H305" s="239">
        <v>79.799999999999997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5" t="s">
        <v>134</v>
      </c>
      <c r="AU305" s="245" t="s">
        <v>84</v>
      </c>
      <c r="AV305" s="14" t="s">
        <v>84</v>
      </c>
      <c r="AW305" s="14" t="s">
        <v>35</v>
      </c>
      <c r="AX305" s="14" t="s">
        <v>74</v>
      </c>
      <c r="AY305" s="245" t="s">
        <v>123</v>
      </c>
    </row>
    <row r="306" s="13" customFormat="1">
      <c r="A306" s="13"/>
      <c r="B306" s="224"/>
      <c r="C306" s="225"/>
      <c r="D306" s="226" t="s">
        <v>134</v>
      </c>
      <c r="E306" s="227" t="s">
        <v>28</v>
      </c>
      <c r="F306" s="228" t="s">
        <v>385</v>
      </c>
      <c r="G306" s="225"/>
      <c r="H306" s="227" t="s">
        <v>28</v>
      </c>
      <c r="I306" s="229"/>
      <c r="J306" s="225"/>
      <c r="K306" s="225"/>
      <c r="L306" s="230"/>
      <c r="M306" s="231"/>
      <c r="N306" s="232"/>
      <c r="O306" s="232"/>
      <c r="P306" s="232"/>
      <c r="Q306" s="232"/>
      <c r="R306" s="232"/>
      <c r="S306" s="232"/>
      <c r="T306" s="23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4" t="s">
        <v>134</v>
      </c>
      <c r="AU306" s="234" t="s">
        <v>84</v>
      </c>
      <c r="AV306" s="13" t="s">
        <v>82</v>
      </c>
      <c r="AW306" s="13" t="s">
        <v>35</v>
      </c>
      <c r="AX306" s="13" t="s">
        <v>74</v>
      </c>
      <c r="AY306" s="234" t="s">
        <v>123</v>
      </c>
    </row>
    <row r="307" s="14" customFormat="1">
      <c r="A307" s="14"/>
      <c r="B307" s="235"/>
      <c r="C307" s="236"/>
      <c r="D307" s="226" t="s">
        <v>134</v>
      </c>
      <c r="E307" s="237" t="s">
        <v>28</v>
      </c>
      <c r="F307" s="238" t="s">
        <v>386</v>
      </c>
      <c r="G307" s="236"/>
      <c r="H307" s="239">
        <v>13.050000000000001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5" t="s">
        <v>134</v>
      </c>
      <c r="AU307" s="245" t="s">
        <v>84</v>
      </c>
      <c r="AV307" s="14" t="s">
        <v>84</v>
      </c>
      <c r="AW307" s="14" t="s">
        <v>35</v>
      </c>
      <c r="AX307" s="14" t="s">
        <v>74</v>
      </c>
      <c r="AY307" s="245" t="s">
        <v>123</v>
      </c>
    </row>
    <row r="308" s="13" customFormat="1">
      <c r="A308" s="13"/>
      <c r="B308" s="224"/>
      <c r="C308" s="225"/>
      <c r="D308" s="226" t="s">
        <v>134</v>
      </c>
      <c r="E308" s="227" t="s">
        <v>28</v>
      </c>
      <c r="F308" s="228" t="s">
        <v>387</v>
      </c>
      <c r="G308" s="225"/>
      <c r="H308" s="227" t="s">
        <v>28</v>
      </c>
      <c r="I308" s="229"/>
      <c r="J308" s="225"/>
      <c r="K308" s="225"/>
      <c r="L308" s="230"/>
      <c r="M308" s="231"/>
      <c r="N308" s="232"/>
      <c r="O308" s="232"/>
      <c r="P308" s="232"/>
      <c r="Q308" s="232"/>
      <c r="R308" s="232"/>
      <c r="S308" s="232"/>
      <c r="T308" s="23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4" t="s">
        <v>134</v>
      </c>
      <c r="AU308" s="234" t="s">
        <v>84</v>
      </c>
      <c r="AV308" s="13" t="s">
        <v>82</v>
      </c>
      <c r="AW308" s="13" t="s">
        <v>35</v>
      </c>
      <c r="AX308" s="13" t="s">
        <v>74</v>
      </c>
      <c r="AY308" s="234" t="s">
        <v>123</v>
      </c>
    </row>
    <row r="309" s="14" customFormat="1">
      <c r="A309" s="14"/>
      <c r="B309" s="235"/>
      <c r="C309" s="236"/>
      <c r="D309" s="226" t="s">
        <v>134</v>
      </c>
      <c r="E309" s="237" t="s">
        <v>28</v>
      </c>
      <c r="F309" s="238" t="s">
        <v>388</v>
      </c>
      <c r="G309" s="236"/>
      <c r="H309" s="239">
        <v>42.18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5" t="s">
        <v>134</v>
      </c>
      <c r="AU309" s="245" t="s">
        <v>84</v>
      </c>
      <c r="AV309" s="14" t="s">
        <v>84</v>
      </c>
      <c r="AW309" s="14" t="s">
        <v>35</v>
      </c>
      <c r="AX309" s="14" t="s">
        <v>74</v>
      </c>
      <c r="AY309" s="245" t="s">
        <v>123</v>
      </c>
    </row>
    <row r="310" s="13" customFormat="1">
      <c r="A310" s="13"/>
      <c r="B310" s="224"/>
      <c r="C310" s="225"/>
      <c r="D310" s="226" t="s">
        <v>134</v>
      </c>
      <c r="E310" s="227" t="s">
        <v>28</v>
      </c>
      <c r="F310" s="228" t="s">
        <v>405</v>
      </c>
      <c r="G310" s="225"/>
      <c r="H310" s="227" t="s">
        <v>28</v>
      </c>
      <c r="I310" s="229"/>
      <c r="J310" s="225"/>
      <c r="K310" s="225"/>
      <c r="L310" s="230"/>
      <c r="M310" s="231"/>
      <c r="N310" s="232"/>
      <c r="O310" s="232"/>
      <c r="P310" s="232"/>
      <c r="Q310" s="232"/>
      <c r="R310" s="232"/>
      <c r="S310" s="232"/>
      <c r="T310" s="23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4" t="s">
        <v>134</v>
      </c>
      <c r="AU310" s="234" t="s">
        <v>84</v>
      </c>
      <c r="AV310" s="13" t="s">
        <v>82</v>
      </c>
      <c r="AW310" s="13" t="s">
        <v>35</v>
      </c>
      <c r="AX310" s="13" t="s">
        <v>74</v>
      </c>
      <c r="AY310" s="234" t="s">
        <v>123</v>
      </c>
    </row>
    <row r="311" s="14" customFormat="1">
      <c r="A311" s="14"/>
      <c r="B311" s="235"/>
      <c r="C311" s="236"/>
      <c r="D311" s="226" t="s">
        <v>134</v>
      </c>
      <c r="E311" s="237" t="s">
        <v>28</v>
      </c>
      <c r="F311" s="238" t="s">
        <v>390</v>
      </c>
      <c r="G311" s="236"/>
      <c r="H311" s="239">
        <v>20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5" t="s">
        <v>134</v>
      </c>
      <c r="AU311" s="245" t="s">
        <v>84</v>
      </c>
      <c r="AV311" s="14" t="s">
        <v>84</v>
      </c>
      <c r="AW311" s="14" t="s">
        <v>35</v>
      </c>
      <c r="AX311" s="14" t="s">
        <v>74</v>
      </c>
      <c r="AY311" s="245" t="s">
        <v>123</v>
      </c>
    </row>
    <row r="312" s="13" customFormat="1">
      <c r="A312" s="13"/>
      <c r="B312" s="224"/>
      <c r="C312" s="225"/>
      <c r="D312" s="226" t="s">
        <v>134</v>
      </c>
      <c r="E312" s="227" t="s">
        <v>28</v>
      </c>
      <c r="F312" s="228" t="s">
        <v>391</v>
      </c>
      <c r="G312" s="225"/>
      <c r="H312" s="227" t="s">
        <v>28</v>
      </c>
      <c r="I312" s="229"/>
      <c r="J312" s="225"/>
      <c r="K312" s="225"/>
      <c r="L312" s="230"/>
      <c r="M312" s="231"/>
      <c r="N312" s="232"/>
      <c r="O312" s="232"/>
      <c r="P312" s="232"/>
      <c r="Q312" s="232"/>
      <c r="R312" s="232"/>
      <c r="S312" s="232"/>
      <c r="T312" s="23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4" t="s">
        <v>134</v>
      </c>
      <c r="AU312" s="234" t="s">
        <v>84</v>
      </c>
      <c r="AV312" s="13" t="s">
        <v>82</v>
      </c>
      <c r="AW312" s="13" t="s">
        <v>35</v>
      </c>
      <c r="AX312" s="13" t="s">
        <v>74</v>
      </c>
      <c r="AY312" s="234" t="s">
        <v>123</v>
      </c>
    </row>
    <row r="313" s="14" customFormat="1">
      <c r="A313" s="14"/>
      <c r="B313" s="235"/>
      <c r="C313" s="236"/>
      <c r="D313" s="226" t="s">
        <v>134</v>
      </c>
      <c r="E313" s="237" t="s">
        <v>28</v>
      </c>
      <c r="F313" s="238" t="s">
        <v>392</v>
      </c>
      <c r="G313" s="236"/>
      <c r="H313" s="239">
        <v>156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5" t="s">
        <v>134</v>
      </c>
      <c r="AU313" s="245" t="s">
        <v>84</v>
      </c>
      <c r="AV313" s="14" t="s">
        <v>84</v>
      </c>
      <c r="AW313" s="14" t="s">
        <v>35</v>
      </c>
      <c r="AX313" s="14" t="s">
        <v>74</v>
      </c>
      <c r="AY313" s="245" t="s">
        <v>123</v>
      </c>
    </row>
    <row r="314" s="15" customFormat="1">
      <c r="A314" s="15"/>
      <c r="B314" s="246"/>
      <c r="C314" s="247"/>
      <c r="D314" s="226" t="s">
        <v>134</v>
      </c>
      <c r="E314" s="248" t="s">
        <v>28</v>
      </c>
      <c r="F314" s="249" t="s">
        <v>142</v>
      </c>
      <c r="G314" s="247"/>
      <c r="H314" s="250">
        <v>311.02999999999997</v>
      </c>
      <c r="I314" s="251"/>
      <c r="J314" s="247"/>
      <c r="K314" s="247"/>
      <c r="L314" s="252"/>
      <c r="M314" s="253"/>
      <c r="N314" s="254"/>
      <c r="O314" s="254"/>
      <c r="P314" s="254"/>
      <c r="Q314" s="254"/>
      <c r="R314" s="254"/>
      <c r="S314" s="254"/>
      <c r="T314" s="25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6" t="s">
        <v>134</v>
      </c>
      <c r="AU314" s="256" t="s">
        <v>84</v>
      </c>
      <c r="AV314" s="15" t="s">
        <v>130</v>
      </c>
      <c r="AW314" s="15" t="s">
        <v>35</v>
      </c>
      <c r="AX314" s="15" t="s">
        <v>82</v>
      </c>
      <c r="AY314" s="256" t="s">
        <v>123</v>
      </c>
    </row>
    <row r="315" s="2" customFormat="1" ht="37.8" customHeight="1">
      <c r="A315" s="39"/>
      <c r="B315" s="40"/>
      <c r="C315" s="206" t="s">
        <v>406</v>
      </c>
      <c r="D315" s="206" t="s">
        <v>125</v>
      </c>
      <c r="E315" s="207" t="s">
        <v>407</v>
      </c>
      <c r="F315" s="208" t="s">
        <v>408</v>
      </c>
      <c r="G315" s="209" t="s">
        <v>224</v>
      </c>
      <c r="H315" s="210">
        <v>9.4499999999999993</v>
      </c>
      <c r="I315" s="211"/>
      <c r="J315" s="212">
        <f>ROUND(I315*H315,2)</f>
        <v>0</v>
      </c>
      <c r="K315" s="208" t="s">
        <v>129</v>
      </c>
      <c r="L315" s="45"/>
      <c r="M315" s="213" t="s">
        <v>28</v>
      </c>
      <c r="N315" s="214" t="s">
        <v>47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0.017000000000000001</v>
      </c>
      <c r="T315" s="216">
        <f>S315*H315</f>
        <v>0.16064999999999999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7" t="s">
        <v>130</v>
      </c>
      <c r="AT315" s="217" t="s">
        <v>125</v>
      </c>
      <c r="AU315" s="217" t="s">
        <v>84</v>
      </c>
      <c r="AY315" s="18" t="s">
        <v>123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8" t="s">
        <v>130</v>
      </c>
      <c r="BK315" s="218">
        <f>ROUND(I315*H315,2)</f>
        <v>0</v>
      </c>
      <c r="BL315" s="18" t="s">
        <v>130</v>
      </c>
      <c r="BM315" s="217" t="s">
        <v>409</v>
      </c>
    </row>
    <row r="316" s="2" customFormat="1">
      <c r="A316" s="39"/>
      <c r="B316" s="40"/>
      <c r="C316" s="41"/>
      <c r="D316" s="219" t="s">
        <v>132</v>
      </c>
      <c r="E316" s="41"/>
      <c r="F316" s="220" t="s">
        <v>410</v>
      </c>
      <c r="G316" s="41"/>
      <c r="H316" s="41"/>
      <c r="I316" s="221"/>
      <c r="J316" s="41"/>
      <c r="K316" s="41"/>
      <c r="L316" s="45"/>
      <c r="M316" s="222"/>
      <c r="N316" s="223"/>
      <c r="O316" s="86"/>
      <c r="P316" s="86"/>
      <c r="Q316" s="86"/>
      <c r="R316" s="86"/>
      <c r="S316" s="86"/>
      <c r="T316" s="87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132</v>
      </c>
      <c r="AU316" s="18" t="s">
        <v>84</v>
      </c>
    </row>
    <row r="317" s="13" customFormat="1">
      <c r="A317" s="13"/>
      <c r="B317" s="224"/>
      <c r="C317" s="225"/>
      <c r="D317" s="226" t="s">
        <v>134</v>
      </c>
      <c r="E317" s="227" t="s">
        <v>28</v>
      </c>
      <c r="F317" s="228" t="s">
        <v>411</v>
      </c>
      <c r="G317" s="225"/>
      <c r="H317" s="227" t="s">
        <v>28</v>
      </c>
      <c r="I317" s="229"/>
      <c r="J317" s="225"/>
      <c r="K317" s="225"/>
      <c r="L317" s="230"/>
      <c r="M317" s="231"/>
      <c r="N317" s="232"/>
      <c r="O317" s="232"/>
      <c r="P317" s="232"/>
      <c r="Q317" s="232"/>
      <c r="R317" s="232"/>
      <c r="S317" s="232"/>
      <c r="T317" s="23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4" t="s">
        <v>134</v>
      </c>
      <c r="AU317" s="234" t="s">
        <v>84</v>
      </c>
      <c r="AV317" s="13" t="s">
        <v>82</v>
      </c>
      <c r="AW317" s="13" t="s">
        <v>35</v>
      </c>
      <c r="AX317" s="13" t="s">
        <v>74</v>
      </c>
      <c r="AY317" s="234" t="s">
        <v>123</v>
      </c>
    </row>
    <row r="318" s="14" customFormat="1">
      <c r="A318" s="14"/>
      <c r="B318" s="235"/>
      <c r="C318" s="236"/>
      <c r="D318" s="226" t="s">
        <v>134</v>
      </c>
      <c r="E318" s="237" t="s">
        <v>28</v>
      </c>
      <c r="F318" s="238" t="s">
        <v>362</v>
      </c>
      <c r="G318" s="236"/>
      <c r="H318" s="239">
        <v>9.4499999999999993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5" t="s">
        <v>134</v>
      </c>
      <c r="AU318" s="245" t="s">
        <v>84</v>
      </c>
      <c r="AV318" s="14" t="s">
        <v>84</v>
      </c>
      <c r="AW318" s="14" t="s">
        <v>35</v>
      </c>
      <c r="AX318" s="14" t="s">
        <v>82</v>
      </c>
      <c r="AY318" s="245" t="s">
        <v>123</v>
      </c>
    </row>
    <row r="319" s="2" customFormat="1" ht="37.8" customHeight="1">
      <c r="A319" s="39"/>
      <c r="B319" s="40"/>
      <c r="C319" s="206" t="s">
        <v>412</v>
      </c>
      <c r="D319" s="206" t="s">
        <v>125</v>
      </c>
      <c r="E319" s="207" t="s">
        <v>413</v>
      </c>
      <c r="F319" s="208" t="s">
        <v>414</v>
      </c>
      <c r="G319" s="209" t="s">
        <v>224</v>
      </c>
      <c r="H319" s="210">
        <v>40.613</v>
      </c>
      <c r="I319" s="211"/>
      <c r="J319" s="212">
        <f>ROUND(I319*H319,2)</f>
        <v>0</v>
      </c>
      <c r="K319" s="208" t="s">
        <v>129</v>
      </c>
      <c r="L319" s="45"/>
      <c r="M319" s="213" t="s">
        <v>28</v>
      </c>
      <c r="N319" s="214" t="s">
        <v>47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0.014</v>
      </c>
      <c r="T319" s="216">
        <f>S319*H319</f>
        <v>0.56858200000000003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17" t="s">
        <v>130</v>
      </c>
      <c r="AT319" s="217" t="s">
        <v>125</v>
      </c>
      <c r="AU319" s="217" t="s">
        <v>84</v>
      </c>
      <c r="AY319" s="18" t="s">
        <v>123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8" t="s">
        <v>130</v>
      </c>
      <c r="BK319" s="218">
        <f>ROUND(I319*H319,2)</f>
        <v>0</v>
      </c>
      <c r="BL319" s="18" t="s">
        <v>130</v>
      </c>
      <c r="BM319" s="217" t="s">
        <v>415</v>
      </c>
    </row>
    <row r="320" s="2" customFormat="1">
      <c r="A320" s="39"/>
      <c r="B320" s="40"/>
      <c r="C320" s="41"/>
      <c r="D320" s="219" t="s">
        <v>132</v>
      </c>
      <c r="E320" s="41"/>
      <c r="F320" s="220" t="s">
        <v>416</v>
      </c>
      <c r="G320" s="41"/>
      <c r="H320" s="41"/>
      <c r="I320" s="221"/>
      <c r="J320" s="41"/>
      <c r="K320" s="41"/>
      <c r="L320" s="45"/>
      <c r="M320" s="222"/>
      <c r="N320" s="223"/>
      <c r="O320" s="86"/>
      <c r="P320" s="86"/>
      <c r="Q320" s="86"/>
      <c r="R320" s="86"/>
      <c r="S320" s="86"/>
      <c r="T320" s="87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132</v>
      </c>
      <c r="AU320" s="18" t="s">
        <v>84</v>
      </c>
    </row>
    <row r="321" s="13" customFormat="1">
      <c r="A321" s="13"/>
      <c r="B321" s="224"/>
      <c r="C321" s="225"/>
      <c r="D321" s="226" t="s">
        <v>134</v>
      </c>
      <c r="E321" s="227" t="s">
        <v>28</v>
      </c>
      <c r="F321" s="228" t="s">
        <v>382</v>
      </c>
      <c r="G321" s="225"/>
      <c r="H321" s="227" t="s">
        <v>28</v>
      </c>
      <c r="I321" s="229"/>
      <c r="J321" s="225"/>
      <c r="K321" s="225"/>
      <c r="L321" s="230"/>
      <c r="M321" s="231"/>
      <c r="N321" s="232"/>
      <c r="O321" s="232"/>
      <c r="P321" s="232"/>
      <c r="Q321" s="232"/>
      <c r="R321" s="232"/>
      <c r="S321" s="232"/>
      <c r="T321" s="23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4" t="s">
        <v>134</v>
      </c>
      <c r="AU321" s="234" t="s">
        <v>84</v>
      </c>
      <c r="AV321" s="13" t="s">
        <v>82</v>
      </c>
      <c r="AW321" s="13" t="s">
        <v>35</v>
      </c>
      <c r="AX321" s="13" t="s">
        <v>74</v>
      </c>
      <c r="AY321" s="234" t="s">
        <v>123</v>
      </c>
    </row>
    <row r="322" s="13" customFormat="1">
      <c r="A322" s="13"/>
      <c r="B322" s="224"/>
      <c r="C322" s="225"/>
      <c r="D322" s="226" t="s">
        <v>134</v>
      </c>
      <c r="E322" s="227" t="s">
        <v>28</v>
      </c>
      <c r="F322" s="228" t="s">
        <v>363</v>
      </c>
      <c r="G322" s="225"/>
      <c r="H322" s="227" t="s">
        <v>28</v>
      </c>
      <c r="I322" s="229"/>
      <c r="J322" s="225"/>
      <c r="K322" s="225"/>
      <c r="L322" s="230"/>
      <c r="M322" s="231"/>
      <c r="N322" s="232"/>
      <c r="O322" s="232"/>
      <c r="P322" s="232"/>
      <c r="Q322" s="232"/>
      <c r="R322" s="232"/>
      <c r="S322" s="232"/>
      <c r="T322" s="23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4" t="s">
        <v>134</v>
      </c>
      <c r="AU322" s="234" t="s">
        <v>84</v>
      </c>
      <c r="AV322" s="13" t="s">
        <v>82</v>
      </c>
      <c r="AW322" s="13" t="s">
        <v>35</v>
      </c>
      <c r="AX322" s="13" t="s">
        <v>74</v>
      </c>
      <c r="AY322" s="234" t="s">
        <v>123</v>
      </c>
    </row>
    <row r="323" s="14" customFormat="1">
      <c r="A323" s="14"/>
      <c r="B323" s="235"/>
      <c r="C323" s="236"/>
      <c r="D323" s="226" t="s">
        <v>134</v>
      </c>
      <c r="E323" s="237" t="s">
        <v>28</v>
      </c>
      <c r="F323" s="238" t="s">
        <v>364</v>
      </c>
      <c r="G323" s="236"/>
      <c r="H323" s="239">
        <v>8.4529999999999994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5" t="s">
        <v>134</v>
      </c>
      <c r="AU323" s="245" t="s">
        <v>84</v>
      </c>
      <c r="AV323" s="14" t="s">
        <v>84</v>
      </c>
      <c r="AW323" s="14" t="s">
        <v>35</v>
      </c>
      <c r="AX323" s="14" t="s">
        <v>74</v>
      </c>
      <c r="AY323" s="245" t="s">
        <v>123</v>
      </c>
    </row>
    <row r="324" s="13" customFormat="1">
      <c r="A324" s="13"/>
      <c r="B324" s="224"/>
      <c r="C324" s="225"/>
      <c r="D324" s="226" t="s">
        <v>134</v>
      </c>
      <c r="E324" s="227" t="s">
        <v>28</v>
      </c>
      <c r="F324" s="228" t="s">
        <v>365</v>
      </c>
      <c r="G324" s="225"/>
      <c r="H324" s="227" t="s">
        <v>28</v>
      </c>
      <c r="I324" s="229"/>
      <c r="J324" s="225"/>
      <c r="K324" s="225"/>
      <c r="L324" s="230"/>
      <c r="M324" s="231"/>
      <c r="N324" s="232"/>
      <c r="O324" s="232"/>
      <c r="P324" s="232"/>
      <c r="Q324" s="232"/>
      <c r="R324" s="232"/>
      <c r="S324" s="232"/>
      <c r="T324" s="23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4" t="s">
        <v>134</v>
      </c>
      <c r="AU324" s="234" t="s">
        <v>84</v>
      </c>
      <c r="AV324" s="13" t="s">
        <v>82</v>
      </c>
      <c r="AW324" s="13" t="s">
        <v>35</v>
      </c>
      <c r="AX324" s="13" t="s">
        <v>74</v>
      </c>
      <c r="AY324" s="234" t="s">
        <v>123</v>
      </c>
    </row>
    <row r="325" s="14" customFormat="1">
      <c r="A325" s="14"/>
      <c r="B325" s="235"/>
      <c r="C325" s="236"/>
      <c r="D325" s="226" t="s">
        <v>134</v>
      </c>
      <c r="E325" s="237" t="s">
        <v>28</v>
      </c>
      <c r="F325" s="238" t="s">
        <v>366</v>
      </c>
      <c r="G325" s="236"/>
      <c r="H325" s="239">
        <v>32.159999999999997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5" t="s">
        <v>134</v>
      </c>
      <c r="AU325" s="245" t="s">
        <v>84</v>
      </c>
      <c r="AV325" s="14" t="s">
        <v>84</v>
      </c>
      <c r="AW325" s="14" t="s">
        <v>35</v>
      </c>
      <c r="AX325" s="14" t="s">
        <v>74</v>
      </c>
      <c r="AY325" s="245" t="s">
        <v>123</v>
      </c>
    </row>
    <row r="326" s="15" customFormat="1">
      <c r="A326" s="15"/>
      <c r="B326" s="246"/>
      <c r="C326" s="247"/>
      <c r="D326" s="226" t="s">
        <v>134</v>
      </c>
      <c r="E326" s="248" t="s">
        <v>28</v>
      </c>
      <c r="F326" s="249" t="s">
        <v>142</v>
      </c>
      <c r="G326" s="247"/>
      <c r="H326" s="250">
        <v>40.613</v>
      </c>
      <c r="I326" s="251"/>
      <c r="J326" s="247"/>
      <c r="K326" s="247"/>
      <c r="L326" s="252"/>
      <c r="M326" s="253"/>
      <c r="N326" s="254"/>
      <c r="O326" s="254"/>
      <c r="P326" s="254"/>
      <c r="Q326" s="254"/>
      <c r="R326" s="254"/>
      <c r="S326" s="254"/>
      <c r="T326" s="25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6" t="s">
        <v>134</v>
      </c>
      <c r="AU326" s="256" t="s">
        <v>84</v>
      </c>
      <c r="AV326" s="15" t="s">
        <v>130</v>
      </c>
      <c r="AW326" s="15" t="s">
        <v>35</v>
      </c>
      <c r="AX326" s="15" t="s">
        <v>82</v>
      </c>
      <c r="AY326" s="256" t="s">
        <v>123</v>
      </c>
    </row>
    <row r="327" s="2" customFormat="1" ht="16.5" customHeight="1">
      <c r="A327" s="39"/>
      <c r="B327" s="40"/>
      <c r="C327" s="206" t="s">
        <v>417</v>
      </c>
      <c r="D327" s="206" t="s">
        <v>125</v>
      </c>
      <c r="E327" s="207" t="s">
        <v>418</v>
      </c>
      <c r="F327" s="208" t="s">
        <v>419</v>
      </c>
      <c r="G327" s="209" t="s">
        <v>282</v>
      </c>
      <c r="H327" s="210">
        <v>14</v>
      </c>
      <c r="I327" s="211"/>
      <c r="J327" s="212">
        <f>ROUND(I327*H327,2)</f>
        <v>0</v>
      </c>
      <c r="K327" s="208" t="s">
        <v>129</v>
      </c>
      <c r="L327" s="45"/>
      <c r="M327" s="213" t="s">
        <v>28</v>
      </c>
      <c r="N327" s="214" t="s">
        <v>47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0.085999999999999993</v>
      </c>
      <c r="T327" s="216">
        <f>S327*H327</f>
        <v>1.204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7" t="s">
        <v>130</v>
      </c>
      <c r="AT327" s="217" t="s">
        <v>125</v>
      </c>
      <c r="AU327" s="217" t="s">
        <v>84</v>
      </c>
      <c r="AY327" s="18" t="s">
        <v>123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8" t="s">
        <v>130</v>
      </c>
      <c r="BK327" s="218">
        <f>ROUND(I327*H327,2)</f>
        <v>0</v>
      </c>
      <c r="BL327" s="18" t="s">
        <v>130</v>
      </c>
      <c r="BM327" s="217" t="s">
        <v>420</v>
      </c>
    </row>
    <row r="328" s="2" customFormat="1">
      <c r="A328" s="39"/>
      <c r="B328" s="40"/>
      <c r="C328" s="41"/>
      <c r="D328" s="219" t="s">
        <v>132</v>
      </c>
      <c r="E328" s="41"/>
      <c r="F328" s="220" t="s">
        <v>421</v>
      </c>
      <c r="G328" s="41"/>
      <c r="H328" s="41"/>
      <c r="I328" s="221"/>
      <c r="J328" s="41"/>
      <c r="K328" s="41"/>
      <c r="L328" s="45"/>
      <c r="M328" s="222"/>
      <c r="N328" s="223"/>
      <c r="O328" s="86"/>
      <c r="P328" s="86"/>
      <c r="Q328" s="86"/>
      <c r="R328" s="86"/>
      <c r="S328" s="86"/>
      <c r="T328" s="87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132</v>
      </c>
      <c r="AU328" s="18" t="s">
        <v>84</v>
      </c>
    </row>
    <row r="329" s="13" customFormat="1">
      <c r="A329" s="13"/>
      <c r="B329" s="224"/>
      <c r="C329" s="225"/>
      <c r="D329" s="226" t="s">
        <v>134</v>
      </c>
      <c r="E329" s="227" t="s">
        <v>28</v>
      </c>
      <c r="F329" s="228" t="s">
        <v>422</v>
      </c>
      <c r="G329" s="225"/>
      <c r="H329" s="227" t="s">
        <v>28</v>
      </c>
      <c r="I329" s="229"/>
      <c r="J329" s="225"/>
      <c r="K329" s="225"/>
      <c r="L329" s="230"/>
      <c r="M329" s="231"/>
      <c r="N329" s="232"/>
      <c r="O329" s="232"/>
      <c r="P329" s="232"/>
      <c r="Q329" s="232"/>
      <c r="R329" s="232"/>
      <c r="S329" s="232"/>
      <c r="T329" s="23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4" t="s">
        <v>134</v>
      </c>
      <c r="AU329" s="234" t="s">
        <v>84</v>
      </c>
      <c r="AV329" s="13" t="s">
        <v>82</v>
      </c>
      <c r="AW329" s="13" t="s">
        <v>35</v>
      </c>
      <c r="AX329" s="13" t="s">
        <v>74</v>
      </c>
      <c r="AY329" s="234" t="s">
        <v>123</v>
      </c>
    </row>
    <row r="330" s="14" customFormat="1">
      <c r="A330" s="14"/>
      <c r="B330" s="235"/>
      <c r="C330" s="236"/>
      <c r="D330" s="226" t="s">
        <v>134</v>
      </c>
      <c r="E330" s="237" t="s">
        <v>28</v>
      </c>
      <c r="F330" s="238" t="s">
        <v>238</v>
      </c>
      <c r="G330" s="236"/>
      <c r="H330" s="239">
        <v>14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5" t="s">
        <v>134</v>
      </c>
      <c r="AU330" s="245" t="s">
        <v>84</v>
      </c>
      <c r="AV330" s="14" t="s">
        <v>84</v>
      </c>
      <c r="AW330" s="14" t="s">
        <v>35</v>
      </c>
      <c r="AX330" s="14" t="s">
        <v>82</v>
      </c>
      <c r="AY330" s="245" t="s">
        <v>123</v>
      </c>
    </row>
    <row r="331" s="2" customFormat="1" ht="16.5" customHeight="1">
      <c r="A331" s="39"/>
      <c r="B331" s="40"/>
      <c r="C331" s="206" t="s">
        <v>423</v>
      </c>
      <c r="D331" s="206" t="s">
        <v>125</v>
      </c>
      <c r="E331" s="207" t="s">
        <v>424</v>
      </c>
      <c r="F331" s="208" t="s">
        <v>425</v>
      </c>
      <c r="G331" s="209" t="s">
        <v>224</v>
      </c>
      <c r="H331" s="210">
        <v>13</v>
      </c>
      <c r="I331" s="211"/>
      <c r="J331" s="212">
        <f>ROUND(I331*H331,2)</f>
        <v>0</v>
      </c>
      <c r="K331" s="208" t="s">
        <v>129</v>
      </c>
      <c r="L331" s="45"/>
      <c r="M331" s="213" t="s">
        <v>28</v>
      </c>
      <c r="N331" s="214" t="s">
        <v>47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0.35499999999999998</v>
      </c>
      <c r="T331" s="216">
        <f>S331*H331</f>
        <v>4.6150000000000002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7" t="s">
        <v>130</v>
      </c>
      <c r="AT331" s="217" t="s">
        <v>125</v>
      </c>
      <c r="AU331" s="217" t="s">
        <v>84</v>
      </c>
      <c r="AY331" s="18" t="s">
        <v>123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8" t="s">
        <v>130</v>
      </c>
      <c r="BK331" s="218">
        <f>ROUND(I331*H331,2)</f>
        <v>0</v>
      </c>
      <c r="BL331" s="18" t="s">
        <v>130</v>
      </c>
      <c r="BM331" s="217" t="s">
        <v>426</v>
      </c>
    </row>
    <row r="332" s="2" customFormat="1">
      <c r="A332" s="39"/>
      <c r="B332" s="40"/>
      <c r="C332" s="41"/>
      <c r="D332" s="219" t="s">
        <v>132</v>
      </c>
      <c r="E332" s="41"/>
      <c r="F332" s="220" t="s">
        <v>427</v>
      </c>
      <c r="G332" s="41"/>
      <c r="H332" s="41"/>
      <c r="I332" s="221"/>
      <c r="J332" s="41"/>
      <c r="K332" s="41"/>
      <c r="L332" s="45"/>
      <c r="M332" s="222"/>
      <c r="N332" s="223"/>
      <c r="O332" s="86"/>
      <c r="P332" s="86"/>
      <c r="Q332" s="86"/>
      <c r="R332" s="86"/>
      <c r="S332" s="86"/>
      <c r="T332" s="87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132</v>
      </c>
      <c r="AU332" s="18" t="s">
        <v>84</v>
      </c>
    </row>
    <row r="333" s="13" customFormat="1">
      <c r="A333" s="13"/>
      <c r="B333" s="224"/>
      <c r="C333" s="225"/>
      <c r="D333" s="226" t="s">
        <v>134</v>
      </c>
      <c r="E333" s="227" t="s">
        <v>28</v>
      </c>
      <c r="F333" s="228" t="s">
        <v>428</v>
      </c>
      <c r="G333" s="225"/>
      <c r="H333" s="227" t="s">
        <v>28</v>
      </c>
      <c r="I333" s="229"/>
      <c r="J333" s="225"/>
      <c r="K333" s="225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134</v>
      </c>
      <c r="AU333" s="234" t="s">
        <v>84</v>
      </c>
      <c r="AV333" s="13" t="s">
        <v>82</v>
      </c>
      <c r="AW333" s="13" t="s">
        <v>35</v>
      </c>
      <c r="AX333" s="13" t="s">
        <v>74</v>
      </c>
      <c r="AY333" s="234" t="s">
        <v>123</v>
      </c>
    </row>
    <row r="334" s="14" customFormat="1">
      <c r="A334" s="14"/>
      <c r="B334" s="235"/>
      <c r="C334" s="236"/>
      <c r="D334" s="226" t="s">
        <v>134</v>
      </c>
      <c r="E334" s="237" t="s">
        <v>28</v>
      </c>
      <c r="F334" s="238" t="s">
        <v>429</v>
      </c>
      <c r="G334" s="236"/>
      <c r="H334" s="239">
        <v>13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5" t="s">
        <v>134</v>
      </c>
      <c r="AU334" s="245" t="s">
        <v>84</v>
      </c>
      <c r="AV334" s="14" t="s">
        <v>84</v>
      </c>
      <c r="AW334" s="14" t="s">
        <v>35</v>
      </c>
      <c r="AX334" s="14" t="s">
        <v>82</v>
      </c>
      <c r="AY334" s="245" t="s">
        <v>123</v>
      </c>
    </row>
    <row r="335" s="2" customFormat="1" ht="16.5" customHeight="1">
      <c r="A335" s="39"/>
      <c r="B335" s="40"/>
      <c r="C335" s="206" t="s">
        <v>430</v>
      </c>
      <c r="D335" s="206" t="s">
        <v>125</v>
      </c>
      <c r="E335" s="207" t="s">
        <v>431</v>
      </c>
      <c r="F335" s="208" t="s">
        <v>432</v>
      </c>
      <c r="G335" s="209" t="s">
        <v>224</v>
      </c>
      <c r="H335" s="210">
        <v>0.25</v>
      </c>
      <c r="I335" s="211"/>
      <c r="J335" s="212">
        <f>ROUND(I335*H335,2)</f>
        <v>0</v>
      </c>
      <c r="K335" s="208" t="s">
        <v>28</v>
      </c>
      <c r="L335" s="45"/>
      <c r="M335" s="213" t="s">
        <v>28</v>
      </c>
      <c r="N335" s="214" t="s">
        <v>47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0.70999999999999996</v>
      </c>
      <c r="T335" s="216">
        <f>S335*H335</f>
        <v>0.17749999999999999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17" t="s">
        <v>130</v>
      </c>
      <c r="AT335" s="217" t="s">
        <v>125</v>
      </c>
      <c r="AU335" s="217" t="s">
        <v>84</v>
      </c>
      <c r="AY335" s="18" t="s">
        <v>123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8" t="s">
        <v>130</v>
      </c>
      <c r="BK335" s="218">
        <f>ROUND(I335*H335,2)</f>
        <v>0</v>
      </c>
      <c r="BL335" s="18" t="s">
        <v>130</v>
      </c>
      <c r="BM335" s="217" t="s">
        <v>433</v>
      </c>
    </row>
    <row r="336" s="13" customFormat="1">
      <c r="A336" s="13"/>
      <c r="B336" s="224"/>
      <c r="C336" s="225"/>
      <c r="D336" s="226" t="s">
        <v>134</v>
      </c>
      <c r="E336" s="227" t="s">
        <v>28</v>
      </c>
      <c r="F336" s="228" t="s">
        <v>434</v>
      </c>
      <c r="G336" s="225"/>
      <c r="H336" s="227" t="s">
        <v>28</v>
      </c>
      <c r="I336" s="229"/>
      <c r="J336" s="225"/>
      <c r="K336" s="225"/>
      <c r="L336" s="230"/>
      <c r="M336" s="231"/>
      <c r="N336" s="232"/>
      <c r="O336" s="232"/>
      <c r="P336" s="232"/>
      <c r="Q336" s="232"/>
      <c r="R336" s="232"/>
      <c r="S336" s="232"/>
      <c r="T336" s="23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4" t="s">
        <v>134</v>
      </c>
      <c r="AU336" s="234" t="s">
        <v>84</v>
      </c>
      <c r="AV336" s="13" t="s">
        <v>82</v>
      </c>
      <c r="AW336" s="13" t="s">
        <v>35</v>
      </c>
      <c r="AX336" s="13" t="s">
        <v>74</v>
      </c>
      <c r="AY336" s="234" t="s">
        <v>123</v>
      </c>
    </row>
    <row r="337" s="14" customFormat="1">
      <c r="A337" s="14"/>
      <c r="B337" s="235"/>
      <c r="C337" s="236"/>
      <c r="D337" s="226" t="s">
        <v>134</v>
      </c>
      <c r="E337" s="237" t="s">
        <v>28</v>
      </c>
      <c r="F337" s="238" t="s">
        <v>435</v>
      </c>
      <c r="G337" s="236"/>
      <c r="H337" s="239">
        <v>0.25</v>
      </c>
      <c r="I337" s="240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5" t="s">
        <v>134</v>
      </c>
      <c r="AU337" s="245" t="s">
        <v>84</v>
      </c>
      <c r="AV337" s="14" t="s">
        <v>84</v>
      </c>
      <c r="AW337" s="14" t="s">
        <v>35</v>
      </c>
      <c r="AX337" s="14" t="s">
        <v>82</v>
      </c>
      <c r="AY337" s="245" t="s">
        <v>123</v>
      </c>
    </row>
    <row r="338" s="2" customFormat="1" ht="16.5" customHeight="1">
      <c r="A338" s="39"/>
      <c r="B338" s="40"/>
      <c r="C338" s="206" t="s">
        <v>436</v>
      </c>
      <c r="D338" s="206" t="s">
        <v>125</v>
      </c>
      <c r="E338" s="207" t="s">
        <v>437</v>
      </c>
      <c r="F338" s="208" t="s">
        <v>438</v>
      </c>
      <c r="G338" s="209" t="s">
        <v>224</v>
      </c>
      <c r="H338" s="210">
        <v>65.950000000000003</v>
      </c>
      <c r="I338" s="211"/>
      <c r="J338" s="212">
        <f>ROUND(I338*H338,2)</f>
        <v>0</v>
      </c>
      <c r="K338" s="208" t="s">
        <v>28</v>
      </c>
      <c r="L338" s="45"/>
      <c r="M338" s="213" t="s">
        <v>28</v>
      </c>
      <c r="N338" s="214" t="s">
        <v>47</v>
      </c>
      <c r="O338" s="86"/>
      <c r="P338" s="215">
        <f>O338*H338</f>
        <v>0</v>
      </c>
      <c r="Q338" s="215">
        <v>0</v>
      </c>
      <c r="R338" s="215">
        <f>Q338*H338</f>
        <v>0</v>
      </c>
      <c r="S338" s="215">
        <v>0.35499999999999998</v>
      </c>
      <c r="T338" s="216">
        <f>S338*H338</f>
        <v>23.41225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17" t="s">
        <v>130</v>
      </c>
      <c r="AT338" s="217" t="s">
        <v>125</v>
      </c>
      <c r="AU338" s="217" t="s">
        <v>84</v>
      </c>
      <c r="AY338" s="18" t="s">
        <v>123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8" t="s">
        <v>130</v>
      </c>
      <c r="BK338" s="218">
        <f>ROUND(I338*H338,2)</f>
        <v>0</v>
      </c>
      <c r="BL338" s="18" t="s">
        <v>130</v>
      </c>
      <c r="BM338" s="217" t="s">
        <v>439</v>
      </c>
    </row>
    <row r="339" s="13" customFormat="1">
      <c r="A339" s="13"/>
      <c r="B339" s="224"/>
      <c r="C339" s="225"/>
      <c r="D339" s="226" t="s">
        <v>134</v>
      </c>
      <c r="E339" s="227" t="s">
        <v>28</v>
      </c>
      <c r="F339" s="228" t="s">
        <v>440</v>
      </c>
      <c r="G339" s="225"/>
      <c r="H339" s="227" t="s">
        <v>28</v>
      </c>
      <c r="I339" s="229"/>
      <c r="J339" s="225"/>
      <c r="K339" s="225"/>
      <c r="L339" s="230"/>
      <c r="M339" s="231"/>
      <c r="N339" s="232"/>
      <c r="O339" s="232"/>
      <c r="P339" s="232"/>
      <c r="Q339" s="232"/>
      <c r="R339" s="232"/>
      <c r="S339" s="232"/>
      <c r="T339" s="23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4" t="s">
        <v>134</v>
      </c>
      <c r="AU339" s="234" t="s">
        <v>84</v>
      </c>
      <c r="AV339" s="13" t="s">
        <v>82</v>
      </c>
      <c r="AW339" s="13" t="s">
        <v>35</v>
      </c>
      <c r="AX339" s="13" t="s">
        <v>74</v>
      </c>
      <c r="AY339" s="234" t="s">
        <v>123</v>
      </c>
    </row>
    <row r="340" s="14" customFormat="1">
      <c r="A340" s="14"/>
      <c r="B340" s="235"/>
      <c r="C340" s="236"/>
      <c r="D340" s="226" t="s">
        <v>134</v>
      </c>
      <c r="E340" s="237" t="s">
        <v>28</v>
      </c>
      <c r="F340" s="238" t="s">
        <v>441</v>
      </c>
      <c r="G340" s="236"/>
      <c r="H340" s="239">
        <v>65.950000000000003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5" t="s">
        <v>134</v>
      </c>
      <c r="AU340" s="245" t="s">
        <v>84</v>
      </c>
      <c r="AV340" s="14" t="s">
        <v>84</v>
      </c>
      <c r="AW340" s="14" t="s">
        <v>35</v>
      </c>
      <c r="AX340" s="14" t="s">
        <v>82</v>
      </c>
      <c r="AY340" s="245" t="s">
        <v>123</v>
      </c>
    </row>
    <row r="341" s="2" customFormat="1" ht="16.5" customHeight="1">
      <c r="A341" s="39"/>
      <c r="B341" s="40"/>
      <c r="C341" s="206" t="s">
        <v>442</v>
      </c>
      <c r="D341" s="206" t="s">
        <v>125</v>
      </c>
      <c r="E341" s="207" t="s">
        <v>443</v>
      </c>
      <c r="F341" s="208" t="s">
        <v>444</v>
      </c>
      <c r="G341" s="209" t="s">
        <v>224</v>
      </c>
      <c r="H341" s="210">
        <v>9</v>
      </c>
      <c r="I341" s="211"/>
      <c r="J341" s="212">
        <f>ROUND(I341*H341,2)</f>
        <v>0</v>
      </c>
      <c r="K341" s="208" t="s">
        <v>129</v>
      </c>
      <c r="L341" s="45"/>
      <c r="M341" s="213" t="s">
        <v>28</v>
      </c>
      <c r="N341" s="214" t="s">
        <v>47</v>
      </c>
      <c r="O341" s="86"/>
      <c r="P341" s="215">
        <f>O341*H341</f>
        <v>0</v>
      </c>
      <c r="Q341" s="215">
        <v>0</v>
      </c>
      <c r="R341" s="215">
        <f>Q341*H341</f>
        <v>0</v>
      </c>
      <c r="S341" s="215">
        <v>0.066000000000000003</v>
      </c>
      <c r="T341" s="216">
        <f>S341*H341</f>
        <v>0.59400000000000008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17" t="s">
        <v>130</v>
      </c>
      <c r="AT341" s="217" t="s">
        <v>125</v>
      </c>
      <c r="AU341" s="217" t="s">
        <v>84</v>
      </c>
      <c r="AY341" s="18" t="s">
        <v>123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8" t="s">
        <v>130</v>
      </c>
      <c r="BK341" s="218">
        <f>ROUND(I341*H341,2)</f>
        <v>0</v>
      </c>
      <c r="BL341" s="18" t="s">
        <v>130</v>
      </c>
      <c r="BM341" s="217" t="s">
        <v>445</v>
      </c>
    </row>
    <row r="342" s="2" customFormat="1">
      <c r="A342" s="39"/>
      <c r="B342" s="40"/>
      <c r="C342" s="41"/>
      <c r="D342" s="219" t="s">
        <v>132</v>
      </c>
      <c r="E342" s="41"/>
      <c r="F342" s="220" t="s">
        <v>446</v>
      </c>
      <c r="G342" s="41"/>
      <c r="H342" s="41"/>
      <c r="I342" s="221"/>
      <c r="J342" s="41"/>
      <c r="K342" s="41"/>
      <c r="L342" s="45"/>
      <c r="M342" s="222"/>
      <c r="N342" s="223"/>
      <c r="O342" s="86"/>
      <c r="P342" s="86"/>
      <c r="Q342" s="86"/>
      <c r="R342" s="86"/>
      <c r="S342" s="86"/>
      <c r="T342" s="87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132</v>
      </c>
      <c r="AU342" s="18" t="s">
        <v>84</v>
      </c>
    </row>
    <row r="343" s="13" customFormat="1">
      <c r="A343" s="13"/>
      <c r="B343" s="224"/>
      <c r="C343" s="225"/>
      <c r="D343" s="226" t="s">
        <v>134</v>
      </c>
      <c r="E343" s="227" t="s">
        <v>28</v>
      </c>
      <c r="F343" s="228" t="s">
        <v>447</v>
      </c>
      <c r="G343" s="225"/>
      <c r="H343" s="227" t="s">
        <v>28</v>
      </c>
      <c r="I343" s="229"/>
      <c r="J343" s="225"/>
      <c r="K343" s="225"/>
      <c r="L343" s="230"/>
      <c r="M343" s="231"/>
      <c r="N343" s="232"/>
      <c r="O343" s="232"/>
      <c r="P343" s="232"/>
      <c r="Q343" s="232"/>
      <c r="R343" s="232"/>
      <c r="S343" s="232"/>
      <c r="T343" s="23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4" t="s">
        <v>134</v>
      </c>
      <c r="AU343" s="234" t="s">
        <v>84</v>
      </c>
      <c r="AV343" s="13" t="s">
        <v>82</v>
      </c>
      <c r="AW343" s="13" t="s">
        <v>35</v>
      </c>
      <c r="AX343" s="13" t="s">
        <v>74</v>
      </c>
      <c r="AY343" s="234" t="s">
        <v>123</v>
      </c>
    </row>
    <row r="344" s="14" customFormat="1">
      <c r="A344" s="14"/>
      <c r="B344" s="235"/>
      <c r="C344" s="236"/>
      <c r="D344" s="226" t="s">
        <v>134</v>
      </c>
      <c r="E344" s="237" t="s">
        <v>28</v>
      </c>
      <c r="F344" s="238" t="s">
        <v>448</v>
      </c>
      <c r="G344" s="236"/>
      <c r="H344" s="239">
        <v>9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5" t="s">
        <v>134</v>
      </c>
      <c r="AU344" s="245" t="s">
        <v>84</v>
      </c>
      <c r="AV344" s="14" t="s">
        <v>84</v>
      </c>
      <c r="AW344" s="14" t="s">
        <v>35</v>
      </c>
      <c r="AX344" s="14" t="s">
        <v>82</v>
      </c>
      <c r="AY344" s="245" t="s">
        <v>123</v>
      </c>
    </row>
    <row r="345" s="2" customFormat="1" ht="16.5" customHeight="1">
      <c r="A345" s="39"/>
      <c r="B345" s="40"/>
      <c r="C345" s="206" t="s">
        <v>449</v>
      </c>
      <c r="D345" s="206" t="s">
        <v>125</v>
      </c>
      <c r="E345" s="207" t="s">
        <v>450</v>
      </c>
      <c r="F345" s="208" t="s">
        <v>451</v>
      </c>
      <c r="G345" s="209" t="s">
        <v>224</v>
      </c>
      <c r="H345" s="210">
        <v>666.80499999999995</v>
      </c>
      <c r="I345" s="211"/>
      <c r="J345" s="212">
        <f>ROUND(I345*H345,2)</f>
        <v>0</v>
      </c>
      <c r="K345" s="208" t="s">
        <v>129</v>
      </c>
      <c r="L345" s="45"/>
      <c r="M345" s="213" t="s">
        <v>28</v>
      </c>
      <c r="N345" s="214" t="s">
        <v>47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7" t="s">
        <v>130</v>
      </c>
      <c r="AT345" s="217" t="s">
        <v>125</v>
      </c>
      <c r="AU345" s="217" t="s">
        <v>84</v>
      </c>
      <c r="AY345" s="18" t="s">
        <v>123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8" t="s">
        <v>130</v>
      </c>
      <c r="BK345" s="218">
        <f>ROUND(I345*H345,2)</f>
        <v>0</v>
      </c>
      <c r="BL345" s="18" t="s">
        <v>130</v>
      </c>
      <c r="BM345" s="217" t="s">
        <v>452</v>
      </c>
    </row>
    <row r="346" s="2" customFormat="1">
      <c r="A346" s="39"/>
      <c r="B346" s="40"/>
      <c r="C346" s="41"/>
      <c r="D346" s="219" t="s">
        <v>132</v>
      </c>
      <c r="E346" s="41"/>
      <c r="F346" s="220" t="s">
        <v>453</v>
      </c>
      <c r="G346" s="41"/>
      <c r="H346" s="41"/>
      <c r="I346" s="221"/>
      <c r="J346" s="41"/>
      <c r="K346" s="41"/>
      <c r="L346" s="45"/>
      <c r="M346" s="222"/>
      <c r="N346" s="223"/>
      <c r="O346" s="86"/>
      <c r="P346" s="86"/>
      <c r="Q346" s="86"/>
      <c r="R346" s="86"/>
      <c r="S346" s="86"/>
      <c r="T346" s="87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132</v>
      </c>
      <c r="AU346" s="18" t="s">
        <v>84</v>
      </c>
    </row>
    <row r="347" s="13" customFormat="1">
      <c r="A347" s="13"/>
      <c r="B347" s="224"/>
      <c r="C347" s="225"/>
      <c r="D347" s="226" t="s">
        <v>134</v>
      </c>
      <c r="E347" s="227" t="s">
        <v>28</v>
      </c>
      <c r="F347" s="228" t="s">
        <v>454</v>
      </c>
      <c r="G347" s="225"/>
      <c r="H347" s="227" t="s">
        <v>28</v>
      </c>
      <c r="I347" s="229"/>
      <c r="J347" s="225"/>
      <c r="K347" s="225"/>
      <c r="L347" s="230"/>
      <c r="M347" s="231"/>
      <c r="N347" s="232"/>
      <c r="O347" s="232"/>
      <c r="P347" s="232"/>
      <c r="Q347" s="232"/>
      <c r="R347" s="232"/>
      <c r="S347" s="232"/>
      <c r="T347" s="23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4" t="s">
        <v>134</v>
      </c>
      <c r="AU347" s="234" t="s">
        <v>84</v>
      </c>
      <c r="AV347" s="13" t="s">
        <v>82</v>
      </c>
      <c r="AW347" s="13" t="s">
        <v>35</v>
      </c>
      <c r="AX347" s="13" t="s">
        <v>74</v>
      </c>
      <c r="AY347" s="234" t="s">
        <v>123</v>
      </c>
    </row>
    <row r="348" s="13" customFormat="1">
      <c r="A348" s="13"/>
      <c r="B348" s="224"/>
      <c r="C348" s="225"/>
      <c r="D348" s="226" t="s">
        <v>134</v>
      </c>
      <c r="E348" s="227" t="s">
        <v>28</v>
      </c>
      <c r="F348" s="228" t="s">
        <v>455</v>
      </c>
      <c r="G348" s="225"/>
      <c r="H348" s="227" t="s">
        <v>28</v>
      </c>
      <c r="I348" s="229"/>
      <c r="J348" s="225"/>
      <c r="K348" s="225"/>
      <c r="L348" s="230"/>
      <c r="M348" s="231"/>
      <c r="N348" s="232"/>
      <c r="O348" s="232"/>
      <c r="P348" s="232"/>
      <c r="Q348" s="232"/>
      <c r="R348" s="232"/>
      <c r="S348" s="232"/>
      <c r="T348" s="23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4" t="s">
        <v>134</v>
      </c>
      <c r="AU348" s="234" t="s">
        <v>84</v>
      </c>
      <c r="AV348" s="13" t="s">
        <v>82</v>
      </c>
      <c r="AW348" s="13" t="s">
        <v>35</v>
      </c>
      <c r="AX348" s="13" t="s">
        <v>74</v>
      </c>
      <c r="AY348" s="234" t="s">
        <v>123</v>
      </c>
    </row>
    <row r="349" s="14" customFormat="1">
      <c r="A349" s="14"/>
      <c r="B349" s="235"/>
      <c r="C349" s="236"/>
      <c r="D349" s="226" t="s">
        <v>134</v>
      </c>
      <c r="E349" s="237" t="s">
        <v>28</v>
      </c>
      <c r="F349" s="238" t="s">
        <v>456</v>
      </c>
      <c r="G349" s="236"/>
      <c r="H349" s="239">
        <v>169.18000000000001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5" t="s">
        <v>134</v>
      </c>
      <c r="AU349" s="245" t="s">
        <v>84</v>
      </c>
      <c r="AV349" s="14" t="s">
        <v>84</v>
      </c>
      <c r="AW349" s="14" t="s">
        <v>35</v>
      </c>
      <c r="AX349" s="14" t="s">
        <v>74</v>
      </c>
      <c r="AY349" s="245" t="s">
        <v>123</v>
      </c>
    </row>
    <row r="350" s="13" customFormat="1">
      <c r="A350" s="13"/>
      <c r="B350" s="224"/>
      <c r="C350" s="225"/>
      <c r="D350" s="226" t="s">
        <v>134</v>
      </c>
      <c r="E350" s="227" t="s">
        <v>28</v>
      </c>
      <c r="F350" s="228" t="s">
        <v>457</v>
      </c>
      <c r="G350" s="225"/>
      <c r="H350" s="227" t="s">
        <v>28</v>
      </c>
      <c r="I350" s="229"/>
      <c r="J350" s="225"/>
      <c r="K350" s="225"/>
      <c r="L350" s="230"/>
      <c r="M350" s="231"/>
      <c r="N350" s="232"/>
      <c r="O350" s="232"/>
      <c r="P350" s="232"/>
      <c r="Q350" s="232"/>
      <c r="R350" s="232"/>
      <c r="S350" s="232"/>
      <c r="T350" s="23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4" t="s">
        <v>134</v>
      </c>
      <c r="AU350" s="234" t="s">
        <v>84</v>
      </c>
      <c r="AV350" s="13" t="s">
        <v>82</v>
      </c>
      <c r="AW350" s="13" t="s">
        <v>35</v>
      </c>
      <c r="AX350" s="13" t="s">
        <v>74</v>
      </c>
      <c r="AY350" s="234" t="s">
        <v>123</v>
      </c>
    </row>
    <row r="351" s="14" customFormat="1">
      <c r="A351" s="14"/>
      <c r="B351" s="235"/>
      <c r="C351" s="236"/>
      <c r="D351" s="226" t="s">
        <v>134</v>
      </c>
      <c r="E351" s="237" t="s">
        <v>28</v>
      </c>
      <c r="F351" s="238" t="s">
        <v>458</v>
      </c>
      <c r="G351" s="236"/>
      <c r="H351" s="239">
        <v>140.59999999999999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5" t="s">
        <v>134</v>
      </c>
      <c r="AU351" s="245" t="s">
        <v>84</v>
      </c>
      <c r="AV351" s="14" t="s">
        <v>84</v>
      </c>
      <c r="AW351" s="14" t="s">
        <v>35</v>
      </c>
      <c r="AX351" s="14" t="s">
        <v>74</v>
      </c>
      <c r="AY351" s="245" t="s">
        <v>123</v>
      </c>
    </row>
    <row r="352" s="13" customFormat="1">
      <c r="A352" s="13"/>
      <c r="B352" s="224"/>
      <c r="C352" s="225"/>
      <c r="D352" s="226" t="s">
        <v>134</v>
      </c>
      <c r="E352" s="227" t="s">
        <v>28</v>
      </c>
      <c r="F352" s="228" t="s">
        <v>459</v>
      </c>
      <c r="G352" s="225"/>
      <c r="H352" s="227" t="s">
        <v>28</v>
      </c>
      <c r="I352" s="229"/>
      <c r="J352" s="225"/>
      <c r="K352" s="225"/>
      <c r="L352" s="230"/>
      <c r="M352" s="231"/>
      <c r="N352" s="232"/>
      <c r="O352" s="232"/>
      <c r="P352" s="232"/>
      <c r="Q352" s="232"/>
      <c r="R352" s="232"/>
      <c r="S352" s="232"/>
      <c r="T352" s="23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4" t="s">
        <v>134</v>
      </c>
      <c r="AU352" s="234" t="s">
        <v>84</v>
      </c>
      <c r="AV352" s="13" t="s">
        <v>82</v>
      </c>
      <c r="AW352" s="13" t="s">
        <v>35</v>
      </c>
      <c r="AX352" s="13" t="s">
        <v>74</v>
      </c>
      <c r="AY352" s="234" t="s">
        <v>123</v>
      </c>
    </row>
    <row r="353" s="14" customFormat="1">
      <c r="A353" s="14"/>
      <c r="B353" s="235"/>
      <c r="C353" s="236"/>
      <c r="D353" s="226" t="s">
        <v>134</v>
      </c>
      <c r="E353" s="237" t="s">
        <v>28</v>
      </c>
      <c r="F353" s="238" t="s">
        <v>460</v>
      </c>
      <c r="G353" s="236"/>
      <c r="H353" s="239">
        <v>31.5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5" t="s">
        <v>134</v>
      </c>
      <c r="AU353" s="245" t="s">
        <v>84</v>
      </c>
      <c r="AV353" s="14" t="s">
        <v>84</v>
      </c>
      <c r="AW353" s="14" t="s">
        <v>35</v>
      </c>
      <c r="AX353" s="14" t="s">
        <v>74</v>
      </c>
      <c r="AY353" s="245" t="s">
        <v>123</v>
      </c>
    </row>
    <row r="354" s="13" customFormat="1">
      <c r="A354" s="13"/>
      <c r="B354" s="224"/>
      <c r="C354" s="225"/>
      <c r="D354" s="226" t="s">
        <v>134</v>
      </c>
      <c r="E354" s="227" t="s">
        <v>28</v>
      </c>
      <c r="F354" s="228" t="s">
        <v>461</v>
      </c>
      <c r="G354" s="225"/>
      <c r="H354" s="227" t="s">
        <v>28</v>
      </c>
      <c r="I354" s="229"/>
      <c r="J354" s="225"/>
      <c r="K354" s="225"/>
      <c r="L354" s="230"/>
      <c r="M354" s="231"/>
      <c r="N354" s="232"/>
      <c r="O354" s="232"/>
      <c r="P354" s="232"/>
      <c r="Q354" s="232"/>
      <c r="R354" s="232"/>
      <c r="S354" s="232"/>
      <c r="T354" s="23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4" t="s">
        <v>134</v>
      </c>
      <c r="AU354" s="234" t="s">
        <v>84</v>
      </c>
      <c r="AV354" s="13" t="s">
        <v>82</v>
      </c>
      <c r="AW354" s="13" t="s">
        <v>35</v>
      </c>
      <c r="AX354" s="13" t="s">
        <v>74</v>
      </c>
      <c r="AY354" s="234" t="s">
        <v>123</v>
      </c>
    </row>
    <row r="355" s="14" customFormat="1">
      <c r="A355" s="14"/>
      <c r="B355" s="235"/>
      <c r="C355" s="236"/>
      <c r="D355" s="226" t="s">
        <v>134</v>
      </c>
      <c r="E355" s="237" t="s">
        <v>28</v>
      </c>
      <c r="F355" s="238" t="s">
        <v>390</v>
      </c>
      <c r="G355" s="236"/>
      <c r="H355" s="239">
        <v>20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5" t="s">
        <v>134</v>
      </c>
      <c r="AU355" s="245" t="s">
        <v>84</v>
      </c>
      <c r="AV355" s="14" t="s">
        <v>84</v>
      </c>
      <c r="AW355" s="14" t="s">
        <v>35</v>
      </c>
      <c r="AX355" s="14" t="s">
        <v>74</v>
      </c>
      <c r="AY355" s="245" t="s">
        <v>123</v>
      </c>
    </row>
    <row r="356" s="13" customFormat="1">
      <c r="A356" s="13"/>
      <c r="B356" s="224"/>
      <c r="C356" s="225"/>
      <c r="D356" s="226" t="s">
        <v>134</v>
      </c>
      <c r="E356" s="227" t="s">
        <v>28</v>
      </c>
      <c r="F356" s="228" t="s">
        <v>462</v>
      </c>
      <c r="G356" s="225"/>
      <c r="H356" s="227" t="s">
        <v>28</v>
      </c>
      <c r="I356" s="229"/>
      <c r="J356" s="225"/>
      <c r="K356" s="225"/>
      <c r="L356" s="230"/>
      <c r="M356" s="231"/>
      <c r="N356" s="232"/>
      <c r="O356" s="232"/>
      <c r="P356" s="232"/>
      <c r="Q356" s="232"/>
      <c r="R356" s="232"/>
      <c r="S356" s="232"/>
      <c r="T356" s="23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4" t="s">
        <v>134</v>
      </c>
      <c r="AU356" s="234" t="s">
        <v>84</v>
      </c>
      <c r="AV356" s="13" t="s">
        <v>82</v>
      </c>
      <c r="AW356" s="13" t="s">
        <v>35</v>
      </c>
      <c r="AX356" s="13" t="s">
        <v>74</v>
      </c>
      <c r="AY356" s="234" t="s">
        <v>123</v>
      </c>
    </row>
    <row r="357" s="13" customFormat="1">
      <c r="A357" s="13"/>
      <c r="B357" s="224"/>
      <c r="C357" s="225"/>
      <c r="D357" s="226" t="s">
        <v>134</v>
      </c>
      <c r="E357" s="227" t="s">
        <v>28</v>
      </c>
      <c r="F357" s="228" t="s">
        <v>463</v>
      </c>
      <c r="G357" s="225"/>
      <c r="H357" s="227" t="s">
        <v>28</v>
      </c>
      <c r="I357" s="229"/>
      <c r="J357" s="225"/>
      <c r="K357" s="225"/>
      <c r="L357" s="230"/>
      <c r="M357" s="231"/>
      <c r="N357" s="232"/>
      <c r="O357" s="232"/>
      <c r="P357" s="232"/>
      <c r="Q357" s="232"/>
      <c r="R357" s="232"/>
      <c r="S357" s="232"/>
      <c r="T357" s="23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4" t="s">
        <v>134</v>
      </c>
      <c r="AU357" s="234" t="s">
        <v>84</v>
      </c>
      <c r="AV357" s="13" t="s">
        <v>82</v>
      </c>
      <c r="AW357" s="13" t="s">
        <v>35</v>
      </c>
      <c r="AX357" s="13" t="s">
        <v>74</v>
      </c>
      <c r="AY357" s="234" t="s">
        <v>123</v>
      </c>
    </row>
    <row r="358" s="14" customFormat="1">
      <c r="A358" s="14"/>
      <c r="B358" s="235"/>
      <c r="C358" s="236"/>
      <c r="D358" s="226" t="s">
        <v>134</v>
      </c>
      <c r="E358" s="237" t="s">
        <v>28</v>
      </c>
      <c r="F358" s="238" t="s">
        <v>464</v>
      </c>
      <c r="G358" s="236"/>
      <c r="H358" s="239">
        <v>7.9050000000000002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5" t="s">
        <v>134</v>
      </c>
      <c r="AU358" s="245" t="s">
        <v>84</v>
      </c>
      <c r="AV358" s="14" t="s">
        <v>84</v>
      </c>
      <c r="AW358" s="14" t="s">
        <v>35</v>
      </c>
      <c r="AX358" s="14" t="s">
        <v>74</v>
      </c>
      <c r="AY358" s="245" t="s">
        <v>123</v>
      </c>
    </row>
    <row r="359" s="14" customFormat="1">
      <c r="A359" s="14"/>
      <c r="B359" s="235"/>
      <c r="C359" s="236"/>
      <c r="D359" s="226" t="s">
        <v>134</v>
      </c>
      <c r="E359" s="237" t="s">
        <v>28</v>
      </c>
      <c r="F359" s="238" t="s">
        <v>465</v>
      </c>
      <c r="G359" s="236"/>
      <c r="H359" s="239">
        <v>9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5" t="s">
        <v>134</v>
      </c>
      <c r="AU359" s="245" t="s">
        <v>84</v>
      </c>
      <c r="AV359" s="14" t="s">
        <v>84</v>
      </c>
      <c r="AW359" s="14" t="s">
        <v>35</v>
      </c>
      <c r="AX359" s="14" t="s">
        <v>74</v>
      </c>
      <c r="AY359" s="245" t="s">
        <v>123</v>
      </c>
    </row>
    <row r="360" s="13" customFormat="1">
      <c r="A360" s="13"/>
      <c r="B360" s="224"/>
      <c r="C360" s="225"/>
      <c r="D360" s="226" t="s">
        <v>134</v>
      </c>
      <c r="E360" s="227" t="s">
        <v>28</v>
      </c>
      <c r="F360" s="228" t="s">
        <v>466</v>
      </c>
      <c r="G360" s="225"/>
      <c r="H360" s="227" t="s">
        <v>28</v>
      </c>
      <c r="I360" s="229"/>
      <c r="J360" s="225"/>
      <c r="K360" s="225"/>
      <c r="L360" s="230"/>
      <c r="M360" s="231"/>
      <c r="N360" s="232"/>
      <c r="O360" s="232"/>
      <c r="P360" s="232"/>
      <c r="Q360" s="232"/>
      <c r="R360" s="232"/>
      <c r="S360" s="232"/>
      <c r="T360" s="23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4" t="s">
        <v>134</v>
      </c>
      <c r="AU360" s="234" t="s">
        <v>84</v>
      </c>
      <c r="AV360" s="13" t="s">
        <v>82</v>
      </c>
      <c r="AW360" s="13" t="s">
        <v>35</v>
      </c>
      <c r="AX360" s="13" t="s">
        <v>74</v>
      </c>
      <c r="AY360" s="234" t="s">
        <v>123</v>
      </c>
    </row>
    <row r="361" s="14" customFormat="1">
      <c r="A361" s="14"/>
      <c r="B361" s="235"/>
      <c r="C361" s="236"/>
      <c r="D361" s="226" t="s">
        <v>134</v>
      </c>
      <c r="E361" s="237" t="s">
        <v>28</v>
      </c>
      <c r="F361" s="238" t="s">
        <v>467</v>
      </c>
      <c r="G361" s="236"/>
      <c r="H361" s="239">
        <v>64.319999999999993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5" t="s">
        <v>134</v>
      </c>
      <c r="AU361" s="245" t="s">
        <v>84</v>
      </c>
      <c r="AV361" s="14" t="s">
        <v>84</v>
      </c>
      <c r="AW361" s="14" t="s">
        <v>35</v>
      </c>
      <c r="AX361" s="14" t="s">
        <v>74</v>
      </c>
      <c r="AY361" s="245" t="s">
        <v>123</v>
      </c>
    </row>
    <row r="362" s="13" customFormat="1">
      <c r="A362" s="13"/>
      <c r="B362" s="224"/>
      <c r="C362" s="225"/>
      <c r="D362" s="226" t="s">
        <v>134</v>
      </c>
      <c r="E362" s="227" t="s">
        <v>28</v>
      </c>
      <c r="F362" s="228" t="s">
        <v>468</v>
      </c>
      <c r="G362" s="225"/>
      <c r="H362" s="227" t="s">
        <v>28</v>
      </c>
      <c r="I362" s="229"/>
      <c r="J362" s="225"/>
      <c r="K362" s="225"/>
      <c r="L362" s="230"/>
      <c r="M362" s="231"/>
      <c r="N362" s="232"/>
      <c r="O362" s="232"/>
      <c r="P362" s="232"/>
      <c r="Q362" s="232"/>
      <c r="R362" s="232"/>
      <c r="S362" s="232"/>
      <c r="T362" s="23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4" t="s">
        <v>134</v>
      </c>
      <c r="AU362" s="234" t="s">
        <v>84</v>
      </c>
      <c r="AV362" s="13" t="s">
        <v>82</v>
      </c>
      <c r="AW362" s="13" t="s">
        <v>35</v>
      </c>
      <c r="AX362" s="13" t="s">
        <v>74</v>
      </c>
      <c r="AY362" s="234" t="s">
        <v>123</v>
      </c>
    </row>
    <row r="363" s="14" customFormat="1">
      <c r="A363" s="14"/>
      <c r="B363" s="235"/>
      <c r="C363" s="236"/>
      <c r="D363" s="226" t="s">
        <v>134</v>
      </c>
      <c r="E363" s="237" t="s">
        <v>28</v>
      </c>
      <c r="F363" s="238" t="s">
        <v>448</v>
      </c>
      <c r="G363" s="236"/>
      <c r="H363" s="239">
        <v>9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5" t="s">
        <v>134</v>
      </c>
      <c r="AU363" s="245" t="s">
        <v>84</v>
      </c>
      <c r="AV363" s="14" t="s">
        <v>84</v>
      </c>
      <c r="AW363" s="14" t="s">
        <v>35</v>
      </c>
      <c r="AX363" s="14" t="s">
        <v>74</v>
      </c>
      <c r="AY363" s="245" t="s">
        <v>123</v>
      </c>
    </row>
    <row r="364" s="13" customFormat="1">
      <c r="A364" s="13"/>
      <c r="B364" s="224"/>
      <c r="C364" s="225"/>
      <c r="D364" s="226" t="s">
        <v>134</v>
      </c>
      <c r="E364" s="227" t="s">
        <v>28</v>
      </c>
      <c r="F364" s="228" t="s">
        <v>469</v>
      </c>
      <c r="G364" s="225"/>
      <c r="H364" s="227" t="s">
        <v>28</v>
      </c>
      <c r="I364" s="229"/>
      <c r="J364" s="225"/>
      <c r="K364" s="225"/>
      <c r="L364" s="230"/>
      <c r="M364" s="231"/>
      <c r="N364" s="232"/>
      <c r="O364" s="232"/>
      <c r="P364" s="232"/>
      <c r="Q364" s="232"/>
      <c r="R364" s="232"/>
      <c r="S364" s="232"/>
      <c r="T364" s="23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4" t="s">
        <v>134</v>
      </c>
      <c r="AU364" s="234" t="s">
        <v>84</v>
      </c>
      <c r="AV364" s="13" t="s">
        <v>82</v>
      </c>
      <c r="AW364" s="13" t="s">
        <v>35</v>
      </c>
      <c r="AX364" s="13" t="s">
        <v>74</v>
      </c>
      <c r="AY364" s="234" t="s">
        <v>123</v>
      </c>
    </row>
    <row r="365" s="14" customFormat="1">
      <c r="A365" s="14"/>
      <c r="B365" s="235"/>
      <c r="C365" s="236"/>
      <c r="D365" s="226" t="s">
        <v>134</v>
      </c>
      <c r="E365" s="237" t="s">
        <v>28</v>
      </c>
      <c r="F365" s="238" t="s">
        <v>470</v>
      </c>
      <c r="G365" s="236"/>
      <c r="H365" s="239">
        <v>53.600000000000001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5" t="s">
        <v>134</v>
      </c>
      <c r="AU365" s="245" t="s">
        <v>84</v>
      </c>
      <c r="AV365" s="14" t="s">
        <v>84</v>
      </c>
      <c r="AW365" s="14" t="s">
        <v>35</v>
      </c>
      <c r="AX365" s="14" t="s">
        <v>74</v>
      </c>
      <c r="AY365" s="245" t="s">
        <v>123</v>
      </c>
    </row>
    <row r="366" s="13" customFormat="1">
      <c r="A366" s="13"/>
      <c r="B366" s="224"/>
      <c r="C366" s="225"/>
      <c r="D366" s="226" t="s">
        <v>134</v>
      </c>
      <c r="E366" s="227" t="s">
        <v>28</v>
      </c>
      <c r="F366" s="228" t="s">
        <v>471</v>
      </c>
      <c r="G366" s="225"/>
      <c r="H366" s="227" t="s">
        <v>28</v>
      </c>
      <c r="I366" s="229"/>
      <c r="J366" s="225"/>
      <c r="K366" s="225"/>
      <c r="L366" s="230"/>
      <c r="M366" s="231"/>
      <c r="N366" s="232"/>
      <c r="O366" s="232"/>
      <c r="P366" s="232"/>
      <c r="Q366" s="232"/>
      <c r="R366" s="232"/>
      <c r="S366" s="232"/>
      <c r="T366" s="23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4" t="s">
        <v>134</v>
      </c>
      <c r="AU366" s="234" t="s">
        <v>84</v>
      </c>
      <c r="AV366" s="13" t="s">
        <v>82</v>
      </c>
      <c r="AW366" s="13" t="s">
        <v>35</v>
      </c>
      <c r="AX366" s="13" t="s">
        <v>74</v>
      </c>
      <c r="AY366" s="234" t="s">
        <v>123</v>
      </c>
    </row>
    <row r="367" s="14" customFormat="1">
      <c r="A367" s="14"/>
      <c r="B367" s="235"/>
      <c r="C367" s="236"/>
      <c r="D367" s="226" t="s">
        <v>134</v>
      </c>
      <c r="E367" s="237" t="s">
        <v>28</v>
      </c>
      <c r="F367" s="238" t="s">
        <v>472</v>
      </c>
      <c r="G367" s="236"/>
      <c r="H367" s="239">
        <v>160.80000000000001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5" t="s">
        <v>134</v>
      </c>
      <c r="AU367" s="245" t="s">
        <v>84</v>
      </c>
      <c r="AV367" s="14" t="s">
        <v>84</v>
      </c>
      <c r="AW367" s="14" t="s">
        <v>35</v>
      </c>
      <c r="AX367" s="14" t="s">
        <v>74</v>
      </c>
      <c r="AY367" s="245" t="s">
        <v>123</v>
      </c>
    </row>
    <row r="368" s="13" customFormat="1">
      <c r="A368" s="13"/>
      <c r="B368" s="224"/>
      <c r="C368" s="225"/>
      <c r="D368" s="226" t="s">
        <v>134</v>
      </c>
      <c r="E368" s="227" t="s">
        <v>28</v>
      </c>
      <c r="F368" s="228" t="s">
        <v>473</v>
      </c>
      <c r="G368" s="225"/>
      <c r="H368" s="227" t="s">
        <v>28</v>
      </c>
      <c r="I368" s="229"/>
      <c r="J368" s="225"/>
      <c r="K368" s="225"/>
      <c r="L368" s="230"/>
      <c r="M368" s="231"/>
      <c r="N368" s="232"/>
      <c r="O368" s="232"/>
      <c r="P368" s="232"/>
      <c r="Q368" s="232"/>
      <c r="R368" s="232"/>
      <c r="S368" s="232"/>
      <c r="T368" s="23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4" t="s">
        <v>134</v>
      </c>
      <c r="AU368" s="234" t="s">
        <v>84</v>
      </c>
      <c r="AV368" s="13" t="s">
        <v>82</v>
      </c>
      <c r="AW368" s="13" t="s">
        <v>35</v>
      </c>
      <c r="AX368" s="13" t="s">
        <v>74</v>
      </c>
      <c r="AY368" s="234" t="s">
        <v>123</v>
      </c>
    </row>
    <row r="369" s="14" customFormat="1">
      <c r="A369" s="14"/>
      <c r="B369" s="235"/>
      <c r="C369" s="236"/>
      <c r="D369" s="226" t="s">
        <v>134</v>
      </c>
      <c r="E369" s="237" t="s">
        <v>28</v>
      </c>
      <c r="F369" s="238" t="s">
        <v>474</v>
      </c>
      <c r="G369" s="236"/>
      <c r="H369" s="239">
        <v>0.90000000000000002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5" t="s">
        <v>134</v>
      </c>
      <c r="AU369" s="245" t="s">
        <v>84</v>
      </c>
      <c r="AV369" s="14" t="s">
        <v>84</v>
      </c>
      <c r="AW369" s="14" t="s">
        <v>35</v>
      </c>
      <c r="AX369" s="14" t="s">
        <v>74</v>
      </c>
      <c r="AY369" s="245" t="s">
        <v>123</v>
      </c>
    </row>
    <row r="370" s="15" customFormat="1">
      <c r="A370" s="15"/>
      <c r="B370" s="246"/>
      <c r="C370" s="247"/>
      <c r="D370" s="226" t="s">
        <v>134</v>
      </c>
      <c r="E370" s="248" t="s">
        <v>28</v>
      </c>
      <c r="F370" s="249" t="s">
        <v>142</v>
      </c>
      <c r="G370" s="247"/>
      <c r="H370" s="250">
        <v>666.80499999999995</v>
      </c>
      <c r="I370" s="251"/>
      <c r="J370" s="247"/>
      <c r="K370" s="247"/>
      <c r="L370" s="252"/>
      <c r="M370" s="253"/>
      <c r="N370" s="254"/>
      <c r="O370" s="254"/>
      <c r="P370" s="254"/>
      <c r="Q370" s="254"/>
      <c r="R370" s="254"/>
      <c r="S370" s="254"/>
      <c r="T370" s="25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6" t="s">
        <v>134</v>
      </c>
      <c r="AU370" s="256" t="s">
        <v>84</v>
      </c>
      <c r="AV370" s="15" t="s">
        <v>130</v>
      </c>
      <c r="AW370" s="15" t="s">
        <v>35</v>
      </c>
      <c r="AX370" s="15" t="s">
        <v>82</v>
      </c>
      <c r="AY370" s="256" t="s">
        <v>123</v>
      </c>
    </row>
    <row r="371" s="2" customFormat="1" ht="16.5" customHeight="1">
      <c r="A371" s="39"/>
      <c r="B371" s="40"/>
      <c r="C371" s="206" t="s">
        <v>475</v>
      </c>
      <c r="D371" s="206" t="s">
        <v>125</v>
      </c>
      <c r="E371" s="207" t="s">
        <v>476</v>
      </c>
      <c r="F371" s="208" t="s">
        <v>477</v>
      </c>
      <c r="G371" s="209" t="s">
        <v>370</v>
      </c>
      <c r="H371" s="210">
        <v>9</v>
      </c>
      <c r="I371" s="211"/>
      <c r="J371" s="212">
        <f>ROUND(I371*H371,2)</f>
        <v>0</v>
      </c>
      <c r="K371" s="208" t="s">
        <v>129</v>
      </c>
      <c r="L371" s="45"/>
      <c r="M371" s="213" t="s">
        <v>28</v>
      </c>
      <c r="N371" s="214" t="s">
        <v>47</v>
      </c>
      <c r="O371" s="86"/>
      <c r="P371" s="215">
        <f>O371*H371</f>
        <v>0</v>
      </c>
      <c r="Q371" s="215">
        <v>0</v>
      </c>
      <c r="R371" s="215">
        <f>Q371*H371</f>
        <v>0</v>
      </c>
      <c r="S371" s="215">
        <v>0</v>
      </c>
      <c r="T371" s="216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17" t="s">
        <v>130</v>
      </c>
      <c r="AT371" s="217" t="s">
        <v>125</v>
      </c>
      <c r="AU371" s="217" t="s">
        <v>84</v>
      </c>
      <c r="AY371" s="18" t="s">
        <v>123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8" t="s">
        <v>130</v>
      </c>
      <c r="BK371" s="218">
        <f>ROUND(I371*H371,2)</f>
        <v>0</v>
      </c>
      <c r="BL371" s="18" t="s">
        <v>130</v>
      </c>
      <c r="BM371" s="217" t="s">
        <v>478</v>
      </c>
    </row>
    <row r="372" s="2" customFormat="1">
      <c r="A372" s="39"/>
      <c r="B372" s="40"/>
      <c r="C372" s="41"/>
      <c r="D372" s="219" t="s">
        <v>132</v>
      </c>
      <c r="E372" s="41"/>
      <c r="F372" s="220" t="s">
        <v>479</v>
      </c>
      <c r="G372" s="41"/>
      <c r="H372" s="41"/>
      <c r="I372" s="221"/>
      <c r="J372" s="41"/>
      <c r="K372" s="41"/>
      <c r="L372" s="45"/>
      <c r="M372" s="222"/>
      <c r="N372" s="223"/>
      <c r="O372" s="86"/>
      <c r="P372" s="86"/>
      <c r="Q372" s="86"/>
      <c r="R372" s="86"/>
      <c r="S372" s="86"/>
      <c r="T372" s="87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132</v>
      </c>
      <c r="AU372" s="18" t="s">
        <v>84</v>
      </c>
    </row>
    <row r="373" s="13" customFormat="1">
      <c r="A373" s="13"/>
      <c r="B373" s="224"/>
      <c r="C373" s="225"/>
      <c r="D373" s="226" t="s">
        <v>134</v>
      </c>
      <c r="E373" s="227" t="s">
        <v>28</v>
      </c>
      <c r="F373" s="228" t="s">
        <v>480</v>
      </c>
      <c r="G373" s="225"/>
      <c r="H373" s="227" t="s">
        <v>28</v>
      </c>
      <c r="I373" s="229"/>
      <c r="J373" s="225"/>
      <c r="K373" s="225"/>
      <c r="L373" s="230"/>
      <c r="M373" s="231"/>
      <c r="N373" s="232"/>
      <c r="O373" s="232"/>
      <c r="P373" s="232"/>
      <c r="Q373" s="232"/>
      <c r="R373" s="232"/>
      <c r="S373" s="232"/>
      <c r="T373" s="23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4" t="s">
        <v>134</v>
      </c>
      <c r="AU373" s="234" t="s">
        <v>84</v>
      </c>
      <c r="AV373" s="13" t="s">
        <v>82</v>
      </c>
      <c r="AW373" s="13" t="s">
        <v>35</v>
      </c>
      <c r="AX373" s="13" t="s">
        <v>74</v>
      </c>
      <c r="AY373" s="234" t="s">
        <v>123</v>
      </c>
    </row>
    <row r="374" s="13" customFormat="1">
      <c r="A374" s="13"/>
      <c r="B374" s="224"/>
      <c r="C374" s="225"/>
      <c r="D374" s="226" t="s">
        <v>134</v>
      </c>
      <c r="E374" s="227" t="s">
        <v>28</v>
      </c>
      <c r="F374" s="228" t="s">
        <v>481</v>
      </c>
      <c r="G374" s="225"/>
      <c r="H374" s="227" t="s">
        <v>28</v>
      </c>
      <c r="I374" s="229"/>
      <c r="J374" s="225"/>
      <c r="K374" s="225"/>
      <c r="L374" s="230"/>
      <c r="M374" s="231"/>
      <c r="N374" s="232"/>
      <c r="O374" s="232"/>
      <c r="P374" s="232"/>
      <c r="Q374" s="232"/>
      <c r="R374" s="232"/>
      <c r="S374" s="232"/>
      <c r="T374" s="23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4" t="s">
        <v>134</v>
      </c>
      <c r="AU374" s="234" t="s">
        <v>84</v>
      </c>
      <c r="AV374" s="13" t="s">
        <v>82</v>
      </c>
      <c r="AW374" s="13" t="s">
        <v>35</v>
      </c>
      <c r="AX374" s="13" t="s">
        <v>74</v>
      </c>
      <c r="AY374" s="234" t="s">
        <v>123</v>
      </c>
    </row>
    <row r="375" s="13" customFormat="1">
      <c r="A375" s="13"/>
      <c r="B375" s="224"/>
      <c r="C375" s="225"/>
      <c r="D375" s="226" t="s">
        <v>134</v>
      </c>
      <c r="E375" s="227" t="s">
        <v>28</v>
      </c>
      <c r="F375" s="228" t="s">
        <v>482</v>
      </c>
      <c r="G375" s="225"/>
      <c r="H375" s="227" t="s">
        <v>28</v>
      </c>
      <c r="I375" s="229"/>
      <c r="J375" s="225"/>
      <c r="K375" s="225"/>
      <c r="L375" s="230"/>
      <c r="M375" s="231"/>
      <c r="N375" s="232"/>
      <c r="O375" s="232"/>
      <c r="P375" s="232"/>
      <c r="Q375" s="232"/>
      <c r="R375" s="232"/>
      <c r="S375" s="232"/>
      <c r="T375" s="23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4" t="s">
        <v>134</v>
      </c>
      <c r="AU375" s="234" t="s">
        <v>84</v>
      </c>
      <c r="AV375" s="13" t="s">
        <v>82</v>
      </c>
      <c r="AW375" s="13" t="s">
        <v>35</v>
      </c>
      <c r="AX375" s="13" t="s">
        <v>74</v>
      </c>
      <c r="AY375" s="234" t="s">
        <v>123</v>
      </c>
    </row>
    <row r="376" s="13" customFormat="1">
      <c r="A376" s="13"/>
      <c r="B376" s="224"/>
      <c r="C376" s="225"/>
      <c r="D376" s="226" t="s">
        <v>134</v>
      </c>
      <c r="E376" s="227" t="s">
        <v>28</v>
      </c>
      <c r="F376" s="228" t="s">
        <v>483</v>
      </c>
      <c r="G376" s="225"/>
      <c r="H376" s="227" t="s">
        <v>28</v>
      </c>
      <c r="I376" s="229"/>
      <c r="J376" s="225"/>
      <c r="K376" s="225"/>
      <c r="L376" s="230"/>
      <c r="M376" s="231"/>
      <c r="N376" s="232"/>
      <c r="O376" s="232"/>
      <c r="P376" s="232"/>
      <c r="Q376" s="232"/>
      <c r="R376" s="232"/>
      <c r="S376" s="232"/>
      <c r="T376" s="23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4" t="s">
        <v>134</v>
      </c>
      <c r="AU376" s="234" t="s">
        <v>84</v>
      </c>
      <c r="AV376" s="13" t="s">
        <v>82</v>
      </c>
      <c r="AW376" s="13" t="s">
        <v>35</v>
      </c>
      <c r="AX376" s="13" t="s">
        <v>74</v>
      </c>
      <c r="AY376" s="234" t="s">
        <v>123</v>
      </c>
    </row>
    <row r="377" s="14" customFormat="1">
      <c r="A377" s="14"/>
      <c r="B377" s="235"/>
      <c r="C377" s="236"/>
      <c r="D377" s="226" t="s">
        <v>134</v>
      </c>
      <c r="E377" s="237" t="s">
        <v>28</v>
      </c>
      <c r="F377" s="238" t="s">
        <v>484</v>
      </c>
      <c r="G377" s="236"/>
      <c r="H377" s="239">
        <v>8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5" t="s">
        <v>134</v>
      </c>
      <c r="AU377" s="245" t="s">
        <v>84</v>
      </c>
      <c r="AV377" s="14" t="s">
        <v>84</v>
      </c>
      <c r="AW377" s="14" t="s">
        <v>35</v>
      </c>
      <c r="AX377" s="14" t="s">
        <v>74</v>
      </c>
      <c r="AY377" s="245" t="s">
        <v>123</v>
      </c>
    </row>
    <row r="378" s="13" customFormat="1">
      <c r="A378" s="13"/>
      <c r="B378" s="224"/>
      <c r="C378" s="225"/>
      <c r="D378" s="226" t="s">
        <v>134</v>
      </c>
      <c r="E378" s="227" t="s">
        <v>28</v>
      </c>
      <c r="F378" s="228" t="s">
        <v>485</v>
      </c>
      <c r="G378" s="225"/>
      <c r="H378" s="227" t="s">
        <v>28</v>
      </c>
      <c r="I378" s="229"/>
      <c r="J378" s="225"/>
      <c r="K378" s="225"/>
      <c r="L378" s="230"/>
      <c r="M378" s="231"/>
      <c r="N378" s="232"/>
      <c r="O378" s="232"/>
      <c r="P378" s="232"/>
      <c r="Q378" s="232"/>
      <c r="R378" s="232"/>
      <c r="S378" s="232"/>
      <c r="T378" s="23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4" t="s">
        <v>134</v>
      </c>
      <c r="AU378" s="234" t="s">
        <v>84</v>
      </c>
      <c r="AV378" s="13" t="s">
        <v>82</v>
      </c>
      <c r="AW378" s="13" t="s">
        <v>35</v>
      </c>
      <c r="AX378" s="13" t="s">
        <v>74</v>
      </c>
      <c r="AY378" s="234" t="s">
        <v>123</v>
      </c>
    </row>
    <row r="379" s="14" customFormat="1">
      <c r="A379" s="14"/>
      <c r="B379" s="235"/>
      <c r="C379" s="236"/>
      <c r="D379" s="226" t="s">
        <v>134</v>
      </c>
      <c r="E379" s="237" t="s">
        <v>28</v>
      </c>
      <c r="F379" s="238" t="s">
        <v>486</v>
      </c>
      <c r="G379" s="236"/>
      <c r="H379" s="239">
        <v>1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5" t="s">
        <v>134</v>
      </c>
      <c r="AU379" s="245" t="s">
        <v>84</v>
      </c>
      <c r="AV379" s="14" t="s">
        <v>84</v>
      </c>
      <c r="AW379" s="14" t="s">
        <v>35</v>
      </c>
      <c r="AX379" s="14" t="s">
        <v>74</v>
      </c>
      <c r="AY379" s="245" t="s">
        <v>123</v>
      </c>
    </row>
    <row r="380" s="15" customFormat="1">
      <c r="A380" s="15"/>
      <c r="B380" s="246"/>
      <c r="C380" s="247"/>
      <c r="D380" s="226" t="s">
        <v>134</v>
      </c>
      <c r="E380" s="248" t="s">
        <v>28</v>
      </c>
      <c r="F380" s="249" t="s">
        <v>142</v>
      </c>
      <c r="G380" s="247"/>
      <c r="H380" s="250">
        <v>9</v>
      </c>
      <c r="I380" s="251"/>
      <c r="J380" s="247"/>
      <c r="K380" s="247"/>
      <c r="L380" s="252"/>
      <c r="M380" s="253"/>
      <c r="N380" s="254"/>
      <c r="O380" s="254"/>
      <c r="P380" s="254"/>
      <c r="Q380" s="254"/>
      <c r="R380" s="254"/>
      <c r="S380" s="254"/>
      <c r="T380" s="25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56" t="s">
        <v>134</v>
      </c>
      <c r="AU380" s="256" t="s">
        <v>84</v>
      </c>
      <c r="AV380" s="15" t="s">
        <v>130</v>
      </c>
      <c r="AW380" s="15" t="s">
        <v>35</v>
      </c>
      <c r="AX380" s="15" t="s">
        <v>82</v>
      </c>
      <c r="AY380" s="256" t="s">
        <v>123</v>
      </c>
    </row>
    <row r="381" s="2" customFormat="1" ht="16.5" customHeight="1">
      <c r="A381" s="39"/>
      <c r="B381" s="40"/>
      <c r="C381" s="206" t="s">
        <v>487</v>
      </c>
      <c r="D381" s="206" t="s">
        <v>125</v>
      </c>
      <c r="E381" s="207" t="s">
        <v>488</v>
      </c>
      <c r="F381" s="208" t="s">
        <v>489</v>
      </c>
      <c r="G381" s="209" t="s">
        <v>370</v>
      </c>
      <c r="H381" s="210">
        <v>9</v>
      </c>
      <c r="I381" s="211"/>
      <c r="J381" s="212">
        <f>ROUND(I381*H381,2)</f>
        <v>0</v>
      </c>
      <c r="K381" s="208" t="s">
        <v>129</v>
      </c>
      <c r="L381" s="45"/>
      <c r="M381" s="213" t="s">
        <v>28</v>
      </c>
      <c r="N381" s="214" t="s">
        <v>47</v>
      </c>
      <c r="O381" s="86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17" t="s">
        <v>130</v>
      </c>
      <c r="AT381" s="217" t="s">
        <v>125</v>
      </c>
      <c r="AU381" s="217" t="s">
        <v>84</v>
      </c>
      <c r="AY381" s="18" t="s">
        <v>123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8" t="s">
        <v>130</v>
      </c>
      <c r="BK381" s="218">
        <f>ROUND(I381*H381,2)</f>
        <v>0</v>
      </c>
      <c r="BL381" s="18" t="s">
        <v>130</v>
      </c>
      <c r="BM381" s="217" t="s">
        <v>490</v>
      </c>
    </row>
    <row r="382" s="2" customFormat="1">
      <c r="A382" s="39"/>
      <c r="B382" s="40"/>
      <c r="C382" s="41"/>
      <c r="D382" s="219" t="s">
        <v>132</v>
      </c>
      <c r="E382" s="41"/>
      <c r="F382" s="220" t="s">
        <v>491</v>
      </c>
      <c r="G382" s="41"/>
      <c r="H382" s="41"/>
      <c r="I382" s="221"/>
      <c r="J382" s="41"/>
      <c r="K382" s="41"/>
      <c r="L382" s="45"/>
      <c r="M382" s="222"/>
      <c r="N382" s="223"/>
      <c r="O382" s="86"/>
      <c r="P382" s="86"/>
      <c r="Q382" s="86"/>
      <c r="R382" s="86"/>
      <c r="S382" s="86"/>
      <c r="T382" s="87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132</v>
      </c>
      <c r="AU382" s="18" t="s">
        <v>84</v>
      </c>
    </row>
    <row r="383" s="13" customFormat="1">
      <c r="A383" s="13"/>
      <c r="B383" s="224"/>
      <c r="C383" s="225"/>
      <c r="D383" s="226" t="s">
        <v>134</v>
      </c>
      <c r="E383" s="227" t="s">
        <v>28</v>
      </c>
      <c r="F383" s="228" t="s">
        <v>480</v>
      </c>
      <c r="G383" s="225"/>
      <c r="H383" s="227" t="s">
        <v>28</v>
      </c>
      <c r="I383" s="229"/>
      <c r="J383" s="225"/>
      <c r="K383" s="225"/>
      <c r="L383" s="230"/>
      <c r="M383" s="231"/>
      <c r="N383" s="232"/>
      <c r="O383" s="232"/>
      <c r="P383" s="232"/>
      <c r="Q383" s="232"/>
      <c r="R383" s="232"/>
      <c r="S383" s="232"/>
      <c r="T383" s="23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4" t="s">
        <v>134</v>
      </c>
      <c r="AU383" s="234" t="s">
        <v>84</v>
      </c>
      <c r="AV383" s="13" t="s">
        <v>82</v>
      </c>
      <c r="AW383" s="13" t="s">
        <v>35</v>
      </c>
      <c r="AX383" s="13" t="s">
        <v>74</v>
      </c>
      <c r="AY383" s="234" t="s">
        <v>123</v>
      </c>
    </row>
    <row r="384" s="13" customFormat="1">
      <c r="A384" s="13"/>
      <c r="B384" s="224"/>
      <c r="C384" s="225"/>
      <c r="D384" s="226" t="s">
        <v>134</v>
      </c>
      <c r="E384" s="227" t="s">
        <v>28</v>
      </c>
      <c r="F384" s="228" t="s">
        <v>482</v>
      </c>
      <c r="G384" s="225"/>
      <c r="H384" s="227" t="s">
        <v>28</v>
      </c>
      <c r="I384" s="229"/>
      <c r="J384" s="225"/>
      <c r="K384" s="225"/>
      <c r="L384" s="230"/>
      <c r="M384" s="231"/>
      <c r="N384" s="232"/>
      <c r="O384" s="232"/>
      <c r="P384" s="232"/>
      <c r="Q384" s="232"/>
      <c r="R384" s="232"/>
      <c r="S384" s="232"/>
      <c r="T384" s="23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4" t="s">
        <v>134</v>
      </c>
      <c r="AU384" s="234" t="s">
        <v>84</v>
      </c>
      <c r="AV384" s="13" t="s">
        <v>82</v>
      </c>
      <c r="AW384" s="13" t="s">
        <v>35</v>
      </c>
      <c r="AX384" s="13" t="s">
        <v>74</v>
      </c>
      <c r="AY384" s="234" t="s">
        <v>123</v>
      </c>
    </row>
    <row r="385" s="13" customFormat="1">
      <c r="A385" s="13"/>
      <c r="B385" s="224"/>
      <c r="C385" s="225"/>
      <c r="D385" s="226" t="s">
        <v>134</v>
      </c>
      <c r="E385" s="227" t="s">
        <v>28</v>
      </c>
      <c r="F385" s="228" t="s">
        <v>483</v>
      </c>
      <c r="G385" s="225"/>
      <c r="H385" s="227" t="s">
        <v>28</v>
      </c>
      <c r="I385" s="229"/>
      <c r="J385" s="225"/>
      <c r="K385" s="225"/>
      <c r="L385" s="230"/>
      <c r="M385" s="231"/>
      <c r="N385" s="232"/>
      <c r="O385" s="232"/>
      <c r="P385" s="232"/>
      <c r="Q385" s="232"/>
      <c r="R385" s="232"/>
      <c r="S385" s="232"/>
      <c r="T385" s="23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4" t="s">
        <v>134</v>
      </c>
      <c r="AU385" s="234" t="s">
        <v>84</v>
      </c>
      <c r="AV385" s="13" t="s">
        <v>82</v>
      </c>
      <c r="AW385" s="13" t="s">
        <v>35</v>
      </c>
      <c r="AX385" s="13" t="s">
        <v>74</v>
      </c>
      <c r="AY385" s="234" t="s">
        <v>123</v>
      </c>
    </row>
    <row r="386" s="14" customFormat="1">
      <c r="A386" s="14"/>
      <c r="B386" s="235"/>
      <c r="C386" s="236"/>
      <c r="D386" s="226" t="s">
        <v>134</v>
      </c>
      <c r="E386" s="237" t="s">
        <v>28</v>
      </c>
      <c r="F386" s="238" t="s">
        <v>484</v>
      </c>
      <c r="G386" s="236"/>
      <c r="H386" s="239">
        <v>8</v>
      </c>
      <c r="I386" s="240"/>
      <c r="J386" s="236"/>
      <c r="K386" s="236"/>
      <c r="L386" s="241"/>
      <c r="M386" s="242"/>
      <c r="N386" s="243"/>
      <c r="O386" s="243"/>
      <c r="P386" s="243"/>
      <c r="Q386" s="243"/>
      <c r="R386" s="243"/>
      <c r="S386" s="243"/>
      <c r="T386" s="24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5" t="s">
        <v>134</v>
      </c>
      <c r="AU386" s="245" t="s">
        <v>84</v>
      </c>
      <c r="AV386" s="14" t="s">
        <v>84</v>
      </c>
      <c r="AW386" s="14" t="s">
        <v>35</v>
      </c>
      <c r="AX386" s="14" t="s">
        <v>74</v>
      </c>
      <c r="AY386" s="245" t="s">
        <v>123</v>
      </c>
    </row>
    <row r="387" s="13" customFormat="1">
      <c r="A387" s="13"/>
      <c r="B387" s="224"/>
      <c r="C387" s="225"/>
      <c r="D387" s="226" t="s">
        <v>134</v>
      </c>
      <c r="E387" s="227" t="s">
        <v>28</v>
      </c>
      <c r="F387" s="228" t="s">
        <v>485</v>
      </c>
      <c r="G387" s="225"/>
      <c r="H387" s="227" t="s">
        <v>28</v>
      </c>
      <c r="I387" s="229"/>
      <c r="J387" s="225"/>
      <c r="K387" s="225"/>
      <c r="L387" s="230"/>
      <c r="M387" s="231"/>
      <c r="N387" s="232"/>
      <c r="O387" s="232"/>
      <c r="P387" s="232"/>
      <c r="Q387" s="232"/>
      <c r="R387" s="232"/>
      <c r="S387" s="232"/>
      <c r="T387" s="23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4" t="s">
        <v>134</v>
      </c>
      <c r="AU387" s="234" t="s">
        <v>84</v>
      </c>
      <c r="AV387" s="13" t="s">
        <v>82</v>
      </c>
      <c r="AW387" s="13" t="s">
        <v>35</v>
      </c>
      <c r="AX387" s="13" t="s">
        <v>74</v>
      </c>
      <c r="AY387" s="234" t="s">
        <v>123</v>
      </c>
    </row>
    <row r="388" s="14" customFormat="1">
      <c r="A388" s="14"/>
      <c r="B388" s="235"/>
      <c r="C388" s="236"/>
      <c r="D388" s="226" t="s">
        <v>134</v>
      </c>
      <c r="E388" s="237" t="s">
        <v>28</v>
      </c>
      <c r="F388" s="238" t="s">
        <v>486</v>
      </c>
      <c r="G388" s="236"/>
      <c r="H388" s="239">
        <v>1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5" t="s">
        <v>134</v>
      </c>
      <c r="AU388" s="245" t="s">
        <v>84</v>
      </c>
      <c r="AV388" s="14" t="s">
        <v>84</v>
      </c>
      <c r="AW388" s="14" t="s">
        <v>35</v>
      </c>
      <c r="AX388" s="14" t="s">
        <v>74</v>
      </c>
      <c r="AY388" s="245" t="s">
        <v>123</v>
      </c>
    </row>
    <row r="389" s="15" customFormat="1">
      <c r="A389" s="15"/>
      <c r="B389" s="246"/>
      <c r="C389" s="247"/>
      <c r="D389" s="226" t="s">
        <v>134</v>
      </c>
      <c r="E389" s="248" t="s">
        <v>28</v>
      </c>
      <c r="F389" s="249" t="s">
        <v>142</v>
      </c>
      <c r="G389" s="247"/>
      <c r="H389" s="250">
        <v>9</v>
      </c>
      <c r="I389" s="251"/>
      <c r="J389" s="247"/>
      <c r="K389" s="247"/>
      <c r="L389" s="252"/>
      <c r="M389" s="253"/>
      <c r="N389" s="254"/>
      <c r="O389" s="254"/>
      <c r="P389" s="254"/>
      <c r="Q389" s="254"/>
      <c r="R389" s="254"/>
      <c r="S389" s="254"/>
      <c r="T389" s="25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6" t="s">
        <v>134</v>
      </c>
      <c r="AU389" s="256" t="s">
        <v>84</v>
      </c>
      <c r="AV389" s="15" t="s">
        <v>130</v>
      </c>
      <c r="AW389" s="15" t="s">
        <v>35</v>
      </c>
      <c r="AX389" s="15" t="s">
        <v>82</v>
      </c>
      <c r="AY389" s="256" t="s">
        <v>123</v>
      </c>
    </row>
    <row r="390" s="2" customFormat="1" ht="21.75" customHeight="1">
      <c r="A390" s="39"/>
      <c r="B390" s="40"/>
      <c r="C390" s="206" t="s">
        <v>492</v>
      </c>
      <c r="D390" s="206" t="s">
        <v>125</v>
      </c>
      <c r="E390" s="207" t="s">
        <v>493</v>
      </c>
      <c r="F390" s="208" t="s">
        <v>494</v>
      </c>
      <c r="G390" s="209" t="s">
        <v>224</v>
      </c>
      <c r="H390" s="210">
        <v>9</v>
      </c>
      <c r="I390" s="211"/>
      <c r="J390" s="212">
        <f>ROUND(I390*H390,2)</f>
        <v>0</v>
      </c>
      <c r="K390" s="208" t="s">
        <v>129</v>
      </c>
      <c r="L390" s="45"/>
      <c r="M390" s="213" t="s">
        <v>28</v>
      </c>
      <c r="N390" s="214" t="s">
        <v>47</v>
      </c>
      <c r="O390" s="86"/>
      <c r="P390" s="215">
        <f>O390*H390</f>
        <v>0</v>
      </c>
      <c r="Q390" s="215">
        <v>0.060429999999999998</v>
      </c>
      <c r="R390" s="215">
        <f>Q390*H390</f>
        <v>0.54386999999999996</v>
      </c>
      <c r="S390" s="215">
        <v>0</v>
      </c>
      <c r="T390" s="216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17" t="s">
        <v>130</v>
      </c>
      <c r="AT390" s="217" t="s">
        <v>125</v>
      </c>
      <c r="AU390" s="217" t="s">
        <v>84</v>
      </c>
      <c r="AY390" s="18" t="s">
        <v>123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8" t="s">
        <v>130</v>
      </c>
      <c r="BK390" s="218">
        <f>ROUND(I390*H390,2)</f>
        <v>0</v>
      </c>
      <c r="BL390" s="18" t="s">
        <v>130</v>
      </c>
      <c r="BM390" s="217" t="s">
        <v>495</v>
      </c>
    </row>
    <row r="391" s="2" customFormat="1">
      <c r="A391" s="39"/>
      <c r="B391" s="40"/>
      <c r="C391" s="41"/>
      <c r="D391" s="219" t="s">
        <v>132</v>
      </c>
      <c r="E391" s="41"/>
      <c r="F391" s="220" t="s">
        <v>496</v>
      </c>
      <c r="G391" s="41"/>
      <c r="H391" s="41"/>
      <c r="I391" s="221"/>
      <c r="J391" s="41"/>
      <c r="K391" s="41"/>
      <c r="L391" s="45"/>
      <c r="M391" s="222"/>
      <c r="N391" s="223"/>
      <c r="O391" s="86"/>
      <c r="P391" s="86"/>
      <c r="Q391" s="86"/>
      <c r="R391" s="86"/>
      <c r="S391" s="86"/>
      <c r="T391" s="87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132</v>
      </c>
      <c r="AU391" s="18" t="s">
        <v>84</v>
      </c>
    </row>
    <row r="392" s="13" customFormat="1">
      <c r="A392" s="13"/>
      <c r="B392" s="224"/>
      <c r="C392" s="225"/>
      <c r="D392" s="226" t="s">
        <v>134</v>
      </c>
      <c r="E392" s="227" t="s">
        <v>28</v>
      </c>
      <c r="F392" s="228" t="s">
        <v>497</v>
      </c>
      <c r="G392" s="225"/>
      <c r="H392" s="227" t="s">
        <v>28</v>
      </c>
      <c r="I392" s="229"/>
      <c r="J392" s="225"/>
      <c r="K392" s="225"/>
      <c r="L392" s="230"/>
      <c r="M392" s="231"/>
      <c r="N392" s="232"/>
      <c r="O392" s="232"/>
      <c r="P392" s="232"/>
      <c r="Q392" s="232"/>
      <c r="R392" s="232"/>
      <c r="S392" s="232"/>
      <c r="T392" s="23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4" t="s">
        <v>134</v>
      </c>
      <c r="AU392" s="234" t="s">
        <v>84</v>
      </c>
      <c r="AV392" s="13" t="s">
        <v>82</v>
      </c>
      <c r="AW392" s="13" t="s">
        <v>35</v>
      </c>
      <c r="AX392" s="13" t="s">
        <v>74</v>
      </c>
      <c r="AY392" s="234" t="s">
        <v>123</v>
      </c>
    </row>
    <row r="393" s="13" customFormat="1">
      <c r="A393" s="13"/>
      <c r="B393" s="224"/>
      <c r="C393" s="225"/>
      <c r="D393" s="226" t="s">
        <v>134</v>
      </c>
      <c r="E393" s="227" t="s">
        <v>28</v>
      </c>
      <c r="F393" s="228" t="s">
        <v>498</v>
      </c>
      <c r="G393" s="225"/>
      <c r="H393" s="227" t="s">
        <v>28</v>
      </c>
      <c r="I393" s="229"/>
      <c r="J393" s="225"/>
      <c r="K393" s="225"/>
      <c r="L393" s="230"/>
      <c r="M393" s="231"/>
      <c r="N393" s="232"/>
      <c r="O393" s="232"/>
      <c r="P393" s="232"/>
      <c r="Q393" s="232"/>
      <c r="R393" s="232"/>
      <c r="S393" s="232"/>
      <c r="T393" s="23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4" t="s">
        <v>134</v>
      </c>
      <c r="AU393" s="234" t="s">
        <v>84</v>
      </c>
      <c r="AV393" s="13" t="s">
        <v>82</v>
      </c>
      <c r="AW393" s="13" t="s">
        <v>35</v>
      </c>
      <c r="AX393" s="13" t="s">
        <v>74</v>
      </c>
      <c r="AY393" s="234" t="s">
        <v>123</v>
      </c>
    </row>
    <row r="394" s="14" customFormat="1">
      <c r="A394" s="14"/>
      <c r="B394" s="235"/>
      <c r="C394" s="236"/>
      <c r="D394" s="226" t="s">
        <v>134</v>
      </c>
      <c r="E394" s="237" t="s">
        <v>28</v>
      </c>
      <c r="F394" s="238" t="s">
        <v>448</v>
      </c>
      <c r="G394" s="236"/>
      <c r="H394" s="239">
        <v>9</v>
      </c>
      <c r="I394" s="240"/>
      <c r="J394" s="236"/>
      <c r="K394" s="236"/>
      <c r="L394" s="241"/>
      <c r="M394" s="242"/>
      <c r="N394" s="243"/>
      <c r="O394" s="243"/>
      <c r="P394" s="243"/>
      <c r="Q394" s="243"/>
      <c r="R394" s="243"/>
      <c r="S394" s="243"/>
      <c r="T394" s="24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5" t="s">
        <v>134</v>
      </c>
      <c r="AU394" s="245" t="s">
        <v>84</v>
      </c>
      <c r="AV394" s="14" t="s">
        <v>84</v>
      </c>
      <c r="AW394" s="14" t="s">
        <v>35</v>
      </c>
      <c r="AX394" s="14" t="s">
        <v>82</v>
      </c>
      <c r="AY394" s="245" t="s">
        <v>123</v>
      </c>
    </row>
    <row r="395" s="2" customFormat="1" ht="21.75" customHeight="1">
      <c r="A395" s="39"/>
      <c r="B395" s="40"/>
      <c r="C395" s="206" t="s">
        <v>499</v>
      </c>
      <c r="D395" s="206" t="s">
        <v>125</v>
      </c>
      <c r="E395" s="207" t="s">
        <v>500</v>
      </c>
      <c r="F395" s="208" t="s">
        <v>501</v>
      </c>
      <c r="G395" s="209" t="s">
        <v>224</v>
      </c>
      <c r="H395" s="210">
        <v>26</v>
      </c>
      <c r="I395" s="211"/>
      <c r="J395" s="212">
        <f>ROUND(I395*H395,2)</f>
        <v>0</v>
      </c>
      <c r="K395" s="208" t="s">
        <v>129</v>
      </c>
      <c r="L395" s="45"/>
      <c r="M395" s="213" t="s">
        <v>28</v>
      </c>
      <c r="N395" s="214" t="s">
        <v>47</v>
      </c>
      <c r="O395" s="86"/>
      <c r="P395" s="215">
        <f>O395*H395</f>
        <v>0</v>
      </c>
      <c r="Q395" s="215">
        <v>0.16189999999999999</v>
      </c>
      <c r="R395" s="215">
        <f>Q395*H395</f>
        <v>4.2093999999999996</v>
      </c>
      <c r="S395" s="215">
        <v>0</v>
      </c>
      <c r="T395" s="216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17" t="s">
        <v>130</v>
      </c>
      <c r="AT395" s="217" t="s">
        <v>125</v>
      </c>
      <c r="AU395" s="217" t="s">
        <v>84</v>
      </c>
      <c r="AY395" s="18" t="s">
        <v>123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8" t="s">
        <v>130</v>
      </c>
      <c r="BK395" s="218">
        <f>ROUND(I395*H395,2)</f>
        <v>0</v>
      </c>
      <c r="BL395" s="18" t="s">
        <v>130</v>
      </c>
      <c r="BM395" s="217" t="s">
        <v>502</v>
      </c>
    </row>
    <row r="396" s="2" customFormat="1">
      <c r="A396" s="39"/>
      <c r="B396" s="40"/>
      <c r="C396" s="41"/>
      <c r="D396" s="219" t="s">
        <v>132</v>
      </c>
      <c r="E396" s="41"/>
      <c r="F396" s="220" t="s">
        <v>503</v>
      </c>
      <c r="G396" s="41"/>
      <c r="H396" s="41"/>
      <c r="I396" s="221"/>
      <c r="J396" s="41"/>
      <c r="K396" s="41"/>
      <c r="L396" s="45"/>
      <c r="M396" s="222"/>
      <c r="N396" s="223"/>
      <c r="O396" s="86"/>
      <c r="P396" s="86"/>
      <c r="Q396" s="86"/>
      <c r="R396" s="86"/>
      <c r="S396" s="86"/>
      <c r="T396" s="87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132</v>
      </c>
      <c r="AU396" s="18" t="s">
        <v>84</v>
      </c>
    </row>
    <row r="397" s="13" customFormat="1">
      <c r="A397" s="13"/>
      <c r="B397" s="224"/>
      <c r="C397" s="225"/>
      <c r="D397" s="226" t="s">
        <v>134</v>
      </c>
      <c r="E397" s="227" t="s">
        <v>28</v>
      </c>
      <c r="F397" s="228" t="s">
        <v>504</v>
      </c>
      <c r="G397" s="225"/>
      <c r="H397" s="227" t="s">
        <v>28</v>
      </c>
      <c r="I397" s="229"/>
      <c r="J397" s="225"/>
      <c r="K397" s="225"/>
      <c r="L397" s="230"/>
      <c r="M397" s="231"/>
      <c r="N397" s="232"/>
      <c r="O397" s="232"/>
      <c r="P397" s="232"/>
      <c r="Q397" s="232"/>
      <c r="R397" s="232"/>
      <c r="S397" s="232"/>
      <c r="T397" s="23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4" t="s">
        <v>134</v>
      </c>
      <c r="AU397" s="234" t="s">
        <v>84</v>
      </c>
      <c r="AV397" s="13" t="s">
        <v>82</v>
      </c>
      <c r="AW397" s="13" t="s">
        <v>35</v>
      </c>
      <c r="AX397" s="13" t="s">
        <v>74</v>
      </c>
      <c r="AY397" s="234" t="s">
        <v>123</v>
      </c>
    </row>
    <row r="398" s="13" customFormat="1">
      <c r="A398" s="13"/>
      <c r="B398" s="224"/>
      <c r="C398" s="225"/>
      <c r="D398" s="226" t="s">
        <v>134</v>
      </c>
      <c r="E398" s="227" t="s">
        <v>28</v>
      </c>
      <c r="F398" s="228" t="s">
        <v>505</v>
      </c>
      <c r="G398" s="225"/>
      <c r="H398" s="227" t="s">
        <v>28</v>
      </c>
      <c r="I398" s="229"/>
      <c r="J398" s="225"/>
      <c r="K398" s="225"/>
      <c r="L398" s="230"/>
      <c r="M398" s="231"/>
      <c r="N398" s="232"/>
      <c r="O398" s="232"/>
      <c r="P398" s="232"/>
      <c r="Q398" s="232"/>
      <c r="R398" s="232"/>
      <c r="S398" s="232"/>
      <c r="T398" s="23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4" t="s">
        <v>134</v>
      </c>
      <c r="AU398" s="234" t="s">
        <v>84</v>
      </c>
      <c r="AV398" s="13" t="s">
        <v>82</v>
      </c>
      <c r="AW398" s="13" t="s">
        <v>35</v>
      </c>
      <c r="AX398" s="13" t="s">
        <v>74</v>
      </c>
      <c r="AY398" s="234" t="s">
        <v>123</v>
      </c>
    </row>
    <row r="399" s="14" customFormat="1">
      <c r="A399" s="14"/>
      <c r="B399" s="235"/>
      <c r="C399" s="236"/>
      <c r="D399" s="226" t="s">
        <v>134</v>
      </c>
      <c r="E399" s="237" t="s">
        <v>28</v>
      </c>
      <c r="F399" s="238" t="s">
        <v>506</v>
      </c>
      <c r="G399" s="236"/>
      <c r="H399" s="239">
        <v>26</v>
      </c>
      <c r="I399" s="240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5" t="s">
        <v>134</v>
      </c>
      <c r="AU399" s="245" t="s">
        <v>84</v>
      </c>
      <c r="AV399" s="14" t="s">
        <v>84</v>
      </c>
      <c r="AW399" s="14" t="s">
        <v>35</v>
      </c>
      <c r="AX399" s="14" t="s">
        <v>82</v>
      </c>
      <c r="AY399" s="245" t="s">
        <v>123</v>
      </c>
    </row>
    <row r="400" s="2" customFormat="1" ht="21.75" customHeight="1">
      <c r="A400" s="39"/>
      <c r="B400" s="40"/>
      <c r="C400" s="206" t="s">
        <v>507</v>
      </c>
      <c r="D400" s="206" t="s">
        <v>125</v>
      </c>
      <c r="E400" s="207" t="s">
        <v>508</v>
      </c>
      <c r="F400" s="208" t="s">
        <v>509</v>
      </c>
      <c r="G400" s="209" t="s">
        <v>224</v>
      </c>
      <c r="H400" s="210">
        <v>0.90000000000000002</v>
      </c>
      <c r="I400" s="211"/>
      <c r="J400" s="212">
        <f>ROUND(I400*H400,2)</f>
        <v>0</v>
      </c>
      <c r="K400" s="208" t="s">
        <v>129</v>
      </c>
      <c r="L400" s="45"/>
      <c r="M400" s="213" t="s">
        <v>28</v>
      </c>
      <c r="N400" s="214" t="s">
        <v>47</v>
      </c>
      <c r="O400" s="86"/>
      <c r="P400" s="215">
        <f>O400*H400</f>
        <v>0</v>
      </c>
      <c r="Q400" s="215">
        <v>0.020140000000000002</v>
      </c>
      <c r="R400" s="215">
        <f>Q400*H400</f>
        <v>0.018126000000000003</v>
      </c>
      <c r="S400" s="215">
        <v>0</v>
      </c>
      <c r="T400" s="216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17" t="s">
        <v>130</v>
      </c>
      <c r="AT400" s="217" t="s">
        <v>125</v>
      </c>
      <c r="AU400" s="217" t="s">
        <v>84</v>
      </c>
      <c r="AY400" s="18" t="s">
        <v>123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8" t="s">
        <v>130</v>
      </c>
      <c r="BK400" s="218">
        <f>ROUND(I400*H400,2)</f>
        <v>0</v>
      </c>
      <c r="BL400" s="18" t="s">
        <v>130</v>
      </c>
      <c r="BM400" s="217" t="s">
        <v>510</v>
      </c>
    </row>
    <row r="401" s="2" customFormat="1">
      <c r="A401" s="39"/>
      <c r="B401" s="40"/>
      <c r="C401" s="41"/>
      <c r="D401" s="219" t="s">
        <v>132</v>
      </c>
      <c r="E401" s="41"/>
      <c r="F401" s="220" t="s">
        <v>511</v>
      </c>
      <c r="G401" s="41"/>
      <c r="H401" s="41"/>
      <c r="I401" s="221"/>
      <c r="J401" s="41"/>
      <c r="K401" s="41"/>
      <c r="L401" s="45"/>
      <c r="M401" s="222"/>
      <c r="N401" s="223"/>
      <c r="O401" s="86"/>
      <c r="P401" s="86"/>
      <c r="Q401" s="86"/>
      <c r="R401" s="86"/>
      <c r="S401" s="86"/>
      <c r="T401" s="87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132</v>
      </c>
      <c r="AU401" s="18" t="s">
        <v>84</v>
      </c>
    </row>
    <row r="402" s="13" customFormat="1">
      <c r="A402" s="13"/>
      <c r="B402" s="224"/>
      <c r="C402" s="225"/>
      <c r="D402" s="226" t="s">
        <v>134</v>
      </c>
      <c r="E402" s="227" t="s">
        <v>28</v>
      </c>
      <c r="F402" s="228" t="s">
        <v>512</v>
      </c>
      <c r="G402" s="225"/>
      <c r="H402" s="227" t="s">
        <v>28</v>
      </c>
      <c r="I402" s="229"/>
      <c r="J402" s="225"/>
      <c r="K402" s="225"/>
      <c r="L402" s="230"/>
      <c r="M402" s="231"/>
      <c r="N402" s="232"/>
      <c r="O402" s="232"/>
      <c r="P402" s="232"/>
      <c r="Q402" s="232"/>
      <c r="R402" s="232"/>
      <c r="S402" s="232"/>
      <c r="T402" s="23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4" t="s">
        <v>134</v>
      </c>
      <c r="AU402" s="234" t="s">
        <v>84</v>
      </c>
      <c r="AV402" s="13" t="s">
        <v>82</v>
      </c>
      <c r="AW402" s="13" t="s">
        <v>35</v>
      </c>
      <c r="AX402" s="13" t="s">
        <v>74</v>
      </c>
      <c r="AY402" s="234" t="s">
        <v>123</v>
      </c>
    </row>
    <row r="403" s="14" customFormat="1">
      <c r="A403" s="14"/>
      <c r="B403" s="235"/>
      <c r="C403" s="236"/>
      <c r="D403" s="226" t="s">
        <v>134</v>
      </c>
      <c r="E403" s="237" t="s">
        <v>28</v>
      </c>
      <c r="F403" s="238" t="s">
        <v>474</v>
      </c>
      <c r="G403" s="236"/>
      <c r="H403" s="239">
        <v>0.90000000000000002</v>
      </c>
      <c r="I403" s="240"/>
      <c r="J403" s="236"/>
      <c r="K403" s="236"/>
      <c r="L403" s="241"/>
      <c r="M403" s="242"/>
      <c r="N403" s="243"/>
      <c r="O403" s="243"/>
      <c r="P403" s="243"/>
      <c r="Q403" s="243"/>
      <c r="R403" s="243"/>
      <c r="S403" s="243"/>
      <c r="T403" s="24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5" t="s">
        <v>134</v>
      </c>
      <c r="AU403" s="245" t="s">
        <v>84</v>
      </c>
      <c r="AV403" s="14" t="s">
        <v>84</v>
      </c>
      <c r="AW403" s="14" t="s">
        <v>35</v>
      </c>
      <c r="AX403" s="14" t="s">
        <v>82</v>
      </c>
      <c r="AY403" s="245" t="s">
        <v>123</v>
      </c>
    </row>
    <row r="404" s="2" customFormat="1" ht="24.15" customHeight="1">
      <c r="A404" s="39"/>
      <c r="B404" s="40"/>
      <c r="C404" s="206" t="s">
        <v>513</v>
      </c>
      <c r="D404" s="206" t="s">
        <v>125</v>
      </c>
      <c r="E404" s="207" t="s">
        <v>514</v>
      </c>
      <c r="F404" s="208" t="s">
        <v>515</v>
      </c>
      <c r="G404" s="209" t="s">
        <v>224</v>
      </c>
      <c r="H404" s="210">
        <v>9</v>
      </c>
      <c r="I404" s="211"/>
      <c r="J404" s="212">
        <f>ROUND(I404*H404,2)</f>
        <v>0</v>
      </c>
      <c r="K404" s="208" t="s">
        <v>129</v>
      </c>
      <c r="L404" s="45"/>
      <c r="M404" s="213" t="s">
        <v>28</v>
      </c>
      <c r="N404" s="214" t="s">
        <v>47</v>
      </c>
      <c r="O404" s="86"/>
      <c r="P404" s="215">
        <f>O404*H404</f>
        <v>0</v>
      </c>
      <c r="Q404" s="215">
        <v>0</v>
      </c>
      <c r="R404" s="215">
        <f>Q404*H404</f>
        <v>0</v>
      </c>
      <c r="S404" s="215">
        <v>0</v>
      </c>
      <c r="T404" s="216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17" t="s">
        <v>130</v>
      </c>
      <c r="AT404" s="217" t="s">
        <v>125</v>
      </c>
      <c r="AU404" s="217" t="s">
        <v>84</v>
      </c>
      <c r="AY404" s="18" t="s">
        <v>123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8" t="s">
        <v>130</v>
      </c>
      <c r="BK404" s="218">
        <f>ROUND(I404*H404,2)</f>
        <v>0</v>
      </c>
      <c r="BL404" s="18" t="s">
        <v>130</v>
      </c>
      <c r="BM404" s="217" t="s">
        <v>516</v>
      </c>
    </row>
    <row r="405" s="2" customFormat="1">
      <c r="A405" s="39"/>
      <c r="B405" s="40"/>
      <c r="C405" s="41"/>
      <c r="D405" s="219" t="s">
        <v>132</v>
      </c>
      <c r="E405" s="41"/>
      <c r="F405" s="220" t="s">
        <v>517</v>
      </c>
      <c r="G405" s="41"/>
      <c r="H405" s="41"/>
      <c r="I405" s="221"/>
      <c r="J405" s="41"/>
      <c r="K405" s="41"/>
      <c r="L405" s="45"/>
      <c r="M405" s="222"/>
      <c r="N405" s="223"/>
      <c r="O405" s="86"/>
      <c r="P405" s="86"/>
      <c r="Q405" s="86"/>
      <c r="R405" s="86"/>
      <c r="S405" s="86"/>
      <c r="T405" s="87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132</v>
      </c>
      <c r="AU405" s="18" t="s">
        <v>84</v>
      </c>
    </row>
    <row r="406" s="13" customFormat="1">
      <c r="A406" s="13"/>
      <c r="B406" s="224"/>
      <c r="C406" s="225"/>
      <c r="D406" s="226" t="s">
        <v>134</v>
      </c>
      <c r="E406" s="227" t="s">
        <v>28</v>
      </c>
      <c r="F406" s="228" t="s">
        <v>518</v>
      </c>
      <c r="G406" s="225"/>
      <c r="H406" s="227" t="s">
        <v>28</v>
      </c>
      <c r="I406" s="229"/>
      <c r="J406" s="225"/>
      <c r="K406" s="225"/>
      <c r="L406" s="230"/>
      <c r="M406" s="231"/>
      <c r="N406" s="232"/>
      <c r="O406" s="232"/>
      <c r="P406" s="232"/>
      <c r="Q406" s="232"/>
      <c r="R406" s="232"/>
      <c r="S406" s="232"/>
      <c r="T406" s="23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4" t="s">
        <v>134</v>
      </c>
      <c r="AU406" s="234" t="s">
        <v>84</v>
      </c>
      <c r="AV406" s="13" t="s">
        <v>82</v>
      </c>
      <c r="AW406" s="13" t="s">
        <v>35</v>
      </c>
      <c r="AX406" s="13" t="s">
        <v>74</v>
      </c>
      <c r="AY406" s="234" t="s">
        <v>123</v>
      </c>
    </row>
    <row r="407" s="14" customFormat="1">
      <c r="A407" s="14"/>
      <c r="B407" s="235"/>
      <c r="C407" s="236"/>
      <c r="D407" s="226" t="s">
        <v>134</v>
      </c>
      <c r="E407" s="237" t="s">
        <v>28</v>
      </c>
      <c r="F407" s="238" t="s">
        <v>448</v>
      </c>
      <c r="G407" s="236"/>
      <c r="H407" s="239">
        <v>9</v>
      </c>
      <c r="I407" s="240"/>
      <c r="J407" s="236"/>
      <c r="K407" s="236"/>
      <c r="L407" s="241"/>
      <c r="M407" s="242"/>
      <c r="N407" s="243"/>
      <c r="O407" s="243"/>
      <c r="P407" s="243"/>
      <c r="Q407" s="243"/>
      <c r="R407" s="243"/>
      <c r="S407" s="243"/>
      <c r="T407" s="24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5" t="s">
        <v>134</v>
      </c>
      <c r="AU407" s="245" t="s">
        <v>84</v>
      </c>
      <c r="AV407" s="14" t="s">
        <v>84</v>
      </c>
      <c r="AW407" s="14" t="s">
        <v>35</v>
      </c>
      <c r="AX407" s="14" t="s">
        <v>82</v>
      </c>
      <c r="AY407" s="245" t="s">
        <v>123</v>
      </c>
    </row>
    <row r="408" s="2" customFormat="1" ht="24.15" customHeight="1">
      <c r="A408" s="39"/>
      <c r="B408" s="40"/>
      <c r="C408" s="206" t="s">
        <v>519</v>
      </c>
      <c r="D408" s="206" t="s">
        <v>125</v>
      </c>
      <c r="E408" s="207" t="s">
        <v>520</v>
      </c>
      <c r="F408" s="208" t="s">
        <v>521</v>
      </c>
      <c r="G408" s="209" t="s">
        <v>224</v>
      </c>
      <c r="H408" s="210">
        <v>9</v>
      </c>
      <c r="I408" s="211"/>
      <c r="J408" s="212">
        <f>ROUND(I408*H408,2)</f>
        <v>0</v>
      </c>
      <c r="K408" s="208" t="s">
        <v>129</v>
      </c>
      <c r="L408" s="45"/>
      <c r="M408" s="213" t="s">
        <v>28</v>
      </c>
      <c r="N408" s="214" t="s">
        <v>47</v>
      </c>
      <c r="O408" s="86"/>
      <c r="P408" s="215">
        <f>O408*H408</f>
        <v>0</v>
      </c>
      <c r="Q408" s="215">
        <v>0</v>
      </c>
      <c r="R408" s="215">
        <f>Q408*H408</f>
        <v>0</v>
      </c>
      <c r="S408" s="215">
        <v>0</v>
      </c>
      <c r="T408" s="216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17" t="s">
        <v>130</v>
      </c>
      <c r="AT408" s="217" t="s">
        <v>125</v>
      </c>
      <c r="AU408" s="217" t="s">
        <v>84</v>
      </c>
      <c r="AY408" s="18" t="s">
        <v>123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8" t="s">
        <v>130</v>
      </c>
      <c r="BK408" s="218">
        <f>ROUND(I408*H408,2)</f>
        <v>0</v>
      </c>
      <c r="BL408" s="18" t="s">
        <v>130</v>
      </c>
      <c r="BM408" s="217" t="s">
        <v>522</v>
      </c>
    </row>
    <row r="409" s="2" customFormat="1">
      <c r="A409" s="39"/>
      <c r="B409" s="40"/>
      <c r="C409" s="41"/>
      <c r="D409" s="219" t="s">
        <v>132</v>
      </c>
      <c r="E409" s="41"/>
      <c r="F409" s="220" t="s">
        <v>523</v>
      </c>
      <c r="G409" s="41"/>
      <c r="H409" s="41"/>
      <c r="I409" s="221"/>
      <c r="J409" s="41"/>
      <c r="K409" s="41"/>
      <c r="L409" s="45"/>
      <c r="M409" s="222"/>
      <c r="N409" s="223"/>
      <c r="O409" s="86"/>
      <c r="P409" s="86"/>
      <c r="Q409" s="86"/>
      <c r="R409" s="86"/>
      <c r="S409" s="86"/>
      <c r="T409" s="87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132</v>
      </c>
      <c r="AU409" s="18" t="s">
        <v>84</v>
      </c>
    </row>
    <row r="410" s="13" customFormat="1">
      <c r="A410" s="13"/>
      <c r="B410" s="224"/>
      <c r="C410" s="225"/>
      <c r="D410" s="226" t="s">
        <v>134</v>
      </c>
      <c r="E410" s="227" t="s">
        <v>28</v>
      </c>
      <c r="F410" s="228" t="s">
        <v>518</v>
      </c>
      <c r="G410" s="225"/>
      <c r="H410" s="227" t="s">
        <v>28</v>
      </c>
      <c r="I410" s="229"/>
      <c r="J410" s="225"/>
      <c r="K410" s="225"/>
      <c r="L410" s="230"/>
      <c r="M410" s="231"/>
      <c r="N410" s="232"/>
      <c r="O410" s="232"/>
      <c r="P410" s="232"/>
      <c r="Q410" s="232"/>
      <c r="R410" s="232"/>
      <c r="S410" s="232"/>
      <c r="T410" s="23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4" t="s">
        <v>134</v>
      </c>
      <c r="AU410" s="234" t="s">
        <v>84</v>
      </c>
      <c r="AV410" s="13" t="s">
        <v>82</v>
      </c>
      <c r="AW410" s="13" t="s">
        <v>35</v>
      </c>
      <c r="AX410" s="13" t="s">
        <v>74</v>
      </c>
      <c r="AY410" s="234" t="s">
        <v>123</v>
      </c>
    </row>
    <row r="411" s="14" customFormat="1">
      <c r="A411" s="14"/>
      <c r="B411" s="235"/>
      <c r="C411" s="236"/>
      <c r="D411" s="226" t="s">
        <v>134</v>
      </c>
      <c r="E411" s="237" t="s">
        <v>28</v>
      </c>
      <c r="F411" s="238" t="s">
        <v>448</v>
      </c>
      <c r="G411" s="236"/>
      <c r="H411" s="239">
        <v>9</v>
      </c>
      <c r="I411" s="240"/>
      <c r="J411" s="236"/>
      <c r="K411" s="236"/>
      <c r="L411" s="241"/>
      <c r="M411" s="242"/>
      <c r="N411" s="243"/>
      <c r="O411" s="243"/>
      <c r="P411" s="243"/>
      <c r="Q411" s="243"/>
      <c r="R411" s="243"/>
      <c r="S411" s="243"/>
      <c r="T411" s="24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5" t="s">
        <v>134</v>
      </c>
      <c r="AU411" s="245" t="s">
        <v>84</v>
      </c>
      <c r="AV411" s="14" t="s">
        <v>84</v>
      </c>
      <c r="AW411" s="14" t="s">
        <v>35</v>
      </c>
      <c r="AX411" s="14" t="s">
        <v>82</v>
      </c>
      <c r="AY411" s="245" t="s">
        <v>123</v>
      </c>
    </row>
    <row r="412" s="2" customFormat="1" ht="16.5" customHeight="1">
      <c r="A412" s="39"/>
      <c r="B412" s="40"/>
      <c r="C412" s="206" t="s">
        <v>524</v>
      </c>
      <c r="D412" s="206" t="s">
        <v>125</v>
      </c>
      <c r="E412" s="207" t="s">
        <v>525</v>
      </c>
      <c r="F412" s="208" t="s">
        <v>526</v>
      </c>
      <c r="G412" s="209" t="s">
        <v>224</v>
      </c>
      <c r="H412" s="210">
        <v>9</v>
      </c>
      <c r="I412" s="211"/>
      <c r="J412" s="212">
        <f>ROUND(I412*H412,2)</f>
        <v>0</v>
      </c>
      <c r="K412" s="208" t="s">
        <v>129</v>
      </c>
      <c r="L412" s="45"/>
      <c r="M412" s="213" t="s">
        <v>28</v>
      </c>
      <c r="N412" s="214" t="s">
        <v>47</v>
      </c>
      <c r="O412" s="86"/>
      <c r="P412" s="215">
        <f>O412*H412</f>
        <v>0</v>
      </c>
      <c r="Q412" s="215">
        <v>0.0039699999999999996</v>
      </c>
      <c r="R412" s="215">
        <f>Q412*H412</f>
        <v>0.035729999999999998</v>
      </c>
      <c r="S412" s="215">
        <v>0</v>
      </c>
      <c r="T412" s="216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17" t="s">
        <v>130</v>
      </c>
      <c r="AT412" s="217" t="s">
        <v>125</v>
      </c>
      <c r="AU412" s="217" t="s">
        <v>84</v>
      </c>
      <c r="AY412" s="18" t="s">
        <v>123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8" t="s">
        <v>130</v>
      </c>
      <c r="BK412" s="218">
        <f>ROUND(I412*H412,2)</f>
        <v>0</v>
      </c>
      <c r="BL412" s="18" t="s">
        <v>130</v>
      </c>
      <c r="BM412" s="217" t="s">
        <v>527</v>
      </c>
    </row>
    <row r="413" s="2" customFormat="1">
      <c r="A413" s="39"/>
      <c r="B413" s="40"/>
      <c r="C413" s="41"/>
      <c r="D413" s="219" t="s">
        <v>132</v>
      </c>
      <c r="E413" s="41"/>
      <c r="F413" s="220" t="s">
        <v>528</v>
      </c>
      <c r="G413" s="41"/>
      <c r="H413" s="41"/>
      <c r="I413" s="221"/>
      <c r="J413" s="41"/>
      <c r="K413" s="41"/>
      <c r="L413" s="45"/>
      <c r="M413" s="222"/>
      <c r="N413" s="223"/>
      <c r="O413" s="86"/>
      <c r="P413" s="86"/>
      <c r="Q413" s="86"/>
      <c r="R413" s="86"/>
      <c r="S413" s="86"/>
      <c r="T413" s="87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132</v>
      </c>
      <c r="AU413" s="18" t="s">
        <v>84</v>
      </c>
    </row>
    <row r="414" s="13" customFormat="1">
      <c r="A414" s="13"/>
      <c r="B414" s="224"/>
      <c r="C414" s="225"/>
      <c r="D414" s="226" t="s">
        <v>134</v>
      </c>
      <c r="E414" s="227" t="s">
        <v>28</v>
      </c>
      <c r="F414" s="228" t="s">
        <v>529</v>
      </c>
      <c r="G414" s="225"/>
      <c r="H414" s="227" t="s">
        <v>28</v>
      </c>
      <c r="I414" s="229"/>
      <c r="J414" s="225"/>
      <c r="K414" s="225"/>
      <c r="L414" s="230"/>
      <c r="M414" s="231"/>
      <c r="N414" s="232"/>
      <c r="O414" s="232"/>
      <c r="P414" s="232"/>
      <c r="Q414" s="232"/>
      <c r="R414" s="232"/>
      <c r="S414" s="232"/>
      <c r="T414" s="23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4" t="s">
        <v>134</v>
      </c>
      <c r="AU414" s="234" t="s">
        <v>84</v>
      </c>
      <c r="AV414" s="13" t="s">
        <v>82</v>
      </c>
      <c r="AW414" s="13" t="s">
        <v>35</v>
      </c>
      <c r="AX414" s="13" t="s">
        <v>74</v>
      </c>
      <c r="AY414" s="234" t="s">
        <v>123</v>
      </c>
    </row>
    <row r="415" s="13" customFormat="1">
      <c r="A415" s="13"/>
      <c r="B415" s="224"/>
      <c r="C415" s="225"/>
      <c r="D415" s="226" t="s">
        <v>134</v>
      </c>
      <c r="E415" s="227" t="s">
        <v>28</v>
      </c>
      <c r="F415" s="228" t="s">
        <v>530</v>
      </c>
      <c r="G415" s="225"/>
      <c r="H415" s="227" t="s">
        <v>28</v>
      </c>
      <c r="I415" s="229"/>
      <c r="J415" s="225"/>
      <c r="K415" s="225"/>
      <c r="L415" s="230"/>
      <c r="M415" s="231"/>
      <c r="N415" s="232"/>
      <c r="O415" s="232"/>
      <c r="P415" s="232"/>
      <c r="Q415" s="232"/>
      <c r="R415" s="232"/>
      <c r="S415" s="232"/>
      <c r="T415" s="23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4" t="s">
        <v>134</v>
      </c>
      <c r="AU415" s="234" t="s">
        <v>84</v>
      </c>
      <c r="AV415" s="13" t="s">
        <v>82</v>
      </c>
      <c r="AW415" s="13" t="s">
        <v>35</v>
      </c>
      <c r="AX415" s="13" t="s">
        <v>74</v>
      </c>
      <c r="AY415" s="234" t="s">
        <v>123</v>
      </c>
    </row>
    <row r="416" s="14" customFormat="1">
      <c r="A416" s="14"/>
      <c r="B416" s="235"/>
      <c r="C416" s="236"/>
      <c r="D416" s="226" t="s">
        <v>134</v>
      </c>
      <c r="E416" s="237" t="s">
        <v>28</v>
      </c>
      <c r="F416" s="238" t="s">
        <v>448</v>
      </c>
      <c r="G416" s="236"/>
      <c r="H416" s="239">
        <v>9</v>
      </c>
      <c r="I416" s="240"/>
      <c r="J416" s="236"/>
      <c r="K416" s="236"/>
      <c r="L416" s="241"/>
      <c r="M416" s="242"/>
      <c r="N416" s="243"/>
      <c r="O416" s="243"/>
      <c r="P416" s="243"/>
      <c r="Q416" s="243"/>
      <c r="R416" s="243"/>
      <c r="S416" s="243"/>
      <c r="T416" s="24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5" t="s">
        <v>134</v>
      </c>
      <c r="AU416" s="245" t="s">
        <v>84</v>
      </c>
      <c r="AV416" s="14" t="s">
        <v>84</v>
      </c>
      <c r="AW416" s="14" t="s">
        <v>35</v>
      </c>
      <c r="AX416" s="14" t="s">
        <v>82</v>
      </c>
      <c r="AY416" s="245" t="s">
        <v>123</v>
      </c>
    </row>
    <row r="417" s="2" customFormat="1" ht="16.5" customHeight="1">
      <c r="A417" s="39"/>
      <c r="B417" s="40"/>
      <c r="C417" s="206" t="s">
        <v>531</v>
      </c>
      <c r="D417" s="206" t="s">
        <v>125</v>
      </c>
      <c r="E417" s="207" t="s">
        <v>532</v>
      </c>
      <c r="F417" s="208" t="s">
        <v>533</v>
      </c>
      <c r="G417" s="209" t="s">
        <v>370</v>
      </c>
      <c r="H417" s="210">
        <v>9</v>
      </c>
      <c r="I417" s="211"/>
      <c r="J417" s="212">
        <f>ROUND(I417*H417,2)</f>
        <v>0</v>
      </c>
      <c r="K417" s="208" t="s">
        <v>28</v>
      </c>
      <c r="L417" s="45"/>
      <c r="M417" s="213" t="s">
        <v>28</v>
      </c>
      <c r="N417" s="214" t="s">
        <v>47</v>
      </c>
      <c r="O417" s="86"/>
      <c r="P417" s="215">
        <f>O417*H417</f>
        <v>0</v>
      </c>
      <c r="Q417" s="215">
        <v>0.00088999999999999995</v>
      </c>
      <c r="R417" s="215">
        <f>Q417*H417</f>
        <v>0.0080099999999999998</v>
      </c>
      <c r="S417" s="215">
        <v>0</v>
      </c>
      <c r="T417" s="216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17" t="s">
        <v>130</v>
      </c>
      <c r="AT417" s="217" t="s">
        <v>125</v>
      </c>
      <c r="AU417" s="217" t="s">
        <v>84</v>
      </c>
      <c r="AY417" s="18" t="s">
        <v>123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8" t="s">
        <v>130</v>
      </c>
      <c r="BK417" s="218">
        <f>ROUND(I417*H417,2)</f>
        <v>0</v>
      </c>
      <c r="BL417" s="18" t="s">
        <v>130</v>
      </c>
      <c r="BM417" s="217" t="s">
        <v>534</v>
      </c>
    </row>
    <row r="418" s="13" customFormat="1">
      <c r="A418" s="13"/>
      <c r="B418" s="224"/>
      <c r="C418" s="225"/>
      <c r="D418" s="226" t="s">
        <v>134</v>
      </c>
      <c r="E418" s="227" t="s">
        <v>28</v>
      </c>
      <c r="F418" s="228" t="s">
        <v>480</v>
      </c>
      <c r="G418" s="225"/>
      <c r="H418" s="227" t="s">
        <v>28</v>
      </c>
      <c r="I418" s="229"/>
      <c r="J418" s="225"/>
      <c r="K418" s="225"/>
      <c r="L418" s="230"/>
      <c r="M418" s="231"/>
      <c r="N418" s="232"/>
      <c r="O418" s="232"/>
      <c r="P418" s="232"/>
      <c r="Q418" s="232"/>
      <c r="R418" s="232"/>
      <c r="S418" s="232"/>
      <c r="T418" s="23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4" t="s">
        <v>134</v>
      </c>
      <c r="AU418" s="234" t="s">
        <v>84</v>
      </c>
      <c r="AV418" s="13" t="s">
        <v>82</v>
      </c>
      <c r="AW418" s="13" t="s">
        <v>35</v>
      </c>
      <c r="AX418" s="13" t="s">
        <v>74</v>
      </c>
      <c r="AY418" s="234" t="s">
        <v>123</v>
      </c>
    </row>
    <row r="419" s="13" customFormat="1">
      <c r="A419" s="13"/>
      <c r="B419" s="224"/>
      <c r="C419" s="225"/>
      <c r="D419" s="226" t="s">
        <v>134</v>
      </c>
      <c r="E419" s="227" t="s">
        <v>28</v>
      </c>
      <c r="F419" s="228" t="s">
        <v>535</v>
      </c>
      <c r="G419" s="225"/>
      <c r="H419" s="227" t="s">
        <v>28</v>
      </c>
      <c r="I419" s="229"/>
      <c r="J419" s="225"/>
      <c r="K419" s="225"/>
      <c r="L419" s="230"/>
      <c r="M419" s="231"/>
      <c r="N419" s="232"/>
      <c r="O419" s="232"/>
      <c r="P419" s="232"/>
      <c r="Q419" s="232"/>
      <c r="R419" s="232"/>
      <c r="S419" s="232"/>
      <c r="T419" s="23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4" t="s">
        <v>134</v>
      </c>
      <c r="AU419" s="234" t="s">
        <v>84</v>
      </c>
      <c r="AV419" s="13" t="s">
        <v>82</v>
      </c>
      <c r="AW419" s="13" t="s">
        <v>35</v>
      </c>
      <c r="AX419" s="13" t="s">
        <v>74</v>
      </c>
      <c r="AY419" s="234" t="s">
        <v>123</v>
      </c>
    </row>
    <row r="420" s="13" customFormat="1">
      <c r="A420" s="13"/>
      <c r="B420" s="224"/>
      <c r="C420" s="225"/>
      <c r="D420" s="226" t="s">
        <v>134</v>
      </c>
      <c r="E420" s="227" t="s">
        <v>28</v>
      </c>
      <c r="F420" s="228" t="s">
        <v>482</v>
      </c>
      <c r="G420" s="225"/>
      <c r="H420" s="227" t="s">
        <v>28</v>
      </c>
      <c r="I420" s="229"/>
      <c r="J420" s="225"/>
      <c r="K420" s="225"/>
      <c r="L420" s="230"/>
      <c r="M420" s="231"/>
      <c r="N420" s="232"/>
      <c r="O420" s="232"/>
      <c r="P420" s="232"/>
      <c r="Q420" s="232"/>
      <c r="R420" s="232"/>
      <c r="S420" s="232"/>
      <c r="T420" s="23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4" t="s">
        <v>134</v>
      </c>
      <c r="AU420" s="234" t="s">
        <v>84</v>
      </c>
      <c r="AV420" s="13" t="s">
        <v>82</v>
      </c>
      <c r="AW420" s="13" t="s">
        <v>35</v>
      </c>
      <c r="AX420" s="13" t="s">
        <v>74</v>
      </c>
      <c r="AY420" s="234" t="s">
        <v>123</v>
      </c>
    </row>
    <row r="421" s="13" customFormat="1">
      <c r="A421" s="13"/>
      <c r="B421" s="224"/>
      <c r="C421" s="225"/>
      <c r="D421" s="226" t="s">
        <v>134</v>
      </c>
      <c r="E421" s="227" t="s">
        <v>28</v>
      </c>
      <c r="F421" s="228" t="s">
        <v>483</v>
      </c>
      <c r="G421" s="225"/>
      <c r="H421" s="227" t="s">
        <v>28</v>
      </c>
      <c r="I421" s="229"/>
      <c r="J421" s="225"/>
      <c r="K421" s="225"/>
      <c r="L421" s="230"/>
      <c r="M421" s="231"/>
      <c r="N421" s="232"/>
      <c r="O421" s="232"/>
      <c r="P421" s="232"/>
      <c r="Q421" s="232"/>
      <c r="R421" s="232"/>
      <c r="S421" s="232"/>
      <c r="T421" s="23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4" t="s">
        <v>134</v>
      </c>
      <c r="AU421" s="234" t="s">
        <v>84</v>
      </c>
      <c r="AV421" s="13" t="s">
        <v>82</v>
      </c>
      <c r="AW421" s="13" t="s">
        <v>35</v>
      </c>
      <c r="AX421" s="13" t="s">
        <v>74</v>
      </c>
      <c r="AY421" s="234" t="s">
        <v>123</v>
      </c>
    </row>
    <row r="422" s="14" customFormat="1">
      <c r="A422" s="14"/>
      <c r="B422" s="235"/>
      <c r="C422" s="236"/>
      <c r="D422" s="226" t="s">
        <v>134</v>
      </c>
      <c r="E422" s="237" t="s">
        <v>28</v>
      </c>
      <c r="F422" s="238" t="s">
        <v>484</v>
      </c>
      <c r="G422" s="236"/>
      <c r="H422" s="239">
        <v>8</v>
      </c>
      <c r="I422" s="240"/>
      <c r="J422" s="236"/>
      <c r="K422" s="236"/>
      <c r="L422" s="241"/>
      <c r="M422" s="242"/>
      <c r="N422" s="243"/>
      <c r="O422" s="243"/>
      <c r="P422" s="243"/>
      <c r="Q422" s="243"/>
      <c r="R422" s="243"/>
      <c r="S422" s="243"/>
      <c r="T422" s="24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5" t="s">
        <v>134</v>
      </c>
      <c r="AU422" s="245" t="s">
        <v>84</v>
      </c>
      <c r="AV422" s="14" t="s">
        <v>84</v>
      </c>
      <c r="AW422" s="14" t="s">
        <v>35</v>
      </c>
      <c r="AX422" s="14" t="s">
        <v>74</v>
      </c>
      <c r="AY422" s="245" t="s">
        <v>123</v>
      </c>
    </row>
    <row r="423" s="13" customFormat="1">
      <c r="A423" s="13"/>
      <c r="B423" s="224"/>
      <c r="C423" s="225"/>
      <c r="D423" s="226" t="s">
        <v>134</v>
      </c>
      <c r="E423" s="227" t="s">
        <v>28</v>
      </c>
      <c r="F423" s="228" t="s">
        <v>485</v>
      </c>
      <c r="G423" s="225"/>
      <c r="H423" s="227" t="s">
        <v>28</v>
      </c>
      <c r="I423" s="229"/>
      <c r="J423" s="225"/>
      <c r="K423" s="225"/>
      <c r="L423" s="230"/>
      <c r="M423" s="231"/>
      <c r="N423" s="232"/>
      <c r="O423" s="232"/>
      <c r="P423" s="232"/>
      <c r="Q423" s="232"/>
      <c r="R423" s="232"/>
      <c r="S423" s="232"/>
      <c r="T423" s="23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4" t="s">
        <v>134</v>
      </c>
      <c r="AU423" s="234" t="s">
        <v>84</v>
      </c>
      <c r="AV423" s="13" t="s">
        <v>82</v>
      </c>
      <c r="AW423" s="13" t="s">
        <v>35</v>
      </c>
      <c r="AX423" s="13" t="s">
        <v>74</v>
      </c>
      <c r="AY423" s="234" t="s">
        <v>123</v>
      </c>
    </row>
    <row r="424" s="14" customFormat="1">
      <c r="A424" s="14"/>
      <c r="B424" s="235"/>
      <c r="C424" s="236"/>
      <c r="D424" s="226" t="s">
        <v>134</v>
      </c>
      <c r="E424" s="237" t="s">
        <v>28</v>
      </c>
      <c r="F424" s="238" t="s">
        <v>486</v>
      </c>
      <c r="G424" s="236"/>
      <c r="H424" s="239">
        <v>1</v>
      </c>
      <c r="I424" s="240"/>
      <c r="J424" s="236"/>
      <c r="K424" s="236"/>
      <c r="L424" s="241"/>
      <c r="M424" s="242"/>
      <c r="N424" s="243"/>
      <c r="O424" s="243"/>
      <c r="P424" s="243"/>
      <c r="Q424" s="243"/>
      <c r="R424" s="243"/>
      <c r="S424" s="243"/>
      <c r="T424" s="24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5" t="s">
        <v>134</v>
      </c>
      <c r="AU424" s="245" t="s">
        <v>84</v>
      </c>
      <c r="AV424" s="14" t="s">
        <v>84</v>
      </c>
      <c r="AW424" s="14" t="s">
        <v>35</v>
      </c>
      <c r="AX424" s="14" t="s">
        <v>74</v>
      </c>
      <c r="AY424" s="245" t="s">
        <v>123</v>
      </c>
    </row>
    <row r="425" s="15" customFormat="1">
      <c r="A425" s="15"/>
      <c r="B425" s="246"/>
      <c r="C425" s="247"/>
      <c r="D425" s="226" t="s">
        <v>134</v>
      </c>
      <c r="E425" s="248" t="s">
        <v>28</v>
      </c>
      <c r="F425" s="249" t="s">
        <v>142</v>
      </c>
      <c r="G425" s="247"/>
      <c r="H425" s="250">
        <v>9</v>
      </c>
      <c r="I425" s="251"/>
      <c r="J425" s="247"/>
      <c r="K425" s="247"/>
      <c r="L425" s="252"/>
      <c r="M425" s="253"/>
      <c r="N425" s="254"/>
      <c r="O425" s="254"/>
      <c r="P425" s="254"/>
      <c r="Q425" s="254"/>
      <c r="R425" s="254"/>
      <c r="S425" s="254"/>
      <c r="T425" s="25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56" t="s">
        <v>134</v>
      </c>
      <c r="AU425" s="256" t="s">
        <v>84</v>
      </c>
      <c r="AV425" s="15" t="s">
        <v>130</v>
      </c>
      <c r="AW425" s="15" t="s">
        <v>35</v>
      </c>
      <c r="AX425" s="15" t="s">
        <v>82</v>
      </c>
      <c r="AY425" s="256" t="s">
        <v>123</v>
      </c>
    </row>
    <row r="426" s="2" customFormat="1" ht="16.5" customHeight="1">
      <c r="A426" s="39"/>
      <c r="B426" s="40"/>
      <c r="C426" s="206" t="s">
        <v>536</v>
      </c>
      <c r="D426" s="206" t="s">
        <v>125</v>
      </c>
      <c r="E426" s="207" t="s">
        <v>537</v>
      </c>
      <c r="F426" s="208" t="s">
        <v>538</v>
      </c>
      <c r="G426" s="209" t="s">
        <v>224</v>
      </c>
      <c r="H426" s="210">
        <v>9</v>
      </c>
      <c r="I426" s="211"/>
      <c r="J426" s="212">
        <f>ROUND(I426*H426,2)</f>
        <v>0</v>
      </c>
      <c r="K426" s="208" t="s">
        <v>129</v>
      </c>
      <c r="L426" s="45"/>
      <c r="M426" s="213" t="s">
        <v>28</v>
      </c>
      <c r="N426" s="214" t="s">
        <v>47</v>
      </c>
      <c r="O426" s="86"/>
      <c r="P426" s="215">
        <f>O426*H426</f>
        <v>0</v>
      </c>
      <c r="Q426" s="215">
        <v>0</v>
      </c>
      <c r="R426" s="215">
        <f>Q426*H426</f>
        <v>0</v>
      </c>
      <c r="S426" s="215">
        <v>0</v>
      </c>
      <c r="T426" s="216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17" t="s">
        <v>130</v>
      </c>
      <c r="AT426" s="217" t="s">
        <v>125</v>
      </c>
      <c r="AU426" s="217" t="s">
        <v>84</v>
      </c>
      <c r="AY426" s="18" t="s">
        <v>123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8" t="s">
        <v>130</v>
      </c>
      <c r="BK426" s="218">
        <f>ROUND(I426*H426,2)</f>
        <v>0</v>
      </c>
      <c r="BL426" s="18" t="s">
        <v>130</v>
      </c>
      <c r="BM426" s="217" t="s">
        <v>539</v>
      </c>
    </row>
    <row r="427" s="2" customFormat="1">
      <c r="A427" s="39"/>
      <c r="B427" s="40"/>
      <c r="C427" s="41"/>
      <c r="D427" s="219" t="s">
        <v>132</v>
      </c>
      <c r="E427" s="41"/>
      <c r="F427" s="220" t="s">
        <v>540</v>
      </c>
      <c r="G427" s="41"/>
      <c r="H427" s="41"/>
      <c r="I427" s="221"/>
      <c r="J427" s="41"/>
      <c r="K427" s="41"/>
      <c r="L427" s="45"/>
      <c r="M427" s="222"/>
      <c r="N427" s="223"/>
      <c r="O427" s="86"/>
      <c r="P427" s="86"/>
      <c r="Q427" s="86"/>
      <c r="R427" s="86"/>
      <c r="S427" s="86"/>
      <c r="T427" s="87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132</v>
      </c>
      <c r="AU427" s="18" t="s">
        <v>84</v>
      </c>
    </row>
    <row r="428" s="13" customFormat="1">
      <c r="A428" s="13"/>
      <c r="B428" s="224"/>
      <c r="C428" s="225"/>
      <c r="D428" s="226" t="s">
        <v>134</v>
      </c>
      <c r="E428" s="227" t="s">
        <v>28</v>
      </c>
      <c r="F428" s="228" t="s">
        <v>541</v>
      </c>
      <c r="G428" s="225"/>
      <c r="H428" s="227" t="s">
        <v>28</v>
      </c>
      <c r="I428" s="229"/>
      <c r="J428" s="225"/>
      <c r="K428" s="225"/>
      <c r="L428" s="230"/>
      <c r="M428" s="231"/>
      <c r="N428" s="232"/>
      <c r="O428" s="232"/>
      <c r="P428" s="232"/>
      <c r="Q428" s="232"/>
      <c r="R428" s="232"/>
      <c r="S428" s="232"/>
      <c r="T428" s="23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4" t="s">
        <v>134</v>
      </c>
      <c r="AU428" s="234" t="s">
        <v>84</v>
      </c>
      <c r="AV428" s="13" t="s">
        <v>82</v>
      </c>
      <c r="AW428" s="13" t="s">
        <v>35</v>
      </c>
      <c r="AX428" s="13" t="s">
        <v>74</v>
      </c>
      <c r="AY428" s="234" t="s">
        <v>123</v>
      </c>
    </row>
    <row r="429" s="13" customFormat="1">
      <c r="A429" s="13"/>
      <c r="B429" s="224"/>
      <c r="C429" s="225"/>
      <c r="D429" s="226" t="s">
        <v>134</v>
      </c>
      <c r="E429" s="227" t="s">
        <v>28</v>
      </c>
      <c r="F429" s="228" t="s">
        <v>530</v>
      </c>
      <c r="G429" s="225"/>
      <c r="H429" s="227" t="s">
        <v>28</v>
      </c>
      <c r="I429" s="229"/>
      <c r="J429" s="225"/>
      <c r="K429" s="225"/>
      <c r="L429" s="230"/>
      <c r="M429" s="231"/>
      <c r="N429" s="232"/>
      <c r="O429" s="232"/>
      <c r="P429" s="232"/>
      <c r="Q429" s="232"/>
      <c r="R429" s="232"/>
      <c r="S429" s="232"/>
      <c r="T429" s="23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4" t="s">
        <v>134</v>
      </c>
      <c r="AU429" s="234" t="s">
        <v>84</v>
      </c>
      <c r="AV429" s="13" t="s">
        <v>82</v>
      </c>
      <c r="AW429" s="13" t="s">
        <v>35</v>
      </c>
      <c r="AX429" s="13" t="s">
        <v>74</v>
      </c>
      <c r="AY429" s="234" t="s">
        <v>123</v>
      </c>
    </row>
    <row r="430" s="14" customFormat="1">
      <c r="A430" s="14"/>
      <c r="B430" s="235"/>
      <c r="C430" s="236"/>
      <c r="D430" s="226" t="s">
        <v>134</v>
      </c>
      <c r="E430" s="237" t="s">
        <v>28</v>
      </c>
      <c r="F430" s="238" t="s">
        <v>448</v>
      </c>
      <c r="G430" s="236"/>
      <c r="H430" s="239">
        <v>9</v>
      </c>
      <c r="I430" s="240"/>
      <c r="J430" s="236"/>
      <c r="K430" s="236"/>
      <c r="L430" s="241"/>
      <c r="M430" s="242"/>
      <c r="N430" s="243"/>
      <c r="O430" s="243"/>
      <c r="P430" s="243"/>
      <c r="Q430" s="243"/>
      <c r="R430" s="243"/>
      <c r="S430" s="243"/>
      <c r="T430" s="24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5" t="s">
        <v>134</v>
      </c>
      <c r="AU430" s="245" t="s">
        <v>84</v>
      </c>
      <c r="AV430" s="14" t="s">
        <v>84</v>
      </c>
      <c r="AW430" s="14" t="s">
        <v>35</v>
      </c>
      <c r="AX430" s="14" t="s">
        <v>82</v>
      </c>
      <c r="AY430" s="245" t="s">
        <v>123</v>
      </c>
    </row>
    <row r="431" s="2" customFormat="1" ht="21.75" customHeight="1">
      <c r="A431" s="39"/>
      <c r="B431" s="40"/>
      <c r="C431" s="206" t="s">
        <v>542</v>
      </c>
      <c r="D431" s="206" t="s">
        <v>125</v>
      </c>
      <c r="E431" s="207" t="s">
        <v>543</v>
      </c>
      <c r="F431" s="208" t="s">
        <v>544</v>
      </c>
      <c r="G431" s="209" t="s">
        <v>224</v>
      </c>
      <c r="H431" s="210">
        <v>9</v>
      </c>
      <c r="I431" s="211"/>
      <c r="J431" s="212">
        <f>ROUND(I431*H431,2)</f>
        <v>0</v>
      </c>
      <c r="K431" s="208" t="s">
        <v>129</v>
      </c>
      <c r="L431" s="45"/>
      <c r="M431" s="213" t="s">
        <v>28</v>
      </c>
      <c r="N431" s="214" t="s">
        <v>47</v>
      </c>
      <c r="O431" s="86"/>
      <c r="P431" s="215">
        <f>O431*H431</f>
        <v>0</v>
      </c>
      <c r="Q431" s="215">
        <v>0</v>
      </c>
      <c r="R431" s="215">
        <f>Q431*H431</f>
        <v>0</v>
      </c>
      <c r="S431" s="215">
        <v>0</v>
      </c>
      <c r="T431" s="216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17" t="s">
        <v>130</v>
      </c>
      <c r="AT431" s="217" t="s">
        <v>125</v>
      </c>
      <c r="AU431" s="217" t="s">
        <v>84</v>
      </c>
      <c r="AY431" s="18" t="s">
        <v>123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8" t="s">
        <v>130</v>
      </c>
      <c r="BK431" s="218">
        <f>ROUND(I431*H431,2)</f>
        <v>0</v>
      </c>
      <c r="BL431" s="18" t="s">
        <v>130</v>
      </c>
      <c r="BM431" s="217" t="s">
        <v>545</v>
      </c>
    </row>
    <row r="432" s="2" customFormat="1">
      <c r="A432" s="39"/>
      <c r="B432" s="40"/>
      <c r="C432" s="41"/>
      <c r="D432" s="219" t="s">
        <v>132</v>
      </c>
      <c r="E432" s="41"/>
      <c r="F432" s="220" t="s">
        <v>546</v>
      </c>
      <c r="G432" s="41"/>
      <c r="H432" s="41"/>
      <c r="I432" s="221"/>
      <c r="J432" s="41"/>
      <c r="K432" s="41"/>
      <c r="L432" s="45"/>
      <c r="M432" s="222"/>
      <c r="N432" s="223"/>
      <c r="O432" s="86"/>
      <c r="P432" s="86"/>
      <c r="Q432" s="86"/>
      <c r="R432" s="86"/>
      <c r="S432" s="86"/>
      <c r="T432" s="87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132</v>
      </c>
      <c r="AU432" s="18" t="s">
        <v>84</v>
      </c>
    </row>
    <row r="433" s="13" customFormat="1">
      <c r="A433" s="13"/>
      <c r="B433" s="224"/>
      <c r="C433" s="225"/>
      <c r="D433" s="226" t="s">
        <v>134</v>
      </c>
      <c r="E433" s="227" t="s">
        <v>28</v>
      </c>
      <c r="F433" s="228" t="s">
        <v>541</v>
      </c>
      <c r="G433" s="225"/>
      <c r="H433" s="227" t="s">
        <v>28</v>
      </c>
      <c r="I433" s="229"/>
      <c r="J433" s="225"/>
      <c r="K433" s="225"/>
      <c r="L433" s="230"/>
      <c r="M433" s="231"/>
      <c r="N433" s="232"/>
      <c r="O433" s="232"/>
      <c r="P433" s="232"/>
      <c r="Q433" s="232"/>
      <c r="R433" s="232"/>
      <c r="S433" s="232"/>
      <c r="T433" s="23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4" t="s">
        <v>134</v>
      </c>
      <c r="AU433" s="234" t="s">
        <v>84</v>
      </c>
      <c r="AV433" s="13" t="s">
        <v>82</v>
      </c>
      <c r="AW433" s="13" t="s">
        <v>35</v>
      </c>
      <c r="AX433" s="13" t="s">
        <v>74</v>
      </c>
      <c r="AY433" s="234" t="s">
        <v>123</v>
      </c>
    </row>
    <row r="434" s="13" customFormat="1">
      <c r="A434" s="13"/>
      <c r="B434" s="224"/>
      <c r="C434" s="225"/>
      <c r="D434" s="226" t="s">
        <v>134</v>
      </c>
      <c r="E434" s="227" t="s">
        <v>28</v>
      </c>
      <c r="F434" s="228" t="s">
        <v>530</v>
      </c>
      <c r="G434" s="225"/>
      <c r="H434" s="227" t="s">
        <v>28</v>
      </c>
      <c r="I434" s="229"/>
      <c r="J434" s="225"/>
      <c r="K434" s="225"/>
      <c r="L434" s="230"/>
      <c r="M434" s="231"/>
      <c r="N434" s="232"/>
      <c r="O434" s="232"/>
      <c r="P434" s="232"/>
      <c r="Q434" s="232"/>
      <c r="R434" s="232"/>
      <c r="S434" s="232"/>
      <c r="T434" s="23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4" t="s">
        <v>134</v>
      </c>
      <c r="AU434" s="234" t="s">
        <v>84</v>
      </c>
      <c r="AV434" s="13" t="s">
        <v>82</v>
      </c>
      <c r="AW434" s="13" t="s">
        <v>35</v>
      </c>
      <c r="AX434" s="13" t="s">
        <v>74</v>
      </c>
      <c r="AY434" s="234" t="s">
        <v>123</v>
      </c>
    </row>
    <row r="435" s="14" customFormat="1">
      <c r="A435" s="14"/>
      <c r="B435" s="235"/>
      <c r="C435" s="236"/>
      <c r="D435" s="226" t="s">
        <v>134</v>
      </c>
      <c r="E435" s="237" t="s">
        <v>28</v>
      </c>
      <c r="F435" s="238" t="s">
        <v>448</v>
      </c>
      <c r="G435" s="236"/>
      <c r="H435" s="239">
        <v>9</v>
      </c>
      <c r="I435" s="240"/>
      <c r="J435" s="236"/>
      <c r="K435" s="236"/>
      <c r="L435" s="241"/>
      <c r="M435" s="242"/>
      <c r="N435" s="243"/>
      <c r="O435" s="243"/>
      <c r="P435" s="243"/>
      <c r="Q435" s="243"/>
      <c r="R435" s="243"/>
      <c r="S435" s="243"/>
      <c r="T435" s="24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5" t="s">
        <v>134</v>
      </c>
      <c r="AU435" s="245" t="s">
        <v>84</v>
      </c>
      <c r="AV435" s="14" t="s">
        <v>84</v>
      </c>
      <c r="AW435" s="14" t="s">
        <v>35</v>
      </c>
      <c r="AX435" s="14" t="s">
        <v>82</v>
      </c>
      <c r="AY435" s="245" t="s">
        <v>123</v>
      </c>
    </row>
    <row r="436" s="2" customFormat="1" ht="16.5" customHeight="1">
      <c r="A436" s="39"/>
      <c r="B436" s="40"/>
      <c r="C436" s="206" t="s">
        <v>547</v>
      </c>
      <c r="D436" s="206" t="s">
        <v>125</v>
      </c>
      <c r="E436" s="207" t="s">
        <v>548</v>
      </c>
      <c r="F436" s="208" t="s">
        <v>549</v>
      </c>
      <c r="G436" s="209" t="s">
        <v>224</v>
      </c>
      <c r="H436" s="210">
        <v>25.449999999999999</v>
      </c>
      <c r="I436" s="211"/>
      <c r="J436" s="212">
        <f>ROUND(I436*H436,2)</f>
        <v>0</v>
      </c>
      <c r="K436" s="208" t="s">
        <v>129</v>
      </c>
      <c r="L436" s="45"/>
      <c r="M436" s="213" t="s">
        <v>28</v>
      </c>
      <c r="N436" s="214" t="s">
        <v>47</v>
      </c>
      <c r="O436" s="86"/>
      <c r="P436" s="215">
        <f>O436*H436</f>
        <v>0</v>
      </c>
      <c r="Q436" s="215">
        <v>0.0041000000000000003</v>
      </c>
      <c r="R436" s="215">
        <f>Q436*H436</f>
        <v>0.10434500000000001</v>
      </c>
      <c r="S436" s="215">
        <v>0</v>
      </c>
      <c r="T436" s="216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17" t="s">
        <v>130</v>
      </c>
      <c r="AT436" s="217" t="s">
        <v>125</v>
      </c>
      <c r="AU436" s="217" t="s">
        <v>84</v>
      </c>
      <c r="AY436" s="18" t="s">
        <v>123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8" t="s">
        <v>130</v>
      </c>
      <c r="BK436" s="218">
        <f>ROUND(I436*H436,2)</f>
        <v>0</v>
      </c>
      <c r="BL436" s="18" t="s">
        <v>130</v>
      </c>
      <c r="BM436" s="217" t="s">
        <v>550</v>
      </c>
    </row>
    <row r="437" s="2" customFormat="1">
      <c r="A437" s="39"/>
      <c r="B437" s="40"/>
      <c r="C437" s="41"/>
      <c r="D437" s="219" t="s">
        <v>132</v>
      </c>
      <c r="E437" s="41"/>
      <c r="F437" s="220" t="s">
        <v>551</v>
      </c>
      <c r="G437" s="41"/>
      <c r="H437" s="41"/>
      <c r="I437" s="221"/>
      <c r="J437" s="41"/>
      <c r="K437" s="41"/>
      <c r="L437" s="45"/>
      <c r="M437" s="222"/>
      <c r="N437" s="223"/>
      <c r="O437" s="86"/>
      <c r="P437" s="86"/>
      <c r="Q437" s="86"/>
      <c r="R437" s="86"/>
      <c r="S437" s="86"/>
      <c r="T437" s="87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132</v>
      </c>
      <c r="AU437" s="18" t="s">
        <v>84</v>
      </c>
    </row>
    <row r="438" s="13" customFormat="1">
      <c r="A438" s="13"/>
      <c r="B438" s="224"/>
      <c r="C438" s="225"/>
      <c r="D438" s="226" t="s">
        <v>134</v>
      </c>
      <c r="E438" s="227" t="s">
        <v>28</v>
      </c>
      <c r="F438" s="228" t="s">
        <v>552</v>
      </c>
      <c r="G438" s="225"/>
      <c r="H438" s="227" t="s">
        <v>28</v>
      </c>
      <c r="I438" s="229"/>
      <c r="J438" s="225"/>
      <c r="K438" s="225"/>
      <c r="L438" s="230"/>
      <c r="M438" s="231"/>
      <c r="N438" s="232"/>
      <c r="O438" s="232"/>
      <c r="P438" s="232"/>
      <c r="Q438" s="232"/>
      <c r="R438" s="232"/>
      <c r="S438" s="232"/>
      <c r="T438" s="23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4" t="s">
        <v>134</v>
      </c>
      <c r="AU438" s="234" t="s">
        <v>84</v>
      </c>
      <c r="AV438" s="13" t="s">
        <v>82</v>
      </c>
      <c r="AW438" s="13" t="s">
        <v>35</v>
      </c>
      <c r="AX438" s="13" t="s">
        <v>74</v>
      </c>
      <c r="AY438" s="234" t="s">
        <v>123</v>
      </c>
    </row>
    <row r="439" s="13" customFormat="1">
      <c r="A439" s="13"/>
      <c r="B439" s="224"/>
      <c r="C439" s="225"/>
      <c r="D439" s="226" t="s">
        <v>134</v>
      </c>
      <c r="E439" s="227" t="s">
        <v>28</v>
      </c>
      <c r="F439" s="228" t="s">
        <v>553</v>
      </c>
      <c r="G439" s="225"/>
      <c r="H439" s="227" t="s">
        <v>28</v>
      </c>
      <c r="I439" s="229"/>
      <c r="J439" s="225"/>
      <c r="K439" s="225"/>
      <c r="L439" s="230"/>
      <c r="M439" s="231"/>
      <c r="N439" s="232"/>
      <c r="O439" s="232"/>
      <c r="P439" s="232"/>
      <c r="Q439" s="232"/>
      <c r="R439" s="232"/>
      <c r="S439" s="232"/>
      <c r="T439" s="23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4" t="s">
        <v>134</v>
      </c>
      <c r="AU439" s="234" t="s">
        <v>84</v>
      </c>
      <c r="AV439" s="13" t="s">
        <v>82</v>
      </c>
      <c r="AW439" s="13" t="s">
        <v>35</v>
      </c>
      <c r="AX439" s="13" t="s">
        <v>74</v>
      </c>
      <c r="AY439" s="234" t="s">
        <v>123</v>
      </c>
    </row>
    <row r="440" s="14" customFormat="1">
      <c r="A440" s="14"/>
      <c r="B440" s="235"/>
      <c r="C440" s="236"/>
      <c r="D440" s="226" t="s">
        <v>134</v>
      </c>
      <c r="E440" s="237" t="s">
        <v>28</v>
      </c>
      <c r="F440" s="238" t="s">
        <v>554</v>
      </c>
      <c r="G440" s="236"/>
      <c r="H440" s="239">
        <v>15.6</v>
      </c>
      <c r="I440" s="240"/>
      <c r="J440" s="236"/>
      <c r="K440" s="236"/>
      <c r="L440" s="241"/>
      <c r="M440" s="242"/>
      <c r="N440" s="243"/>
      <c r="O440" s="243"/>
      <c r="P440" s="243"/>
      <c r="Q440" s="243"/>
      <c r="R440" s="243"/>
      <c r="S440" s="243"/>
      <c r="T440" s="24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5" t="s">
        <v>134</v>
      </c>
      <c r="AU440" s="245" t="s">
        <v>84</v>
      </c>
      <c r="AV440" s="14" t="s">
        <v>84</v>
      </c>
      <c r="AW440" s="14" t="s">
        <v>35</v>
      </c>
      <c r="AX440" s="14" t="s">
        <v>74</v>
      </c>
      <c r="AY440" s="245" t="s">
        <v>123</v>
      </c>
    </row>
    <row r="441" s="13" customFormat="1">
      <c r="A441" s="13"/>
      <c r="B441" s="224"/>
      <c r="C441" s="225"/>
      <c r="D441" s="226" t="s">
        <v>134</v>
      </c>
      <c r="E441" s="227" t="s">
        <v>28</v>
      </c>
      <c r="F441" s="228" t="s">
        <v>555</v>
      </c>
      <c r="G441" s="225"/>
      <c r="H441" s="227" t="s">
        <v>28</v>
      </c>
      <c r="I441" s="229"/>
      <c r="J441" s="225"/>
      <c r="K441" s="225"/>
      <c r="L441" s="230"/>
      <c r="M441" s="231"/>
      <c r="N441" s="232"/>
      <c r="O441" s="232"/>
      <c r="P441" s="232"/>
      <c r="Q441" s="232"/>
      <c r="R441" s="232"/>
      <c r="S441" s="232"/>
      <c r="T441" s="23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4" t="s">
        <v>134</v>
      </c>
      <c r="AU441" s="234" t="s">
        <v>84</v>
      </c>
      <c r="AV441" s="13" t="s">
        <v>82</v>
      </c>
      <c r="AW441" s="13" t="s">
        <v>35</v>
      </c>
      <c r="AX441" s="13" t="s">
        <v>74</v>
      </c>
      <c r="AY441" s="234" t="s">
        <v>123</v>
      </c>
    </row>
    <row r="442" s="14" customFormat="1">
      <c r="A442" s="14"/>
      <c r="B442" s="235"/>
      <c r="C442" s="236"/>
      <c r="D442" s="226" t="s">
        <v>134</v>
      </c>
      <c r="E442" s="237" t="s">
        <v>28</v>
      </c>
      <c r="F442" s="238" t="s">
        <v>556</v>
      </c>
      <c r="G442" s="236"/>
      <c r="H442" s="239">
        <v>0.84999999999999998</v>
      </c>
      <c r="I442" s="240"/>
      <c r="J442" s="236"/>
      <c r="K442" s="236"/>
      <c r="L442" s="241"/>
      <c r="M442" s="242"/>
      <c r="N442" s="243"/>
      <c r="O442" s="243"/>
      <c r="P442" s="243"/>
      <c r="Q442" s="243"/>
      <c r="R442" s="243"/>
      <c r="S442" s="243"/>
      <c r="T442" s="24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5" t="s">
        <v>134</v>
      </c>
      <c r="AU442" s="245" t="s">
        <v>84</v>
      </c>
      <c r="AV442" s="14" t="s">
        <v>84</v>
      </c>
      <c r="AW442" s="14" t="s">
        <v>35</v>
      </c>
      <c r="AX442" s="14" t="s">
        <v>74</v>
      </c>
      <c r="AY442" s="245" t="s">
        <v>123</v>
      </c>
    </row>
    <row r="443" s="14" customFormat="1">
      <c r="A443" s="14"/>
      <c r="B443" s="235"/>
      <c r="C443" s="236"/>
      <c r="D443" s="226" t="s">
        <v>134</v>
      </c>
      <c r="E443" s="237" t="s">
        <v>28</v>
      </c>
      <c r="F443" s="238" t="s">
        <v>448</v>
      </c>
      <c r="G443" s="236"/>
      <c r="H443" s="239">
        <v>9</v>
      </c>
      <c r="I443" s="240"/>
      <c r="J443" s="236"/>
      <c r="K443" s="236"/>
      <c r="L443" s="241"/>
      <c r="M443" s="242"/>
      <c r="N443" s="243"/>
      <c r="O443" s="243"/>
      <c r="P443" s="243"/>
      <c r="Q443" s="243"/>
      <c r="R443" s="243"/>
      <c r="S443" s="243"/>
      <c r="T443" s="24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5" t="s">
        <v>134</v>
      </c>
      <c r="AU443" s="245" t="s">
        <v>84</v>
      </c>
      <c r="AV443" s="14" t="s">
        <v>84</v>
      </c>
      <c r="AW443" s="14" t="s">
        <v>35</v>
      </c>
      <c r="AX443" s="14" t="s">
        <v>74</v>
      </c>
      <c r="AY443" s="245" t="s">
        <v>123</v>
      </c>
    </row>
    <row r="444" s="15" customFormat="1">
      <c r="A444" s="15"/>
      <c r="B444" s="246"/>
      <c r="C444" s="247"/>
      <c r="D444" s="226" t="s">
        <v>134</v>
      </c>
      <c r="E444" s="248" t="s">
        <v>28</v>
      </c>
      <c r="F444" s="249" t="s">
        <v>142</v>
      </c>
      <c r="G444" s="247"/>
      <c r="H444" s="250">
        <v>25.449999999999999</v>
      </c>
      <c r="I444" s="251"/>
      <c r="J444" s="247"/>
      <c r="K444" s="247"/>
      <c r="L444" s="252"/>
      <c r="M444" s="253"/>
      <c r="N444" s="254"/>
      <c r="O444" s="254"/>
      <c r="P444" s="254"/>
      <c r="Q444" s="254"/>
      <c r="R444" s="254"/>
      <c r="S444" s="254"/>
      <c r="T444" s="25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56" t="s">
        <v>134</v>
      </c>
      <c r="AU444" s="256" t="s">
        <v>84</v>
      </c>
      <c r="AV444" s="15" t="s">
        <v>130</v>
      </c>
      <c r="AW444" s="15" t="s">
        <v>35</v>
      </c>
      <c r="AX444" s="15" t="s">
        <v>82</v>
      </c>
      <c r="AY444" s="256" t="s">
        <v>123</v>
      </c>
    </row>
    <row r="445" s="2" customFormat="1" ht="16.5" customHeight="1">
      <c r="A445" s="39"/>
      <c r="B445" s="40"/>
      <c r="C445" s="206" t="s">
        <v>557</v>
      </c>
      <c r="D445" s="206" t="s">
        <v>125</v>
      </c>
      <c r="E445" s="207" t="s">
        <v>558</v>
      </c>
      <c r="F445" s="208" t="s">
        <v>559</v>
      </c>
      <c r="G445" s="209" t="s">
        <v>224</v>
      </c>
      <c r="H445" s="210">
        <v>9.8499999999999996</v>
      </c>
      <c r="I445" s="211"/>
      <c r="J445" s="212">
        <f>ROUND(I445*H445,2)</f>
        <v>0</v>
      </c>
      <c r="K445" s="208" t="s">
        <v>129</v>
      </c>
      <c r="L445" s="45"/>
      <c r="M445" s="213" t="s">
        <v>28</v>
      </c>
      <c r="N445" s="214" t="s">
        <v>47</v>
      </c>
      <c r="O445" s="86"/>
      <c r="P445" s="215">
        <f>O445*H445</f>
        <v>0</v>
      </c>
      <c r="Q445" s="215">
        <v>0</v>
      </c>
      <c r="R445" s="215">
        <f>Q445*H445</f>
        <v>0</v>
      </c>
      <c r="S445" s="215">
        <v>0</v>
      </c>
      <c r="T445" s="216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17" t="s">
        <v>130</v>
      </c>
      <c r="AT445" s="217" t="s">
        <v>125</v>
      </c>
      <c r="AU445" s="217" t="s">
        <v>84</v>
      </c>
      <c r="AY445" s="18" t="s">
        <v>123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8" t="s">
        <v>130</v>
      </c>
      <c r="BK445" s="218">
        <f>ROUND(I445*H445,2)</f>
        <v>0</v>
      </c>
      <c r="BL445" s="18" t="s">
        <v>130</v>
      </c>
      <c r="BM445" s="217" t="s">
        <v>560</v>
      </c>
    </row>
    <row r="446" s="2" customFormat="1">
      <c r="A446" s="39"/>
      <c r="B446" s="40"/>
      <c r="C446" s="41"/>
      <c r="D446" s="219" t="s">
        <v>132</v>
      </c>
      <c r="E446" s="41"/>
      <c r="F446" s="220" t="s">
        <v>561</v>
      </c>
      <c r="G446" s="41"/>
      <c r="H446" s="41"/>
      <c r="I446" s="221"/>
      <c r="J446" s="41"/>
      <c r="K446" s="41"/>
      <c r="L446" s="45"/>
      <c r="M446" s="222"/>
      <c r="N446" s="223"/>
      <c r="O446" s="86"/>
      <c r="P446" s="86"/>
      <c r="Q446" s="86"/>
      <c r="R446" s="86"/>
      <c r="S446" s="86"/>
      <c r="T446" s="87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132</v>
      </c>
      <c r="AU446" s="18" t="s">
        <v>84</v>
      </c>
    </row>
    <row r="447" s="13" customFormat="1">
      <c r="A447" s="13"/>
      <c r="B447" s="224"/>
      <c r="C447" s="225"/>
      <c r="D447" s="226" t="s">
        <v>134</v>
      </c>
      <c r="E447" s="227" t="s">
        <v>28</v>
      </c>
      <c r="F447" s="228" t="s">
        <v>562</v>
      </c>
      <c r="G447" s="225"/>
      <c r="H447" s="227" t="s">
        <v>28</v>
      </c>
      <c r="I447" s="229"/>
      <c r="J447" s="225"/>
      <c r="K447" s="225"/>
      <c r="L447" s="230"/>
      <c r="M447" s="231"/>
      <c r="N447" s="232"/>
      <c r="O447" s="232"/>
      <c r="P447" s="232"/>
      <c r="Q447" s="232"/>
      <c r="R447" s="232"/>
      <c r="S447" s="232"/>
      <c r="T447" s="23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4" t="s">
        <v>134</v>
      </c>
      <c r="AU447" s="234" t="s">
        <v>84</v>
      </c>
      <c r="AV447" s="13" t="s">
        <v>82</v>
      </c>
      <c r="AW447" s="13" t="s">
        <v>35</v>
      </c>
      <c r="AX447" s="13" t="s">
        <v>74</v>
      </c>
      <c r="AY447" s="234" t="s">
        <v>123</v>
      </c>
    </row>
    <row r="448" s="14" customFormat="1">
      <c r="A448" s="14"/>
      <c r="B448" s="235"/>
      <c r="C448" s="236"/>
      <c r="D448" s="226" t="s">
        <v>134</v>
      </c>
      <c r="E448" s="237" t="s">
        <v>28</v>
      </c>
      <c r="F448" s="238" t="s">
        <v>556</v>
      </c>
      <c r="G448" s="236"/>
      <c r="H448" s="239">
        <v>0.84999999999999998</v>
      </c>
      <c r="I448" s="240"/>
      <c r="J448" s="236"/>
      <c r="K448" s="236"/>
      <c r="L448" s="241"/>
      <c r="M448" s="242"/>
      <c r="N448" s="243"/>
      <c r="O448" s="243"/>
      <c r="P448" s="243"/>
      <c r="Q448" s="243"/>
      <c r="R448" s="243"/>
      <c r="S448" s="243"/>
      <c r="T448" s="24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5" t="s">
        <v>134</v>
      </c>
      <c r="AU448" s="245" t="s">
        <v>84</v>
      </c>
      <c r="AV448" s="14" t="s">
        <v>84</v>
      </c>
      <c r="AW448" s="14" t="s">
        <v>35</v>
      </c>
      <c r="AX448" s="14" t="s">
        <v>74</v>
      </c>
      <c r="AY448" s="245" t="s">
        <v>123</v>
      </c>
    </row>
    <row r="449" s="14" customFormat="1">
      <c r="A449" s="14"/>
      <c r="B449" s="235"/>
      <c r="C449" s="236"/>
      <c r="D449" s="226" t="s">
        <v>134</v>
      </c>
      <c r="E449" s="237" t="s">
        <v>28</v>
      </c>
      <c r="F449" s="238" t="s">
        <v>448</v>
      </c>
      <c r="G449" s="236"/>
      <c r="H449" s="239">
        <v>9</v>
      </c>
      <c r="I449" s="240"/>
      <c r="J449" s="236"/>
      <c r="K449" s="236"/>
      <c r="L449" s="241"/>
      <c r="M449" s="242"/>
      <c r="N449" s="243"/>
      <c r="O449" s="243"/>
      <c r="P449" s="243"/>
      <c r="Q449" s="243"/>
      <c r="R449" s="243"/>
      <c r="S449" s="243"/>
      <c r="T449" s="24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5" t="s">
        <v>134</v>
      </c>
      <c r="AU449" s="245" t="s">
        <v>84</v>
      </c>
      <c r="AV449" s="14" t="s">
        <v>84</v>
      </c>
      <c r="AW449" s="14" t="s">
        <v>35</v>
      </c>
      <c r="AX449" s="14" t="s">
        <v>74</v>
      </c>
      <c r="AY449" s="245" t="s">
        <v>123</v>
      </c>
    </row>
    <row r="450" s="15" customFormat="1">
      <c r="A450" s="15"/>
      <c r="B450" s="246"/>
      <c r="C450" s="247"/>
      <c r="D450" s="226" t="s">
        <v>134</v>
      </c>
      <c r="E450" s="248" t="s">
        <v>28</v>
      </c>
      <c r="F450" s="249" t="s">
        <v>142</v>
      </c>
      <c r="G450" s="247"/>
      <c r="H450" s="250">
        <v>9.8499999999999996</v>
      </c>
      <c r="I450" s="251"/>
      <c r="J450" s="247"/>
      <c r="K450" s="247"/>
      <c r="L450" s="252"/>
      <c r="M450" s="253"/>
      <c r="N450" s="254"/>
      <c r="O450" s="254"/>
      <c r="P450" s="254"/>
      <c r="Q450" s="254"/>
      <c r="R450" s="254"/>
      <c r="S450" s="254"/>
      <c r="T450" s="25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56" t="s">
        <v>134</v>
      </c>
      <c r="AU450" s="256" t="s">
        <v>84</v>
      </c>
      <c r="AV450" s="15" t="s">
        <v>130</v>
      </c>
      <c r="AW450" s="15" t="s">
        <v>35</v>
      </c>
      <c r="AX450" s="15" t="s">
        <v>82</v>
      </c>
      <c r="AY450" s="256" t="s">
        <v>123</v>
      </c>
    </row>
    <row r="451" s="2" customFormat="1" ht="16.5" customHeight="1">
      <c r="A451" s="39"/>
      <c r="B451" s="40"/>
      <c r="C451" s="206" t="s">
        <v>563</v>
      </c>
      <c r="D451" s="206" t="s">
        <v>125</v>
      </c>
      <c r="E451" s="207" t="s">
        <v>564</v>
      </c>
      <c r="F451" s="208" t="s">
        <v>565</v>
      </c>
      <c r="G451" s="209" t="s">
        <v>224</v>
      </c>
      <c r="H451" s="210">
        <v>25.449999999999999</v>
      </c>
      <c r="I451" s="211"/>
      <c r="J451" s="212">
        <f>ROUND(I451*H451,2)</f>
        <v>0</v>
      </c>
      <c r="K451" s="208" t="s">
        <v>129</v>
      </c>
      <c r="L451" s="45"/>
      <c r="M451" s="213" t="s">
        <v>28</v>
      </c>
      <c r="N451" s="214" t="s">
        <v>47</v>
      </c>
      <c r="O451" s="86"/>
      <c r="P451" s="215">
        <f>O451*H451</f>
        <v>0</v>
      </c>
      <c r="Q451" s="215">
        <v>0</v>
      </c>
      <c r="R451" s="215">
        <f>Q451*H451</f>
        <v>0</v>
      </c>
      <c r="S451" s="215">
        <v>0</v>
      </c>
      <c r="T451" s="216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17" t="s">
        <v>130</v>
      </c>
      <c r="AT451" s="217" t="s">
        <v>125</v>
      </c>
      <c r="AU451" s="217" t="s">
        <v>84</v>
      </c>
      <c r="AY451" s="18" t="s">
        <v>123</v>
      </c>
      <c r="BE451" s="218">
        <f>IF(N451="základní",J451,0)</f>
        <v>0</v>
      </c>
      <c r="BF451" s="218">
        <f>IF(N451="snížená",J451,0)</f>
        <v>0</v>
      </c>
      <c r="BG451" s="218">
        <f>IF(N451="zákl. přenesená",J451,0)</f>
        <v>0</v>
      </c>
      <c r="BH451" s="218">
        <f>IF(N451="sníž. přenesená",J451,0)</f>
        <v>0</v>
      </c>
      <c r="BI451" s="218">
        <f>IF(N451="nulová",J451,0)</f>
        <v>0</v>
      </c>
      <c r="BJ451" s="18" t="s">
        <v>130</v>
      </c>
      <c r="BK451" s="218">
        <f>ROUND(I451*H451,2)</f>
        <v>0</v>
      </c>
      <c r="BL451" s="18" t="s">
        <v>130</v>
      </c>
      <c r="BM451" s="217" t="s">
        <v>566</v>
      </c>
    </row>
    <row r="452" s="2" customFormat="1">
      <c r="A452" s="39"/>
      <c r="B452" s="40"/>
      <c r="C452" s="41"/>
      <c r="D452" s="219" t="s">
        <v>132</v>
      </c>
      <c r="E452" s="41"/>
      <c r="F452" s="220" t="s">
        <v>567</v>
      </c>
      <c r="G452" s="41"/>
      <c r="H452" s="41"/>
      <c r="I452" s="221"/>
      <c r="J452" s="41"/>
      <c r="K452" s="41"/>
      <c r="L452" s="45"/>
      <c r="M452" s="222"/>
      <c r="N452" s="223"/>
      <c r="O452" s="86"/>
      <c r="P452" s="86"/>
      <c r="Q452" s="86"/>
      <c r="R452" s="86"/>
      <c r="S452" s="86"/>
      <c r="T452" s="87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132</v>
      </c>
      <c r="AU452" s="18" t="s">
        <v>84</v>
      </c>
    </row>
    <row r="453" s="13" customFormat="1">
      <c r="A453" s="13"/>
      <c r="B453" s="224"/>
      <c r="C453" s="225"/>
      <c r="D453" s="226" t="s">
        <v>134</v>
      </c>
      <c r="E453" s="227" t="s">
        <v>28</v>
      </c>
      <c r="F453" s="228" t="s">
        <v>552</v>
      </c>
      <c r="G453" s="225"/>
      <c r="H453" s="227" t="s">
        <v>28</v>
      </c>
      <c r="I453" s="229"/>
      <c r="J453" s="225"/>
      <c r="K453" s="225"/>
      <c r="L453" s="230"/>
      <c r="M453" s="231"/>
      <c r="N453" s="232"/>
      <c r="O453" s="232"/>
      <c r="P453" s="232"/>
      <c r="Q453" s="232"/>
      <c r="R453" s="232"/>
      <c r="S453" s="232"/>
      <c r="T453" s="23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4" t="s">
        <v>134</v>
      </c>
      <c r="AU453" s="234" t="s">
        <v>84</v>
      </c>
      <c r="AV453" s="13" t="s">
        <v>82</v>
      </c>
      <c r="AW453" s="13" t="s">
        <v>35</v>
      </c>
      <c r="AX453" s="13" t="s">
        <v>74</v>
      </c>
      <c r="AY453" s="234" t="s">
        <v>123</v>
      </c>
    </row>
    <row r="454" s="13" customFormat="1">
      <c r="A454" s="13"/>
      <c r="B454" s="224"/>
      <c r="C454" s="225"/>
      <c r="D454" s="226" t="s">
        <v>134</v>
      </c>
      <c r="E454" s="227" t="s">
        <v>28</v>
      </c>
      <c r="F454" s="228" t="s">
        <v>553</v>
      </c>
      <c r="G454" s="225"/>
      <c r="H454" s="227" t="s">
        <v>28</v>
      </c>
      <c r="I454" s="229"/>
      <c r="J454" s="225"/>
      <c r="K454" s="225"/>
      <c r="L454" s="230"/>
      <c r="M454" s="231"/>
      <c r="N454" s="232"/>
      <c r="O454" s="232"/>
      <c r="P454" s="232"/>
      <c r="Q454" s="232"/>
      <c r="R454" s="232"/>
      <c r="S454" s="232"/>
      <c r="T454" s="23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4" t="s">
        <v>134</v>
      </c>
      <c r="AU454" s="234" t="s">
        <v>84</v>
      </c>
      <c r="AV454" s="13" t="s">
        <v>82</v>
      </c>
      <c r="AW454" s="13" t="s">
        <v>35</v>
      </c>
      <c r="AX454" s="13" t="s">
        <v>74</v>
      </c>
      <c r="AY454" s="234" t="s">
        <v>123</v>
      </c>
    </row>
    <row r="455" s="14" customFormat="1">
      <c r="A455" s="14"/>
      <c r="B455" s="235"/>
      <c r="C455" s="236"/>
      <c r="D455" s="226" t="s">
        <v>134</v>
      </c>
      <c r="E455" s="237" t="s">
        <v>28</v>
      </c>
      <c r="F455" s="238" t="s">
        <v>554</v>
      </c>
      <c r="G455" s="236"/>
      <c r="H455" s="239">
        <v>15.6</v>
      </c>
      <c r="I455" s="240"/>
      <c r="J455" s="236"/>
      <c r="K455" s="236"/>
      <c r="L455" s="241"/>
      <c r="M455" s="242"/>
      <c r="N455" s="243"/>
      <c r="O455" s="243"/>
      <c r="P455" s="243"/>
      <c r="Q455" s="243"/>
      <c r="R455" s="243"/>
      <c r="S455" s="243"/>
      <c r="T455" s="24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5" t="s">
        <v>134</v>
      </c>
      <c r="AU455" s="245" t="s">
        <v>84</v>
      </c>
      <c r="AV455" s="14" t="s">
        <v>84</v>
      </c>
      <c r="AW455" s="14" t="s">
        <v>35</v>
      </c>
      <c r="AX455" s="14" t="s">
        <v>74</v>
      </c>
      <c r="AY455" s="245" t="s">
        <v>123</v>
      </c>
    </row>
    <row r="456" s="13" customFormat="1">
      <c r="A456" s="13"/>
      <c r="B456" s="224"/>
      <c r="C456" s="225"/>
      <c r="D456" s="226" t="s">
        <v>134</v>
      </c>
      <c r="E456" s="227" t="s">
        <v>28</v>
      </c>
      <c r="F456" s="228" t="s">
        <v>555</v>
      </c>
      <c r="G456" s="225"/>
      <c r="H456" s="227" t="s">
        <v>28</v>
      </c>
      <c r="I456" s="229"/>
      <c r="J456" s="225"/>
      <c r="K456" s="225"/>
      <c r="L456" s="230"/>
      <c r="M456" s="231"/>
      <c r="N456" s="232"/>
      <c r="O456" s="232"/>
      <c r="P456" s="232"/>
      <c r="Q456" s="232"/>
      <c r="R456" s="232"/>
      <c r="S456" s="232"/>
      <c r="T456" s="23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4" t="s">
        <v>134</v>
      </c>
      <c r="AU456" s="234" t="s">
        <v>84</v>
      </c>
      <c r="AV456" s="13" t="s">
        <v>82</v>
      </c>
      <c r="AW456" s="13" t="s">
        <v>35</v>
      </c>
      <c r="AX456" s="13" t="s">
        <v>74</v>
      </c>
      <c r="AY456" s="234" t="s">
        <v>123</v>
      </c>
    </row>
    <row r="457" s="14" customFormat="1">
      <c r="A457" s="14"/>
      <c r="B457" s="235"/>
      <c r="C457" s="236"/>
      <c r="D457" s="226" t="s">
        <v>134</v>
      </c>
      <c r="E457" s="237" t="s">
        <v>28</v>
      </c>
      <c r="F457" s="238" t="s">
        <v>556</v>
      </c>
      <c r="G457" s="236"/>
      <c r="H457" s="239">
        <v>0.84999999999999998</v>
      </c>
      <c r="I457" s="240"/>
      <c r="J457" s="236"/>
      <c r="K457" s="236"/>
      <c r="L457" s="241"/>
      <c r="M457" s="242"/>
      <c r="N457" s="243"/>
      <c r="O457" s="243"/>
      <c r="P457" s="243"/>
      <c r="Q457" s="243"/>
      <c r="R457" s="243"/>
      <c r="S457" s="243"/>
      <c r="T457" s="24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5" t="s">
        <v>134</v>
      </c>
      <c r="AU457" s="245" t="s">
        <v>84</v>
      </c>
      <c r="AV457" s="14" t="s">
        <v>84</v>
      </c>
      <c r="AW457" s="14" t="s">
        <v>35</v>
      </c>
      <c r="AX457" s="14" t="s">
        <v>74</v>
      </c>
      <c r="AY457" s="245" t="s">
        <v>123</v>
      </c>
    </row>
    <row r="458" s="14" customFormat="1">
      <c r="A458" s="14"/>
      <c r="B458" s="235"/>
      <c r="C458" s="236"/>
      <c r="D458" s="226" t="s">
        <v>134</v>
      </c>
      <c r="E458" s="237" t="s">
        <v>28</v>
      </c>
      <c r="F458" s="238" t="s">
        <v>448</v>
      </c>
      <c r="G458" s="236"/>
      <c r="H458" s="239">
        <v>9</v>
      </c>
      <c r="I458" s="240"/>
      <c r="J458" s="236"/>
      <c r="K458" s="236"/>
      <c r="L458" s="241"/>
      <c r="M458" s="242"/>
      <c r="N458" s="243"/>
      <c r="O458" s="243"/>
      <c r="P458" s="243"/>
      <c r="Q458" s="243"/>
      <c r="R458" s="243"/>
      <c r="S458" s="243"/>
      <c r="T458" s="24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5" t="s">
        <v>134</v>
      </c>
      <c r="AU458" s="245" t="s">
        <v>84</v>
      </c>
      <c r="AV458" s="14" t="s">
        <v>84</v>
      </c>
      <c r="AW458" s="14" t="s">
        <v>35</v>
      </c>
      <c r="AX458" s="14" t="s">
        <v>74</v>
      </c>
      <c r="AY458" s="245" t="s">
        <v>123</v>
      </c>
    </row>
    <row r="459" s="15" customFormat="1">
      <c r="A459" s="15"/>
      <c r="B459" s="246"/>
      <c r="C459" s="247"/>
      <c r="D459" s="226" t="s">
        <v>134</v>
      </c>
      <c r="E459" s="248" t="s">
        <v>28</v>
      </c>
      <c r="F459" s="249" t="s">
        <v>142</v>
      </c>
      <c r="G459" s="247"/>
      <c r="H459" s="250">
        <v>25.449999999999999</v>
      </c>
      <c r="I459" s="251"/>
      <c r="J459" s="247"/>
      <c r="K459" s="247"/>
      <c r="L459" s="252"/>
      <c r="M459" s="253"/>
      <c r="N459" s="254"/>
      <c r="O459" s="254"/>
      <c r="P459" s="254"/>
      <c r="Q459" s="254"/>
      <c r="R459" s="254"/>
      <c r="S459" s="254"/>
      <c r="T459" s="25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56" t="s">
        <v>134</v>
      </c>
      <c r="AU459" s="256" t="s">
        <v>84</v>
      </c>
      <c r="AV459" s="15" t="s">
        <v>130</v>
      </c>
      <c r="AW459" s="15" t="s">
        <v>35</v>
      </c>
      <c r="AX459" s="15" t="s">
        <v>82</v>
      </c>
      <c r="AY459" s="256" t="s">
        <v>123</v>
      </c>
    </row>
    <row r="460" s="2" customFormat="1" ht="24.15" customHeight="1">
      <c r="A460" s="39"/>
      <c r="B460" s="40"/>
      <c r="C460" s="206" t="s">
        <v>568</v>
      </c>
      <c r="D460" s="206" t="s">
        <v>125</v>
      </c>
      <c r="E460" s="207" t="s">
        <v>569</v>
      </c>
      <c r="F460" s="208" t="s">
        <v>570</v>
      </c>
      <c r="G460" s="209" t="s">
        <v>370</v>
      </c>
      <c r="H460" s="210">
        <v>21.800000000000001</v>
      </c>
      <c r="I460" s="211"/>
      <c r="J460" s="212">
        <f>ROUND(I460*H460,2)</f>
        <v>0</v>
      </c>
      <c r="K460" s="208" t="s">
        <v>129</v>
      </c>
      <c r="L460" s="45"/>
      <c r="M460" s="213" t="s">
        <v>28</v>
      </c>
      <c r="N460" s="214" t="s">
        <v>47</v>
      </c>
      <c r="O460" s="86"/>
      <c r="P460" s="215">
        <f>O460*H460</f>
        <v>0</v>
      </c>
      <c r="Q460" s="215">
        <v>0.00024096</v>
      </c>
      <c r="R460" s="215">
        <f>Q460*H460</f>
        <v>0.0052529280000000005</v>
      </c>
      <c r="S460" s="215">
        <v>0</v>
      </c>
      <c r="T460" s="216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17" t="s">
        <v>130</v>
      </c>
      <c r="AT460" s="217" t="s">
        <v>125</v>
      </c>
      <c r="AU460" s="217" t="s">
        <v>84</v>
      </c>
      <c r="AY460" s="18" t="s">
        <v>123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8" t="s">
        <v>130</v>
      </c>
      <c r="BK460" s="218">
        <f>ROUND(I460*H460,2)</f>
        <v>0</v>
      </c>
      <c r="BL460" s="18" t="s">
        <v>130</v>
      </c>
      <c r="BM460" s="217" t="s">
        <v>571</v>
      </c>
    </row>
    <row r="461" s="2" customFormat="1">
      <c r="A461" s="39"/>
      <c r="B461" s="40"/>
      <c r="C461" s="41"/>
      <c r="D461" s="219" t="s">
        <v>132</v>
      </c>
      <c r="E461" s="41"/>
      <c r="F461" s="220" t="s">
        <v>572</v>
      </c>
      <c r="G461" s="41"/>
      <c r="H461" s="41"/>
      <c r="I461" s="221"/>
      <c r="J461" s="41"/>
      <c r="K461" s="41"/>
      <c r="L461" s="45"/>
      <c r="M461" s="222"/>
      <c r="N461" s="223"/>
      <c r="O461" s="86"/>
      <c r="P461" s="86"/>
      <c r="Q461" s="86"/>
      <c r="R461" s="86"/>
      <c r="S461" s="86"/>
      <c r="T461" s="87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132</v>
      </c>
      <c r="AU461" s="18" t="s">
        <v>84</v>
      </c>
    </row>
    <row r="462" s="13" customFormat="1">
      <c r="A462" s="13"/>
      <c r="B462" s="224"/>
      <c r="C462" s="225"/>
      <c r="D462" s="226" t="s">
        <v>134</v>
      </c>
      <c r="E462" s="227" t="s">
        <v>28</v>
      </c>
      <c r="F462" s="228" t="s">
        <v>573</v>
      </c>
      <c r="G462" s="225"/>
      <c r="H462" s="227" t="s">
        <v>28</v>
      </c>
      <c r="I462" s="229"/>
      <c r="J462" s="225"/>
      <c r="K462" s="225"/>
      <c r="L462" s="230"/>
      <c r="M462" s="231"/>
      <c r="N462" s="232"/>
      <c r="O462" s="232"/>
      <c r="P462" s="232"/>
      <c r="Q462" s="232"/>
      <c r="R462" s="232"/>
      <c r="S462" s="232"/>
      <c r="T462" s="23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4" t="s">
        <v>134</v>
      </c>
      <c r="AU462" s="234" t="s">
        <v>84</v>
      </c>
      <c r="AV462" s="13" t="s">
        <v>82</v>
      </c>
      <c r="AW462" s="13" t="s">
        <v>35</v>
      </c>
      <c r="AX462" s="13" t="s">
        <v>74</v>
      </c>
      <c r="AY462" s="234" t="s">
        <v>123</v>
      </c>
    </row>
    <row r="463" s="13" customFormat="1">
      <c r="A463" s="13"/>
      <c r="B463" s="224"/>
      <c r="C463" s="225"/>
      <c r="D463" s="226" t="s">
        <v>134</v>
      </c>
      <c r="E463" s="227" t="s">
        <v>28</v>
      </c>
      <c r="F463" s="228" t="s">
        <v>574</v>
      </c>
      <c r="G463" s="225"/>
      <c r="H463" s="227" t="s">
        <v>28</v>
      </c>
      <c r="I463" s="229"/>
      <c r="J463" s="225"/>
      <c r="K463" s="225"/>
      <c r="L463" s="230"/>
      <c r="M463" s="231"/>
      <c r="N463" s="232"/>
      <c r="O463" s="232"/>
      <c r="P463" s="232"/>
      <c r="Q463" s="232"/>
      <c r="R463" s="232"/>
      <c r="S463" s="232"/>
      <c r="T463" s="23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4" t="s">
        <v>134</v>
      </c>
      <c r="AU463" s="234" t="s">
        <v>84</v>
      </c>
      <c r="AV463" s="13" t="s">
        <v>82</v>
      </c>
      <c r="AW463" s="13" t="s">
        <v>35</v>
      </c>
      <c r="AX463" s="13" t="s">
        <v>74</v>
      </c>
      <c r="AY463" s="234" t="s">
        <v>123</v>
      </c>
    </row>
    <row r="464" s="13" customFormat="1">
      <c r="A464" s="13"/>
      <c r="B464" s="224"/>
      <c r="C464" s="225"/>
      <c r="D464" s="226" t="s">
        <v>134</v>
      </c>
      <c r="E464" s="227" t="s">
        <v>28</v>
      </c>
      <c r="F464" s="228" t="s">
        <v>575</v>
      </c>
      <c r="G464" s="225"/>
      <c r="H464" s="227" t="s">
        <v>28</v>
      </c>
      <c r="I464" s="229"/>
      <c r="J464" s="225"/>
      <c r="K464" s="225"/>
      <c r="L464" s="230"/>
      <c r="M464" s="231"/>
      <c r="N464" s="232"/>
      <c r="O464" s="232"/>
      <c r="P464" s="232"/>
      <c r="Q464" s="232"/>
      <c r="R464" s="232"/>
      <c r="S464" s="232"/>
      <c r="T464" s="23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4" t="s">
        <v>134</v>
      </c>
      <c r="AU464" s="234" t="s">
        <v>84</v>
      </c>
      <c r="AV464" s="13" t="s">
        <v>82</v>
      </c>
      <c r="AW464" s="13" t="s">
        <v>35</v>
      </c>
      <c r="AX464" s="13" t="s">
        <v>74</v>
      </c>
      <c r="AY464" s="234" t="s">
        <v>123</v>
      </c>
    </row>
    <row r="465" s="13" customFormat="1">
      <c r="A465" s="13"/>
      <c r="B465" s="224"/>
      <c r="C465" s="225"/>
      <c r="D465" s="226" t="s">
        <v>134</v>
      </c>
      <c r="E465" s="227" t="s">
        <v>28</v>
      </c>
      <c r="F465" s="228" t="s">
        <v>576</v>
      </c>
      <c r="G465" s="225"/>
      <c r="H465" s="227" t="s">
        <v>28</v>
      </c>
      <c r="I465" s="229"/>
      <c r="J465" s="225"/>
      <c r="K465" s="225"/>
      <c r="L465" s="230"/>
      <c r="M465" s="231"/>
      <c r="N465" s="232"/>
      <c r="O465" s="232"/>
      <c r="P465" s="232"/>
      <c r="Q465" s="232"/>
      <c r="R465" s="232"/>
      <c r="S465" s="232"/>
      <c r="T465" s="23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4" t="s">
        <v>134</v>
      </c>
      <c r="AU465" s="234" t="s">
        <v>84</v>
      </c>
      <c r="AV465" s="13" t="s">
        <v>82</v>
      </c>
      <c r="AW465" s="13" t="s">
        <v>35</v>
      </c>
      <c r="AX465" s="13" t="s">
        <v>74</v>
      </c>
      <c r="AY465" s="234" t="s">
        <v>123</v>
      </c>
    </row>
    <row r="466" s="13" customFormat="1">
      <c r="A466" s="13"/>
      <c r="B466" s="224"/>
      <c r="C466" s="225"/>
      <c r="D466" s="226" t="s">
        <v>134</v>
      </c>
      <c r="E466" s="227" t="s">
        <v>28</v>
      </c>
      <c r="F466" s="228" t="s">
        <v>577</v>
      </c>
      <c r="G466" s="225"/>
      <c r="H466" s="227" t="s">
        <v>28</v>
      </c>
      <c r="I466" s="229"/>
      <c r="J466" s="225"/>
      <c r="K466" s="225"/>
      <c r="L466" s="230"/>
      <c r="M466" s="231"/>
      <c r="N466" s="232"/>
      <c r="O466" s="232"/>
      <c r="P466" s="232"/>
      <c r="Q466" s="232"/>
      <c r="R466" s="232"/>
      <c r="S466" s="232"/>
      <c r="T466" s="23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4" t="s">
        <v>134</v>
      </c>
      <c r="AU466" s="234" t="s">
        <v>84</v>
      </c>
      <c r="AV466" s="13" t="s">
        <v>82</v>
      </c>
      <c r="AW466" s="13" t="s">
        <v>35</v>
      </c>
      <c r="AX466" s="13" t="s">
        <v>74</v>
      </c>
      <c r="AY466" s="234" t="s">
        <v>123</v>
      </c>
    </row>
    <row r="467" s="14" customFormat="1">
      <c r="A467" s="14"/>
      <c r="B467" s="235"/>
      <c r="C467" s="236"/>
      <c r="D467" s="226" t="s">
        <v>134</v>
      </c>
      <c r="E467" s="237" t="s">
        <v>28</v>
      </c>
      <c r="F467" s="238" t="s">
        <v>578</v>
      </c>
      <c r="G467" s="236"/>
      <c r="H467" s="239">
        <v>20.800000000000001</v>
      </c>
      <c r="I467" s="240"/>
      <c r="J467" s="236"/>
      <c r="K467" s="236"/>
      <c r="L467" s="241"/>
      <c r="M467" s="242"/>
      <c r="N467" s="243"/>
      <c r="O467" s="243"/>
      <c r="P467" s="243"/>
      <c r="Q467" s="243"/>
      <c r="R467" s="243"/>
      <c r="S467" s="243"/>
      <c r="T467" s="24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5" t="s">
        <v>134</v>
      </c>
      <c r="AU467" s="245" t="s">
        <v>84</v>
      </c>
      <c r="AV467" s="14" t="s">
        <v>84</v>
      </c>
      <c r="AW467" s="14" t="s">
        <v>35</v>
      </c>
      <c r="AX467" s="14" t="s">
        <v>74</v>
      </c>
      <c r="AY467" s="245" t="s">
        <v>123</v>
      </c>
    </row>
    <row r="468" s="13" customFormat="1">
      <c r="A468" s="13"/>
      <c r="B468" s="224"/>
      <c r="C468" s="225"/>
      <c r="D468" s="226" t="s">
        <v>134</v>
      </c>
      <c r="E468" s="227" t="s">
        <v>28</v>
      </c>
      <c r="F468" s="228" t="s">
        <v>316</v>
      </c>
      <c r="G468" s="225"/>
      <c r="H468" s="227" t="s">
        <v>28</v>
      </c>
      <c r="I468" s="229"/>
      <c r="J468" s="225"/>
      <c r="K468" s="225"/>
      <c r="L468" s="230"/>
      <c r="M468" s="231"/>
      <c r="N468" s="232"/>
      <c r="O468" s="232"/>
      <c r="P468" s="232"/>
      <c r="Q468" s="232"/>
      <c r="R468" s="232"/>
      <c r="S468" s="232"/>
      <c r="T468" s="23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4" t="s">
        <v>134</v>
      </c>
      <c r="AU468" s="234" t="s">
        <v>84</v>
      </c>
      <c r="AV468" s="13" t="s">
        <v>82</v>
      </c>
      <c r="AW468" s="13" t="s">
        <v>35</v>
      </c>
      <c r="AX468" s="13" t="s">
        <v>74</v>
      </c>
      <c r="AY468" s="234" t="s">
        <v>123</v>
      </c>
    </row>
    <row r="469" s="13" customFormat="1">
      <c r="A469" s="13"/>
      <c r="B469" s="224"/>
      <c r="C469" s="225"/>
      <c r="D469" s="226" t="s">
        <v>134</v>
      </c>
      <c r="E469" s="227" t="s">
        <v>28</v>
      </c>
      <c r="F469" s="228" t="s">
        <v>579</v>
      </c>
      <c r="G469" s="225"/>
      <c r="H469" s="227" t="s">
        <v>28</v>
      </c>
      <c r="I469" s="229"/>
      <c r="J469" s="225"/>
      <c r="K469" s="225"/>
      <c r="L469" s="230"/>
      <c r="M469" s="231"/>
      <c r="N469" s="232"/>
      <c r="O469" s="232"/>
      <c r="P469" s="232"/>
      <c r="Q469" s="232"/>
      <c r="R469" s="232"/>
      <c r="S469" s="232"/>
      <c r="T469" s="23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4" t="s">
        <v>134</v>
      </c>
      <c r="AU469" s="234" t="s">
        <v>84</v>
      </c>
      <c r="AV469" s="13" t="s">
        <v>82</v>
      </c>
      <c r="AW469" s="13" t="s">
        <v>35</v>
      </c>
      <c r="AX469" s="13" t="s">
        <v>74</v>
      </c>
      <c r="AY469" s="234" t="s">
        <v>123</v>
      </c>
    </row>
    <row r="470" s="13" customFormat="1">
      <c r="A470" s="13"/>
      <c r="B470" s="224"/>
      <c r="C470" s="225"/>
      <c r="D470" s="226" t="s">
        <v>134</v>
      </c>
      <c r="E470" s="227" t="s">
        <v>28</v>
      </c>
      <c r="F470" s="228" t="s">
        <v>580</v>
      </c>
      <c r="G470" s="225"/>
      <c r="H470" s="227" t="s">
        <v>28</v>
      </c>
      <c r="I470" s="229"/>
      <c r="J470" s="225"/>
      <c r="K470" s="225"/>
      <c r="L470" s="230"/>
      <c r="M470" s="231"/>
      <c r="N470" s="232"/>
      <c r="O470" s="232"/>
      <c r="P470" s="232"/>
      <c r="Q470" s="232"/>
      <c r="R470" s="232"/>
      <c r="S470" s="232"/>
      <c r="T470" s="23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4" t="s">
        <v>134</v>
      </c>
      <c r="AU470" s="234" t="s">
        <v>84</v>
      </c>
      <c r="AV470" s="13" t="s">
        <v>82</v>
      </c>
      <c r="AW470" s="13" t="s">
        <v>35</v>
      </c>
      <c r="AX470" s="13" t="s">
        <v>74</v>
      </c>
      <c r="AY470" s="234" t="s">
        <v>123</v>
      </c>
    </row>
    <row r="471" s="14" customFormat="1">
      <c r="A471" s="14"/>
      <c r="B471" s="235"/>
      <c r="C471" s="236"/>
      <c r="D471" s="226" t="s">
        <v>134</v>
      </c>
      <c r="E471" s="237" t="s">
        <v>28</v>
      </c>
      <c r="F471" s="238" t="s">
        <v>581</v>
      </c>
      <c r="G471" s="236"/>
      <c r="H471" s="239">
        <v>1</v>
      </c>
      <c r="I471" s="240"/>
      <c r="J471" s="236"/>
      <c r="K471" s="236"/>
      <c r="L471" s="241"/>
      <c r="M471" s="242"/>
      <c r="N471" s="243"/>
      <c r="O471" s="243"/>
      <c r="P471" s="243"/>
      <c r="Q471" s="243"/>
      <c r="R471" s="243"/>
      <c r="S471" s="243"/>
      <c r="T471" s="24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5" t="s">
        <v>134</v>
      </c>
      <c r="AU471" s="245" t="s">
        <v>84</v>
      </c>
      <c r="AV471" s="14" t="s">
        <v>84</v>
      </c>
      <c r="AW471" s="14" t="s">
        <v>35</v>
      </c>
      <c r="AX471" s="14" t="s">
        <v>74</v>
      </c>
      <c r="AY471" s="245" t="s">
        <v>123</v>
      </c>
    </row>
    <row r="472" s="15" customFormat="1">
      <c r="A472" s="15"/>
      <c r="B472" s="246"/>
      <c r="C472" s="247"/>
      <c r="D472" s="226" t="s">
        <v>134</v>
      </c>
      <c r="E472" s="248" t="s">
        <v>28</v>
      </c>
      <c r="F472" s="249" t="s">
        <v>142</v>
      </c>
      <c r="G472" s="247"/>
      <c r="H472" s="250">
        <v>21.800000000000001</v>
      </c>
      <c r="I472" s="251"/>
      <c r="J472" s="247"/>
      <c r="K472" s="247"/>
      <c r="L472" s="252"/>
      <c r="M472" s="253"/>
      <c r="N472" s="254"/>
      <c r="O472" s="254"/>
      <c r="P472" s="254"/>
      <c r="Q472" s="254"/>
      <c r="R472" s="254"/>
      <c r="S472" s="254"/>
      <c r="T472" s="25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56" t="s">
        <v>134</v>
      </c>
      <c r="AU472" s="256" t="s">
        <v>84</v>
      </c>
      <c r="AV472" s="15" t="s">
        <v>130</v>
      </c>
      <c r="AW472" s="15" t="s">
        <v>35</v>
      </c>
      <c r="AX472" s="15" t="s">
        <v>82</v>
      </c>
      <c r="AY472" s="256" t="s">
        <v>123</v>
      </c>
    </row>
    <row r="473" s="2" customFormat="1" ht="16.5" customHeight="1">
      <c r="A473" s="39"/>
      <c r="B473" s="40"/>
      <c r="C473" s="257" t="s">
        <v>582</v>
      </c>
      <c r="D473" s="257" t="s">
        <v>206</v>
      </c>
      <c r="E473" s="258" t="s">
        <v>583</v>
      </c>
      <c r="F473" s="259" t="s">
        <v>584</v>
      </c>
      <c r="G473" s="260" t="s">
        <v>209</v>
      </c>
      <c r="H473" s="261">
        <v>0.010999999999999999</v>
      </c>
      <c r="I473" s="262"/>
      <c r="J473" s="263">
        <f>ROUND(I473*H473,2)</f>
        <v>0</v>
      </c>
      <c r="K473" s="259" t="s">
        <v>129</v>
      </c>
      <c r="L473" s="264"/>
      <c r="M473" s="265" t="s">
        <v>28</v>
      </c>
      <c r="N473" s="266" t="s">
        <v>47</v>
      </c>
      <c r="O473" s="86"/>
      <c r="P473" s="215">
        <f>O473*H473</f>
        <v>0</v>
      </c>
      <c r="Q473" s="215">
        <v>1</v>
      </c>
      <c r="R473" s="215">
        <f>Q473*H473</f>
        <v>0.010999999999999999</v>
      </c>
      <c r="S473" s="215">
        <v>0</v>
      </c>
      <c r="T473" s="216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17" t="s">
        <v>187</v>
      </c>
      <c r="AT473" s="217" t="s">
        <v>206</v>
      </c>
      <c r="AU473" s="217" t="s">
        <v>84</v>
      </c>
      <c r="AY473" s="18" t="s">
        <v>123</v>
      </c>
      <c r="BE473" s="218">
        <f>IF(N473="základní",J473,0)</f>
        <v>0</v>
      </c>
      <c r="BF473" s="218">
        <f>IF(N473="snížená",J473,0)</f>
        <v>0</v>
      </c>
      <c r="BG473" s="218">
        <f>IF(N473="zákl. přenesená",J473,0)</f>
        <v>0</v>
      </c>
      <c r="BH473" s="218">
        <f>IF(N473="sníž. přenesená",J473,0)</f>
        <v>0</v>
      </c>
      <c r="BI473" s="218">
        <f>IF(N473="nulová",J473,0)</f>
        <v>0</v>
      </c>
      <c r="BJ473" s="18" t="s">
        <v>130</v>
      </c>
      <c r="BK473" s="218">
        <f>ROUND(I473*H473,2)</f>
        <v>0</v>
      </c>
      <c r="BL473" s="18" t="s">
        <v>130</v>
      </c>
      <c r="BM473" s="217" t="s">
        <v>585</v>
      </c>
    </row>
    <row r="474" s="13" customFormat="1">
      <c r="A474" s="13"/>
      <c r="B474" s="224"/>
      <c r="C474" s="225"/>
      <c r="D474" s="226" t="s">
        <v>134</v>
      </c>
      <c r="E474" s="227" t="s">
        <v>28</v>
      </c>
      <c r="F474" s="228" t="s">
        <v>586</v>
      </c>
      <c r="G474" s="225"/>
      <c r="H474" s="227" t="s">
        <v>28</v>
      </c>
      <c r="I474" s="229"/>
      <c r="J474" s="225"/>
      <c r="K474" s="225"/>
      <c r="L474" s="230"/>
      <c r="M474" s="231"/>
      <c r="N474" s="232"/>
      <c r="O474" s="232"/>
      <c r="P474" s="232"/>
      <c r="Q474" s="232"/>
      <c r="R474" s="232"/>
      <c r="S474" s="232"/>
      <c r="T474" s="23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4" t="s">
        <v>134</v>
      </c>
      <c r="AU474" s="234" t="s">
        <v>84</v>
      </c>
      <c r="AV474" s="13" t="s">
        <v>82</v>
      </c>
      <c r="AW474" s="13" t="s">
        <v>35</v>
      </c>
      <c r="AX474" s="13" t="s">
        <v>74</v>
      </c>
      <c r="AY474" s="234" t="s">
        <v>123</v>
      </c>
    </row>
    <row r="475" s="13" customFormat="1">
      <c r="A475" s="13"/>
      <c r="B475" s="224"/>
      <c r="C475" s="225"/>
      <c r="D475" s="226" t="s">
        <v>134</v>
      </c>
      <c r="E475" s="227" t="s">
        <v>28</v>
      </c>
      <c r="F475" s="228" t="s">
        <v>574</v>
      </c>
      <c r="G475" s="225"/>
      <c r="H475" s="227" t="s">
        <v>28</v>
      </c>
      <c r="I475" s="229"/>
      <c r="J475" s="225"/>
      <c r="K475" s="225"/>
      <c r="L475" s="230"/>
      <c r="M475" s="231"/>
      <c r="N475" s="232"/>
      <c r="O475" s="232"/>
      <c r="P475" s="232"/>
      <c r="Q475" s="232"/>
      <c r="R475" s="232"/>
      <c r="S475" s="232"/>
      <c r="T475" s="23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4" t="s">
        <v>134</v>
      </c>
      <c r="AU475" s="234" t="s">
        <v>84</v>
      </c>
      <c r="AV475" s="13" t="s">
        <v>82</v>
      </c>
      <c r="AW475" s="13" t="s">
        <v>35</v>
      </c>
      <c r="AX475" s="13" t="s">
        <v>74</v>
      </c>
      <c r="AY475" s="234" t="s">
        <v>123</v>
      </c>
    </row>
    <row r="476" s="13" customFormat="1">
      <c r="A476" s="13"/>
      <c r="B476" s="224"/>
      <c r="C476" s="225"/>
      <c r="D476" s="226" t="s">
        <v>134</v>
      </c>
      <c r="E476" s="227" t="s">
        <v>28</v>
      </c>
      <c r="F476" s="228" t="s">
        <v>577</v>
      </c>
      <c r="G476" s="225"/>
      <c r="H476" s="227" t="s">
        <v>28</v>
      </c>
      <c r="I476" s="229"/>
      <c r="J476" s="225"/>
      <c r="K476" s="225"/>
      <c r="L476" s="230"/>
      <c r="M476" s="231"/>
      <c r="N476" s="232"/>
      <c r="O476" s="232"/>
      <c r="P476" s="232"/>
      <c r="Q476" s="232"/>
      <c r="R476" s="232"/>
      <c r="S476" s="232"/>
      <c r="T476" s="23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4" t="s">
        <v>134</v>
      </c>
      <c r="AU476" s="234" t="s">
        <v>84</v>
      </c>
      <c r="AV476" s="13" t="s">
        <v>82</v>
      </c>
      <c r="AW476" s="13" t="s">
        <v>35</v>
      </c>
      <c r="AX476" s="13" t="s">
        <v>74</v>
      </c>
      <c r="AY476" s="234" t="s">
        <v>123</v>
      </c>
    </row>
    <row r="477" s="14" customFormat="1">
      <c r="A477" s="14"/>
      <c r="B477" s="235"/>
      <c r="C477" s="236"/>
      <c r="D477" s="226" t="s">
        <v>134</v>
      </c>
      <c r="E477" s="237" t="s">
        <v>28</v>
      </c>
      <c r="F477" s="238" t="s">
        <v>587</v>
      </c>
      <c r="G477" s="236"/>
      <c r="H477" s="239">
        <v>0.01</v>
      </c>
      <c r="I477" s="240"/>
      <c r="J477" s="236"/>
      <c r="K477" s="236"/>
      <c r="L477" s="241"/>
      <c r="M477" s="242"/>
      <c r="N477" s="243"/>
      <c r="O477" s="243"/>
      <c r="P477" s="243"/>
      <c r="Q477" s="243"/>
      <c r="R477" s="243"/>
      <c r="S477" s="243"/>
      <c r="T477" s="24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5" t="s">
        <v>134</v>
      </c>
      <c r="AU477" s="245" t="s">
        <v>84</v>
      </c>
      <c r="AV477" s="14" t="s">
        <v>84</v>
      </c>
      <c r="AW477" s="14" t="s">
        <v>35</v>
      </c>
      <c r="AX477" s="14" t="s">
        <v>74</v>
      </c>
      <c r="AY477" s="245" t="s">
        <v>123</v>
      </c>
    </row>
    <row r="478" s="13" customFormat="1">
      <c r="A478" s="13"/>
      <c r="B478" s="224"/>
      <c r="C478" s="225"/>
      <c r="D478" s="226" t="s">
        <v>134</v>
      </c>
      <c r="E478" s="227" t="s">
        <v>28</v>
      </c>
      <c r="F478" s="228" t="s">
        <v>316</v>
      </c>
      <c r="G478" s="225"/>
      <c r="H478" s="227" t="s">
        <v>28</v>
      </c>
      <c r="I478" s="229"/>
      <c r="J478" s="225"/>
      <c r="K478" s="225"/>
      <c r="L478" s="230"/>
      <c r="M478" s="231"/>
      <c r="N478" s="232"/>
      <c r="O478" s="232"/>
      <c r="P478" s="232"/>
      <c r="Q478" s="232"/>
      <c r="R478" s="232"/>
      <c r="S478" s="232"/>
      <c r="T478" s="23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4" t="s">
        <v>134</v>
      </c>
      <c r="AU478" s="234" t="s">
        <v>84</v>
      </c>
      <c r="AV478" s="13" t="s">
        <v>82</v>
      </c>
      <c r="AW478" s="13" t="s">
        <v>35</v>
      </c>
      <c r="AX478" s="13" t="s">
        <v>74</v>
      </c>
      <c r="AY478" s="234" t="s">
        <v>123</v>
      </c>
    </row>
    <row r="479" s="13" customFormat="1">
      <c r="A479" s="13"/>
      <c r="B479" s="224"/>
      <c r="C479" s="225"/>
      <c r="D479" s="226" t="s">
        <v>134</v>
      </c>
      <c r="E479" s="227" t="s">
        <v>28</v>
      </c>
      <c r="F479" s="228" t="s">
        <v>580</v>
      </c>
      <c r="G479" s="225"/>
      <c r="H479" s="227" t="s">
        <v>28</v>
      </c>
      <c r="I479" s="229"/>
      <c r="J479" s="225"/>
      <c r="K479" s="225"/>
      <c r="L479" s="230"/>
      <c r="M479" s="231"/>
      <c r="N479" s="232"/>
      <c r="O479" s="232"/>
      <c r="P479" s="232"/>
      <c r="Q479" s="232"/>
      <c r="R479" s="232"/>
      <c r="S479" s="232"/>
      <c r="T479" s="23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4" t="s">
        <v>134</v>
      </c>
      <c r="AU479" s="234" t="s">
        <v>84</v>
      </c>
      <c r="AV479" s="13" t="s">
        <v>82</v>
      </c>
      <c r="AW479" s="13" t="s">
        <v>35</v>
      </c>
      <c r="AX479" s="13" t="s">
        <v>74</v>
      </c>
      <c r="AY479" s="234" t="s">
        <v>123</v>
      </c>
    </row>
    <row r="480" s="14" customFormat="1">
      <c r="A480" s="14"/>
      <c r="B480" s="235"/>
      <c r="C480" s="236"/>
      <c r="D480" s="226" t="s">
        <v>134</v>
      </c>
      <c r="E480" s="237" t="s">
        <v>28</v>
      </c>
      <c r="F480" s="238" t="s">
        <v>588</v>
      </c>
      <c r="G480" s="236"/>
      <c r="H480" s="239">
        <v>0.001</v>
      </c>
      <c r="I480" s="240"/>
      <c r="J480" s="236"/>
      <c r="K480" s="236"/>
      <c r="L480" s="241"/>
      <c r="M480" s="242"/>
      <c r="N480" s="243"/>
      <c r="O480" s="243"/>
      <c r="P480" s="243"/>
      <c r="Q480" s="243"/>
      <c r="R480" s="243"/>
      <c r="S480" s="243"/>
      <c r="T480" s="24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5" t="s">
        <v>134</v>
      </c>
      <c r="AU480" s="245" t="s">
        <v>84</v>
      </c>
      <c r="AV480" s="14" t="s">
        <v>84</v>
      </c>
      <c r="AW480" s="14" t="s">
        <v>35</v>
      </c>
      <c r="AX480" s="14" t="s">
        <v>74</v>
      </c>
      <c r="AY480" s="245" t="s">
        <v>123</v>
      </c>
    </row>
    <row r="481" s="15" customFormat="1">
      <c r="A481" s="15"/>
      <c r="B481" s="246"/>
      <c r="C481" s="247"/>
      <c r="D481" s="226" t="s">
        <v>134</v>
      </c>
      <c r="E481" s="248" t="s">
        <v>28</v>
      </c>
      <c r="F481" s="249" t="s">
        <v>142</v>
      </c>
      <c r="G481" s="247"/>
      <c r="H481" s="250">
        <v>0.010999999999999999</v>
      </c>
      <c r="I481" s="251"/>
      <c r="J481" s="247"/>
      <c r="K481" s="247"/>
      <c r="L481" s="252"/>
      <c r="M481" s="253"/>
      <c r="N481" s="254"/>
      <c r="O481" s="254"/>
      <c r="P481" s="254"/>
      <c r="Q481" s="254"/>
      <c r="R481" s="254"/>
      <c r="S481" s="254"/>
      <c r="T481" s="25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56" t="s">
        <v>134</v>
      </c>
      <c r="AU481" s="256" t="s">
        <v>84</v>
      </c>
      <c r="AV481" s="15" t="s">
        <v>130</v>
      </c>
      <c r="AW481" s="15" t="s">
        <v>35</v>
      </c>
      <c r="AX481" s="15" t="s">
        <v>82</v>
      </c>
      <c r="AY481" s="256" t="s">
        <v>123</v>
      </c>
    </row>
    <row r="482" s="2" customFormat="1" ht="24.15" customHeight="1">
      <c r="A482" s="39"/>
      <c r="B482" s="40"/>
      <c r="C482" s="206" t="s">
        <v>589</v>
      </c>
      <c r="D482" s="206" t="s">
        <v>125</v>
      </c>
      <c r="E482" s="207" t="s">
        <v>590</v>
      </c>
      <c r="F482" s="208" t="s">
        <v>591</v>
      </c>
      <c r="G482" s="209" t="s">
        <v>370</v>
      </c>
      <c r="H482" s="210">
        <v>0.68000000000000005</v>
      </c>
      <c r="I482" s="211"/>
      <c r="J482" s="212">
        <f>ROUND(I482*H482,2)</f>
        <v>0</v>
      </c>
      <c r="K482" s="208" t="s">
        <v>129</v>
      </c>
      <c r="L482" s="45"/>
      <c r="M482" s="213" t="s">
        <v>28</v>
      </c>
      <c r="N482" s="214" t="s">
        <v>47</v>
      </c>
      <c r="O482" s="86"/>
      <c r="P482" s="215">
        <f>O482*H482</f>
        <v>0</v>
      </c>
      <c r="Q482" s="215">
        <v>0.00043140000000000002</v>
      </c>
      <c r="R482" s="215">
        <f>Q482*H482</f>
        <v>0.00029335200000000003</v>
      </c>
      <c r="S482" s="215">
        <v>0</v>
      </c>
      <c r="T482" s="216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17" t="s">
        <v>130</v>
      </c>
      <c r="AT482" s="217" t="s">
        <v>125</v>
      </c>
      <c r="AU482" s="217" t="s">
        <v>84</v>
      </c>
      <c r="AY482" s="18" t="s">
        <v>123</v>
      </c>
      <c r="BE482" s="218">
        <f>IF(N482="základní",J482,0)</f>
        <v>0</v>
      </c>
      <c r="BF482" s="218">
        <f>IF(N482="snížená",J482,0)</f>
        <v>0</v>
      </c>
      <c r="BG482" s="218">
        <f>IF(N482="zákl. přenesená",J482,0)</f>
        <v>0</v>
      </c>
      <c r="BH482" s="218">
        <f>IF(N482="sníž. přenesená",J482,0)</f>
        <v>0</v>
      </c>
      <c r="BI482" s="218">
        <f>IF(N482="nulová",J482,0)</f>
        <v>0</v>
      </c>
      <c r="BJ482" s="18" t="s">
        <v>130</v>
      </c>
      <c r="BK482" s="218">
        <f>ROUND(I482*H482,2)</f>
        <v>0</v>
      </c>
      <c r="BL482" s="18" t="s">
        <v>130</v>
      </c>
      <c r="BM482" s="217" t="s">
        <v>592</v>
      </c>
    </row>
    <row r="483" s="2" customFormat="1">
      <c r="A483" s="39"/>
      <c r="B483" s="40"/>
      <c r="C483" s="41"/>
      <c r="D483" s="219" t="s">
        <v>132</v>
      </c>
      <c r="E483" s="41"/>
      <c r="F483" s="220" t="s">
        <v>593</v>
      </c>
      <c r="G483" s="41"/>
      <c r="H483" s="41"/>
      <c r="I483" s="221"/>
      <c r="J483" s="41"/>
      <c r="K483" s="41"/>
      <c r="L483" s="45"/>
      <c r="M483" s="222"/>
      <c r="N483" s="223"/>
      <c r="O483" s="86"/>
      <c r="P483" s="86"/>
      <c r="Q483" s="86"/>
      <c r="R483" s="86"/>
      <c r="S483" s="86"/>
      <c r="T483" s="87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132</v>
      </c>
      <c r="AU483" s="18" t="s">
        <v>84</v>
      </c>
    </row>
    <row r="484" s="13" customFormat="1">
      <c r="A484" s="13"/>
      <c r="B484" s="224"/>
      <c r="C484" s="225"/>
      <c r="D484" s="226" t="s">
        <v>134</v>
      </c>
      <c r="E484" s="227" t="s">
        <v>28</v>
      </c>
      <c r="F484" s="228" t="s">
        <v>594</v>
      </c>
      <c r="G484" s="225"/>
      <c r="H484" s="227" t="s">
        <v>28</v>
      </c>
      <c r="I484" s="229"/>
      <c r="J484" s="225"/>
      <c r="K484" s="225"/>
      <c r="L484" s="230"/>
      <c r="M484" s="231"/>
      <c r="N484" s="232"/>
      <c r="O484" s="232"/>
      <c r="P484" s="232"/>
      <c r="Q484" s="232"/>
      <c r="R484" s="232"/>
      <c r="S484" s="232"/>
      <c r="T484" s="23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4" t="s">
        <v>134</v>
      </c>
      <c r="AU484" s="234" t="s">
        <v>84</v>
      </c>
      <c r="AV484" s="13" t="s">
        <v>82</v>
      </c>
      <c r="AW484" s="13" t="s">
        <v>35</v>
      </c>
      <c r="AX484" s="13" t="s">
        <v>74</v>
      </c>
      <c r="AY484" s="234" t="s">
        <v>123</v>
      </c>
    </row>
    <row r="485" s="13" customFormat="1">
      <c r="A485" s="13"/>
      <c r="B485" s="224"/>
      <c r="C485" s="225"/>
      <c r="D485" s="226" t="s">
        <v>134</v>
      </c>
      <c r="E485" s="227" t="s">
        <v>28</v>
      </c>
      <c r="F485" s="228" t="s">
        <v>595</v>
      </c>
      <c r="G485" s="225"/>
      <c r="H485" s="227" t="s">
        <v>28</v>
      </c>
      <c r="I485" s="229"/>
      <c r="J485" s="225"/>
      <c r="K485" s="225"/>
      <c r="L485" s="230"/>
      <c r="M485" s="231"/>
      <c r="N485" s="232"/>
      <c r="O485" s="232"/>
      <c r="P485" s="232"/>
      <c r="Q485" s="232"/>
      <c r="R485" s="232"/>
      <c r="S485" s="232"/>
      <c r="T485" s="23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4" t="s">
        <v>134</v>
      </c>
      <c r="AU485" s="234" t="s">
        <v>84</v>
      </c>
      <c r="AV485" s="13" t="s">
        <v>82</v>
      </c>
      <c r="AW485" s="13" t="s">
        <v>35</v>
      </c>
      <c r="AX485" s="13" t="s">
        <v>74</v>
      </c>
      <c r="AY485" s="234" t="s">
        <v>123</v>
      </c>
    </row>
    <row r="486" s="13" customFormat="1">
      <c r="A486" s="13"/>
      <c r="B486" s="224"/>
      <c r="C486" s="225"/>
      <c r="D486" s="226" t="s">
        <v>134</v>
      </c>
      <c r="E486" s="227" t="s">
        <v>28</v>
      </c>
      <c r="F486" s="228" t="s">
        <v>596</v>
      </c>
      <c r="G486" s="225"/>
      <c r="H486" s="227" t="s">
        <v>28</v>
      </c>
      <c r="I486" s="229"/>
      <c r="J486" s="225"/>
      <c r="K486" s="225"/>
      <c r="L486" s="230"/>
      <c r="M486" s="231"/>
      <c r="N486" s="232"/>
      <c r="O486" s="232"/>
      <c r="P486" s="232"/>
      <c r="Q486" s="232"/>
      <c r="R486" s="232"/>
      <c r="S486" s="232"/>
      <c r="T486" s="23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4" t="s">
        <v>134</v>
      </c>
      <c r="AU486" s="234" t="s">
        <v>84</v>
      </c>
      <c r="AV486" s="13" t="s">
        <v>82</v>
      </c>
      <c r="AW486" s="13" t="s">
        <v>35</v>
      </c>
      <c r="AX486" s="13" t="s">
        <v>74</v>
      </c>
      <c r="AY486" s="234" t="s">
        <v>123</v>
      </c>
    </row>
    <row r="487" s="13" customFormat="1">
      <c r="A487" s="13"/>
      <c r="B487" s="224"/>
      <c r="C487" s="225"/>
      <c r="D487" s="226" t="s">
        <v>134</v>
      </c>
      <c r="E487" s="227" t="s">
        <v>28</v>
      </c>
      <c r="F487" s="228" t="s">
        <v>597</v>
      </c>
      <c r="G487" s="225"/>
      <c r="H487" s="227" t="s">
        <v>28</v>
      </c>
      <c r="I487" s="229"/>
      <c r="J487" s="225"/>
      <c r="K487" s="225"/>
      <c r="L487" s="230"/>
      <c r="M487" s="231"/>
      <c r="N487" s="232"/>
      <c r="O487" s="232"/>
      <c r="P487" s="232"/>
      <c r="Q487" s="232"/>
      <c r="R487" s="232"/>
      <c r="S487" s="232"/>
      <c r="T487" s="23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4" t="s">
        <v>134</v>
      </c>
      <c r="AU487" s="234" t="s">
        <v>84</v>
      </c>
      <c r="AV487" s="13" t="s">
        <v>82</v>
      </c>
      <c r="AW487" s="13" t="s">
        <v>35</v>
      </c>
      <c r="AX487" s="13" t="s">
        <v>74</v>
      </c>
      <c r="AY487" s="234" t="s">
        <v>123</v>
      </c>
    </row>
    <row r="488" s="13" customFormat="1">
      <c r="A488" s="13"/>
      <c r="B488" s="224"/>
      <c r="C488" s="225"/>
      <c r="D488" s="226" t="s">
        <v>134</v>
      </c>
      <c r="E488" s="227" t="s">
        <v>28</v>
      </c>
      <c r="F488" s="228" t="s">
        <v>598</v>
      </c>
      <c r="G488" s="225"/>
      <c r="H488" s="227" t="s">
        <v>28</v>
      </c>
      <c r="I488" s="229"/>
      <c r="J488" s="225"/>
      <c r="K488" s="225"/>
      <c r="L488" s="230"/>
      <c r="M488" s="231"/>
      <c r="N488" s="232"/>
      <c r="O488" s="232"/>
      <c r="P488" s="232"/>
      <c r="Q488" s="232"/>
      <c r="R488" s="232"/>
      <c r="S488" s="232"/>
      <c r="T488" s="23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4" t="s">
        <v>134</v>
      </c>
      <c r="AU488" s="234" t="s">
        <v>84</v>
      </c>
      <c r="AV488" s="13" t="s">
        <v>82</v>
      </c>
      <c r="AW488" s="13" t="s">
        <v>35</v>
      </c>
      <c r="AX488" s="13" t="s">
        <v>74</v>
      </c>
      <c r="AY488" s="234" t="s">
        <v>123</v>
      </c>
    </row>
    <row r="489" s="13" customFormat="1">
      <c r="A489" s="13"/>
      <c r="B489" s="224"/>
      <c r="C489" s="225"/>
      <c r="D489" s="226" t="s">
        <v>134</v>
      </c>
      <c r="E489" s="227" t="s">
        <v>28</v>
      </c>
      <c r="F489" s="228" t="s">
        <v>599</v>
      </c>
      <c r="G489" s="225"/>
      <c r="H489" s="227" t="s">
        <v>28</v>
      </c>
      <c r="I489" s="229"/>
      <c r="J489" s="225"/>
      <c r="K489" s="225"/>
      <c r="L489" s="230"/>
      <c r="M489" s="231"/>
      <c r="N489" s="232"/>
      <c r="O489" s="232"/>
      <c r="P489" s="232"/>
      <c r="Q489" s="232"/>
      <c r="R489" s="232"/>
      <c r="S489" s="232"/>
      <c r="T489" s="23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4" t="s">
        <v>134</v>
      </c>
      <c r="AU489" s="234" t="s">
        <v>84</v>
      </c>
      <c r="AV489" s="13" t="s">
        <v>82</v>
      </c>
      <c r="AW489" s="13" t="s">
        <v>35</v>
      </c>
      <c r="AX489" s="13" t="s">
        <v>74</v>
      </c>
      <c r="AY489" s="234" t="s">
        <v>123</v>
      </c>
    </row>
    <row r="490" s="14" customFormat="1">
      <c r="A490" s="14"/>
      <c r="B490" s="235"/>
      <c r="C490" s="236"/>
      <c r="D490" s="226" t="s">
        <v>134</v>
      </c>
      <c r="E490" s="237" t="s">
        <v>28</v>
      </c>
      <c r="F490" s="238" t="s">
        <v>600</v>
      </c>
      <c r="G490" s="236"/>
      <c r="H490" s="239">
        <v>0.68000000000000005</v>
      </c>
      <c r="I490" s="240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5" t="s">
        <v>134</v>
      </c>
      <c r="AU490" s="245" t="s">
        <v>84</v>
      </c>
      <c r="AV490" s="14" t="s">
        <v>84</v>
      </c>
      <c r="AW490" s="14" t="s">
        <v>35</v>
      </c>
      <c r="AX490" s="14" t="s">
        <v>82</v>
      </c>
      <c r="AY490" s="245" t="s">
        <v>123</v>
      </c>
    </row>
    <row r="491" s="2" customFormat="1" ht="16.5" customHeight="1">
      <c r="A491" s="39"/>
      <c r="B491" s="40"/>
      <c r="C491" s="257" t="s">
        <v>601</v>
      </c>
      <c r="D491" s="257" t="s">
        <v>206</v>
      </c>
      <c r="E491" s="258" t="s">
        <v>602</v>
      </c>
      <c r="F491" s="259" t="s">
        <v>603</v>
      </c>
      <c r="G491" s="260" t="s">
        <v>370</v>
      </c>
      <c r="H491" s="261">
        <v>0.80000000000000004</v>
      </c>
      <c r="I491" s="262"/>
      <c r="J491" s="263">
        <f>ROUND(I491*H491,2)</f>
        <v>0</v>
      </c>
      <c r="K491" s="259" t="s">
        <v>129</v>
      </c>
      <c r="L491" s="264"/>
      <c r="M491" s="265" t="s">
        <v>28</v>
      </c>
      <c r="N491" s="266" t="s">
        <v>47</v>
      </c>
      <c r="O491" s="86"/>
      <c r="P491" s="215">
        <f>O491*H491</f>
        <v>0</v>
      </c>
      <c r="Q491" s="215">
        <v>0.00077999999999999999</v>
      </c>
      <c r="R491" s="215">
        <f>Q491*H491</f>
        <v>0.00062399999999999999</v>
      </c>
      <c r="S491" s="215">
        <v>0</v>
      </c>
      <c r="T491" s="216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17" t="s">
        <v>187</v>
      </c>
      <c r="AT491" s="217" t="s">
        <v>206</v>
      </c>
      <c r="AU491" s="217" t="s">
        <v>84</v>
      </c>
      <c r="AY491" s="18" t="s">
        <v>123</v>
      </c>
      <c r="BE491" s="218">
        <f>IF(N491="základní",J491,0)</f>
        <v>0</v>
      </c>
      <c r="BF491" s="218">
        <f>IF(N491="snížená",J491,0)</f>
        <v>0</v>
      </c>
      <c r="BG491" s="218">
        <f>IF(N491="zákl. přenesená",J491,0)</f>
        <v>0</v>
      </c>
      <c r="BH491" s="218">
        <f>IF(N491="sníž. přenesená",J491,0)</f>
        <v>0</v>
      </c>
      <c r="BI491" s="218">
        <f>IF(N491="nulová",J491,0)</f>
        <v>0</v>
      </c>
      <c r="BJ491" s="18" t="s">
        <v>130</v>
      </c>
      <c r="BK491" s="218">
        <f>ROUND(I491*H491,2)</f>
        <v>0</v>
      </c>
      <c r="BL491" s="18" t="s">
        <v>130</v>
      </c>
      <c r="BM491" s="217" t="s">
        <v>604</v>
      </c>
    </row>
    <row r="492" s="13" customFormat="1">
      <c r="A492" s="13"/>
      <c r="B492" s="224"/>
      <c r="C492" s="225"/>
      <c r="D492" s="226" t="s">
        <v>134</v>
      </c>
      <c r="E492" s="227" t="s">
        <v>28</v>
      </c>
      <c r="F492" s="228" t="s">
        <v>605</v>
      </c>
      <c r="G492" s="225"/>
      <c r="H492" s="227" t="s">
        <v>28</v>
      </c>
      <c r="I492" s="229"/>
      <c r="J492" s="225"/>
      <c r="K492" s="225"/>
      <c r="L492" s="230"/>
      <c r="M492" s="231"/>
      <c r="N492" s="232"/>
      <c r="O492" s="232"/>
      <c r="P492" s="232"/>
      <c r="Q492" s="232"/>
      <c r="R492" s="232"/>
      <c r="S492" s="232"/>
      <c r="T492" s="23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4" t="s">
        <v>134</v>
      </c>
      <c r="AU492" s="234" t="s">
        <v>84</v>
      </c>
      <c r="AV492" s="13" t="s">
        <v>82</v>
      </c>
      <c r="AW492" s="13" t="s">
        <v>35</v>
      </c>
      <c r="AX492" s="13" t="s">
        <v>74</v>
      </c>
      <c r="AY492" s="234" t="s">
        <v>123</v>
      </c>
    </row>
    <row r="493" s="13" customFormat="1">
      <c r="A493" s="13"/>
      <c r="B493" s="224"/>
      <c r="C493" s="225"/>
      <c r="D493" s="226" t="s">
        <v>134</v>
      </c>
      <c r="E493" s="227" t="s">
        <v>28</v>
      </c>
      <c r="F493" s="228" t="s">
        <v>596</v>
      </c>
      <c r="G493" s="225"/>
      <c r="H493" s="227" t="s">
        <v>28</v>
      </c>
      <c r="I493" s="229"/>
      <c r="J493" s="225"/>
      <c r="K493" s="225"/>
      <c r="L493" s="230"/>
      <c r="M493" s="231"/>
      <c r="N493" s="232"/>
      <c r="O493" s="232"/>
      <c r="P493" s="232"/>
      <c r="Q493" s="232"/>
      <c r="R493" s="232"/>
      <c r="S493" s="232"/>
      <c r="T493" s="23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4" t="s">
        <v>134</v>
      </c>
      <c r="AU493" s="234" t="s">
        <v>84</v>
      </c>
      <c r="AV493" s="13" t="s">
        <v>82</v>
      </c>
      <c r="AW493" s="13" t="s">
        <v>35</v>
      </c>
      <c r="AX493" s="13" t="s">
        <v>74</v>
      </c>
      <c r="AY493" s="234" t="s">
        <v>123</v>
      </c>
    </row>
    <row r="494" s="13" customFormat="1">
      <c r="A494" s="13"/>
      <c r="B494" s="224"/>
      <c r="C494" s="225"/>
      <c r="D494" s="226" t="s">
        <v>134</v>
      </c>
      <c r="E494" s="227" t="s">
        <v>28</v>
      </c>
      <c r="F494" s="228" t="s">
        <v>597</v>
      </c>
      <c r="G494" s="225"/>
      <c r="H494" s="227" t="s">
        <v>28</v>
      </c>
      <c r="I494" s="229"/>
      <c r="J494" s="225"/>
      <c r="K494" s="225"/>
      <c r="L494" s="230"/>
      <c r="M494" s="231"/>
      <c r="N494" s="232"/>
      <c r="O494" s="232"/>
      <c r="P494" s="232"/>
      <c r="Q494" s="232"/>
      <c r="R494" s="232"/>
      <c r="S494" s="232"/>
      <c r="T494" s="23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4" t="s">
        <v>134</v>
      </c>
      <c r="AU494" s="234" t="s">
        <v>84</v>
      </c>
      <c r="AV494" s="13" t="s">
        <v>82</v>
      </c>
      <c r="AW494" s="13" t="s">
        <v>35</v>
      </c>
      <c r="AX494" s="13" t="s">
        <v>74</v>
      </c>
      <c r="AY494" s="234" t="s">
        <v>123</v>
      </c>
    </row>
    <row r="495" s="13" customFormat="1">
      <c r="A495" s="13"/>
      <c r="B495" s="224"/>
      <c r="C495" s="225"/>
      <c r="D495" s="226" t="s">
        <v>134</v>
      </c>
      <c r="E495" s="227" t="s">
        <v>28</v>
      </c>
      <c r="F495" s="228" t="s">
        <v>599</v>
      </c>
      <c r="G495" s="225"/>
      <c r="H495" s="227" t="s">
        <v>28</v>
      </c>
      <c r="I495" s="229"/>
      <c r="J495" s="225"/>
      <c r="K495" s="225"/>
      <c r="L495" s="230"/>
      <c r="M495" s="231"/>
      <c r="N495" s="232"/>
      <c r="O495" s="232"/>
      <c r="P495" s="232"/>
      <c r="Q495" s="232"/>
      <c r="R495" s="232"/>
      <c r="S495" s="232"/>
      <c r="T495" s="23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4" t="s">
        <v>134</v>
      </c>
      <c r="AU495" s="234" t="s">
        <v>84</v>
      </c>
      <c r="AV495" s="13" t="s">
        <v>82</v>
      </c>
      <c r="AW495" s="13" t="s">
        <v>35</v>
      </c>
      <c r="AX495" s="13" t="s">
        <v>74</v>
      </c>
      <c r="AY495" s="234" t="s">
        <v>123</v>
      </c>
    </row>
    <row r="496" s="14" customFormat="1">
      <c r="A496" s="14"/>
      <c r="B496" s="235"/>
      <c r="C496" s="236"/>
      <c r="D496" s="226" t="s">
        <v>134</v>
      </c>
      <c r="E496" s="237" t="s">
        <v>28</v>
      </c>
      <c r="F496" s="238" t="s">
        <v>606</v>
      </c>
      <c r="G496" s="236"/>
      <c r="H496" s="239">
        <v>0.80000000000000004</v>
      </c>
      <c r="I496" s="240"/>
      <c r="J496" s="236"/>
      <c r="K496" s="236"/>
      <c r="L496" s="241"/>
      <c r="M496" s="242"/>
      <c r="N496" s="243"/>
      <c r="O496" s="243"/>
      <c r="P496" s="243"/>
      <c r="Q496" s="243"/>
      <c r="R496" s="243"/>
      <c r="S496" s="243"/>
      <c r="T496" s="24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5" t="s">
        <v>134</v>
      </c>
      <c r="AU496" s="245" t="s">
        <v>84</v>
      </c>
      <c r="AV496" s="14" t="s">
        <v>84</v>
      </c>
      <c r="AW496" s="14" t="s">
        <v>35</v>
      </c>
      <c r="AX496" s="14" t="s">
        <v>82</v>
      </c>
      <c r="AY496" s="245" t="s">
        <v>123</v>
      </c>
    </row>
    <row r="497" s="2" customFormat="1" ht="24.15" customHeight="1">
      <c r="A497" s="39"/>
      <c r="B497" s="40"/>
      <c r="C497" s="257" t="s">
        <v>607</v>
      </c>
      <c r="D497" s="257" t="s">
        <v>206</v>
      </c>
      <c r="E497" s="258" t="s">
        <v>608</v>
      </c>
      <c r="F497" s="259" t="s">
        <v>609</v>
      </c>
      <c r="G497" s="260" t="s">
        <v>610</v>
      </c>
      <c r="H497" s="261">
        <v>0.040000000000000001</v>
      </c>
      <c r="I497" s="262"/>
      <c r="J497" s="263">
        <f>ROUND(I497*H497,2)</f>
        <v>0</v>
      </c>
      <c r="K497" s="259" t="s">
        <v>129</v>
      </c>
      <c r="L497" s="264"/>
      <c r="M497" s="265" t="s">
        <v>28</v>
      </c>
      <c r="N497" s="266" t="s">
        <v>47</v>
      </c>
      <c r="O497" s="86"/>
      <c r="P497" s="215">
        <f>O497*H497</f>
        <v>0</v>
      </c>
      <c r="Q497" s="215">
        <v>0.00173</v>
      </c>
      <c r="R497" s="215">
        <f>Q497*H497</f>
        <v>6.9200000000000002E-05</v>
      </c>
      <c r="S497" s="215">
        <v>0</v>
      </c>
      <c r="T497" s="216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17" t="s">
        <v>187</v>
      </c>
      <c r="AT497" s="217" t="s">
        <v>206</v>
      </c>
      <c r="AU497" s="217" t="s">
        <v>84</v>
      </c>
      <c r="AY497" s="18" t="s">
        <v>123</v>
      </c>
      <c r="BE497" s="218">
        <f>IF(N497="základní",J497,0)</f>
        <v>0</v>
      </c>
      <c r="BF497" s="218">
        <f>IF(N497="snížená",J497,0)</f>
        <v>0</v>
      </c>
      <c r="BG497" s="218">
        <f>IF(N497="zákl. přenesená",J497,0)</f>
        <v>0</v>
      </c>
      <c r="BH497" s="218">
        <f>IF(N497="sníž. přenesená",J497,0)</f>
        <v>0</v>
      </c>
      <c r="BI497" s="218">
        <f>IF(N497="nulová",J497,0)</f>
        <v>0</v>
      </c>
      <c r="BJ497" s="18" t="s">
        <v>130</v>
      </c>
      <c r="BK497" s="218">
        <f>ROUND(I497*H497,2)</f>
        <v>0</v>
      </c>
      <c r="BL497" s="18" t="s">
        <v>130</v>
      </c>
      <c r="BM497" s="217" t="s">
        <v>611</v>
      </c>
    </row>
    <row r="498" s="13" customFormat="1">
      <c r="A498" s="13"/>
      <c r="B498" s="224"/>
      <c r="C498" s="225"/>
      <c r="D498" s="226" t="s">
        <v>134</v>
      </c>
      <c r="E498" s="227" t="s">
        <v>28</v>
      </c>
      <c r="F498" s="228" t="s">
        <v>612</v>
      </c>
      <c r="G498" s="225"/>
      <c r="H498" s="227" t="s">
        <v>28</v>
      </c>
      <c r="I498" s="229"/>
      <c r="J498" s="225"/>
      <c r="K498" s="225"/>
      <c r="L498" s="230"/>
      <c r="M498" s="231"/>
      <c r="N498" s="232"/>
      <c r="O498" s="232"/>
      <c r="P498" s="232"/>
      <c r="Q498" s="232"/>
      <c r="R498" s="232"/>
      <c r="S498" s="232"/>
      <c r="T498" s="23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4" t="s">
        <v>134</v>
      </c>
      <c r="AU498" s="234" t="s">
        <v>84</v>
      </c>
      <c r="AV498" s="13" t="s">
        <v>82</v>
      </c>
      <c r="AW498" s="13" t="s">
        <v>35</v>
      </c>
      <c r="AX498" s="13" t="s">
        <v>74</v>
      </c>
      <c r="AY498" s="234" t="s">
        <v>123</v>
      </c>
    </row>
    <row r="499" s="13" customFormat="1">
      <c r="A499" s="13"/>
      <c r="B499" s="224"/>
      <c r="C499" s="225"/>
      <c r="D499" s="226" t="s">
        <v>134</v>
      </c>
      <c r="E499" s="227" t="s">
        <v>28</v>
      </c>
      <c r="F499" s="228" t="s">
        <v>596</v>
      </c>
      <c r="G499" s="225"/>
      <c r="H499" s="227" t="s">
        <v>28</v>
      </c>
      <c r="I499" s="229"/>
      <c r="J499" s="225"/>
      <c r="K499" s="225"/>
      <c r="L499" s="230"/>
      <c r="M499" s="231"/>
      <c r="N499" s="232"/>
      <c r="O499" s="232"/>
      <c r="P499" s="232"/>
      <c r="Q499" s="232"/>
      <c r="R499" s="232"/>
      <c r="S499" s="232"/>
      <c r="T499" s="23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4" t="s">
        <v>134</v>
      </c>
      <c r="AU499" s="234" t="s">
        <v>84</v>
      </c>
      <c r="AV499" s="13" t="s">
        <v>82</v>
      </c>
      <c r="AW499" s="13" t="s">
        <v>35</v>
      </c>
      <c r="AX499" s="13" t="s">
        <v>74</v>
      </c>
      <c r="AY499" s="234" t="s">
        <v>123</v>
      </c>
    </row>
    <row r="500" s="14" customFormat="1">
      <c r="A500" s="14"/>
      <c r="B500" s="235"/>
      <c r="C500" s="236"/>
      <c r="D500" s="226" t="s">
        <v>134</v>
      </c>
      <c r="E500" s="237" t="s">
        <v>28</v>
      </c>
      <c r="F500" s="238" t="s">
        <v>613</v>
      </c>
      <c r="G500" s="236"/>
      <c r="H500" s="239">
        <v>0.040000000000000001</v>
      </c>
      <c r="I500" s="240"/>
      <c r="J500" s="236"/>
      <c r="K500" s="236"/>
      <c r="L500" s="241"/>
      <c r="M500" s="242"/>
      <c r="N500" s="243"/>
      <c r="O500" s="243"/>
      <c r="P500" s="243"/>
      <c r="Q500" s="243"/>
      <c r="R500" s="243"/>
      <c r="S500" s="243"/>
      <c r="T500" s="24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5" t="s">
        <v>134</v>
      </c>
      <c r="AU500" s="245" t="s">
        <v>84</v>
      </c>
      <c r="AV500" s="14" t="s">
        <v>84</v>
      </c>
      <c r="AW500" s="14" t="s">
        <v>35</v>
      </c>
      <c r="AX500" s="14" t="s">
        <v>82</v>
      </c>
      <c r="AY500" s="245" t="s">
        <v>123</v>
      </c>
    </row>
    <row r="501" s="2" customFormat="1" ht="24.15" customHeight="1">
      <c r="A501" s="39"/>
      <c r="B501" s="40"/>
      <c r="C501" s="257" t="s">
        <v>614</v>
      </c>
      <c r="D501" s="257" t="s">
        <v>206</v>
      </c>
      <c r="E501" s="258" t="s">
        <v>615</v>
      </c>
      <c r="F501" s="259" t="s">
        <v>616</v>
      </c>
      <c r="G501" s="260" t="s">
        <v>610</v>
      </c>
      <c r="H501" s="261">
        <v>0.040000000000000001</v>
      </c>
      <c r="I501" s="262"/>
      <c r="J501" s="263">
        <f>ROUND(I501*H501,2)</f>
        <v>0</v>
      </c>
      <c r="K501" s="259" t="s">
        <v>129</v>
      </c>
      <c r="L501" s="264"/>
      <c r="M501" s="265" t="s">
        <v>28</v>
      </c>
      <c r="N501" s="266" t="s">
        <v>47</v>
      </c>
      <c r="O501" s="86"/>
      <c r="P501" s="215">
        <f>O501*H501</f>
        <v>0</v>
      </c>
      <c r="Q501" s="215">
        <v>0.00063000000000000003</v>
      </c>
      <c r="R501" s="215">
        <f>Q501*H501</f>
        <v>2.5200000000000003E-05</v>
      </c>
      <c r="S501" s="215">
        <v>0</v>
      </c>
      <c r="T501" s="216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17" t="s">
        <v>187</v>
      </c>
      <c r="AT501" s="217" t="s">
        <v>206</v>
      </c>
      <c r="AU501" s="217" t="s">
        <v>84</v>
      </c>
      <c r="AY501" s="18" t="s">
        <v>123</v>
      </c>
      <c r="BE501" s="218">
        <f>IF(N501="základní",J501,0)</f>
        <v>0</v>
      </c>
      <c r="BF501" s="218">
        <f>IF(N501="snížená",J501,0)</f>
        <v>0</v>
      </c>
      <c r="BG501" s="218">
        <f>IF(N501="zákl. přenesená",J501,0)</f>
        <v>0</v>
      </c>
      <c r="BH501" s="218">
        <f>IF(N501="sníž. přenesená",J501,0)</f>
        <v>0</v>
      </c>
      <c r="BI501" s="218">
        <f>IF(N501="nulová",J501,0)</f>
        <v>0</v>
      </c>
      <c r="BJ501" s="18" t="s">
        <v>130</v>
      </c>
      <c r="BK501" s="218">
        <f>ROUND(I501*H501,2)</f>
        <v>0</v>
      </c>
      <c r="BL501" s="18" t="s">
        <v>130</v>
      </c>
      <c r="BM501" s="217" t="s">
        <v>617</v>
      </c>
    </row>
    <row r="502" s="13" customFormat="1">
      <c r="A502" s="13"/>
      <c r="B502" s="224"/>
      <c r="C502" s="225"/>
      <c r="D502" s="226" t="s">
        <v>134</v>
      </c>
      <c r="E502" s="227" t="s">
        <v>28</v>
      </c>
      <c r="F502" s="228" t="s">
        <v>612</v>
      </c>
      <c r="G502" s="225"/>
      <c r="H502" s="227" t="s">
        <v>28</v>
      </c>
      <c r="I502" s="229"/>
      <c r="J502" s="225"/>
      <c r="K502" s="225"/>
      <c r="L502" s="230"/>
      <c r="M502" s="231"/>
      <c r="N502" s="232"/>
      <c r="O502" s="232"/>
      <c r="P502" s="232"/>
      <c r="Q502" s="232"/>
      <c r="R502" s="232"/>
      <c r="S502" s="232"/>
      <c r="T502" s="23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4" t="s">
        <v>134</v>
      </c>
      <c r="AU502" s="234" t="s">
        <v>84</v>
      </c>
      <c r="AV502" s="13" t="s">
        <v>82</v>
      </c>
      <c r="AW502" s="13" t="s">
        <v>35</v>
      </c>
      <c r="AX502" s="13" t="s">
        <v>74</v>
      </c>
      <c r="AY502" s="234" t="s">
        <v>123</v>
      </c>
    </row>
    <row r="503" s="13" customFormat="1">
      <c r="A503" s="13"/>
      <c r="B503" s="224"/>
      <c r="C503" s="225"/>
      <c r="D503" s="226" t="s">
        <v>134</v>
      </c>
      <c r="E503" s="227" t="s">
        <v>28</v>
      </c>
      <c r="F503" s="228" t="s">
        <v>596</v>
      </c>
      <c r="G503" s="225"/>
      <c r="H503" s="227" t="s">
        <v>28</v>
      </c>
      <c r="I503" s="229"/>
      <c r="J503" s="225"/>
      <c r="K503" s="225"/>
      <c r="L503" s="230"/>
      <c r="M503" s="231"/>
      <c r="N503" s="232"/>
      <c r="O503" s="232"/>
      <c r="P503" s="232"/>
      <c r="Q503" s="232"/>
      <c r="R503" s="232"/>
      <c r="S503" s="232"/>
      <c r="T503" s="23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4" t="s">
        <v>134</v>
      </c>
      <c r="AU503" s="234" t="s">
        <v>84</v>
      </c>
      <c r="AV503" s="13" t="s">
        <v>82</v>
      </c>
      <c r="AW503" s="13" t="s">
        <v>35</v>
      </c>
      <c r="AX503" s="13" t="s">
        <v>74</v>
      </c>
      <c r="AY503" s="234" t="s">
        <v>123</v>
      </c>
    </row>
    <row r="504" s="14" customFormat="1">
      <c r="A504" s="14"/>
      <c r="B504" s="235"/>
      <c r="C504" s="236"/>
      <c r="D504" s="226" t="s">
        <v>134</v>
      </c>
      <c r="E504" s="237" t="s">
        <v>28</v>
      </c>
      <c r="F504" s="238" t="s">
        <v>613</v>
      </c>
      <c r="G504" s="236"/>
      <c r="H504" s="239">
        <v>0.040000000000000001</v>
      </c>
      <c r="I504" s="240"/>
      <c r="J504" s="236"/>
      <c r="K504" s="236"/>
      <c r="L504" s="241"/>
      <c r="M504" s="242"/>
      <c r="N504" s="243"/>
      <c r="O504" s="243"/>
      <c r="P504" s="243"/>
      <c r="Q504" s="243"/>
      <c r="R504" s="243"/>
      <c r="S504" s="243"/>
      <c r="T504" s="24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5" t="s">
        <v>134</v>
      </c>
      <c r="AU504" s="245" t="s">
        <v>84</v>
      </c>
      <c r="AV504" s="14" t="s">
        <v>84</v>
      </c>
      <c r="AW504" s="14" t="s">
        <v>35</v>
      </c>
      <c r="AX504" s="14" t="s">
        <v>82</v>
      </c>
      <c r="AY504" s="245" t="s">
        <v>123</v>
      </c>
    </row>
    <row r="505" s="2" customFormat="1" ht="33" customHeight="1">
      <c r="A505" s="39"/>
      <c r="B505" s="40"/>
      <c r="C505" s="206" t="s">
        <v>618</v>
      </c>
      <c r="D505" s="206" t="s">
        <v>125</v>
      </c>
      <c r="E505" s="207" t="s">
        <v>619</v>
      </c>
      <c r="F505" s="208" t="s">
        <v>620</v>
      </c>
      <c r="G505" s="209" t="s">
        <v>370</v>
      </c>
      <c r="H505" s="210">
        <v>9</v>
      </c>
      <c r="I505" s="211"/>
      <c r="J505" s="212">
        <f>ROUND(I505*H505,2)</f>
        <v>0</v>
      </c>
      <c r="K505" s="208" t="s">
        <v>28</v>
      </c>
      <c r="L505" s="45"/>
      <c r="M505" s="213" t="s">
        <v>28</v>
      </c>
      <c r="N505" s="214" t="s">
        <v>47</v>
      </c>
      <c r="O505" s="86"/>
      <c r="P505" s="215">
        <f>O505*H505</f>
        <v>0</v>
      </c>
      <c r="Q505" s="215">
        <v>0.0014</v>
      </c>
      <c r="R505" s="215">
        <f>Q505*H505</f>
        <v>0.0126</v>
      </c>
      <c r="S505" s="215">
        <v>0</v>
      </c>
      <c r="T505" s="216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17" t="s">
        <v>130</v>
      </c>
      <c r="AT505" s="217" t="s">
        <v>125</v>
      </c>
      <c r="AU505" s="217" t="s">
        <v>84</v>
      </c>
      <c r="AY505" s="18" t="s">
        <v>123</v>
      </c>
      <c r="BE505" s="218">
        <f>IF(N505="základní",J505,0)</f>
        <v>0</v>
      </c>
      <c r="BF505" s="218">
        <f>IF(N505="snížená",J505,0)</f>
        <v>0</v>
      </c>
      <c r="BG505" s="218">
        <f>IF(N505="zákl. přenesená",J505,0)</f>
        <v>0</v>
      </c>
      <c r="BH505" s="218">
        <f>IF(N505="sníž. přenesená",J505,0)</f>
        <v>0</v>
      </c>
      <c r="BI505" s="218">
        <f>IF(N505="nulová",J505,0)</f>
        <v>0</v>
      </c>
      <c r="BJ505" s="18" t="s">
        <v>130</v>
      </c>
      <c r="BK505" s="218">
        <f>ROUND(I505*H505,2)</f>
        <v>0</v>
      </c>
      <c r="BL505" s="18" t="s">
        <v>130</v>
      </c>
      <c r="BM505" s="217" t="s">
        <v>621</v>
      </c>
    </row>
    <row r="506" s="13" customFormat="1">
      <c r="A506" s="13"/>
      <c r="B506" s="224"/>
      <c r="C506" s="225"/>
      <c r="D506" s="226" t="s">
        <v>134</v>
      </c>
      <c r="E506" s="227" t="s">
        <v>28</v>
      </c>
      <c r="F506" s="228" t="s">
        <v>480</v>
      </c>
      <c r="G506" s="225"/>
      <c r="H506" s="227" t="s">
        <v>28</v>
      </c>
      <c r="I506" s="229"/>
      <c r="J506" s="225"/>
      <c r="K506" s="225"/>
      <c r="L506" s="230"/>
      <c r="M506" s="231"/>
      <c r="N506" s="232"/>
      <c r="O506" s="232"/>
      <c r="P506" s="232"/>
      <c r="Q506" s="232"/>
      <c r="R506" s="232"/>
      <c r="S506" s="232"/>
      <c r="T506" s="23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4" t="s">
        <v>134</v>
      </c>
      <c r="AU506" s="234" t="s">
        <v>84</v>
      </c>
      <c r="AV506" s="13" t="s">
        <v>82</v>
      </c>
      <c r="AW506" s="13" t="s">
        <v>35</v>
      </c>
      <c r="AX506" s="13" t="s">
        <v>74</v>
      </c>
      <c r="AY506" s="234" t="s">
        <v>123</v>
      </c>
    </row>
    <row r="507" s="13" customFormat="1">
      <c r="A507" s="13"/>
      <c r="B507" s="224"/>
      <c r="C507" s="225"/>
      <c r="D507" s="226" t="s">
        <v>134</v>
      </c>
      <c r="E507" s="227" t="s">
        <v>28</v>
      </c>
      <c r="F507" s="228" t="s">
        <v>622</v>
      </c>
      <c r="G507" s="225"/>
      <c r="H507" s="227" t="s">
        <v>28</v>
      </c>
      <c r="I507" s="229"/>
      <c r="J507" s="225"/>
      <c r="K507" s="225"/>
      <c r="L507" s="230"/>
      <c r="M507" s="231"/>
      <c r="N507" s="232"/>
      <c r="O507" s="232"/>
      <c r="P507" s="232"/>
      <c r="Q507" s="232"/>
      <c r="R507" s="232"/>
      <c r="S507" s="232"/>
      <c r="T507" s="23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4" t="s">
        <v>134</v>
      </c>
      <c r="AU507" s="234" t="s">
        <v>84</v>
      </c>
      <c r="AV507" s="13" t="s">
        <v>82</v>
      </c>
      <c r="AW507" s="13" t="s">
        <v>35</v>
      </c>
      <c r="AX507" s="13" t="s">
        <v>74</v>
      </c>
      <c r="AY507" s="234" t="s">
        <v>123</v>
      </c>
    </row>
    <row r="508" s="13" customFormat="1">
      <c r="A508" s="13"/>
      <c r="B508" s="224"/>
      <c r="C508" s="225"/>
      <c r="D508" s="226" t="s">
        <v>134</v>
      </c>
      <c r="E508" s="227" t="s">
        <v>28</v>
      </c>
      <c r="F508" s="228" t="s">
        <v>623</v>
      </c>
      <c r="G508" s="225"/>
      <c r="H508" s="227" t="s">
        <v>28</v>
      </c>
      <c r="I508" s="229"/>
      <c r="J508" s="225"/>
      <c r="K508" s="225"/>
      <c r="L508" s="230"/>
      <c r="M508" s="231"/>
      <c r="N508" s="232"/>
      <c r="O508" s="232"/>
      <c r="P508" s="232"/>
      <c r="Q508" s="232"/>
      <c r="R508" s="232"/>
      <c r="S508" s="232"/>
      <c r="T508" s="23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4" t="s">
        <v>134</v>
      </c>
      <c r="AU508" s="234" t="s">
        <v>84</v>
      </c>
      <c r="AV508" s="13" t="s">
        <v>82</v>
      </c>
      <c r="AW508" s="13" t="s">
        <v>35</v>
      </c>
      <c r="AX508" s="13" t="s">
        <v>74</v>
      </c>
      <c r="AY508" s="234" t="s">
        <v>123</v>
      </c>
    </row>
    <row r="509" s="13" customFormat="1">
      <c r="A509" s="13"/>
      <c r="B509" s="224"/>
      <c r="C509" s="225"/>
      <c r="D509" s="226" t="s">
        <v>134</v>
      </c>
      <c r="E509" s="227" t="s">
        <v>28</v>
      </c>
      <c r="F509" s="228" t="s">
        <v>624</v>
      </c>
      <c r="G509" s="225"/>
      <c r="H509" s="227" t="s">
        <v>28</v>
      </c>
      <c r="I509" s="229"/>
      <c r="J509" s="225"/>
      <c r="K509" s="225"/>
      <c r="L509" s="230"/>
      <c r="M509" s="231"/>
      <c r="N509" s="232"/>
      <c r="O509" s="232"/>
      <c r="P509" s="232"/>
      <c r="Q509" s="232"/>
      <c r="R509" s="232"/>
      <c r="S509" s="232"/>
      <c r="T509" s="23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4" t="s">
        <v>134</v>
      </c>
      <c r="AU509" s="234" t="s">
        <v>84</v>
      </c>
      <c r="AV509" s="13" t="s">
        <v>82</v>
      </c>
      <c r="AW509" s="13" t="s">
        <v>35</v>
      </c>
      <c r="AX509" s="13" t="s">
        <v>74</v>
      </c>
      <c r="AY509" s="234" t="s">
        <v>123</v>
      </c>
    </row>
    <row r="510" s="13" customFormat="1">
      <c r="A510" s="13"/>
      <c r="B510" s="224"/>
      <c r="C510" s="225"/>
      <c r="D510" s="226" t="s">
        <v>134</v>
      </c>
      <c r="E510" s="227" t="s">
        <v>28</v>
      </c>
      <c r="F510" s="228" t="s">
        <v>625</v>
      </c>
      <c r="G510" s="225"/>
      <c r="H510" s="227" t="s">
        <v>28</v>
      </c>
      <c r="I510" s="229"/>
      <c r="J510" s="225"/>
      <c r="K510" s="225"/>
      <c r="L510" s="230"/>
      <c r="M510" s="231"/>
      <c r="N510" s="232"/>
      <c r="O510" s="232"/>
      <c r="P510" s="232"/>
      <c r="Q510" s="232"/>
      <c r="R510" s="232"/>
      <c r="S510" s="232"/>
      <c r="T510" s="23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4" t="s">
        <v>134</v>
      </c>
      <c r="AU510" s="234" t="s">
        <v>84</v>
      </c>
      <c r="AV510" s="13" t="s">
        <v>82</v>
      </c>
      <c r="AW510" s="13" t="s">
        <v>35</v>
      </c>
      <c r="AX510" s="13" t="s">
        <v>74</v>
      </c>
      <c r="AY510" s="234" t="s">
        <v>123</v>
      </c>
    </row>
    <row r="511" s="13" customFormat="1">
      <c r="A511" s="13"/>
      <c r="B511" s="224"/>
      <c r="C511" s="225"/>
      <c r="D511" s="226" t="s">
        <v>134</v>
      </c>
      <c r="E511" s="227" t="s">
        <v>28</v>
      </c>
      <c r="F511" s="228" t="s">
        <v>483</v>
      </c>
      <c r="G511" s="225"/>
      <c r="H511" s="227" t="s">
        <v>28</v>
      </c>
      <c r="I511" s="229"/>
      <c r="J511" s="225"/>
      <c r="K511" s="225"/>
      <c r="L511" s="230"/>
      <c r="M511" s="231"/>
      <c r="N511" s="232"/>
      <c r="O511" s="232"/>
      <c r="P511" s="232"/>
      <c r="Q511" s="232"/>
      <c r="R511" s="232"/>
      <c r="S511" s="232"/>
      <c r="T511" s="23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4" t="s">
        <v>134</v>
      </c>
      <c r="AU511" s="234" t="s">
        <v>84</v>
      </c>
      <c r="AV511" s="13" t="s">
        <v>82</v>
      </c>
      <c r="AW511" s="13" t="s">
        <v>35</v>
      </c>
      <c r="AX511" s="13" t="s">
        <v>74</v>
      </c>
      <c r="AY511" s="234" t="s">
        <v>123</v>
      </c>
    </row>
    <row r="512" s="14" customFormat="1">
      <c r="A512" s="14"/>
      <c r="B512" s="235"/>
      <c r="C512" s="236"/>
      <c r="D512" s="226" t="s">
        <v>134</v>
      </c>
      <c r="E512" s="237" t="s">
        <v>28</v>
      </c>
      <c r="F512" s="238" t="s">
        <v>484</v>
      </c>
      <c r="G512" s="236"/>
      <c r="H512" s="239">
        <v>8</v>
      </c>
      <c r="I512" s="240"/>
      <c r="J512" s="236"/>
      <c r="K512" s="236"/>
      <c r="L512" s="241"/>
      <c r="M512" s="242"/>
      <c r="N512" s="243"/>
      <c r="O512" s="243"/>
      <c r="P512" s="243"/>
      <c r="Q512" s="243"/>
      <c r="R512" s="243"/>
      <c r="S512" s="243"/>
      <c r="T512" s="24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5" t="s">
        <v>134</v>
      </c>
      <c r="AU512" s="245" t="s">
        <v>84</v>
      </c>
      <c r="AV512" s="14" t="s">
        <v>84</v>
      </c>
      <c r="AW512" s="14" t="s">
        <v>35</v>
      </c>
      <c r="AX512" s="14" t="s">
        <v>74</v>
      </c>
      <c r="AY512" s="245" t="s">
        <v>123</v>
      </c>
    </row>
    <row r="513" s="13" customFormat="1">
      <c r="A513" s="13"/>
      <c r="B513" s="224"/>
      <c r="C513" s="225"/>
      <c r="D513" s="226" t="s">
        <v>134</v>
      </c>
      <c r="E513" s="227" t="s">
        <v>28</v>
      </c>
      <c r="F513" s="228" t="s">
        <v>485</v>
      </c>
      <c r="G513" s="225"/>
      <c r="H513" s="227" t="s">
        <v>28</v>
      </c>
      <c r="I513" s="229"/>
      <c r="J513" s="225"/>
      <c r="K513" s="225"/>
      <c r="L513" s="230"/>
      <c r="M513" s="231"/>
      <c r="N513" s="232"/>
      <c r="O513" s="232"/>
      <c r="P513" s="232"/>
      <c r="Q513" s="232"/>
      <c r="R513" s="232"/>
      <c r="S513" s="232"/>
      <c r="T513" s="23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4" t="s">
        <v>134</v>
      </c>
      <c r="AU513" s="234" t="s">
        <v>84</v>
      </c>
      <c r="AV513" s="13" t="s">
        <v>82</v>
      </c>
      <c r="AW513" s="13" t="s">
        <v>35</v>
      </c>
      <c r="AX513" s="13" t="s">
        <v>74</v>
      </c>
      <c r="AY513" s="234" t="s">
        <v>123</v>
      </c>
    </row>
    <row r="514" s="14" customFormat="1">
      <c r="A514" s="14"/>
      <c r="B514" s="235"/>
      <c r="C514" s="236"/>
      <c r="D514" s="226" t="s">
        <v>134</v>
      </c>
      <c r="E514" s="237" t="s">
        <v>28</v>
      </c>
      <c r="F514" s="238" t="s">
        <v>486</v>
      </c>
      <c r="G514" s="236"/>
      <c r="H514" s="239">
        <v>1</v>
      </c>
      <c r="I514" s="240"/>
      <c r="J514" s="236"/>
      <c r="K514" s="236"/>
      <c r="L514" s="241"/>
      <c r="M514" s="242"/>
      <c r="N514" s="243"/>
      <c r="O514" s="243"/>
      <c r="P514" s="243"/>
      <c r="Q514" s="243"/>
      <c r="R514" s="243"/>
      <c r="S514" s="243"/>
      <c r="T514" s="24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5" t="s">
        <v>134</v>
      </c>
      <c r="AU514" s="245" t="s">
        <v>84</v>
      </c>
      <c r="AV514" s="14" t="s">
        <v>84</v>
      </c>
      <c r="AW514" s="14" t="s">
        <v>35</v>
      </c>
      <c r="AX514" s="14" t="s">
        <v>74</v>
      </c>
      <c r="AY514" s="245" t="s">
        <v>123</v>
      </c>
    </row>
    <row r="515" s="15" customFormat="1">
      <c r="A515" s="15"/>
      <c r="B515" s="246"/>
      <c r="C515" s="247"/>
      <c r="D515" s="226" t="s">
        <v>134</v>
      </c>
      <c r="E515" s="248" t="s">
        <v>28</v>
      </c>
      <c r="F515" s="249" t="s">
        <v>142</v>
      </c>
      <c r="G515" s="247"/>
      <c r="H515" s="250">
        <v>9</v>
      </c>
      <c r="I515" s="251"/>
      <c r="J515" s="247"/>
      <c r="K515" s="247"/>
      <c r="L515" s="252"/>
      <c r="M515" s="253"/>
      <c r="N515" s="254"/>
      <c r="O515" s="254"/>
      <c r="P515" s="254"/>
      <c r="Q515" s="254"/>
      <c r="R515" s="254"/>
      <c r="S515" s="254"/>
      <c r="T515" s="25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56" t="s">
        <v>134</v>
      </c>
      <c r="AU515" s="256" t="s">
        <v>84</v>
      </c>
      <c r="AV515" s="15" t="s">
        <v>130</v>
      </c>
      <c r="AW515" s="15" t="s">
        <v>35</v>
      </c>
      <c r="AX515" s="15" t="s">
        <v>82</v>
      </c>
      <c r="AY515" s="256" t="s">
        <v>123</v>
      </c>
    </row>
    <row r="516" s="12" customFormat="1" ht="22.8" customHeight="1">
      <c r="A516" s="12"/>
      <c r="B516" s="190"/>
      <c r="C516" s="191"/>
      <c r="D516" s="192" t="s">
        <v>73</v>
      </c>
      <c r="E516" s="204" t="s">
        <v>626</v>
      </c>
      <c r="F516" s="204" t="s">
        <v>627</v>
      </c>
      <c r="G516" s="191"/>
      <c r="H516" s="191"/>
      <c r="I516" s="194"/>
      <c r="J516" s="205">
        <f>BK516</f>
        <v>0</v>
      </c>
      <c r="K516" s="191"/>
      <c r="L516" s="196"/>
      <c r="M516" s="197"/>
      <c r="N516" s="198"/>
      <c r="O516" s="198"/>
      <c r="P516" s="199">
        <f>SUM(P517:P594)</f>
        <v>0</v>
      </c>
      <c r="Q516" s="198"/>
      <c r="R516" s="199">
        <f>SUM(R517:R594)</f>
        <v>0</v>
      </c>
      <c r="S516" s="198"/>
      <c r="T516" s="200">
        <f>SUM(T517:T594)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01" t="s">
        <v>82</v>
      </c>
      <c r="AT516" s="202" t="s">
        <v>73</v>
      </c>
      <c r="AU516" s="202" t="s">
        <v>82</v>
      </c>
      <c r="AY516" s="201" t="s">
        <v>123</v>
      </c>
      <c r="BK516" s="203">
        <f>SUM(BK517:BK594)</f>
        <v>0</v>
      </c>
    </row>
    <row r="517" s="2" customFormat="1" ht="16.5" customHeight="1">
      <c r="A517" s="39"/>
      <c r="B517" s="40"/>
      <c r="C517" s="206" t="s">
        <v>628</v>
      </c>
      <c r="D517" s="206" t="s">
        <v>125</v>
      </c>
      <c r="E517" s="207" t="s">
        <v>629</v>
      </c>
      <c r="F517" s="208" t="s">
        <v>630</v>
      </c>
      <c r="G517" s="209" t="s">
        <v>209</v>
      </c>
      <c r="H517" s="210">
        <v>38.869</v>
      </c>
      <c r="I517" s="211"/>
      <c r="J517" s="212">
        <f>ROUND(I517*H517,2)</f>
        <v>0</v>
      </c>
      <c r="K517" s="208" t="s">
        <v>28</v>
      </c>
      <c r="L517" s="45"/>
      <c r="M517" s="213" t="s">
        <v>28</v>
      </c>
      <c r="N517" s="214" t="s">
        <v>47</v>
      </c>
      <c r="O517" s="86"/>
      <c r="P517" s="215">
        <f>O517*H517</f>
        <v>0</v>
      </c>
      <c r="Q517" s="215">
        <v>0</v>
      </c>
      <c r="R517" s="215">
        <f>Q517*H517</f>
        <v>0</v>
      </c>
      <c r="S517" s="215">
        <v>0</v>
      </c>
      <c r="T517" s="216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17" t="s">
        <v>130</v>
      </c>
      <c r="AT517" s="217" t="s">
        <v>125</v>
      </c>
      <c r="AU517" s="217" t="s">
        <v>84</v>
      </c>
      <c r="AY517" s="18" t="s">
        <v>123</v>
      </c>
      <c r="BE517" s="218">
        <f>IF(N517="základní",J517,0)</f>
        <v>0</v>
      </c>
      <c r="BF517" s="218">
        <f>IF(N517="snížená",J517,0)</f>
        <v>0</v>
      </c>
      <c r="BG517" s="218">
        <f>IF(N517="zákl. přenesená",J517,0)</f>
        <v>0</v>
      </c>
      <c r="BH517" s="218">
        <f>IF(N517="sníž. přenesená",J517,0)</f>
        <v>0</v>
      </c>
      <c r="BI517" s="218">
        <f>IF(N517="nulová",J517,0)</f>
        <v>0</v>
      </c>
      <c r="BJ517" s="18" t="s">
        <v>130</v>
      </c>
      <c r="BK517" s="218">
        <f>ROUND(I517*H517,2)</f>
        <v>0</v>
      </c>
      <c r="BL517" s="18" t="s">
        <v>130</v>
      </c>
      <c r="BM517" s="217" t="s">
        <v>631</v>
      </c>
    </row>
    <row r="518" s="13" customFormat="1">
      <c r="A518" s="13"/>
      <c r="B518" s="224"/>
      <c r="C518" s="225"/>
      <c r="D518" s="226" t="s">
        <v>134</v>
      </c>
      <c r="E518" s="227" t="s">
        <v>28</v>
      </c>
      <c r="F518" s="228" t="s">
        <v>632</v>
      </c>
      <c r="G518" s="225"/>
      <c r="H518" s="227" t="s">
        <v>28</v>
      </c>
      <c r="I518" s="229"/>
      <c r="J518" s="225"/>
      <c r="K518" s="225"/>
      <c r="L518" s="230"/>
      <c r="M518" s="231"/>
      <c r="N518" s="232"/>
      <c r="O518" s="232"/>
      <c r="P518" s="232"/>
      <c r="Q518" s="232"/>
      <c r="R518" s="232"/>
      <c r="S518" s="232"/>
      <c r="T518" s="23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4" t="s">
        <v>134</v>
      </c>
      <c r="AU518" s="234" t="s">
        <v>84</v>
      </c>
      <c r="AV518" s="13" t="s">
        <v>82</v>
      </c>
      <c r="AW518" s="13" t="s">
        <v>35</v>
      </c>
      <c r="AX518" s="13" t="s">
        <v>74</v>
      </c>
      <c r="AY518" s="234" t="s">
        <v>123</v>
      </c>
    </row>
    <row r="519" s="13" customFormat="1">
      <c r="A519" s="13"/>
      <c r="B519" s="224"/>
      <c r="C519" s="225"/>
      <c r="D519" s="226" t="s">
        <v>134</v>
      </c>
      <c r="E519" s="227" t="s">
        <v>28</v>
      </c>
      <c r="F519" s="228" t="s">
        <v>633</v>
      </c>
      <c r="G519" s="225"/>
      <c r="H519" s="227" t="s">
        <v>28</v>
      </c>
      <c r="I519" s="229"/>
      <c r="J519" s="225"/>
      <c r="K519" s="225"/>
      <c r="L519" s="230"/>
      <c r="M519" s="231"/>
      <c r="N519" s="232"/>
      <c r="O519" s="232"/>
      <c r="P519" s="232"/>
      <c r="Q519" s="232"/>
      <c r="R519" s="232"/>
      <c r="S519" s="232"/>
      <c r="T519" s="23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4" t="s">
        <v>134</v>
      </c>
      <c r="AU519" s="234" t="s">
        <v>84</v>
      </c>
      <c r="AV519" s="13" t="s">
        <v>82</v>
      </c>
      <c r="AW519" s="13" t="s">
        <v>35</v>
      </c>
      <c r="AX519" s="13" t="s">
        <v>74</v>
      </c>
      <c r="AY519" s="234" t="s">
        <v>123</v>
      </c>
    </row>
    <row r="520" s="14" customFormat="1">
      <c r="A520" s="14"/>
      <c r="B520" s="235"/>
      <c r="C520" s="236"/>
      <c r="D520" s="226" t="s">
        <v>134</v>
      </c>
      <c r="E520" s="237" t="s">
        <v>28</v>
      </c>
      <c r="F520" s="238" t="s">
        <v>634</v>
      </c>
      <c r="G520" s="236"/>
      <c r="H520" s="239">
        <v>4.29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5" t="s">
        <v>134</v>
      </c>
      <c r="AU520" s="245" t="s">
        <v>84</v>
      </c>
      <c r="AV520" s="14" t="s">
        <v>84</v>
      </c>
      <c r="AW520" s="14" t="s">
        <v>35</v>
      </c>
      <c r="AX520" s="14" t="s">
        <v>74</v>
      </c>
      <c r="AY520" s="245" t="s">
        <v>123</v>
      </c>
    </row>
    <row r="521" s="13" customFormat="1">
      <c r="A521" s="13"/>
      <c r="B521" s="224"/>
      <c r="C521" s="225"/>
      <c r="D521" s="226" t="s">
        <v>134</v>
      </c>
      <c r="E521" s="227" t="s">
        <v>28</v>
      </c>
      <c r="F521" s="228" t="s">
        <v>635</v>
      </c>
      <c r="G521" s="225"/>
      <c r="H521" s="227" t="s">
        <v>28</v>
      </c>
      <c r="I521" s="229"/>
      <c r="J521" s="225"/>
      <c r="K521" s="225"/>
      <c r="L521" s="230"/>
      <c r="M521" s="231"/>
      <c r="N521" s="232"/>
      <c r="O521" s="232"/>
      <c r="P521" s="232"/>
      <c r="Q521" s="232"/>
      <c r="R521" s="232"/>
      <c r="S521" s="232"/>
      <c r="T521" s="23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4" t="s">
        <v>134</v>
      </c>
      <c r="AU521" s="234" t="s">
        <v>84</v>
      </c>
      <c r="AV521" s="13" t="s">
        <v>82</v>
      </c>
      <c r="AW521" s="13" t="s">
        <v>35</v>
      </c>
      <c r="AX521" s="13" t="s">
        <v>74</v>
      </c>
      <c r="AY521" s="234" t="s">
        <v>123</v>
      </c>
    </row>
    <row r="522" s="14" customFormat="1">
      <c r="A522" s="14"/>
      <c r="B522" s="235"/>
      <c r="C522" s="236"/>
      <c r="D522" s="226" t="s">
        <v>134</v>
      </c>
      <c r="E522" s="237" t="s">
        <v>28</v>
      </c>
      <c r="F522" s="238" t="s">
        <v>636</v>
      </c>
      <c r="G522" s="236"/>
      <c r="H522" s="239">
        <v>0.16500000000000001</v>
      </c>
      <c r="I522" s="240"/>
      <c r="J522" s="236"/>
      <c r="K522" s="236"/>
      <c r="L522" s="241"/>
      <c r="M522" s="242"/>
      <c r="N522" s="243"/>
      <c r="O522" s="243"/>
      <c r="P522" s="243"/>
      <c r="Q522" s="243"/>
      <c r="R522" s="243"/>
      <c r="S522" s="243"/>
      <c r="T522" s="24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5" t="s">
        <v>134</v>
      </c>
      <c r="AU522" s="245" t="s">
        <v>84</v>
      </c>
      <c r="AV522" s="14" t="s">
        <v>84</v>
      </c>
      <c r="AW522" s="14" t="s">
        <v>35</v>
      </c>
      <c r="AX522" s="14" t="s">
        <v>74</v>
      </c>
      <c r="AY522" s="245" t="s">
        <v>123</v>
      </c>
    </row>
    <row r="523" s="13" customFormat="1">
      <c r="A523" s="13"/>
      <c r="B523" s="224"/>
      <c r="C523" s="225"/>
      <c r="D523" s="226" t="s">
        <v>134</v>
      </c>
      <c r="E523" s="227" t="s">
        <v>28</v>
      </c>
      <c r="F523" s="228" t="s">
        <v>637</v>
      </c>
      <c r="G523" s="225"/>
      <c r="H523" s="227" t="s">
        <v>28</v>
      </c>
      <c r="I523" s="229"/>
      <c r="J523" s="225"/>
      <c r="K523" s="225"/>
      <c r="L523" s="230"/>
      <c r="M523" s="231"/>
      <c r="N523" s="232"/>
      <c r="O523" s="232"/>
      <c r="P523" s="232"/>
      <c r="Q523" s="232"/>
      <c r="R523" s="232"/>
      <c r="S523" s="232"/>
      <c r="T523" s="23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4" t="s">
        <v>134</v>
      </c>
      <c r="AU523" s="234" t="s">
        <v>84</v>
      </c>
      <c r="AV523" s="13" t="s">
        <v>82</v>
      </c>
      <c r="AW523" s="13" t="s">
        <v>35</v>
      </c>
      <c r="AX523" s="13" t="s">
        <v>74</v>
      </c>
      <c r="AY523" s="234" t="s">
        <v>123</v>
      </c>
    </row>
    <row r="524" s="14" customFormat="1">
      <c r="A524" s="14"/>
      <c r="B524" s="235"/>
      <c r="C524" s="236"/>
      <c r="D524" s="226" t="s">
        <v>134</v>
      </c>
      <c r="E524" s="237" t="s">
        <v>28</v>
      </c>
      <c r="F524" s="238" t="s">
        <v>638</v>
      </c>
      <c r="G524" s="236"/>
      <c r="H524" s="239">
        <v>29.018000000000001</v>
      </c>
      <c r="I524" s="240"/>
      <c r="J524" s="236"/>
      <c r="K524" s="236"/>
      <c r="L524" s="241"/>
      <c r="M524" s="242"/>
      <c r="N524" s="243"/>
      <c r="O524" s="243"/>
      <c r="P524" s="243"/>
      <c r="Q524" s="243"/>
      <c r="R524" s="243"/>
      <c r="S524" s="243"/>
      <c r="T524" s="24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5" t="s">
        <v>134</v>
      </c>
      <c r="AU524" s="245" t="s">
        <v>84</v>
      </c>
      <c r="AV524" s="14" t="s">
        <v>84</v>
      </c>
      <c r="AW524" s="14" t="s">
        <v>35</v>
      </c>
      <c r="AX524" s="14" t="s">
        <v>74</v>
      </c>
      <c r="AY524" s="245" t="s">
        <v>123</v>
      </c>
    </row>
    <row r="525" s="13" customFormat="1">
      <c r="A525" s="13"/>
      <c r="B525" s="224"/>
      <c r="C525" s="225"/>
      <c r="D525" s="226" t="s">
        <v>134</v>
      </c>
      <c r="E525" s="227" t="s">
        <v>28</v>
      </c>
      <c r="F525" s="228" t="s">
        <v>639</v>
      </c>
      <c r="G525" s="225"/>
      <c r="H525" s="227" t="s">
        <v>28</v>
      </c>
      <c r="I525" s="229"/>
      <c r="J525" s="225"/>
      <c r="K525" s="225"/>
      <c r="L525" s="230"/>
      <c r="M525" s="231"/>
      <c r="N525" s="232"/>
      <c r="O525" s="232"/>
      <c r="P525" s="232"/>
      <c r="Q525" s="232"/>
      <c r="R525" s="232"/>
      <c r="S525" s="232"/>
      <c r="T525" s="23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4" t="s">
        <v>134</v>
      </c>
      <c r="AU525" s="234" t="s">
        <v>84</v>
      </c>
      <c r="AV525" s="13" t="s">
        <v>82</v>
      </c>
      <c r="AW525" s="13" t="s">
        <v>35</v>
      </c>
      <c r="AX525" s="13" t="s">
        <v>74</v>
      </c>
      <c r="AY525" s="234" t="s">
        <v>123</v>
      </c>
    </row>
    <row r="526" s="14" customFormat="1">
      <c r="A526" s="14"/>
      <c r="B526" s="235"/>
      <c r="C526" s="236"/>
      <c r="D526" s="226" t="s">
        <v>134</v>
      </c>
      <c r="E526" s="237" t="s">
        <v>28</v>
      </c>
      <c r="F526" s="238" t="s">
        <v>640</v>
      </c>
      <c r="G526" s="236"/>
      <c r="H526" s="239">
        <v>0.495</v>
      </c>
      <c r="I526" s="240"/>
      <c r="J526" s="236"/>
      <c r="K526" s="236"/>
      <c r="L526" s="241"/>
      <c r="M526" s="242"/>
      <c r="N526" s="243"/>
      <c r="O526" s="243"/>
      <c r="P526" s="243"/>
      <c r="Q526" s="243"/>
      <c r="R526" s="243"/>
      <c r="S526" s="243"/>
      <c r="T526" s="24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5" t="s">
        <v>134</v>
      </c>
      <c r="AU526" s="245" t="s">
        <v>84</v>
      </c>
      <c r="AV526" s="14" t="s">
        <v>84</v>
      </c>
      <c r="AW526" s="14" t="s">
        <v>35</v>
      </c>
      <c r="AX526" s="14" t="s">
        <v>74</v>
      </c>
      <c r="AY526" s="245" t="s">
        <v>123</v>
      </c>
    </row>
    <row r="527" s="13" customFormat="1">
      <c r="A527" s="13"/>
      <c r="B527" s="224"/>
      <c r="C527" s="225"/>
      <c r="D527" s="226" t="s">
        <v>134</v>
      </c>
      <c r="E527" s="227" t="s">
        <v>28</v>
      </c>
      <c r="F527" s="228" t="s">
        <v>641</v>
      </c>
      <c r="G527" s="225"/>
      <c r="H527" s="227" t="s">
        <v>28</v>
      </c>
      <c r="I527" s="229"/>
      <c r="J527" s="225"/>
      <c r="K527" s="225"/>
      <c r="L527" s="230"/>
      <c r="M527" s="231"/>
      <c r="N527" s="232"/>
      <c r="O527" s="232"/>
      <c r="P527" s="232"/>
      <c r="Q527" s="232"/>
      <c r="R527" s="232"/>
      <c r="S527" s="232"/>
      <c r="T527" s="23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4" t="s">
        <v>134</v>
      </c>
      <c r="AU527" s="234" t="s">
        <v>84</v>
      </c>
      <c r="AV527" s="13" t="s">
        <v>82</v>
      </c>
      <c r="AW527" s="13" t="s">
        <v>35</v>
      </c>
      <c r="AX527" s="13" t="s">
        <v>74</v>
      </c>
      <c r="AY527" s="234" t="s">
        <v>123</v>
      </c>
    </row>
    <row r="528" s="14" customFormat="1">
      <c r="A528" s="14"/>
      <c r="B528" s="235"/>
      <c r="C528" s="236"/>
      <c r="D528" s="226" t="s">
        <v>134</v>
      </c>
      <c r="E528" s="237" t="s">
        <v>28</v>
      </c>
      <c r="F528" s="238" t="s">
        <v>642</v>
      </c>
      <c r="G528" s="236"/>
      <c r="H528" s="239">
        <v>0.0080000000000000002</v>
      </c>
      <c r="I528" s="240"/>
      <c r="J528" s="236"/>
      <c r="K528" s="236"/>
      <c r="L528" s="241"/>
      <c r="M528" s="242"/>
      <c r="N528" s="243"/>
      <c r="O528" s="243"/>
      <c r="P528" s="243"/>
      <c r="Q528" s="243"/>
      <c r="R528" s="243"/>
      <c r="S528" s="243"/>
      <c r="T528" s="24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5" t="s">
        <v>134</v>
      </c>
      <c r="AU528" s="245" t="s">
        <v>84</v>
      </c>
      <c r="AV528" s="14" t="s">
        <v>84</v>
      </c>
      <c r="AW528" s="14" t="s">
        <v>35</v>
      </c>
      <c r="AX528" s="14" t="s">
        <v>74</v>
      </c>
      <c r="AY528" s="245" t="s">
        <v>123</v>
      </c>
    </row>
    <row r="529" s="13" customFormat="1">
      <c r="A529" s="13"/>
      <c r="B529" s="224"/>
      <c r="C529" s="225"/>
      <c r="D529" s="226" t="s">
        <v>134</v>
      </c>
      <c r="E529" s="227" t="s">
        <v>28</v>
      </c>
      <c r="F529" s="228" t="s">
        <v>643</v>
      </c>
      <c r="G529" s="225"/>
      <c r="H529" s="227" t="s">
        <v>28</v>
      </c>
      <c r="I529" s="229"/>
      <c r="J529" s="225"/>
      <c r="K529" s="225"/>
      <c r="L529" s="230"/>
      <c r="M529" s="231"/>
      <c r="N529" s="232"/>
      <c r="O529" s="232"/>
      <c r="P529" s="232"/>
      <c r="Q529" s="232"/>
      <c r="R529" s="232"/>
      <c r="S529" s="232"/>
      <c r="T529" s="23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4" t="s">
        <v>134</v>
      </c>
      <c r="AU529" s="234" t="s">
        <v>84</v>
      </c>
      <c r="AV529" s="13" t="s">
        <v>82</v>
      </c>
      <c r="AW529" s="13" t="s">
        <v>35</v>
      </c>
      <c r="AX529" s="13" t="s">
        <v>74</v>
      </c>
      <c r="AY529" s="234" t="s">
        <v>123</v>
      </c>
    </row>
    <row r="530" s="14" customFormat="1">
      <c r="A530" s="14"/>
      <c r="B530" s="235"/>
      <c r="C530" s="236"/>
      <c r="D530" s="226" t="s">
        <v>134</v>
      </c>
      <c r="E530" s="237" t="s">
        <v>28</v>
      </c>
      <c r="F530" s="238" t="s">
        <v>644</v>
      </c>
      <c r="G530" s="236"/>
      <c r="H530" s="239">
        <v>1.1459999999999999</v>
      </c>
      <c r="I530" s="240"/>
      <c r="J530" s="236"/>
      <c r="K530" s="236"/>
      <c r="L530" s="241"/>
      <c r="M530" s="242"/>
      <c r="N530" s="243"/>
      <c r="O530" s="243"/>
      <c r="P530" s="243"/>
      <c r="Q530" s="243"/>
      <c r="R530" s="243"/>
      <c r="S530" s="243"/>
      <c r="T530" s="24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5" t="s">
        <v>134</v>
      </c>
      <c r="AU530" s="245" t="s">
        <v>84</v>
      </c>
      <c r="AV530" s="14" t="s">
        <v>84</v>
      </c>
      <c r="AW530" s="14" t="s">
        <v>35</v>
      </c>
      <c r="AX530" s="14" t="s">
        <v>74</v>
      </c>
      <c r="AY530" s="245" t="s">
        <v>123</v>
      </c>
    </row>
    <row r="531" s="13" customFormat="1">
      <c r="A531" s="13"/>
      <c r="B531" s="224"/>
      <c r="C531" s="225"/>
      <c r="D531" s="226" t="s">
        <v>134</v>
      </c>
      <c r="E531" s="227" t="s">
        <v>28</v>
      </c>
      <c r="F531" s="228" t="s">
        <v>645</v>
      </c>
      <c r="G531" s="225"/>
      <c r="H531" s="227" t="s">
        <v>28</v>
      </c>
      <c r="I531" s="229"/>
      <c r="J531" s="225"/>
      <c r="K531" s="225"/>
      <c r="L531" s="230"/>
      <c r="M531" s="231"/>
      <c r="N531" s="232"/>
      <c r="O531" s="232"/>
      <c r="P531" s="232"/>
      <c r="Q531" s="232"/>
      <c r="R531" s="232"/>
      <c r="S531" s="232"/>
      <c r="T531" s="23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4" t="s">
        <v>134</v>
      </c>
      <c r="AU531" s="234" t="s">
        <v>84</v>
      </c>
      <c r="AV531" s="13" t="s">
        <v>82</v>
      </c>
      <c r="AW531" s="13" t="s">
        <v>35</v>
      </c>
      <c r="AX531" s="13" t="s">
        <v>74</v>
      </c>
      <c r="AY531" s="234" t="s">
        <v>123</v>
      </c>
    </row>
    <row r="532" s="13" customFormat="1">
      <c r="A532" s="13"/>
      <c r="B532" s="224"/>
      <c r="C532" s="225"/>
      <c r="D532" s="226" t="s">
        <v>134</v>
      </c>
      <c r="E532" s="227" t="s">
        <v>28</v>
      </c>
      <c r="F532" s="228" t="s">
        <v>646</v>
      </c>
      <c r="G532" s="225"/>
      <c r="H532" s="227" t="s">
        <v>28</v>
      </c>
      <c r="I532" s="229"/>
      <c r="J532" s="225"/>
      <c r="K532" s="225"/>
      <c r="L532" s="230"/>
      <c r="M532" s="231"/>
      <c r="N532" s="232"/>
      <c r="O532" s="232"/>
      <c r="P532" s="232"/>
      <c r="Q532" s="232"/>
      <c r="R532" s="232"/>
      <c r="S532" s="232"/>
      <c r="T532" s="23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4" t="s">
        <v>134</v>
      </c>
      <c r="AU532" s="234" t="s">
        <v>84</v>
      </c>
      <c r="AV532" s="13" t="s">
        <v>82</v>
      </c>
      <c r="AW532" s="13" t="s">
        <v>35</v>
      </c>
      <c r="AX532" s="13" t="s">
        <v>74</v>
      </c>
      <c r="AY532" s="234" t="s">
        <v>123</v>
      </c>
    </row>
    <row r="533" s="14" customFormat="1">
      <c r="A533" s="14"/>
      <c r="B533" s="235"/>
      <c r="C533" s="236"/>
      <c r="D533" s="226" t="s">
        <v>134</v>
      </c>
      <c r="E533" s="237" t="s">
        <v>28</v>
      </c>
      <c r="F533" s="238" t="s">
        <v>647</v>
      </c>
      <c r="G533" s="236"/>
      <c r="H533" s="239">
        <v>2.246</v>
      </c>
      <c r="I533" s="240"/>
      <c r="J533" s="236"/>
      <c r="K533" s="236"/>
      <c r="L533" s="241"/>
      <c r="M533" s="242"/>
      <c r="N533" s="243"/>
      <c r="O533" s="243"/>
      <c r="P533" s="243"/>
      <c r="Q533" s="243"/>
      <c r="R533" s="243"/>
      <c r="S533" s="243"/>
      <c r="T533" s="24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5" t="s">
        <v>134</v>
      </c>
      <c r="AU533" s="245" t="s">
        <v>84</v>
      </c>
      <c r="AV533" s="14" t="s">
        <v>84</v>
      </c>
      <c r="AW533" s="14" t="s">
        <v>35</v>
      </c>
      <c r="AX533" s="14" t="s">
        <v>74</v>
      </c>
      <c r="AY533" s="245" t="s">
        <v>123</v>
      </c>
    </row>
    <row r="534" s="13" customFormat="1">
      <c r="A534" s="13"/>
      <c r="B534" s="224"/>
      <c r="C534" s="225"/>
      <c r="D534" s="226" t="s">
        <v>134</v>
      </c>
      <c r="E534" s="227" t="s">
        <v>28</v>
      </c>
      <c r="F534" s="228" t="s">
        <v>648</v>
      </c>
      <c r="G534" s="225"/>
      <c r="H534" s="227" t="s">
        <v>28</v>
      </c>
      <c r="I534" s="229"/>
      <c r="J534" s="225"/>
      <c r="K534" s="225"/>
      <c r="L534" s="230"/>
      <c r="M534" s="231"/>
      <c r="N534" s="232"/>
      <c r="O534" s="232"/>
      <c r="P534" s="232"/>
      <c r="Q534" s="232"/>
      <c r="R534" s="232"/>
      <c r="S534" s="232"/>
      <c r="T534" s="23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4" t="s">
        <v>134</v>
      </c>
      <c r="AU534" s="234" t="s">
        <v>84</v>
      </c>
      <c r="AV534" s="13" t="s">
        <v>82</v>
      </c>
      <c r="AW534" s="13" t="s">
        <v>35</v>
      </c>
      <c r="AX534" s="13" t="s">
        <v>74</v>
      </c>
      <c r="AY534" s="234" t="s">
        <v>123</v>
      </c>
    </row>
    <row r="535" s="14" customFormat="1">
      <c r="A535" s="14"/>
      <c r="B535" s="235"/>
      <c r="C535" s="236"/>
      <c r="D535" s="226" t="s">
        <v>134</v>
      </c>
      <c r="E535" s="237" t="s">
        <v>28</v>
      </c>
      <c r="F535" s="238" t="s">
        <v>649</v>
      </c>
      <c r="G535" s="236"/>
      <c r="H535" s="239">
        <v>0.073999999999999996</v>
      </c>
      <c r="I535" s="240"/>
      <c r="J535" s="236"/>
      <c r="K535" s="236"/>
      <c r="L535" s="241"/>
      <c r="M535" s="242"/>
      <c r="N535" s="243"/>
      <c r="O535" s="243"/>
      <c r="P535" s="243"/>
      <c r="Q535" s="243"/>
      <c r="R535" s="243"/>
      <c r="S535" s="243"/>
      <c r="T535" s="24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5" t="s">
        <v>134</v>
      </c>
      <c r="AU535" s="245" t="s">
        <v>84</v>
      </c>
      <c r="AV535" s="14" t="s">
        <v>84</v>
      </c>
      <c r="AW535" s="14" t="s">
        <v>35</v>
      </c>
      <c r="AX535" s="14" t="s">
        <v>74</v>
      </c>
      <c r="AY535" s="245" t="s">
        <v>123</v>
      </c>
    </row>
    <row r="536" s="13" customFormat="1">
      <c r="A536" s="13"/>
      <c r="B536" s="224"/>
      <c r="C536" s="225"/>
      <c r="D536" s="226" t="s">
        <v>134</v>
      </c>
      <c r="E536" s="227" t="s">
        <v>28</v>
      </c>
      <c r="F536" s="228" t="s">
        <v>650</v>
      </c>
      <c r="G536" s="225"/>
      <c r="H536" s="227" t="s">
        <v>28</v>
      </c>
      <c r="I536" s="229"/>
      <c r="J536" s="225"/>
      <c r="K536" s="225"/>
      <c r="L536" s="230"/>
      <c r="M536" s="231"/>
      <c r="N536" s="232"/>
      <c r="O536" s="232"/>
      <c r="P536" s="232"/>
      <c r="Q536" s="232"/>
      <c r="R536" s="232"/>
      <c r="S536" s="232"/>
      <c r="T536" s="23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4" t="s">
        <v>134</v>
      </c>
      <c r="AU536" s="234" t="s">
        <v>84</v>
      </c>
      <c r="AV536" s="13" t="s">
        <v>82</v>
      </c>
      <c r="AW536" s="13" t="s">
        <v>35</v>
      </c>
      <c r="AX536" s="13" t="s">
        <v>74</v>
      </c>
      <c r="AY536" s="234" t="s">
        <v>123</v>
      </c>
    </row>
    <row r="537" s="14" customFormat="1">
      <c r="A537" s="14"/>
      <c r="B537" s="235"/>
      <c r="C537" s="236"/>
      <c r="D537" s="226" t="s">
        <v>134</v>
      </c>
      <c r="E537" s="237" t="s">
        <v>28</v>
      </c>
      <c r="F537" s="238" t="s">
        <v>651</v>
      </c>
      <c r="G537" s="236"/>
      <c r="H537" s="239">
        <v>0.29299999999999998</v>
      </c>
      <c r="I537" s="240"/>
      <c r="J537" s="236"/>
      <c r="K537" s="236"/>
      <c r="L537" s="241"/>
      <c r="M537" s="242"/>
      <c r="N537" s="243"/>
      <c r="O537" s="243"/>
      <c r="P537" s="243"/>
      <c r="Q537" s="243"/>
      <c r="R537" s="243"/>
      <c r="S537" s="243"/>
      <c r="T537" s="24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5" t="s">
        <v>134</v>
      </c>
      <c r="AU537" s="245" t="s">
        <v>84</v>
      </c>
      <c r="AV537" s="14" t="s">
        <v>84</v>
      </c>
      <c r="AW537" s="14" t="s">
        <v>35</v>
      </c>
      <c r="AX537" s="14" t="s">
        <v>74</v>
      </c>
      <c r="AY537" s="245" t="s">
        <v>123</v>
      </c>
    </row>
    <row r="538" s="13" customFormat="1">
      <c r="A538" s="13"/>
      <c r="B538" s="224"/>
      <c r="C538" s="225"/>
      <c r="D538" s="226" t="s">
        <v>134</v>
      </c>
      <c r="E538" s="227" t="s">
        <v>28</v>
      </c>
      <c r="F538" s="228" t="s">
        <v>652</v>
      </c>
      <c r="G538" s="225"/>
      <c r="H538" s="227" t="s">
        <v>28</v>
      </c>
      <c r="I538" s="229"/>
      <c r="J538" s="225"/>
      <c r="K538" s="225"/>
      <c r="L538" s="230"/>
      <c r="M538" s="231"/>
      <c r="N538" s="232"/>
      <c r="O538" s="232"/>
      <c r="P538" s="232"/>
      <c r="Q538" s="232"/>
      <c r="R538" s="232"/>
      <c r="S538" s="232"/>
      <c r="T538" s="23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4" t="s">
        <v>134</v>
      </c>
      <c r="AU538" s="234" t="s">
        <v>84</v>
      </c>
      <c r="AV538" s="13" t="s">
        <v>82</v>
      </c>
      <c r="AW538" s="13" t="s">
        <v>35</v>
      </c>
      <c r="AX538" s="13" t="s">
        <v>74</v>
      </c>
      <c r="AY538" s="234" t="s">
        <v>123</v>
      </c>
    </row>
    <row r="539" s="14" customFormat="1">
      <c r="A539" s="14"/>
      <c r="B539" s="235"/>
      <c r="C539" s="236"/>
      <c r="D539" s="226" t="s">
        <v>134</v>
      </c>
      <c r="E539" s="237" t="s">
        <v>28</v>
      </c>
      <c r="F539" s="238" t="s">
        <v>653</v>
      </c>
      <c r="G539" s="236"/>
      <c r="H539" s="239">
        <v>1.1339999999999999</v>
      </c>
      <c r="I539" s="240"/>
      <c r="J539" s="236"/>
      <c r="K539" s="236"/>
      <c r="L539" s="241"/>
      <c r="M539" s="242"/>
      <c r="N539" s="243"/>
      <c r="O539" s="243"/>
      <c r="P539" s="243"/>
      <c r="Q539" s="243"/>
      <c r="R539" s="243"/>
      <c r="S539" s="243"/>
      <c r="T539" s="24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5" t="s">
        <v>134</v>
      </c>
      <c r="AU539" s="245" t="s">
        <v>84</v>
      </c>
      <c r="AV539" s="14" t="s">
        <v>84</v>
      </c>
      <c r="AW539" s="14" t="s">
        <v>35</v>
      </c>
      <c r="AX539" s="14" t="s">
        <v>74</v>
      </c>
      <c r="AY539" s="245" t="s">
        <v>123</v>
      </c>
    </row>
    <row r="540" s="15" customFormat="1">
      <c r="A540" s="15"/>
      <c r="B540" s="246"/>
      <c r="C540" s="247"/>
      <c r="D540" s="226" t="s">
        <v>134</v>
      </c>
      <c r="E540" s="248" t="s">
        <v>28</v>
      </c>
      <c r="F540" s="249" t="s">
        <v>142</v>
      </c>
      <c r="G540" s="247"/>
      <c r="H540" s="250">
        <v>38.869</v>
      </c>
      <c r="I540" s="251"/>
      <c r="J540" s="247"/>
      <c r="K540" s="247"/>
      <c r="L540" s="252"/>
      <c r="M540" s="253"/>
      <c r="N540" s="254"/>
      <c r="O540" s="254"/>
      <c r="P540" s="254"/>
      <c r="Q540" s="254"/>
      <c r="R540" s="254"/>
      <c r="S540" s="254"/>
      <c r="T540" s="25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56" t="s">
        <v>134</v>
      </c>
      <c r="AU540" s="256" t="s">
        <v>84</v>
      </c>
      <c r="AV540" s="15" t="s">
        <v>130</v>
      </c>
      <c r="AW540" s="15" t="s">
        <v>35</v>
      </c>
      <c r="AX540" s="15" t="s">
        <v>82</v>
      </c>
      <c r="AY540" s="256" t="s">
        <v>123</v>
      </c>
    </row>
    <row r="541" s="2" customFormat="1" ht="24.15" customHeight="1">
      <c r="A541" s="39"/>
      <c r="B541" s="40"/>
      <c r="C541" s="206" t="s">
        <v>654</v>
      </c>
      <c r="D541" s="206" t="s">
        <v>125</v>
      </c>
      <c r="E541" s="207" t="s">
        <v>655</v>
      </c>
      <c r="F541" s="208" t="s">
        <v>656</v>
      </c>
      <c r="G541" s="209" t="s">
        <v>209</v>
      </c>
      <c r="H541" s="210">
        <v>38.869</v>
      </c>
      <c r="I541" s="211"/>
      <c r="J541" s="212">
        <f>ROUND(I541*H541,2)</f>
        <v>0</v>
      </c>
      <c r="K541" s="208" t="s">
        <v>129</v>
      </c>
      <c r="L541" s="45"/>
      <c r="M541" s="213" t="s">
        <v>28</v>
      </c>
      <c r="N541" s="214" t="s">
        <v>47</v>
      </c>
      <c r="O541" s="86"/>
      <c r="P541" s="215">
        <f>O541*H541</f>
        <v>0</v>
      </c>
      <c r="Q541" s="215">
        <v>0</v>
      </c>
      <c r="R541" s="215">
        <f>Q541*H541</f>
        <v>0</v>
      </c>
      <c r="S541" s="215">
        <v>0</v>
      </c>
      <c r="T541" s="216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17" t="s">
        <v>130</v>
      </c>
      <c r="AT541" s="217" t="s">
        <v>125</v>
      </c>
      <c r="AU541" s="217" t="s">
        <v>84</v>
      </c>
      <c r="AY541" s="18" t="s">
        <v>123</v>
      </c>
      <c r="BE541" s="218">
        <f>IF(N541="základní",J541,0)</f>
        <v>0</v>
      </c>
      <c r="BF541" s="218">
        <f>IF(N541="snížená",J541,0)</f>
        <v>0</v>
      </c>
      <c r="BG541" s="218">
        <f>IF(N541="zákl. přenesená",J541,0)</f>
        <v>0</v>
      </c>
      <c r="BH541" s="218">
        <f>IF(N541="sníž. přenesená",J541,0)</f>
        <v>0</v>
      </c>
      <c r="BI541" s="218">
        <f>IF(N541="nulová",J541,0)</f>
        <v>0</v>
      </c>
      <c r="BJ541" s="18" t="s">
        <v>130</v>
      </c>
      <c r="BK541" s="218">
        <f>ROUND(I541*H541,2)</f>
        <v>0</v>
      </c>
      <c r="BL541" s="18" t="s">
        <v>130</v>
      </c>
      <c r="BM541" s="217" t="s">
        <v>657</v>
      </c>
    </row>
    <row r="542" s="2" customFormat="1">
      <c r="A542" s="39"/>
      <c r="B542" s="40"/>
      <c r="C542" s="41"/>
      <c r="D542" s="219" t="s">
        <v>132</v>
      </c>
      <c r="E542" s="41"/>
      <c r="F542" s="220" t="s">
        <v>658</v>
      </c>
      <c r="G542" s="41"/>
      <c r="H542" s="41"/>
      <c r="I542" s="221"/>
      <c r="J542" s="41"/>
      <c r="K542" s="41"/>
      <c r="L542" s="45"/>
      <c r="M542" s="222"/>
      <c r="N542" s="223"/>
      <c r="O542" s="86"/>
      <c r="P542" s="86"/>
      <c r="Q542" s="86"/>
      <c r="R542" s="86"/>
      <c r="S542" s="86"/>
      <c r="T542" s="87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132</v>
      </c>
      <c r="AU542" s="18" t="s">
        <v>84</v>
      </c>
    </row>
    <row r="543" s="13" customFormat="1">
      <c r="A543" s="13"/>
      <c r="B543" s="224"/>
      <c r="C543" s="225"/>
      <c r="D543" s="226" t="s">
        <v>134</v>
      </c>
      <c r="E543" s="227" t="s">
        <v>28</v>
      </c>
      <c r="F543" s="228" t="s">
        <v>659</v>
      </c>
      <c r="G543" s="225"/>
      <c r="H543" s="227" t="s">
        <v>28</v>
      </c>
      <c r="I543" s="229"/>
      <c r="J543" s="225"/>
      <c r="K543" s="225"/>
      <c r="L543" s="230"/>
      <c r="M543" s="231"/>
      <c r="N543" s="232"/>
      <c r="O543" s="232"/>
      <c r="P543" s="232"/>
      <c r="Q543" s="232"/>
      <c r="R543" s="232"/>
      <c r="S543" s="232"/>
      <c r="T543" s="23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4" t="s">
        <v>134</v>
      </c>
      <c r="AU543" s="234" t="s">
        <v>84</v>
      </c>
      <c r="AV543" s="13" t="s">
        <v>82</v>
      </c>
      <c r="AW543" s="13" t="s">
        <v>35</v>
      </c>
      <c r="AX543" s="13" t="s">
        <v>74</v>
      </c>
      <c r="AY543" s="234" t="s">
        <v>123</v>
      </c>
    </row>
    <row r="544" s="13" customFormat="1">
      <c r="A544" s="13"/>
      <c r="B544" s="224"/>
      <c r="C544" s="225"/>
      <c r="D544" s="226" t="s">
        <v>134</v>
      </c>
      <c r="E544" s="227" t="s">
        <v>28</v>
      </c>
      <c r="F544" s="228" t="s">
        <v>633</v>
      </c>
      <c r="G544" s="225"/>
      <c r="H544" s="227" t="s">
        <v>28</v>
      </c>
      <c r="I544" s="229"/>
      <c r="J544" s="225"/>
      <c r="K544" s="225"/>
      <c r="L544" s="230"/>
      <c r="M544" s="231"/>
      <c r="N544" s="232"/>
      <c r="O544" s="232"/>
      <c r="P544" s="232"/>
      <c r="Q544" s="232"/>
      <c r="R544" s="232"/>
      <c r="S544" s="232"/>
      <c r="T544" s="23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4" t="s">
        <v>134</v>
      </c>
      <c r="AU544" s="234" t="s">
        <v>84</v>
      </c>
      <c r="AV544" s="13" t="s">
        <v>82</v>
      </c>
      <c r="AW544" s="13" t="s">
        <v>35</v>
      </c>
      <c r="AX544" s="13" t="s">
        <v>74</v>
      </c>
      <c r="AY544" s="234" t="s">
        <v>123</v>
      </c>
    </row>
    <row r="545" s="14" customFormat="1">
      <c r="A545" s="14"/>
      <c r="B545" s="235"/>
      <c r="C545" s="236"/>
      <c r="D545" s="226" t="s">
        <v>134</v>
      </c>
      <c r="E545" s="237" t="s">
        <v>28</v>
      </c>
      <c r="F545" s="238" t="s">
        <v>634</v>
      </c>
      <c r="G545" s="236"/>
      <c r="H545" s="239">
        <v>4.29</v>
      </c>
      <c r="I545" s="240"/>
      <c r="J545" s="236"/>
      <c r="K545" s="236"/>
      <c r="L545" s="241"/>
      <c r="M545" s="242"/>
      <c r="N545" s="243"/>
      <c r="O545" s="243"/>
      <c r="P545" s="243"/>
      <c r="Q545" s="243"/>
      <c r="R545" s="243"/>
      <c r="S545" s="243"/>
      <c r="T545" s="24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5" t="s">
        <v>134</v>
      </c>
      <c r="AU545" s="245" t="s">
        <v>84</v>
      </c>
      <c r="AV545" s="14" t="s">
        <v>84</v>
      </c>
      <c r="AW545" s="14" t="s">
        <v>35</v>
      </c>
      <c r="AX545" s="14" t="s">
        <v>74</v>
      </c>
      <c r="AY545" s="245" t="s">
        <v>123</v>
      </c>
    </row>
    <row r="546" s="13" customFormat="1">
      <c r="A546" s="13"/>
      <c r="B546" s="224"/>
      <c r="C546" s="225"/>
      <c r="D546" s="226" t="s">
        <v>134</v>
      </c>
      <c r="E546" s="227" t="s">
        <v>28</v>
      </c>
      <c r="F546" s="228" t="s">
        <v>635</v>
      </c>
      <c r="G546" s="225"/>
      <c r="H546" s="227" t="s">
        <v>28</v>
      </c>
      <c r="I546" s="229"/>
      <c r="J546" s="225"/>
      <c r="K546" s="225"/>
      <c r="L546" s="230"/>
      <c r="M546" s="231"/>
      <c r="N546" s="232"/>
      <c r="O546" s="232"/>
      <c r="P546" s="232"/>
      <c r="Q546" s="232"/>
      <c r="R546" s="232"/>
      <c r="S546" s="232"/>
      <c r="T546" s="23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4" t="s">
        <v>134</v>
      </c>
      <c r="AU546" s="234" t="s">
        <v>84</v>
      </c>
      <c r="AV546" s="13" t="s">
        <v>82</v>
      </c>
      <c r="AW546" s="13" t="s">
        <v>35</v>
      </c>
      <c r="AX546" s="13" t="s">
        <v>74</v>
      </c>
      <c r="AY546" s="234" t="s">
        <v>123</v>
      </c>
    </row>
    <row r="547" s="14" customFormat="1">
      <c r="A547" s="14"/>
      <c r="B547" s="235"/>
      <c r="C547" s="236"/>
      <c r="D547" s="226" t="s">
        <v>134</v>
      </c>
      <c r="E547" s="237" t="s">
        <v>28</v>
      </c>
      <c r="F547" s="238" t="s">
        <v>636</v>
      </c>
      <c r="G547" s="236"/>
      <c r="H547" s="239">
        <v>0.16500000000000001</v>
      </c>
      <c r="I547" s="240"/>
      <c r="J547" s="236"/>
      <c r="K547" s="236"/>
      <c r="L547" s="241"/>
      <c r="M547" s="242"/>
      <c r="N547" s="243"/>
      <c r="O547" s="243"/>
      <c r="P547" s="243"/>
      <c r="Q547" s="243"/>
      <c r="R547" s="243"/>
      <c r="S547" s="243"/>
      <c r="T547" s="24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5" t="s">
        <v>134</v>
      </c>
      <c r="AU547" s="245" t="s">
        <v>84</v>
      </c>
      <c r="AV547" s="14" t="s">
        <v>84</v>
      </c>
      <c r="AW547" s="14" t="s">
        <v>35</v>
      </c>
      <c r="AX547" s="14" t="s">
        <v>74</v>
      </c>
      <c r="AY547" s="245" t="s">
        <v>123</v>
      </c>
    </row>
    <row r="548" s="13" customFormat="1">
      <c r="A548" s="13"/>
      <c r="B548" s="224"/>
      <c r="C548" s="225"/>
      <c r="D548" s="226" t="s">
        <v>134</v>
      </c>
      <c r="E548" s="227" t="s">
        <v>28</v>
      </c>
      <c r="F548" s="228" t="s">
        <v>637</v>
      </c>
      <c r="G548" s="225"/>
      <c r="H548" s="227" t="s">
        <v>28</v>
      </c>
      <c r="I548" s="229"/>
      <c r="J548" s="225"/>
      <c r="K548" s="225"/>
      <c r="L548" s="230"/>
      <c r="M548" s="231"/>
      <c r="N548" s="232"/>
      <c r="O548" s="232"/>
      <c r="P548" s="232"/>
      <c r="Q548" s="232"/>
      <c r="R548" s="232"/>
      <c r="S548" s="232"/>
      <c r="T548" s="23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4" t="s">
        <v>134</v>
      </c>
      <c r="AU548" s="234" t="s">
        <v>84</v>
      </c>
      <c r="AV548" s="13" t="s">
        <v>82</v>
      </c>
      <c r="AW548" s="13" t="s">
        <v>35</v>
      </c>
      <c r="AX548" s="13" t="s">
        <v>74</v>
      </c>
      <c r="AY548" s="234" t="s">
        <v>123</v>
      </c>
    </row>
    <row r="549" s="14" customFormat="1">
      <c r="A549" s="14"/>
      <c r="B549" s="235"/>
      <c r="C549" s="236"/>
      <c r="D549" s="226" t="s">
        <v>134</v>
      </c>
      <c r="E549" s="237" t="s">
        <v>28</v>
      </c>
      <c r="F549" s="238" t="s">
        <v>638</v>
      </c>
      <c r="G549" s="236"/>
      <c r="H549" s="239">
        <v>29.018000000000001</v>
      </c>
      <c r="I549" s="240"/>
      <c r="J549" s="236"/>
      <c r="K549" s="236"/>
      <c r="L549" s="241"/>
      <c r="M549" s="242"/>
      <c r="N549" s="243"/>
      <c r="O549" s="243"/>
      <c r="P549" s="243"/>
      <c r="Q549" s="243"/>
      <c r="R549" s="243"/>
      <c r="S549" s="243"/>
      <c r="T549" s="24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5" t="s">
        <v>134</v>
      </c>
      <c r="AU549" s="245" t="s">
        <v>84</v>
      </c>
      <c r="AV549" s="14" t="s">
        <v>84</v>
      </c>
      <c r="AW549" s="14" t="s">
        <v>35</v>
      </c>
      <c r="AX549" s="14" t="s">
        <v>74</v>
      </c>
      <c r="AY549" s="245" t="s">
        <v>123</v>
      </c>
    </row>
    <row r="550" s="13" customFormat="1">
      <c r="A550" s="13"/>
      <c r="B550" s="224"/>
      <c r="C550" s="225"/>
      <c r="D550" s="226" t="s">
        <v>134</v>
      </c>
      <c r="E550" s="227" t="s">
        <v>28</v>
      </c>
      <c r="F550" s="228" t="s">
        <v>639</v>
      </c>
      <c r="G550" s="225"/>
      <c r="H550" s="227" t="s">
        <v>28</v>
      </c>
      <c r="I550" s="229"/>
      <c r="J550" s="225"/>
      <c r="K550" s="225"/>
      <c r="L550" s="230"/>
      <c r="M550" s="231"/>
      <c r="N550" s="232"/>
      <c r="O550" s="232"/>
      <c r="P550" s="232"/>
      <c r="Q550" s="232"/>
      <c r="R550" s="232"/>
      <c r="S550" s="232"/>
      <c r="T550" s="23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4" t="s">
        <v>134</v>
      </c>
      <c r="AU550" s="234" t="s">
        <v>84</v>
      </c>
      <c r="AV550" s="13" t="s">
        <v>82</v>
      </c>
      <c r="AW550" s="13" t="s">
        <v>35</v>
      </c>
      <c r="AX550" s="13" t="s">
        <v>74</v>
      </c>
      <c r="AY550" s="234" t="s">
        <v>123</v>
      </c>
    </row>
    <row r="551" s="14" customFormat="1">
      <c r="A551" s="14"/>
      <c r="B551" s="235"/>
      <c r="C551" s="236"/>
      <c r="D551" s="226" t="s">
        <v>134</v>
      </c>
      <c r="E551" s="237" t="s">
        <v>28</v>
      </c>
      <c r="F551" s="238" t="s">
        <v>640</v>
      </c>
      <c r="G551" s="236"/>
      <c r="H551" s="239">
        <v>0.495</v>
      </c>
      <c r="I551" s="240"/>
      <c r="J551" s="236"/>
      <c r="K551" s="236"/>
      <c r="L551" s="241"/>
      <c r="M551" s="242"/>
      <c r="N551" s="243"/>
      <c r="O551" s="243"/>
      <c r="P551" s="243"/>
      <c r="Q551" s="243"/>
      <c r="R551" s="243"/>
      <c r="S551" s="243"/>
      <c r="T551" s="24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5" t="s">
        <v>134</v>
      </c>
      <c r="AU551" s="245" t="s">
        <v>84</v>
      </c>
      <c r="AV551" s="14" t="s">
        <v>84</v>
      </c>
      <c r="AW551" s="14" t="s">
        <v>35</v>
      </c>
      <c r="AX551" s="14" t="s">
        <v>74</v>
      </c>
      <c r="AY551" s="245" t="s">
        <v>123</v>
      </c>
    </row>
    <row r="552" s="13" customFormat="1">
      <c r="A552" s="13"/>
      <c r="B552" s="224"/>
      <c r="C552" s="225"/>
      <c r="D552" s="226" t="s">
        <v>134</v>
      </c>
      <c r="E552" s="227" t="s">
        <v>28</v>
      </c>
      <c r="F552" s="228" t="s">
        <v>641</v>
      </c>
      <c r="G552" s="225"/>
      <c r="H552" s="227" t="s">
        <v>28</v>
      </c>
      <c r="I552" s="229"/>
      <c r="J552" s="225"/>
      <c r="K552" s="225"/>
      <c r="L552" s="230"/>
      <c r="M552" s="231"/>
      <c r="N552" s="232"/>
      <c r="O552" s="232"/>
      <c r="P552" s="232"/>
      <c r="Q552" s="232"/>
      <c r="R552" s="232"/>
      <c r="S552" s="232"/>
      <c r="T552" s="23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4" t="s">
        <v>134</v>
      </c>
      <c r="AU552" s="234" t="s">
        <v>84</v>
      </c>
      <c r="AV552" s="13" t="s">
        <v>82</v>
      </c>
      <c r="AW552" s="13" t="s">
        <v>35</v>
      </c>
      <c r="AX552" s="13" t="s">
        <v>74</v>
      </c>
      <c r="AY552" s="234" t="s">
        <v>123</v>
      </c>
    </row>
    <row r="553" s="14" customFormat="1">
      <c r="A553" s="14"/>
      <c r="B553" s="235"/>
      <c r="C553" s="236"/>
      <c r="D553" s="226" t="s">
        <v>134</v>
      </c>
      <c r="E553" s="237" t="s">
        <v>28</v>
      </c>
      <c r="F553" s="238" t="s">
        <v>642</v>
      </c>
      <c r="G553" s="236"/>
      <c r="H553" s="239">
        <v>0.0080000000000000002</v>
      </c>
      <c r="I553" s="240"/>
      <c r="J553" s="236"/>
      <c r="K553" s="236"/>
      <c r="L553" s="241"/>
      <c r="M553" s="242"/>
      <c r="N553" s="243"/>
      <c r="O553" s="243"/>
      <c r="P553" s="243"/>
      <c r="Q553" s="243"/>
      <c r="R553" s="243"/>
      <c r="S553" s="243"/>
      <c r="T553" s="24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5" t="s">
        <v>134</v>
      </c>
      <c r="AU553" s="245" t="s">
        <v>84</v>
      </c>
      <c r="AV553" s="14" t="s">
        <v>84</v>
      </c>
      <c r="AW553" s="14" t="s">
        <v>35</v>
      </c>
      <c r="AX553" s="14" t="s">
        <v>74</v>
      </c>
      <c r="AY553" s="245" t="s">
        <v>123</v>
      </c>
    </row>
    <row r="554" s="13" customFormat="1">
      <c r="A554" s="13"/>
      <c r="B554" s="224"/>
      <c r="C554" s="225"/>
      <c r="D554" s="226" t="s">
        <v>134</v>
      </c>
      <c r="E554" s="227" t="s">
        <v>28</v>
      </c>
      <c r="F554" s="228" t="s">
        <v>643</v>
      </c>
      <c r="G554" s="225"/>
      <c r="H554" s="227" t="s">
        <v>28</v>
      </c>
      <c r="I554" s="229"/>
      <c r="J554" s="225"/>
      <c r="K554" s="225"/>
      <c r="L554" s="230"/>
      <c r="M554" s="231"/>
      <c r="N554" s="232"/>
      <c r="O554" s="232"/>
      <c r="P554" s="232"/>
      <c r="Q554" s="232"/>
      <c r="R554" s="232"/>
      <c r="S554" s="232"/>
      <c r="T554" s="23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4" t="s">
        <v>134</v>
      </c>
      <c r="AU554" s="234" t="s">
        <v>84</v>
      </c>
      <c r="AV554" s="13" t="s">
        <v>82</v>
      </c>
      <c r="AW554" s="13" t="s">
        <v>35</v>
      </c>
      <c r="AX554" s="13" t="s">
        <v>74</v>
      </c>
      <c r="AY554" s="234" t="s">
        <v>123</v>
      </c>
    </row>
    <row r="555" s="14" customFormat="1">
      <c r="A555" s="14"/>
      <c r="B555" s="235"/>
      <c r="C555" s="236"/>
      <c r="D555" s="226" t="s">
        <v>134</v>
      </c>
      <c r="E555" s="237" t="s">
        <v>28</v>
      </c>
      <c r="F555" s="238" t="s">
        <v>644</v>
      </c>
      <c r="G555" s="236"/>
      <c r="H555" s="239">
        <v>1.1459999999999999</v>
      </c>
      <c r="I555" s="240"/>
      <c r="J555" s="236"/>
      <c r="K555" s="236"/>
      <c r="L555" s="241"/>
      <c r="M555" s="242"/>
      <c r="N555" s="243"/>
      <c r="O555" s="243"/>
      <c r="P555" s="243"/>
      <c r="Q555" s="243"/>
      <c r="R555" s="243"/>
      <c r="S555" s="243"/>
      <c r="T555" s="24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5" t="s">
        <v>134</v>
      </c>
      <c r="AU555" s="245" t="s">
        <v>84</v>
      </c>
      <c r="AV555" s="14" t="s">
        <v>84</v>
      </c>
      <c r="AW555" s="14" t="s">
        <v>35</v>
      </c>
      <c r="AX555" s="14" t="s">
        <v>74</v>
      </c>
      <c r="AY555" s="245" t="s">
        <v>123</v>
      </c>
    </row>
    <row r="556" s="13" customFormat="1">
      <c r="A556" s="13"/>
      <c r="B556" s="224"/>
      <c r="C556" s="225"/>
      <c r="D556" s="226" t="s">
        <v>134</v>
      </c>
      <c r="E556" s="227" t="s">
        <v>28</v>
      </c>
      <c r="F556" s="228" t="s">
        <v>645</v>
      </c>
      <c r="G556" s="225"/>
      <c r="H556" s="227" t="s">
        <v>28</v>
      </c>
      <c r="I556" s="229"/>
      <c r="J556" s="225"/>
      <c r="K556" s="225"/>
      <c r="L556" s="230"/>
      <c r="M556" s="231"/>
      <c r="N556" s="232"/>
      <c r="O556" s="232"/>
      <c r="P556" s="232"/>
      <c r="Q556" s="232"/>
      <c r="R556" s="232"/>
      <c r="S556" s="232"/>
      <c r="T556" s="23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4" t="s">
        <v>134</v>
      </c>
      <c r="AU556" s="234" t="s">
        <v>84</v>
      </c>
      <c r="AV556" s="13" t="s">
        <v>82</v>
      </c>
      <c r="AW556" s="13" t="s">
        <v>35</v>
      </c>
      <c r="AX556" s="13" t="s">
        <v>74</v>
      </c>
      <c r="AY556" s="234" t="s">
        <v>123</v>
      </c>
    </row>
    <row r="557" s="13" customFormat="1">
      <c r="A557" s="13"/>
      <c r="B557" s="224"/>
      <c r="C557" s="225"/>
      <c r="D557" s="226" t="s">
        <v>134</v>
      </c>
      <c r="E557" s="227" t="s">
        <v>28</v>
      </c>
      <c r="F557" s="228" t="s">
        <v>646</v>
      </c>
      <c r="G557" s="225"/>
      <c r="H557" s="227" t="s">
        <v>28</v>
      </c>
      <c r="I557" s="229"/>
      <c r="J557" s="225"/>
      <c r="K557" s="225"/>
      <c r="L557" s="230"/>
      <c r="M557" s="231"/>
      <c r="N557" s="232"/>
      <c r="O557" s="232"/>
      <c r="P557" s="232"/>
      <c r="Q557" s="232"/>
      <c r="R557" s="232"/>
      <c r="S557" s="232"/>
      <c r="T557" s="23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4" t="s">
        <v>134</v>
      </c>
      <c r="AU557" s="234" t="s">
        <v>84</v>
      </c>
      <c r="AV557" s="13" t="s">
        <v>82</v>
      </c>
      <c r="AW557" s="13" t="s">
        <v>35</v>
      </c>
      <c r="AX557" s="13" t="s">
        <v>74</v>
      </c>
      <c r="AY557" s="234" t="s">
        <v>123</v>
      </c>
    </row>
    <row r="558" s="14" customFormat="1">
      <c r="A558" s="14"/>
      <c r="B558" s="235"/>
      <c r="C558" s="236"/>
      <c r="D558" s="226" t="s">
        <v>134</v>
      </c>
      <c r="E558" s="237" t="s">
        <v>28</v>
      </c>
      <c r="F558" s="238" t="s">
        <v>647</v>
      </c>
      <c r="G558" s="236"/>
      <c r="H558" s="239">
        <v>2.246</v>
      </c>
      <c r="I558" s="240"/>
      <c r="J558" s="236"/>
      <c r="K558" s="236"/>
      <c r="L558" s="241"/>
      <c r="M558" s="242"/>
      <c r="N558" s="243"/>
      <c r="O558" s="243"/>
      <c r="P558" s="243"/>
      <c r="Q558" s="243"/>
      <c r="R558" s="243"/>
      <c r="S558" s="243"/>
      <c r="T558" s="24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5" t="s">
        <v>134</v>
      </c>
      <c r="AU558" s="245" t="s">
        <v>84</v>
      </c>
      <c r="AV558" s="14" t="s">
        <v>84</v>
      </c>
      <c r="AW558" s="14" t="s">
        <v>35</v>
      </c>
      <c r="AX558" s="14" t="s">
        <v>74</v>
      </c>
      <c r="AY558" s="245" t="s">
        <v>123</v>
      </c>
    </row>
    <row r="559" s="13" customFormat="1">
      <c r="A559" s="13"/>
      <c r="B559" s="224"/>
      <c r="C559" s="225"/>
      <c r="D559" s="226" t="s">
        <v>134</v>
      </c>
      <c r="E559" s="227" t="s">
        <v>28</v>
      </c>
      <c r="F559" s="228" t="s">
        <v>648</v>
      </c>
      <c r="G559" s="225"/>
      <c r="H559" s="227" t="s">
        <v>28</v>
      </c>
      <c r="I559" s="229"/>
      <c r="J559" s="225"/>
      <c r="K559" s="225"/>
      <c r="L559" s="230"/>
      <c r="M559" s="231"/>
      <c r="N559" s="232"/>
      <c r="O559" s="232"/>
      <c r="P559" s="232"/>
      <c r="Q559" s="232"/>
      <c r="R559" s="232"/>
      <c r="S559" s="232"/>
      <c r="T559" s="23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4" t="s">
        <v>134</v>
      </c>
      <c r="AU559" s="234" t="s">
        <v>84</v>
      </c>
      <c r="AV559" s="13" t="s">
        <v>82</v>
      </c>
      <c r="AW559" s="13" t="s">
        <v>35</v>
      </c>
      <c r="AX559" s="13" t="s">
        <v>74</v>
      </c>
      <c r="AY559" s="234" t="s">
        <v>123</v>
      </c>
    </row>
    <row r="560" s="14" customFormat="1">
      <c r="A560" s="14"/>
      <c r="B560" s="235"/>
      <c r="C560" s="236"/>
      <c r="D560" s="226" t="s">
        <v>134</v>
      </c>
      <c r="E560" s="237" t="s">
        <v>28</v>
      </c>
      <c r="F560" s="238" t="s">
        <v>649</v>
      </c>
      <c r="G560" s="236"/>
      <c r="H560" s="239">
        <v>0.073999999999999996</v>
      </c>
      <c r="I560" s="240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5" t="s">
        <v>134</v>
      </c>
      <c r="AU560" s="245" t="s">
        <v>84</v>
      </c>
      <c r="AV560" s="14" t="s">
        <v>84</v>
      </c>
      <c r="AW560" s="14" t="s">
        <v>35</v>
      </c>
      <c r="AX560" s="14" t="s">
        <v>74</v>
      </c>
      <c r="AY560" s="245" t="s">
        <v>123</v>
      </c>
    </row>
    <row r="561" s="13" customFormat="1">
      <c r="A561" s="13"/>
      <c r="B561" s="224"/>
      <c r="C561" s="225"/>
      <c r="D561" s="226" t="s">
        <v>134</v>
      </c>
      <c r="E561" s="227" t="s">
        <v>28</v>
      </c>
      <c r="F561" s="228" t="s">
        <v>650</v>
      </c>
      <c r="G561" s="225"/>
      <c r="H561" s="227" t="s">
        <v>28</v>
      </c>
      <c r="I561" s="229"/>
      <c r="J561" s="225"/>
      <c r="K561" s="225"/>
      <c r="L561" s="230"/>
      <c r="M561" s="231"/>
      <c r="N561" s="232"/>
      <c r="O561" s="232"/>
      <c r="P561" s="232"/>
      <c r="Q561" s="232"/>
      <c r="R561" s="232"/>
      <c r="S561" s="232"/>
      <c r="T561" s="23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4" t="s">
        <v>134</v>
      </c>
      <c r="AU561" s="234" t="s">
        <v>84</v>
      </c>
      <c r="AV561" s="13" t="s">
        <v>82</v>
      </c>
      <c r="AW561" s="13" t="s">
        <v>35</v>
      </c>
      <c r="AX561" s="13" t="s">
        <v>74</v>
      </c>
      <c r="AY561" s="234" t="s">
        <v>123</v>
      </c>
    </row>
    <row r="562" s="14" customFormat="1">
      <c r="A562" s="14"/>
      <c r="B562" s="235"/>
      <c r="C562" s="236"/>
      <c r="D562" s="226" t="s">
        <v>134</v>
      </c>
      <c r="E562" s="237" t="s">
        <v>28</v>
      </c>
      <c r="F562" s="238" t="s">
        <v>651</v>
      </c>
      <c r="G562" s="236"/>
      <c r="H562" s="239">
        <v>0.29299999999999998</v>
      </c>
      <c r="I562" s="240"/>
      <c r="J562" s="236"/>
      <c r="K562" s="236"/>
      <c r="L562" s="241"/>
      <c r="M562" s="242"/>
      <c r="N562" s="243"/>
      <c r="O562" s="243"/>
      <c r="P562" s="243"/>
      <c r="Q562" s="243"/>
      <c r="R562" s="243"/>
      <c r="S562" s="243"/>
      <c r="T562" s="24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5" t="s">
        <v>134</v>
      </c>
      <c r="AU562" s="245" t="s">
        <v>84</v>
      </c>
      <c r="AV562" s="14" t="s">
        <v>84</v>
      </c>
      <c r="AW562" s="14" t="s">
        <v>35</v>
      </c>
      <c r="AX562" s="14" t="s">
        <v>74</v>
      </c>
      <c r="AY562" s="245" t="s">
        <v>123</v>
      </c>
    </row>
    <row r="563" s="13" customFormat="1">
      <c r="A563" s="13"/>
      <c r="B563" s="224"/>
      <c r="C563" s="225"/>
      <c r="D563" s="226" t="s">
        <v>134</v>
      </c>
      <c r="E563" s="227" t="s">
        <v>28</v>
      </c>
      <c r="F563" s="228" t="s">
        <v>652</v>
      </c>
      <c r="G563" s="225"/>
      <c r="H563" s="227" t="s">
        <v>28</v>
      </c>
      <c r="I563" s="229"/>
      <c r="J563" s="225"/>
      <c r="K563" s="225"/>
      <c r="L563" s="230"/>
      <c r="M563" s="231"/>
      <c r="N563" s="232"/>
      <c r="O563" s="232"/>
      <c r="P563" s="232"/>
      <c r="Q563" s="232"/>
      <c r="R563" s="232"/>
      <c r="S563" s="232"/>
      <c r="T563" s="23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4" t="s">
        <v>134</v>
      </c>
      <c r="AU563" s="234" t="s">
        <v>84</v>
      </c>
      <c r="AV563" s="13" t="s">
        <v>82</v>
      </c>
      <c r="AW563" s="13" t="s">
        <v>35</v>
      </c>
      <c r="AX563" s="13" t="s">
        <v>74</v>
      </c>
      <c r="AY563" s="234" t="s">
        <v>123</v>
      </c>
    </row>
    <row r="564" s="14" customFormat="1">
      <c r="A564" s="14"/>
      <c r="B564" s="235"/>
      <c r="C564" s="236"/>
      <c r="D564" s="226" t="s">
        <v>134</v>
      </c>
      <c r="E564" s="237" t="s">
        <v>28</v>
      </c>
      <c r="F564" s="238" t="s">
        <v>653</v>
      </c>
      <c r="G564" s="236"/>
      <c r="H564" s="239">
        <v>1.1339999999999999</v>
      </c>
      <c r="I564" s="240"/>
      <c r="J564" s="236"/>
      <c r="K564" s="236"/>
      <c r="L564" s="241"/>
      <c r="M564" s="242"/>
      <c r="N564" s="243"/>
      <c r="O564" s="243"/>
      <c r="P564" s="243"/>
      <c r="Q564" s="243"/>
      <c r="R564" s="243"/>
      <c r="S564" s="243"/>
      <c r="T564" s="24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5" t="s">
        <v>134</v>
      </c>
      <c r="AU564" s="245" t="s">
        <v>84</v>
      </c>
      <c r="AV564" s="14" t="s">
        <v>84</v>
      </c>
      <c r="AW564" s="14" t="s">
        <v>35</v>
      </c>
      <c r="AX564" s="14" t="s">
        <v>74</v>
      </c>
      <c r="AY564" s="245" t="s">
        <v>123</v>
      </c>
    </row>
    <row r="565" s="15" customFormat="1">
      <c r="A565" s="15"/>
      <c r="B565" s="246"/>
      <c r="C565" s="247"/>
      <c r="D565" s="226" t="s">
        <v>134</v>
      </c>
      <c r="E565" s="248" t="s">
        <v>28</v>
      </c>
      <c r="F565" s="249" t="s">
        <v>142</v>
      </c>
      <c r="G565" s="247"/>
      <c r="H565" s="250">
        <v>38.869</v>
      </c>
      <c r="I565" s="251"/>
      <c r="J565" s="247"/>
      <c r="K565" s="247"/>
      <c r="L565" s="252"/>
      <c r="M565" s="253"/>
      <c r="N565" s="254"/>
      <c r="O565" s="254"/>
      <c r="P565" s="254"/>
      <c r="Q565" s="254"/>
      <c r="R565" s="254"/>
      <c r="S565" s="254"/>
      <c r="T565" s="25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56" t="s">
        <v>134</v>
      </c>
      <c r="AU565" s="256" t="s">
        <v>84</v>
      </c>
      <c r="AV565" s="15" t="s">
        <v>130</v>
      </c>
      <c r="AW565" s="15" t="s">
        <v>35</v>
      </c>
      <c r="AX565" s="15" t="s">
        <v>82</v>
      </c>
      <c r="AY565" s="256" t="s">
        <v>123</v>
      </c>
    </row>
    <row r="566" s="2" customFormat="1" ht="24.15" customHeight="1">
      <c r="A566" s="39"/>
      <c r="B566" s="40"/>
      <c r="C566" s="206" t="s">
        <v>660</v>
      </c>
      <c r="D566" s="206" t="s">
        <v>125</v>
      </c>
      <c r="E566" s="207" t="s">
        <v>661</v>
      </c>
      <c r="F566" s="208" t="s">
        <v>662</v>
      </c>
      <c r="G566" s="209" t="s">
        <v>209</v>
      </c>
      <c r="H566" s="210">
        <v>544.16600000000005</v>
      </c>
      <c r="I566" s="211"/>
      <c r="J566" s="212">
        <f>ROUND(I566*H566,2)</f>
        <v>0</v>
      </c>
      <c r="K566" s="208" t="s">
        <v>129</v>
      </c>
      <c r="L566" s="45"/>
      <c r="M566" s="213" t="s">
        <v>28</v>
      </c>
      <c r="N566" s="214" t="s">
        <v>47</v>
      </c>
      <c r="O566" s="86"/>
      <c r="P566" s="215">
        <f>O566*H566</f>
        <v>0</v>
      </c>
      <c r="Q566" s="215">
        <v>0</v>
      </c>
      <c r="R566" s="215">
        <f>Q566*H566</f>
        <v>0</v>
      </c>
      <c r="S566" s="215">
        <v>0</v>
      </c>
      <c r="T566" s="216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17" t="s">
        <v>130</v>
      </c>
      <c r="AT566" s="217" t="s">
        <v>125</v>
      </c>
      <c r="AU566" s="217" t="s">
        <v>84</v>
      </c>
      <c r="AY566" s="18" t="s">
        <v>123</v>
      </c>
      <c r="BE566" s="218">
        <f>IF(N566="základní",J566,0)</f>
        <v>0</v>
      </c>
      <c r="BF566" s="218">
        <f>IF(N566="snížená",J566,0)</f>
        <v>0</v>
      </c>
      <c r="BG566" s="218">
        <f>IF(N566="zákl. přenesená",J566,0)</f>
        <v>0</v>
      </c>
      <c r="BH566" s="218">
        <f>IF(N566="sníž. přenesená",J566,0)</f>
        <v>0</v>
      </c>
      <c r="BI566" s="218">
        <f>IF(N566="nulová",J566,0)</f>
        <v>0</v>
      </c>
      <c r="BJ566" s="18" t="s">
        <v>130</v>
      </c>
      <c r="BK566" s="218">
        <f>ROUND(I566*H566,2)</f>
        <v>0</v>
      </c>
      <c r="BL566" s="18" t="s">
        <v>130</v>
      </c>
      <c r="BM566" s="217" t="s">
        <v>663</v>
      </c>
    </row>
    <row r="567" s="2" customFormat="1">
      <c r="A567" s="39"/>
      <c r="B567" s="40"/>
      <c r="C567" s="41"/>
      <c r="D567" s="219" t="s">
        <v>132</v>
      </c>
      <c r="E567" s="41"/>
      <c r="F567" s="220" t="s">
        <v>664</v>
      </c>
      <c r="G567" s="41"/>
      <c r="H567" s="41"/>
      <c r="I567" s="221"/>
      <c r="J567" s="41"/>
      <c r="K567" s="41"/>
      <c r="L567" s="45"/>
      <c r="M567" s="222"/>
      <c r="N567" s="223"/>
      <c r="O567" s="86"/>
      <c r="P567" s="86"/>
      <c r="Q567" s="86"/>
      <c r="R567" s="86"/>
      <c r="S567" s="86"/>
      <c r="T567" s="87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132</v>
      </c>
      <c r="AU567" s="18" t="s">
        <v>84</v>
      </c>
    </row>
    <row r="568" s="13" customFormat="1">
      <c r="A568" s="13"/>
      <c r="B568" s="224"/>
      <c r="C568" s="225"/>
      <c r="D568" s="226" t="s">
        <v>134</v>
      </c>
      <c r="E568" s="227" t="s">
        <v>28</v>
      </c>
      <c r="F568" s="228" t="s">
        <v>665</v>
      </c>
      <c r="G568" s="225"/>
      <c r="H568" s="227" t="s">
        <v>28</v>
      </c>
      <c r="I568" s="229"/>
      <c r="J568" s="225"/>
      <c r="K568" s="225"/>
      <c r="L568" s="230"/>
      <c r="M568" s="231"/>
      <c r="N568" s="232"/>
      <c r="O568" s="232"/>
      <c r="P568" s="232"/>
      <c r="Q568" s="232"/>
      <c r="R568" s="232"/>
      <c r="S568" s="232"/>
      <c r="T568" s="23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4" t="s">
        <v>134</v>
      </c>
      <c r="AU568" s="234" t="s">
        <v>84</v>
      </c>
      <c r="AV568" s="13" t="s">
        <v>82</v>
      </c>
      <c r="AW568" s="13" t="s">
        <v>35</v>
      </c>
      <c r="AX568" s="13" t="s">
        <v>74</v>
      </c>
      <c r="AY568" s="234" t="s">
        <v>123</v>
      </c>
    </row>
    <row r="569" s="14" customFormat="1">
      <c r="A569" s="14"/>
      <c r="B569" s="235"/>
      <c r="C569" s="236"/>
      <c r="D569" s="226" t="s">
        <v>134</v>
      </c>
      <c r="E569" s="237" t="s">
        <v>28</v>
      </c>
      <c r="F569" s="238" t="s">
        <v>666</v>
      </c>
      <c r="G569" s="236"/>
      <c r="H569" s="239">
        <v>544.16600000000005</v>
      </c>
      <c r="I569" s="240"/>
      <c r="J569" s="236"/>
      <c r="K569" s="236"/>
      <c r="L569" s="241"/>
      <c r="M569" s="242"/>
      <c r="N569" s="243"/>
      <c r="O569" s="243"/>
      <c r="P569" s="243"/>
      <c r="Q569" s="243"/>
      <c r="R569" s="243"/>
      <c r="S569" s="243"/>
      <c r="T569" s="24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5" t="s">
        <v>134</v>
      </c>
      <c r="AU569" s="245" t="s">
        <v>84</v>
      </c>
      <c r="AV569" s="14" t="s">
        <v>84</v>
      </c>
      <c r="AW569" s="14" t="s">
        <v>35</v>
      </c>
      <c r="AX569" s="14" t="s">
        <v>82</v>
      </c>
      <c r="AY569" s="245" t="s">
        <v>123</v>
      </c>
    </row>
    <row r="570" s="2" customFormat="1" ht="33" customHeight="1">
      <c r="A570" s="39"/>
      <c r="B570" s="40"/>
      <c r="C570" s="206" t="s">
        <v>667</v>
      </c>
      <c r="D570" s="206" t="s">
        <v>125</v>
      </c>
      <c r="E570" s="207" t="s">
        <v>668</v>
      </c>
      <c r="F570" s="208" t="s">
        <v>669</v>
      </c>
      <c r="G570" s="209" t="s">
        <v>209</v>
      </c>
      <c r="H570" s="210">
        <v>38.869</v>
      </c>
      <c r="I570" s="211"/>
      <c r="J570" s="212">
        <f>ROUND(I570*H570,2)</f>
        <v>0</v>
      </c>
      <c r="K570" s="208" t="s">
        <v>129</v>
      </c>
      <c r="L570" s="45"/>
      <c r="M570" s="213" t="s">
        <v>28</v>
      </c>
      <c r="N570" s="214" t="s">
        <v>47</v>
      </c>
      <c r="O570" s="86"/>
      <c r="P570" s="215">
        <f>O570*H570</f>
        <v>0</v>
      </c>
      <c r="Q570" s="215">
        <v>0</v>
      </c>
      <c r="R570" s="215">
        <f>Q570*H570</f>
        <v>0</v>
      </c>
      <c r="S570" s="215">
        <v>0</v>
      </c>
      <c r="T570" s="216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17" t="s">
        <v>130</v>
      </c>
      <c r="AT570" s="217" t="s">
        <v>125</v>
      </c>
      <c r="AU570" s="217" t="s">
        <v>84</v>
      </c>
      <c r="AY570" s="18" t="s">
        <v>123</v>
      </c>
      <c r="BE570" s="218">
        <f>IF(N570="základní",J570,0)</f>
        <v>0</v>
      </c>
      <c r="BF570" s="218">
        <f>IF(N570="snížená",J570,0)</f>
        <v>0</v>
      </c>
      <c r="BG570" s="218">
        <f>IF(N570="zákl. přenesená",J570,0)</f>
        <v>0</v>
      </c>
      <c r="BH570" s="218">
        <f>IF(N570="sníž. přenesená",J570,0)</f>
        <v>0</v>
      </c>
      <c r="BI570" s="218">
        <f>IF(N570="nulová",J570,0)</f>
        <v>0</v>
      </c>
      <c r="BJ570" s="18" t="s">
        <v>130</v>
      </c>
      <c r="BK570" s="218">
        <f>ROUND(I570*H570,2)</f>
        <v>0</v>
      </c>
      <c r="BL570" s="18" t="s">
        <v>130</v>
      </c>
      <c r="BM570" s="217" t="s">
        <v>670</v>
      </c>
    </row>
    <row r="571" s="2" customFormat="1">
      <c r="A571" s="39"/>
      <c r="B571" s="40"/>
      <c r="C571" s="41"/>
      <c r="D571" s="219" t="s">
        <v>132</v>
      </c>
      <c r="E571" s="41"/>
      <c r="F571" s="220" t="s">
        <v>671</v>
      </c>
      <c r="G571" s="41"/>
      <c r="H571" s="41"/>
      <c r="I571" s="221"/>
      <c r="J571" s="41"/>
      <c r="K571" s="41"/>
      <c r="L571" s="45"/>
      <c r="M571" s="222"/>
      <c r="N571" s="223"/>
      <c r="O571" s="86"/>
      <c r="P571" s="86"/>
      <c r="Q571" s="86"/>
      <c r="R571" s="86"/>
      <c r="S571" s="86"/>
      <c r="T571" s="87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132</v>
      </c>
      <c r="AU571" s="18" t="s">
        <v>84</v>
      </c>
    </row>
    <row r="572" s="13" customFormat="1">
      <c r="A572" s="13"/>
      <c r="B572" s="224"/>
      <c r="C572" s="225"/>
      <c r="D572" s="226" t="s">
        <v>134</v>
      </c>
      <c r="E572" s="227" t="s">
        <v>28</v>
      </c>
      <c r="F572" s="228" t="s">
        <v>672</v>
      </c>
      <c r="G572" s="225"/>
      <c r="H572" s="227" t="s">
        <v>28</v>
      </c>
      <c r="I572" s="229"/>
      <c r="J572" s="225"/>
      <c r="K572" s="225"/>
      <c r="L572" s="230"/>
      <c r="M572" s="231"/>
      <c r="N572" s="232"/>
      <c r="O572" s="232"/>
      <c r="P572" s="232"/>
      <c r="Q572" s="232"/>
      <c r="R572" s="232"/>
      <c r="S572" s="232"/>
      <c r="T572" s="23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4" t="s">
        <v>134</v>
      </c>
      <c r="AU572" s="234" t="s">
        <v>84</v>
      </c>
      <c r="AV572" s="13" t="s">
        <v>82</v>
      </c>
      <c r="AW572" s="13" t="s">
        <v>35</v>
      </c>
      <c r="AX572" s="13" t="s">
        <v>74</v>
      </c>
      <c r="AY572" s="234" t="s">
        <v>123</v>
      </c>
    </row>
    <row r="573" s="13" customFormat="1">
      <c r="A573" s="13"/>
      <c r="B573" s="224"/>
      <c r="C573" s="225"/>
      <c r="D573" s="226" t="s">
        <v>134</v>
      </c>
      <c r="E573" s="227" t="s">
        <v>28</v>
      </c>
      <c r="F573" s="228" t="s">
        <v>633</v>
      </c>
      <c r="G573" s="225"/>
      <c r="H573" s="227" t="s">
        <v>28</v>
      </c>
      <c r="I573" s="229"/>
      <c r="J573" s="225"/>
      <c r="K573" s="225"/>
      <c r="L573" s="230"/>
      <c r="M573" s="231"/>
      <c r="N573" s="232"/>
      <c r="O573" s="232"/>
      <c r="P573" s="232"/>
      <c r="Q573" s="232"/>
      <c r="R573" s="232"/>
      <c r="S573" s="232"/>
      <c r="T573" s="23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4" t="s">
        <v>134</v>
      </c>
      <c r="AU573" s="234" t="s">
        <v>84</v>
      </c>
      <c r="AV573" s="13" t="s">
        <v>82</v>
      </c>
      <c r="AW573" s="13" t="s">
        <v>35</v>
      </c>
      <c r="AX573" s="13" t="s">
        <v>74</v>
      </c>
      <c r="AY573" s="234" t="s">
        <v>123</v>
      </c>
    </row>
    <row r="574" s="14" customFormat="1">
      <c r="A574" s="14"/>
      <c r="B574" s="235"/>
      <c r="C574" s="236"/>
      <c r="D574" s="226" t="s">
        <v>134</v>
      </c>
      <c r="E574" s="237" t="s">
        <v>28</v>
      </c>
      <c r="F574" s="238" t="s">
        <v>634</v>
      </c>
      <c r="G574" s="236"/>
      <c r="H574" s="239">
        <v>4.29</v>
      </c>
      <c r="I574" s="240"/>
      <c r="J574" s="236"/>
      <c r="K574" s="236"/>
      <c r="L574" s="241"/>
      <c r="M574" s="242"/>
      <c r="N574" s="243"/>
      <c r="O574" s="243"/>
      <c r="P574" s="243"/>
      <c r="Q574" s="243"/>
      <c r="R574" s="243"/>
      <c r="S574" s="243"/>
      <c r="T574" s="24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5" t="s">
        <v>134</v>
      </c>
      <c r="AU574" s="245" t="s">
        <v>84</v>
      </c>
      <c r="AV574" s="14" t="s">
        <v>84</v>
      </c>
      <c r="AW574" s="14" t="s">
        <v>35</v>
      </c>
      <c r="AX574" s="14" t="s">
        <v>74</v>
      </c>
      <c r="AY574" s="245" t="s">
        <v>123</v>
      </c>
    </row>
    <row r="575" s="13" customFormat="1">
      <c r="A575" s="13"/>
      <c r="B575" s="224"/>
      <c r="C575" s="225"/>
      <c r="D575" s="226" t="s">
        <v>134</v>
      </c>
      <c r="E575" s="227" t="s">
        <v>28</v>
      </c>
      <c r="F575" s="228" t="s">
        <v>635</v>
      </c>
      <c r="G575" s="225"/>
      <c r="H575" s="227" t="s">
        <v>28</v>
      </c>
      <c r="I575" s="229"/>
      <c r="J575" s="225"/>
      <c r="K575" s="225"/>
      <c r="L575" s="230"/>
      <c r="M575" s="231"/>
      <c r="N575" s="232"/>
      <c r="O575" s="232"/>
      <c r="P575" s="232"/>
      <c r="Q575" s="232"/>
      <c r="R575" s="232"/>
      <c r="S575" s="232"/>
      <c r="T575" s="23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4" t="s">
        <v>134</v>
      </c>
      <c r="AU575" s="234" t="s">
        <v>84</v>
      </c>
      <c r="AV575" s="13" t="s">
        <v>82</v>
      </c>
      <c r="AW575" s="13" t="s">
        <v>35</v>
      </c>
      <c r="AX575" s="13" t="s">
        <v>74</v>
      </c>
      <c r="AY575" s="234" t="s">
        <v>123</v>
      </c>
    </row>
    <row r="576" s="14" customFormat="1">
      <c r="A576" s="14"/>
      <c r="B576" s="235"/>
      <c r="C576" s="236"/>
      <c r="D576" s="226" t="s">
        <v>134</v>
      </c>
      <c r="E576" s="237" t="s">
        <v>28</v>
      </c>
      <c r="F576" s="238" t="s">
        <v>636</v>
      </c>
      <c r="G576" s="236"/>
      <c r="H576" s="239">
        <v>0.16500000000000001</v>
      </c>
      <c r="I576" s="240"/>
      <c r="J576" s="236"/>
      <c r="K576" s="236"/>
      <c r="L576" s="241"/>
      <c r="M576" s="242"/>
      <c r="N576" s="243"/>
      <c r="O576" s="243"/>
      <c r="P576" s="243"/>
      <c r="Q576" s="243"/>
      <c r="R576" s="243"/>
      <c r="S576" s="243"/>
      <c r="T576" s="24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5" t="s">
        <v>134</v>
      </c>
      <c r="AU576" s="245" t="s">
        <v>84</v>
      </c>
      <c r="AV576" s="14" t="s">
        <v>84</v>
      </c>
      <c r="AW576" s="14" t="s">
        <v>35</v>
      </c>
      <c r="AX576" s="14" t="s">
        <v>74</v>
      </c>
      <c r="AY576" s="245" t="s">
        <v>123</v>
      </c>
    </row>
    <row r="577" s="13" customFormat="1">
      <c r="A577" s="13"/>
      <c r="B577" s="224"/>
      <c r="C577" s="225"/>
      <c r="D577" s="226" t="s">
        <v>134</v>
      </c>
      <c r="E577" s="227" t="s">
        <v>28</v>
      </c>
      <c r="F577" s="228" t="s">
        <v>637</v>
      </c>
      <c r="G577" s="225"/>
      <c r="H577" s="227" t="s">
        <v>28</v>
      </c>
      <c r="I577" s="229"/>
      <c r="J577" s="225"/>
      <c r="K577" s="225"/>
      <c r="L577" s="230"/>
      <c r="M577" s="231"/>
      <c r="N577" s="232"/>
      <c r="O577" s="232"/>
      <c r="P577" s="232"/>
      <c r="Q577" s="232"/>
      <c r="R577" s="232"/>
      <c r="S577" s="232"/>
      <c r="T577" s="23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4" t="s">
        <v>134</v>
      </c>
      <c r="AU577" s="234" t="s">
        <v>84</v>
      </c>
      <c r="AV577" s="13" t="s">
        <v>82</v>
      </c>
      <c r="AW577" s="13" t="s">
        <v>35</v>
      </c>
      <c r="AX577" s="13" t="s">
        <v>74</v>
      </c>
      <c r="AY577" s="234" t="s">
        <v>123</v>
      </c>
    </row>
    <row r="578" s="14" customFormat="1">
      <c r="A578" s="14"/>
      <c r="B578" s="235"/>
      <c r="C578" s="236"/>
      <c r="D578" s="226" t="s">
        <v>134</v>
      </c>
      <c r="E578" s="237" t="s">
        <v>28</v>
      </c>
      <c r="F578" s="238" t="s">
        <v>638</v>
      </c>
      <c r="G578" s="236"/>
      <c r="H578" s="239">
        <v>29.018000000000001</v>
      </c>
      <c r="I578" s="240"/>
      <c r="J578" s="236"/>
      <c r="K578" s="236"/>
      <c r="L578" s="241"/>
      <c r="M578" s="242"/>
      <c r="N578" s="243"/>
      <c r="O578" s="243"/>
      <c r="P578" s="243"/>
      <c r="Q578" s="243"/>
      <c r="R578" s="243"/>
      <c r="S578" s="243"/>
      <c r="T578" s="24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5" t="s">
        <v>134</v>
      </c>
      <c r="AU578" s="245" t="s">
        <v>84</v>
      </c>
      <c r="AV578" s="14" t="s">
        <v>84</v>
      </c>
      <c r="AW578" s="14" t="s">
        <v>35</v>
      </c>
      <c r="AX578" s="14" t="s">
        <v>74</v>
      </c>
      <c r="AY578" s="245" t="s">
        <v>123</v>
      </c>
    </row>
    <row r="579" s="13" customFormat="1">
      <c r="A579" s="13"/>
      <c r="B579" s="224"/>
      <c r="C579" s="225"/>
      <c r="D579" s="226" t="s">
        <v>134</v>
      </c>
      <c r="E579" s="227" t="s">
        <v>28</v>
      </c>
      <c r="F579" s="228" t="s">
        <v>639</v>
      </c>
      <c r="G579" s="225"/>
      <c r="H579" s="227" t="s">
        <v>28</v>
      </c>
      <c r="I579" s="229"/>
      <c r="J579" s="225"/>
      <c r="K579" s="225"/>
      <c r="L579" s="230"/>
      <c r="M579" s="231"/>
      <c r="N579" s="232"/>
      <c r="O579" s="232"/>
      <c r="P579" s="232"/>
      <c r="Q579" s="232"/>
      <c r="R579" s="232"/>
      <c r="S579" s="232"/>
      <c r="T579" s="23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4" t="s">
        <v>134</v>
      </c>
      <c r="AU579" s="234" t="s">
        <v>84</v>
      </c>
      <c r="AV579" s="13" t="s">
        <v>82</v>
      </c>
      <c r="AW579" s="13" t="s">
        <v>35</v>
      </c>
      <c r="AX579" s="13" t="s">
        <v>74</v>
      </c>
      <c r="AY579" s="234" t="s">
        <v>123</v>
      </c>
    </row>
    <row r="580" s="14" customFormat="1">
      <c r="A580" s="14"/>
      <c r="B580" s="235"/>
      <c r="C580" s="236"/>
      <c r="D580" s="226" t="s">
        <v>134</v>
      </c>
      <c r="E580" s="237" t="s">
        <v>28</v>
      </c>
      <c r="F580" s="238" t="s">
        <v>640</v>
      </c>
      <c r="G580" s="236"/>
      <c r="H580" s="239">
        <v>0.495</v>
      </c>
      <c r="I580" s="240"/>
      <c r="J580" s="236"/>
      <c r="K580" s="236"/>
      <c r="L580" s="241"/>
      <c r="M580" s="242"/>
      <c r="N580" s="243"/>
      <c r="O580" s="243"/>
      <c r="P580" s="243"/>
      <c r="Q580" s="243"/>
      <c r="R580" s="243"/>
      <c r="S580" s="243"/>
      <c r="T580" s="24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5" t="s">
        <v>134</v>
      </c>
      <c r="AU580" s="245" t="s">
        <v>84</v>
      </c>
      <c r="AV580" s="14" t="s">
        <v>84</v>
      </c>
      <c r="AW580" s="14" t="s">
        <v>35</v>
      </c>
      <c r="AX580" s="14" t="s">
        <v>74</v>
      </c>
      <c r="AY580" s="245" t="s">
        <v>123</v>
      </c>
    </row>
    <row r="581" s="13" customFormat="1">
      <c r="A581" s="13"/>
      <c r="B581" s="224"/>
      <c r="C581" s="225"/>
      <c r="D581" s="226" t="s">
        <v>134</v>
      </c>
      <c r="E581" s="227" t="s">
        <v>28</v>
      </c>
      <c r="F581" s="228" t="s">
        <v>641</v>
      </c>
      <c r="G581" s="225"/>
      <c r="H581" s="227" t="s">
        <v>28</v>
      </c>
      <c r="I581" s="229"/>
      <c r="J581" s="225"/>
      <c r="K581" s="225"/>
      <c r="L581" s="230"/>
      <c r="M581" s="231"/>
      <c r="N581" s="232"/>
      <c r="O581" s="232"/>
      <c r="P581" s="232"/>
      <c r="Q581" s="232"/>
      <c r="R581" s="232"/>
      <c r="S581" s="232"/>
      <c r="T581" s="23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4" t="s">
        <v>134</v>
      </c>
      <c r="AU581" s="234" t="s">
        <v>84</v>
      </c>
      <c r="AV581" s="13" t="s">
        <v>82</v>
      </c>
      <c r="AW581" s="13" t="s">
        <v>35</v>
      </c>
      <c r="AX581" s="13" t="s">
        <v>74</v>
      </c>
      <c r="AY581" s="234" t="s">
        <v>123</v>
      </c>
    </row>
    <row r="582" s="14" customFormat="1">
      <c r="A582" s="14"/>
      <c r="B582" s="235"/>
      <c r="C582" s="236"/>
      <c r="D582" s="226" t="s">
        <v>134</v>
      </c>
      <c r="E582" s="237" t="s">
        <v>28</v>
      </c>
      <c r="F582" s="238" t="s">
        <v>642</v>
      </c>
      <c r="G582" s="236"/>
      <c r="H582" s="239">
        <v>0.0080000000000000002</v>
      </c>
      <c r="I582" s="240"/>
      <c r="J582" s="236"/>
      <c r="K582" s="236"/>
      <c r="L582" s="241"/>
      <c r="M582" s="242"/>
      <c r="N582" s="243"/>
      <c r="O582" s="243"/>
      <c r="P582" s="243"/>
      <c r="Q582" s="243"/>
      <c r="R582" s="243"/>
      <c r="S582" s="243"/>
      <c r="T582" s="24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5" t="s">
        <v>134</v>
      </c>
      <c r="AU582" s="245" t="s">
        <v>84</v>
      </c>
      <c r="AV582" s="14" t="s">
        <v>84</v>
      </c>
      <c r="AW582" s="14" t="s">
        <v>35</v>
      </c>
      <c r="AX582" s="14" t="s">
        <v>74</v>
      </c>
      <c r="AY582" s="245" t="s">
        <v>123</v>
      </c>
    </row>
    <row r="583" s="13" customFormat="1">
      <c r="A583" s="13"/>
      <c r="B583" s="224"/>
      <c r="C583" s="225"/>
      <c r="D583" s="226" t="s">
        <v>134</v>
      </c>
      <c r="E583" s="227" t="s">
        <v>28</v>
      </c>
      <c r="F583" s="228" t="s">
        <v>643</v>
      </c>
      <c r="G583" s="225"/>
      <c r="H583" s="227" t="s">
        <v>28</v>
      </c>
      <c r="I583" s="229"/>
      <c r="J583" s="225"/>
      <c r="K583" s="225"/>
      <c r="L583" s="230"/>
      <c r="M583" s="231"/>
      <c r="N583" s="232"/>
      <c r="O583" s="232"/>
      <c r="P583" s="232"/>
      <c r="Q583" s="232"/>
      <c r="R583" s="232"/>
      <c r="S583" s="232"/>
      <c r="T583" s="23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4" t="s">
        <v>134</v>
      </c>
      <c r="AU583" s="234" t="s">
        <v>84</v>
      </c>
      <c r="AV583" s="13" t="s">
        <v>82</v>
      </c>
      <c r="AW583" s="13" t="s">
        <v>35</v>
      </c>
      <c r="AX583" s="13" t="s">
        <v>74</v>
      </c>
      <c r="AY583" s="234" t="s">
        <v>123</v>
      </c>
    </row>
    <row r="584" s="14" customFormat="1">
      <c r="A584" s="14"/>
      <c r="B584" s="235"/>
      <c r="C584" s="236"/>
      <c r="D584" s="226" t="s">
        <v>134</v>
      </c>
      <c r="E584" s="237" t="s">
        <v>28</v>
      </c>
      <c r="F584" s="238" t="s">
        <v>644</v>
      </c>
      <c r="G584" s="236"/>
      <c r="H584" s="239">
        <v>1.1459999999999999</v>
      </c>
      <c r="I584" s="240"/>
      <c r="J584" s="236"/>
      <c r="K584" s="236"/>
      <c r="L584" s="241"/>
      <c r="M584" s="242"/>
      <c r="N584" s="243"/>
      <c r="O584" s="243"/>
      <c r="P584" s="243"/>
      <c r="Q584" s="243"/>
      <c r="R584" s="243"/>
      <c r="S584" s="243"/>
      <c r="T584" s="24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5" t="s">
        <v>134</v>
      </c>
      <c r="AU584" s="245" t="s">
        <v>84</v>
      </c>
      <c r="AV584" s="14" t="s">
        <v>84</v>
      </c>
      <c r="AW584" s="14" t="s">
        <v>35</v>
      </c>
      <c r="AX584" s="14" t="s">
        <v>74</v>
      </c>
      <c r="AY584" s="245" t="s">
        <v>123</v>
      </c>
    </row>
    <row r="585" s="13" customFormat="1">
      <c r="A585" s="13"/>
      <c r="B585" s="224"/>
      <c r="C585" s="225"/>
      <c r="D585" s="226" t="s">
        <v>134</v>
      </c>
      <c r="E585" s="227" t="s">
        <v>28</v>
      </c>
      <c r="F585" s="228" t="s">
        <v>645</v>
      </c>
      <c r="G585" s="225"/>
      <c r="H585" s="227" t="s">
        <v>28</v>
      </c>
      <c r="I585" s="229"/>
      <c r="J585" s="225"/>
      <c r="K585" s="225"/>
      <c r="L585" s="230"/>
      <c r="M585" s="231"/>
      <c r="N585" s="232"/>
      <c r="O585" s="232"/>
      <c r="P585" s="232"/>
      <c r="Q585" s="232"/>
      <c r="R585" s="232"/>
      <c r="S585" s="232"/>
      <c r="T585" s="23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4" t="s">
        <v>134</v>
      </c>
      <c r="AU585" s="234" t="s">
        <v>84</v>
      </c>
      <c r="AV585" s="13" t="s">
        <v>82</v>
      </c>
      <c r="AW585" s="13" t="s">
        <v>35</v>
      </c>
      <c r="AX585" s="13" t="s">
        <v>74</v>
      </c>
      <c r="AY585" s="234" t="s">
        <v>123</v>
      </c>
    </row>
    <row r="586" s="13" customFormat="1">
      <c r="A586" s="13"/>
      <c r="B586" s="224"/>
      <c r="C586" s="225"/>
      <c r="D586" s="226" t="s">
        <v>134</v>
      </c>
      <c r="E586" s="227" t="s">
        <v>28</v>
      </c>
      <c r="F586" s="228" t="s">
        <v>646</v>
      </c>
      <c r="G586" s="225"/>
      <c r="H586" s="227" t="s">
        <v>28</v>
      </c>
      <c r="I586" s="229"/>
      <c r="J586" s="225"/>
      <c r="K586" s="225"/>
      <c r="L586" s="230"/>
      <c r="M586" s="231"/>
      <c r="N586" s="232"/>
      <c r="O586" s="232"/>
      <c r="P586" s="232"/>
      <c r="Q586" s="232"/>
      <c r="R586" s="232"/>
      <c r="S586" s="232"/>
      <c r="T586" s="23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4" t="s">
        <v>134</v>
      </c>
      <c r="AU586" s="234" t="s">
        <v>84</v>
      </c>
      <c r="AV586" s="13" t="s">
        <v>82</v>
      </c>
      <c r="AW586" s="13" t="s">
        <v>35</v>
      </c>
      <c r="AX586" s="13" t="s">
        <v>74</v>
      </c>
      <c r="AY586" s="234" t="s">
        <v>123</v>
      </c>
    </row>
    <row r="587" s="14" customFormat="1">
      <c r="A587" s="14"/>
      <c r="B587" s="235"/>
      <c r="C587" s="236"/>
      <c r="D587" s="226" t="s">
        <v>134</v>
      </c>
      <c r="E587" s="237" t="s">
        <v>28</v>
      </c>
      <c r="F587" s="238" t="s">
        <v>647</v>
      </c>
      <c r="G587" s="236"/>
      <c r="H587" s="239">
        <v>2.246</v>
      </c>
      <c r="I587" s="240"/>
      <c r="J587" s="236"/>
      <c r="K587" s="236"/>
      <c r="L587" s="241"/>
      <c r="M587" s="242"/>
      <c r="N587" s="243"/>
      <c r="O587" s="243"/>
      <c r="P587" s="243"/>
      <c r="Q587" s="243"/>
      <c r="R587" s="243"/>
      <c r="S587" s="243"/>
      <c r="T587" s="24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5" t="s">
        <v>134</v>
      </c>
      <c r="AU587" s="245" t="s">
        <v>84</v>
      </c>
      <c r="AV587" s="14" t="s">
        <v>84</v>
      </c>
      <c r="AW587" s="14" t="s">
        <v>35</v>
      </c>
      <c r="AX587" s="14" t="s">
        <v>74</v>
      </c>
      <c r="AY587" s="245" t="s">
        <v>123</v>
      </c>
    </row>
    <row r="588" s="13" customFormat="1">
      <c r="A588" s="13"/>
      <c r="B588" s="224"/>
      <c r="C588" s="225"/>
      <c r="D588" s="226" t="s">
        <v>134</v>
      </c>
      <c r="E588" s="227" t="s">
        <v>28</v>
      </c>
      <c r="F588" s="228" t="s">
        <v>648</v>
      </c>
      <c r="G588" s="225"/>
      <c r="H588" s="227" t="s">
        <v>28</v>
      </c>
      <c r="I588" s="229"/>
      <c r="J588" s="225"/>
      <c r="K588" s="225"/>
      <c r="L588" s="230"/>
      <c r="M588" s="231"/>
      <c r="N588" s="232"/>
      <c r="O588" s="232"/>
      <c r="P588" s="232"/>
      <c r="Q588" s="232"/>
      <c r="R588" s="232"/>
      <c r="S588" s="232"/>
      <c r="T588" s="23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4" t="s">
        <v>134</v>
      </c>
      <c r="AU588" s="234" t="s">
        <v>84</v>
      </c>
      <c r="AV588" s="13" t="s">
        <v>82</v>
      </c>
      <c r="AW588" s="13" t="s">
        <v>35</v>
      </c>
      <c r="AX588" s="13" t="s">
        <v>74</v>
      </c>
      <c r="AY588" s="234" t="s">
        <v>123</v>
      </c>
    </row>
    <row r="589" s="14" customFormat="1">
      <c r="A589" s="14"/>
      <c r="B589" s="235"/>
      <c r="C589" s="236"/>
      <c r="D589" s="226" t="s">
        <v>134</v>
      </c>
      <c r="E589" s="237" t="s">
        <v>28</v>
      </c>
      <c r="F589" s="238" t="s">
        <v>649</v>
      </c>
      <c r="G589" s="236"/>
      <c r="H589" s="239">
        <v>0.073999999999999996</v>
      </c>
      <c r="I589" s="240"/>
      <c r="J589" s="236"/>
      <c r="K589" s="236"/>
      <c r="L589" s="241"/>
      <c r="M589" s="242"/>
      <c r="N589" s="243"/>
      <c r="O589" s="243"/>
      <c r="P589" s="243"/>
      <c r="Q589" s="243"/>
      <c r="R589" s="243"/>
      <c r="S589" s="243"/>
      <c r="T589" s="24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5" t="s">
        <v>134</v>
      </c>
      <c r="AU589" s="245" t="s">
        <v>84</v>
      </c>
      <c r="AV589" s="14" t="s">
        <v>84</v>
      </c>
      <c r="AW589" s="14" t="s">
        <v>35</v>
      </c>
      <c r="AX589" s="14" t="s">
        <v>74</v>
      </c>
      <c r="AY589" s="245" t="s">
        <v>123</v>
      </c>
    </row>
    <row r="590" s="13" customFormat="1">
      <c r="A590" s="13"/>
      <c r="B590" s="224"/>
      <c r="C590" s="225"/>
      <c r="D590" s="226" t="s">
        <v>134</v>
      </c>
      <c r="E590" s="227" t="s">
        <v>28</v>
      </c>
      <c r="F590" s="228" t="s">
        <v>650</v>
      </c>
      <c r="G590" s="225"/>
      <c r="H590" s="227" t="s">
        <v>28</v>
      </c>
      <c r="I590" s="229"/>
      <c r="J590" s="225"/>
      <c r="K590" s="225"/>
      <c r="L590" s="230"/>
      <c r="M590" s="231"/>
      <c r="N590" s="232"/>
      <c r="O590" s="232"/>
      <c r="P590" s="232"/>
      <c r="Q590" s="232"/>
      <c r="R590" s="232"/>
      <c r="S590" s="232"/>
      <c r="T590" s="23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4" t="s">
        <v>134</v>
      </c>
      <c r="AU590" s="234" t="s">
        <v>84</v>
      </c>
      <c r="AV590" s="13" t="s">
        <v>82</v>
      </c>
      <c r="AW590" s="13" t="s">
        <v>35</v>
      </c>
      <c r="AX590" s="13" t="s">
        <v>74</v>
      </c>
      <c r="AY590" s="234" t="s">
        <v>123</v>
      </c>
    </row>
    <row r="591" s="14" customFormat="1">
      <c r="A591" s="14"/>
      <c r="B591" s="235"/>
      <c r="C591" s="236"/>
      <c r="D591" s="226" t="s">
        <v>134</v>
      </c>
      <c r="E591" s="237" t="s">
        <v>28</v>
      </c>
      <c r="F591" s="238" t="s">
        <v>651</v>
      </c>
      <c r="G591" s="236"/>
      <c r="H591" s="239">
        <v>0.29299999999999998</v>
      </c>
      <c r="I591" s="240"/>
      <c r="J591" s="236"/>
      <c r="K591" s="236"/>
      <c r="L591" s="241"/>
      <c r="M591" s="242"/>
      <c r="N591" s="243"/>
      <c r="O591" s="243"/>
      <c r="P591" s="243"/>
      <c r="Q591" s="243"/>
      <c r="R591" s="243"/>
      <c r="S591" s="243"/>
      <c r="T591" s="24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5" t="s">
        <v>134</v>
      </c>
      <c r="AU591" s="245" t="s">
        <v>84</v>
      </c>
      <c r="AV591" s="14" t="s">
        <v>84</v>
      </c>
      <c r="AW591" s="14" t="s">
        <v>35</v>
      </c>
      <c r="AX591" s="14" t="s">
        <v>74</v>
      </c>
      <c r="AY591" s="245" t="s">
        <v>123</v>
      </c>
    </row>
    <row r="592" s="13" customFormat="1">
      <c r="A592" s="13"/>
      <c r="B592" s="224"/>
      <c r="C592" s="225"/>
      <c r="D592" s="226" t="s">
        <v>134</v>
      </c>
      <c r="E592" s="227" t="s">
        <v>28</v>
      </c>
      <c r="F592" s="228" t="s">
        <v>652</v>
      </c>
      <c r="G592" s="225"/>
      <c r="H592" s="227" t="s">
        <v>28</v>
      </c>
      <c r="I592" s="229"/>
      <c r="J592" s="225"/>
      <c r="K592" s="225"/>
      <c r="L592" s="230"/>
      <c r="M592" s="231"/>
      <c r="N592" s="232"/>
      <c r="O592" s="232"/>
      <c r="P592" s="232"/>
      <c r="Q592" s="232"/>
      <c r="R592" s="232"/>
      <c r="S592" s="232"/>
      <c r="T592" s="23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4" t="s">
        <v>134</v>
      </c>
      <c r="AU592" s="234" t="s">
        <v>84</v>
      </c>
      <c r="AV592" s="13" t="s">
        <v>82</v>
      </c>
      <c r="AW592" s="13" t="s">
        <v>35</v>
      </c>
      <c r="AX592" s="13" t="s">
        <v>74</v>
      </c>
      <c r="AY592" s="234" t="s">
        <v>123</v>
      </c>
    </row>
    <row r="593" s="14" customFormat="1">
      <c r="A593" s="14"/>
      <c r="B593" s="235"/>
      <c r="C593" s="236"/>
      <c r="D593" s="226" t="s">
        <v>134</v>
      </c>
      <c r="E593" s="237" t="s">
        <v>28</v>
      </c>
      <c r="F593" s="238" t="s">
        <v>653</v>
      </c>
      <c r="G593" s="236"/>
      <c r="H593" s="239">
        <v>1.1339999999999999</v>
      </c>
      <c r="I593" s="240"/>
      <c r="J593" s="236"/>
      <c r="K593" s="236"/>
      <c r="L593" s="241"/>
      <c r="M593" s="242"/>
      <c r="N593" s="243"/>
      <c r="O593" s="243"/>
      <c r="P593" s="243"/>
      <c r="Q593" s="243"/>
      <c r="R593" s="243"/>
      <c r="S593" s="243"/>
      <c r="T593" s="24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5" t="s">
        <v>134</v>
      </c>
      <c r="AU593" s="245" t="s">
        <v>84</v>
      </c>
      <c r="AV593" s="14" t="s">
        <v>84</v>
      </c>
      <c r="AW593" s="14" t="s">
        <v>35</v>
      </c>
      <c r="AX593" s="14" t="s">
        <v>74</v>
      </c>
      <c r="AY593" s="245" t="s">
        <v>123</v>
      </c>
    </row>
    <row r="594" s="15" customFormat="1">
      <c r="A594" s="15"/>
      <c r="B594" s="246"/>
      <c r="C594" s="247"/>
      <c r="D594" s="226" t="s">
        <v>134</v>
      </c>
      <c r="E594" s="248" t="s">
        <v>28</v>
      </c>
      <c r="F594" s="249" t="s">
        <v>142</v>
      </c>
      <c r="G594" s="247"/>
      <c r="H594" s="250">
        <v>38.869</v>
      </c>
      <c r="I594" s="251"/>
      <c r="J594" s="247"/>
      <c r="K594" s="247"/>
      <c r="L594" s="252"/>
      <c r="M594" s="253"/>
      <c r="N594" s="254"/>
      <c r="O594" s="254"/>
      <c r="P594" s="254"/>
      <c r="Q594" s="254"/>
      <c r="R594" s="254"/>
      <c r="S594" s="254"/>
      <c r="T594" s="25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56" t="s">
        <v>134</v>
      </c>
      <c r="AU594" s="256" t="s">
        <v>84</v>
      </c>
      <c r="AV594" s="15" t="s">
        <v>130</v>
      </c>
      <c r="AW594" s="15" t="s">
        <v>35</v>
      </c>
      <c r="AX594" s="15" t="s">
        <v>82</v>
      </c>
      <c r="AY594" s="256" t="s">
        <v>123</v>
      </c>
    </row>
    <row r="595" s="12" customFormat="1" ht="22.8" customHeight="1">
      <c r="A595" s="12"/>
      <c r="B595" s="190"/>
      <c r="C595" s="191"/>
      <c r="D595" s="192" t="s">
        <v>73</v>
      </c>
      <c r="E595" s="204" t="s">
        <v>673</v>
      </c>
      <c r="F595" s="204" t="s">
        <v>674</v>
      </c>
      <c r="G595" s="191"/>
      <c r="H595" s="191"/>
      <c r="I595" s="194"/>
      <c r="J595" s="205">
        <f>BK595</f>
        <v>0</v>
      </c>
      <c r="K595" s="191"/>
      <c r="L595" s="196"/>
      <c r="M595" s="197"/>
      <c r="N595" s="198"/>
      <c r="O595" s="198"/>
      <c r="P595" s="199">
        <f>SUM(P596:P597)</f>
        <v>0</v>
      </c>
      <c r="Q595" s="198"/>
      <c r="R595" s="199">
        <f>SUM(R596:R597)</f>
        <v>0</v>
      </c>
      <c r="S595" s="198"/>
      <c r="T595" s="200">
        <f>SUM(T596:T597)</f>
        <v>0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201" t="s">
        <v>82</v>
      </c>
      <c r="AT595" s="202" t="s">
        <v>73</v>
      </c>
      <c r="AU595" s="202" t="s">
        <v>82</v>
      </c>
      <c r="AY595" s="201" t="s">
        <v>123</v>
      </c>
      <c r="BK595" s="203">
        <f>SUM(BK596:BK597)</f>
        <v>0</v>
      </c>
    </row>
    <row r="596" s="2" customFormat="1" ht="21.75" customHeight="1">
      <c r="A596" s="39"/>
      <c r="B596" s="40"/>
      <c r="C596" s="206" t="s">
        <v>675</v>
      </c>
      <c r="D596" s="206" t="s">
        <v>125</v>
      </c>
      <c r="E596" s="207" t="s">
        <v>676</v>
      </c>
      <c r="F596" s="208" t="s">
        <v>677</v>
      </c>
      <c r="G596" s="209" t="s">
        <v>209</v>
      </c>
      <c r="H596" s="210">
        <v>107.773</v>
      </c>
      <c r="I596" s="211"/>
      <c r="J596" s="212">
        <f>ROUND(I596*H596,2)</f>
        <v>0</v>
      </c>
      <c r="K596" s="208" t="s">
        <v>129</v>
      </c>
      <c r="L596" s="45"/>
      <c r="M596" s="213" t="s">
        <v>28</v>
      </c>
      <c r="N596" s="214" t="s">
        <v>47</v>
      </c>
      <c r="O596" s="86"/>
      <c r="P596" s="215">
        <f>O596*H596</f>
        <v>0</v>
      </c>
      <c r="Q596" s="215">
        <v>0</v>
      </c>
      <c r="R596" s="215">
        <f>Q596*H596</f>
        <v>0</v>
      </c>
      <c r="S596" s="215">
        <v>0</v>
      </c>
      <c r="T596" s="216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17" t="s">
        <v>130</v>
      </c>
      <c r="AT596" s="217" t="s">
        <v>125</v>
      </c>
      <c r="AU596" s="217" t="s">
        <v>84</v>
      </c>
      <c r="AY596" s="18" t="s">
        <v>123</v>
      </c>
      <c r="BE596" s="218">
        <f>IF(N596="základní",J596,0)</f>
        <v>0</v>
      </c>
      <c r="BF596" s="218">
        <f>IF(N596="snížená",J596,0)</f>
        <v>0</v>
      </c>
      <c r="BG596" s="218">
        <f>IF(N596="zákl. přenesená",J596,0)</f>
        <v>0</v>
      </c>
      <c r="BH596" s="218">
        <f>IF(N596="sníž. přenesená",J596,0)</f>
        <v>0</v>
      </c>
      <c r="BI596" s="218">
        <f>IF(N596="nulová",J596,0)</f>
        <v>0</v>
      </c>
      <c r="BJ596" s="18" t="s">
        <v>130</v>
      </c>
      <c r="BK596" s="218">
        <f>ROUND(I596*H596,2)</f>
        <v>0</v>
      </c>
      <c r="BL596" s="18" t="s">
        <v>130</v>
      </c>
      <c r="BM596" s="217" t="s">
        <v>678</v>
      </c>
    </row>
    <row r="597" s="2" customFormat="1">
      <c r="A597" s="39"/>
      <c r="B597" s="40"/>
      <c r="C597" s="41"/>
      <c r="D597" s="219" t="s">
        <v>132</v>
      </c>
      <c r="E597" s="41"/>
      <c r="F597" s="220" t="s">
        <v>679</v>
      </c>
      <c r="G597" s="41"/>
      <c r="H597" s="41"/>
      <c r="I597" s="221"/>
      <c r="J597" s="41"/>
      <c r="K597" s="41"/>
      <c r="L597" s="45"/>
      <c r="M597" s="222"/>
      <c r="N597" s="223"/>
      <c r="O597" s="86"/>
      <c r="P597" s="86"/>
      <c r="Q597" s="86"/>
      <c r="R597" s="86"/>
      <c r="S597" s="86"/>
      <c r="T597" s="87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132</v>
      </c>
      <c r="AU597" s="18" t="s">
        <v>84</v>
      </c>
    </row>
    <row r="598" s="12" customFormat="1" ht="25.92" customHeight="1">
      <c r="A598" s="12"/>
      <c r="B598" s="190"/>
      <c r="C598" s="191"/>
      <c r="D598" s="192" t="s">
        <v>73</v>
      </c>
      <c r="E598" s="193" t="s">
        <v>680</v>
      </c>
      <c r="F598" s="193" t="s">
        <v>681</v>
      </c>
      <c r="G598" s="191"/>
      <c r="H598" s="191"/>
      <c r="I598" s="194"/>
      <c r="J598" s="195">
        <f>BK598</f>
        <v>0</v>
      </c>
      <c r="K598" s="191"/>
      <c r="L598" s="196"/>
      <c r="M598" s="197"/>
      <c r="N598" s="198"/>
      <c r="O598" s="198"/>
      <c r="P598" s="199">
        <f>P599+P621+P626</f>
        <v>0</v>
      </c>
      <c r="Q598" s="198"/>
      <c r="R598" s="199">
        <f>R599+R621+R626</f>
        <v>0.027213189062500004</v>
      </c>
      <c r="S598" s="198"/>
      <c r="T598" s="200">
        <f>T599+T621+T626</f>
        <v>0</v>
      </c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R598" s="201" t="s">
        <v>84</v>
      </c>
      <c r="AT598" s="202" t="s">
        <v>73</v>
      </c>
      <c r="AU598" s="202" t="s">
        <v>74</v>
      </c>
      <c r="AY598" s="201" t="s">
        <v>123</v>
      </c>
      <c r="BK598" s="203">
        <f>BK599+BK621+BK626</f>
        <v>0</v>
      </c>
    </row>
    <row r="599" s="12" customFormat="1" ht="22.8" customHeight="1">
      <c r="A599" s="12"/>
      <c r="B599" s="190"/>
      <c r="C599" s="191"/>
      <c r="D599" s="192" t="s">
        <v>73</v>
      </c>
      <c r="E599" s="204" t="s">
        <v>682</v>
      </c>
      <c r="F599" s="204" t="s">
        <v>683</v>
      </c>
      <c r="G599" s="191"/>
      <c r="H599" s="191"/>
      <c r="I599" s="194"/>
      <c r="J599" s="205">
        <f>BK599</f>
        <v>0</v>
      </c>
      <c r="K599" s="191"/>
      <c r="L599" s="196"/>
      <c r="M599" s="197"/>
      <c r="N599" s="198"/>
      <c r="O599" s="198"/>
      <c r="P599" s="199">
        <f>SUM(P600:P620)</f>
        <v>0</v>
      </c>
      <c r="Q599" s="198"/>
      <c r="R599" s="199">
        <f>SUM(R600:R620)</f>
        <v>0.021315189062500003</v>
      </c>
      <c r="S599" s="198"/>
      <c r="T599" s="200">
        <f>SUM(T600:T620)</f>
        <v>0</v>
      </c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R599" s="201" t="s">
        <v>84</v>
      </c>
      <c r="AT599" s="202" t="s">
        <v>73</v>
      </c>
      <c r="AU599" s="202" t="s">
        <v>82</v>
      </c>
      <c r="AY599" s="201" t="s">
        <v>123</v>
      </c>
      <c r="BK599" s="203">
        <f>SUM(BK600:BK620)</f>
        <v>0</v>
      </c>
    </row>
    <row r="600" s="2" customFormat="1" ht="16.5" customHeight="1">
      <c r="A600" s="39"/>
      <c r="B600" s="40"/>
      <c r="C600" s="206" t="s">
        <v>684</v>
      </c>
      <c r="D600" s="206" t="s">
        <v>125</v>
      </c>
      <c r="E600" s="207" t="s">
        <v>685</v>
      </c>
      <c r="F600" s="208" t="s">
        <v>686</v>
      </c>
      <c r="G600" s="209" t="s">
        <v>370</v>
      </c>
      <c r="H600" s="210">
        <v>1.7</v>
      </c>
      <c r="I600" s="211"/>
      <c r="J600" s="212">
        <f>ROUND(I600*H600,2)</f>
        <v>0</v>
      </c>
      <c r="K600" s="208" t="s">
        <v>28</v>
      </c>
      <c r="L600" s="45"/>
      <c r="M600" s="213" t="s">
        <v>28</v>
      </c>
      <c r="N600" s="214" t="s">
        <v>47</v>
      </c>
      <c r="O600" s="86"/>
      <c r="P600" s="215">
        <f>O600*H600</f>
        <v>0</v>
      </c>
      <c r="Q600" s="215">
        <v>6.9999999999999994E-05</v>
      </c>
      <c r="R600" s="215">
        <f>Q600*H600</f>
        <v>0.00011899999999999999</v>
      </c>
      <c r="S600" s="215">
        <v>0</v>
      </c>
      <c r="T600" s="216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17" t="s">
        <v>253</v>
      </c>
      <c r="AT600" s="217" t="s">
        <v>125</v>
      </c>
      <c r="AU600" s="217" t="s">
        <v>84</v>
      </c>
      <c r="AY600" s="18" t="s">
        <v>123</v>
      </c>
      <c r="BE600" s="218">
        <f>IF(N600="základní",J600,0)</f>
        <v>0</v>
      </c>
      <c r="BF600" s="218">
        <f>IF(N600="snížená",J600,0)</f>
        <v>0</v>
      </c>
      <c r="BG600" s="218">
        <f>IF(N600="zákl. přenesená",J600,0)</f>
        <v>0</v>
      </c>
      <c r="BH600" s="218">
        <f>IF(N600="sníž. přenesená",J600,0)</f>
        <v>0</v>
      </c>
      <c r="BI600" s="218">
        <f>IF(N600="nulová",J600,0)</f>
        <v>0</v>
      </c>
      <c r="BJ600" s="18" t="s">
        <v>130</v>
      </c>
      <c r="BK600" s="218">
        <f>ROUND(I600*H600,2)</f>
        <v>0</v>
      </c>
      <c r="BL600" s="18" t="s">
        <v>253</v>
      </c>
      <c r="BM600" s="217" t="s">
        <v>687</v>
      </c>
    </row>
    <row r="601" s="13" customFormat="1">
      <c r="A601" s="13"/>
      <c r="B601" s="224"/>
      <c r="C601" s="225"/>
      <c r="D601" s="226" t="s">
        <v>134</v>
      </c>
      <c r="E601" s="227" t="s">
        <v>28</v>
      </c>
      <c r="F601" s="228" t="s">
        <v>688</v>
      </c>
      <c r="G601" s="225"/>
      <c r="H601" s="227" t="s">
        <v>28</v>
      </c>
      <c r="I601" s="229"/>
      <c r="J601" s="225"/>
      <c r="K601" s="225"/>
      <c r="L601" s="230"/>
      <c r="M601" s="231"/>
      <c r="N601" s="232"/>
      <c r="O601" s="232"/>
      <c r="P601" s="232"/>
      <c r="Q601" s="232"/>
      <c r="R601" s="232"/>
      <c r="S601" s="232"/>
      <c r="T601" s="23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4" t="s">
        <v>134</v>
      </c>
      <c r="AU601" s="234" t="s">
        <v>84</v>
      </c>
      <c r="AV601" s="13" t="s">
        <v>82</v>
      </c>
      <c r="AW601" s="13" t="s">
        <v>35</v>
      </c>
      <c r="AX601" s="13" t="s">
        <v>74</v>
      </c>
      <c r="AY601" s="234" t="s">
        <v>123</v>
      </c>
    </row>
    <row r="602" s="14" customFormat="1">
      <c r="A602" s="14"/>
      <c r="B602" s="235"/>
      <c r="C602" s="236"/>
      <c r="D602" s="226" t="s">
        <v>134</v>
      </c>
      <c r="E602" s="237" t="s">
        <v>28</v>
      </c>
      <c r="F602" s="238" t="s">
        <v>689</v>
      </c>
      <c r="G602" s="236"/>
      <c r="H602" s="239">
        <v>1.7</v>
      </c>
      <c r="I602" s="240"/>
      <c r="J602" s="236"/>
      <c r="K602" s="236"/>
      <c r="L602" s="241"/>
      <c r="M602" s="242"/>
      <c r="N602" s="243"/>
      <c r="O602" s="243"/>
      <c r="P602" s="243"/>
      <c r="Q602" s="243"/>
      <c r="R602" s="243"/>
      <c r="S602" s="243"/>
      <c r="T602" s="24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5" t="s">
        <v>134</v>
      </c>
      <c r="AU602" s="245" t="s">
        <v>84</v>
      </c>
      <c r="AV602" s="14" t="s">
        <v>84</v>
      </c>
      <c r="AW602" s="14" t="s">
        <v>35</v>
      </c>
      <c r="AX602" s="14" t="s">
        <v>82</v>
      </c>
      <c r="AY602" s="245" t="s">
        <v>123</v>
      </c>
    </row>
    <row r="603" s="2" customFormat="1" ht="16.5" customHeight="1">
      <c r="A603" s="39"/>
      <c r="B603" s="40"/>
      <c r="C603" s="206" t="s">
        <v>690</v>
      </c>
      <c r="D603" s="206" t="s">
        <v>125</v>
      </c>
      <c r="E603" s="207" t="s">
        <v>691</v>
      </c>
      <c r="F603" s="208" t="s">
        <v>692</v>
      </c>
      <c r="G603" s="209" t="s">
        <v>241</v>
      </c>
      <c r="H603" s="210">
        <v>7.3949999999999996</v>
      </c>
      <c r="I603" s="211"/>
      <c r="J603" s="212">
        <f>ROUND(I603*H603,2)</f>
        <v>0</v>
      </c>
      <c r="K603" s="208" t="s">
        <v>129</v>
      </c>
      <c r="L603" s="45"/>
      <c r="M603" s="213" t="s">
        <v>28</v>
      </c>
      <c r="N603" s="214" t="s">
        <v>47</v>
      </c>
      <c r="O603" s="86"/>
      <c r="P603" s="215">
        <f>O603*H603</f>
        <v>0</v>
      </c>
      <c r="Q603" s="215">
        <v>6.0612500000000003E-05</v>
      </c>
      <c r="R603" s="215">
        <f>Q603*H603</f>
        <v>0.00044822943750000001</v>
      </c>
      <c r="S603" s="215">
        <v>0</v>
      </c>
      <c r="T603" s="216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17" t="s">
        <v>253</v>
      </c>
      <c r="AT603" s="217" t="s">
        <v>125</v>
      </c>
      <c r="AU603" s="217" t="s">
        <v>84</v>
      </c>
      <c r="AY603" s="18" t="s">
        <v>123</v>
      </c>
      <c r="BE603" s="218">
        <f>IF(N603="základní",J603,0)</f>
        <v>0</v>
      </c>
      <c r="BF603" s="218">
        <f>IF(N603="snížená",J603,0)</f>
        <v>0</v>
      </c>
      <c r="BG603" s="218">
        <f>IF(N603="zákl. přenesená",J603,0)</f>
        <v>0</v>
      </c>
      <c r="BH603" s="218">
        <f>IF(N603="sníž. přenesená",J603,0)</f>
        <v>0</v>
      </c>
      <c r="BI603" s="218">
        <f>IF(N603="nulová",J603,0)</f>
        <v>0</v>
      </c>
      <c r="BJ603" s="18" t="s">
        <v>130</v>
      </c>
      <c r="BK603" s="218">
        <f>ROUND(I603*H603,2)</f>
        <v>0</v>
      </c>
      <c r="BL603" s="18" t="s">
        <v>253</v>
      </c>
      <c r="BM603" s="217" t="s">
        <v>693</v>
      </c>
    </row>
    <row r="604" s="2" customFormat="1">
      <c r="A604" s="39"/>
      <c r="B604" s="40"/>
      <c r="C604" s="41"/>
      <c r="D604" s="219" t="s">
        <v>132</v>
      </c>
      <c r="E604" s="41"/>
      <c r="F604" s="220" t="s">
        <v>694</v>
      </c>
      <c r="G604" s="41"/>
      <c r="H604" s="41"/>
      <c r="I604" s="221"/>
      <c r="J604" s="41"/>
      <c r="K604" s="41"/>
      <c r="L604" s="45"/>
      <c r="M604" s="222"/>
      <c r="N604" s="223"/>
      <c r="O604" s="86"/>
      <c r="P604" s="86"/>
      <c r="Q604" s="86"/>
      <c r="R604" s="86"/>
      <c r="S604" s="86"/>
      <c r="T604" s="87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132</v>
      </c>
      <c r="AU604" s="18" t="s">
        <v>84</v>
      </c>
    </row>
    <row r="605" s="13" customFormat="1">
      <c r="A605" s="13"/>
      <c r="B605" s="224"/>
      <c r="C605" s="225"/>
      <c r="D605" s="226" t="s">
        <v>134</v>
      </c>
      <c r="E605" s="227" t="s">
        <v>28</v>
      </c>
      <c r="F605" s="228" t="s">
        <v>695</v>
      </c>
      <c r="G605" s="225"/>
      <c r="H605" s="227" t="s">
        <v>28</v>
      </c>
      <c r="I605" s="229"/>
      <c r="J605" s="225"/>
      <c r="K605" s="225"/>
      <c r="L605" s="230"/>
      <c r="M605" s="231"/>
      <c r="N605" s="232"/>
      <c r="O605" s="232"/>
      <c r="P605" s="232"/>
      <c r="Q605" s="232"/>
      <c r="R605" s="232"/>
      <c r="S605" s="232"/>
      <c r="T605" s="23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4" t="s">
        <v>134</v>
      </c>
      <c r="AU605" s="234" t="s">
        <v>84</v>
      </c>
      <c r="AV605" s="13" t="s">
        <v>82</v>
      </c>
      <c r="AW605" s="13" t="s">
        <v>35</v>
      </c>
      <c r="AX605" s="13" t="s">
        <v>74</v>
      </c>
      <c r="AY605" s="234" t="s">
        <v>123</v>
      </c>
    </row>
    <row r="606" s="13" customFormat="1">
      <c r="A606" s="13"/>
      <c r="B606" s="224"/>
      <c r="C606" s="225"/>
      <c r="D606" s="226" t="s">
        <v>134</v>
      </c>
      <c r="E606" s="227" t="s">
        <v>28</v>
      </c>
      <c r="F606" s="228" t="s">
        <v>696</v>
      </c>
      <c r="G606" s="225"/>
      <c r="H606" s="227" t="s">
        <v>28</v>
      </c>
      <c r="I606" s="229"/>
      <c r="J606" s="225"/>
      <c r="K606" s="225"/>
      <c r="L606" s="230"/>
      <c r="M606" s="231"/>
      <c r="N606" s="232"/>
      <c r="O606" s="232"/>
      <c r="P606" s="232"/>
      <c r="Q606" s="232"/>
      <c r="R606" s="232"/>
      <c r="S606" s="232"/>
      <c r="T606" s="23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4" t="s">
        <v>134</v>
      </c>
      <c r="AU606" s="234" t="s">
        <v>84</v>
      </c>
      <c r="AV606" s="13" t="s">
        <v>82</v>
      </c>
      <c r="AW606" s="13" t="s">
        <v>35</v>
      </c>
      <c r="AX606" s="13" t="s">
        <v>74</v>
      </c>
      <c r="AY606" s="234" t="s">
        <v>123</v>
      </c>
    </row>
    <row r="607" s="14" customFormat="1">
      <c r="A607" s="14"/>
      <c r="B607" s="235"/>
      <c r="C607" s="236"/>
      <c r="D607" s="226" t="s">
        <v>134</v>
      </c>
      <c r="E607" s="237" t="s">
        <v>28</v>
      </c>
      <c r="F607" s="238" t="s">
        <v>697</v>
      </c>
      <c r="G607" s="236"/>
      <c r="H607" s="239">
        <v>7.3949999999999996</v>
      </c>
      <c r="I607" s="240"/>
      <c r="J607" s="236"/>
      <c r="K607" s="236"/>
      <c r="L607" s="241"/>
      <c r="M607" s="242"/>
      <c r="N607" s="243"/>
      <c r="O607" s="243"/>
      <c r="P607" s="243"/>
      <c r="Q607" s="243"/>
      <c r="R607" s="243"/>
      <c r="S607" s="243"/>
      <c r="T607" s="24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5" t="s">
        <v>134</v>
      </c>
      <c r="AU607" s="245" t="s">
        <v>84</v>
      </c>
      <c r="AV607" s="14" t="s">
        <v>84</v>
      </c>
      <c r="AW607" s="14" t="s">
        <v>35</v>
      </c>
      <c r="AX607" s="14" t="s">
        <v>82</v>
      </c>
      <c r="AY607" s="245" t="s">
        <v>123</v>
      </c>
    </row>
    <row r="608" s="2" customFormat="1" ht="16.5" customHeight="1">
      <c r="A608" s="39"/>
      <c r="B608" s="40"/>
      <c r="C608" s="257" t="s">
        <v>698</v>
      </c>
      <c r="D608" s="257" t="s">
        <v>206</v>
      </c>
      <c r="E608" s="258" t="s">
        <v>699</v>
      </c>
      <c r="F608" s="259" t="s">
        <v>700</v>
      </c>
      <c r="G608" s="260" t="s">
        <v>209</v>
      </c>
      <c r="H608" s="261">
        <v>0.0070000000000000001</v>
      </c>
      <c r="I608" s="262"/>
      <c r="J608" s="263">
        <f>ROUND(I608*H608,2)</f>
        <v>0</v>
      </c>
      <c r="K608" s="259" t="s">
        <v>129</v>
      </c>
      <c r="L608" s="264"/>
      <c r="M608" s="265" t="s">
        <v>28</v>
      </c>
      <c r="N608" s="266" t="s">
        <v>47</v>
      </c>
      <c r="O608" s="86"/>
      <c r="P608" s="215">
        <f>O608*H608</f>
        <v>0</v>
      </c>
      <c r="Q608" s="215">
        <v>1</v>
      </c>
      <c r="R608" s="215">
        <f>Q608*H608</f>
        <v>0.0070000000000000001</v>
      </c>
      <c r="S608" s="215">
        <v>0</v>
      </c>
      <c r="T608" s="216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17" t="s">
        <v>377</v>
      </c>
      <c r="AT608" s="217" t="s">
        <v>206</v>
      </c>
      <c r="AU608" s="217" t="s">
        <v>84</v>
      </c>
      <c r="AY608" s="18" t="s">
        <v>123</v>
      </c>
      <c r="BE608" s="218">
        <f>IF(N608="základní",J608,0)</f>
        <v>0</v>
      </c>
      <c r="BF608" s="218">
        <f>IF(N608="snížená",J608,0)</f>
        <v>0</v>
      </c>
      <c r="BG608" s="218">
        <f>IF(N608="zákl. přenesená",J608,0)</f>
        <v>0</v>
      </c>
      <c r="BH608" s="218">
        <f>IF(N608="sníž. přenesená",J608,0)</f>
        <v>0</v>
      </c>
      <c r="BI608" s="218">
        <f>IF(N608="nulová",J608,0)</f>
        <v>0</v>
      </c>
      <c r="BJ608" s="18" t="s">
        <v>130</v>
      </c>
      <c r="BK608" s="218">
        <f>ROUND(I608*H608,2)</f>
        <v>0</v>
      </c>
      <c r="BL608" s="18" t="s">
        <v>253</v>
      </c>
      <c r="BM608" s="217" t="s">
        <v>701</v>
      </c>
    </row>
    <row r="609" s="13" customFormat="1">
      <c r="A609" s="13"/>
      <c r="B609" s="224"/>
      <c r="C609" s="225"/>
      <c r="D609" s="226" t="s">
        <v>134</v>
      </c>
      <c r="E609" s="227" t="s">
        <v>28</v>
      </c>
      <c r="F609" s="228" t="s">
        <v>702</v>
      </c>
      <c r="G609" s="225"/>
      <c r="H609" s="227" t="s">
        <v>28</v>
      </c>
      <c r="I609" s="229"/>
      <c r="J609" s="225"/>
      <c r="K609" s="225"/>
      <c r="L609" s="230"/>
      <c r="M609" s="231"/>
      <c r="N609" s="232"/>
      <c r="O609" s="232"/>
      <c r="P609" s="232"/>
      <c r="Q609" s="232"/>
      <c r="R609" s="232"/>
      <c r="S609" s="232"/>
      <c r="T609" s="23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4" t="s">
        <v>134</v>
      </c>
      <c r="AU609" s="234" t="s">
        <v>84</v>
      </c>
      <c r="AV609" s="13" t="s">
        <v>82</v>
      </c>
      <c r="AW609" s="13" t="s">
        <v>35</v>
      </c>
      <c r="AX609" s="13" t="s">
        <v>74</v>
      </c>
      <c r="AY609" s="234" t="s">
        <v>123</v>
      </c>
    </row>
    <row r="610" s="14" customFormat="1">
      <c r="A610" s="14"/>
      <c r="B610" s="235"/>
      <c r="C610" s="236"/>
      <c r="D610" s="226" t="s">
        <v>134</v>
      </c>
      <c r="E610" s="237" t="s">
        <v>28</v>
      </c>
      <c r="F610" s="238" t="s">
        <v>703</v>
      </c>
      <c r="G610" s="236"/>
      <c r="H610" s="239">
        <v>0.0070000000000000001</v>
      </c>
      <c r="I610" s="240"/>
      <c r="J610" s="236"/>
      <c r="K610" s="236"/>
      <c r="L610" s="241"/>
      <c r="M610" s="242"/>
      <c r="N610" s="243"/>
      <c r="O610" s="243"/>
      <c r="P610" s="243"/>
      <c r="Q610" s="243"/>
      <c r="R610" s="243"/>
      <c r="S610" s="243"/>
      <c r="T610" s="24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5" t="s">
        <v>134</v>
      </c>
      <c r="AU610" s="245" t="s">
        <v>84</v>
      </c>
      <c r="AV610" s="14" t="s">
        <v>84</v>
      </c>
      <c r="AW610" s="14" t="s">
        <v>35</v>
      </c>
      <c r="AX610" s="14" t="s">
        <v>82</v>
      </c>
      <c r="AY610" s="245" t="s">
        <v>123</v>
      </c>
    </row>
    <row r="611" s="2" customFormat="1" ht="16.5" customHeight="1">
      <c r="A611" s="39"/>
      <c r="B611" s="40"/>
      <c r="C611" s="206" t="s">
        <v>704</v>
      </c>
      <c r="D611" s="206" t="s">
        <v>125</v>
      </c>
      <c r="E611" s="207" t="s">
        <v>705</v>
      </c>
      <c r="F611" s="208" t="s">
        <v>706</v>
      </c>
      <c r="G611" s="209" t="s">
        <v>241</v>
      </c>
      <c r="H611" s="210">
        <v>12.835000000000001</v>
      </c>
      <c r="I611" s="211"/>
      <c r="J611" s="212">
        <f>ROUND(I611*H611,2)</f>
        <v>0</v>
      </c>
      <c r="K611" s="208" t="s">
        <v>129</v>
      </c>
      <c r="L611" s="45"/>
      <c r="M611" s="213" t="s">
        <v>28</v>
      </c>
      <c r="N611" s="214" t="s">
        <v>47</v>
      </c>
      <c r="O611" s="86"/>
      <c r="P611" s="215">
        <f>O611*H611</f>
        <v>0</v>
      </c>
      <c r="Q611" s="215">
        <v>5.8275E-05</v>
      </c>
      <c r="R611" s="215">
        <f>Q611*H611</f>
        <v>0.00074795962500000008</v>
      </c>
      <c r="S611" s="215">
        <v>0</v>
      </c>
      <c r="T611" s="216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17" t="s">
        <v>253</v>
      </c>
      <c r="AT611" s="217" t="s">
        <v>125</v>
      </c>
      <c r="AU611" s="217" t="s">
        <v>84</v>
      </c>
      <c r="AY611" s="18" t="s">
        <v>123</v>
      </c>
      <c r="BE611" s="218">
        <f>IF(N611="základní",J611,0)</f>
        <v>0</v>
      </c>
      <c r="BF611" s="218">
        <f>IF(N611="snížená",J611,0)</f>
        <v>0</v>
      </c>
      <c r="BG611" s="218">
        <f>IF(N611="zákl. přenesená",J611,0)</f>
        <v>0</v>
      </c>
      <c r="BH611" s="218">
        <f>IF(N611="sníž. přenesená",J611,0)</f>
        <v>0</v>
      </c>
      <c r="BI611" s="218">
        <f>IF(N611="nulová",J611,0)</f>
        <v>0</v>
      </c>
      <c r="BJ611" s="18" t="s">
        <v>130</v>
      </c>
      <c r="BK611" s="218">
        <f>ROUND(I611*H611,2)</f>
        <v>0</v>
      </c>
      <c r="BL611" s="18" t="s">
        <v>253</v>
      </c>
      <c r="BM611" s="217" t="s">
        <v>707</v>
      </c>
    </row>
    <row r="612" s="2" customFormat="1">
      <c r="A612" s="39"/>
      <c r="B612" s="40"/>
      <c r="C612" s="41"/>
      <c r="D612" s="219" t="s">
        <v>132</v>
      </c>
      <c r="E612" s="41"/>
      <c r="F612" s="220" t="s">
        <v>708</v>
      </c>
      <c r="G612" s="41"/>
      <c r="H612" s="41"/>
      <c r="I612" s="221"/>
      <c r="J612" s="41"/>
      <c r="K612" s="41"/>
      <c r="L612" s="45"/>
      <c r="M612" s="222"/>
      <c r="N612" s="223"/>
      <c r="O612" s="86"/>
      <c r="P612" s="86"/>
      <c r="Q612" s="86"/>
      <c r="R612" s="86"/>
      <c r="S612" s="86"/>
      <c r="T612" s="87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132</v>
      </c>
      <c r="AU612" s="18" t="s">
        <v>84</v>
      </c>
    </row>
    <row r="613" s="13" customFormat="1">
      <c r="A613" s="13"/>
      <c r="B613" s="224"/>
      <c r="C613" s="225"/>
      <c r="D613" s="226" t="s">
        <v>134</v>
      </c>
      <c r="E613" s="227" t="s">
        <v>28</v>
      </c>
      <c r="F613" s="228" t="s">
        <v>695</v>
      </c>
      <c r="G613" s="225"/>
      <c r="H613" s="227" t="s">
        <v>28</v>
      </c>
      <c r="I613" s="229"/>
      <c r="J613" s="225"/>
      <c r="K613" s="225"/>
      <c r="L613" s="230"/>
      <c r="M613" s="231"/>
      <c r="N613" s="232"/>
      <c r="O613" s="232"/>
      <c r="P613" s="232"/>
      <c r="Q613" s="232"/>
      <c r="R613" s="232"/>
      <c r="S613" s="232"/>
      <c r="T613" s="23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4" t="s">
        <v>134</v>
      </c>
      <c r="AU613" s="234" t="s">
        <v>84</v>
      </c>
      <c r="AV613" s="13" t="s">
        <v>82</v>
      </c>
      <c r="AW613" s="13" t="s">
        <v>35</v>
      </c>
      <c r="AX613" s="13" t="s">
        <v>74</v>
      </c>
      <c r="AY613" s="234" t="s">
        <v>123</v>
      </c>
    </row>
    <row r="614" s="13" customFormat="1">
      <c r="A614" s="13"/>
      <c r="B614" s="224"/>
      <c r="C614" s="225"/>
      <c r="D614" s="226" t="s">
        <v>134</v>
      </c>
      <c r="E614" s="227" t="s">
        <v>28</v>
      </c>
      <c r="F614" s="228" t="s">
        <v>709</v>
      </c>
      <c r="G614" s="225"/>
      <c r="H614" s="227" t="s">
        <v>28</v>
      </c>
      <c r="I614" s="229"/>
      <c r="J614" s="225"/>
      <c r="K614" s="225"/>
      <c r="L614" s="230"/>
      <c r="M614" s="231"/>
      <c r="N614" s="232"/>
      <c r="O614" s="232"/>
      <c r="P614" s="232"/>
      <c r="Q614" s="232"/>
      <c r="R614" s="232"/>
      <c r="S614" s="232"/>
      <c r="T614" s="23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4" t="s">
        <v>134</v>
      </c>
      <c r="AU614" s="234" t="s">
        <v>84</v>
      </c>
      <c r="AV614" s="13" t="s">
        <v>82</v>
      </c>
      <c r="AW614" s="13" t="s">
        <v>35</v>
      </c>
      <c r="AX614" s="13" t="s">
        <v>74</v>
      </c>
      <c r="AY614" s="234" t="s">
        <v>123</v>
      </c>
    </row>
    <row r="615" s="14" customFormat="1">
      <c r="A615" s="14"/>
      <c r="B615" s="235"/>
      <c r="C615" s="236"/>
      <c r="D615" s="226" t="s">
        <v>134</v>
      </c>
      <c r="E615" s="237" t="s">
        <v>28</v>
      </c>
      <c r="F615" s="238" t="s">
        <v>710</v>
      </c>
      <c r="G615" s="236"/>
      <c r="H615" s="239">
        <v>12.835000000000001</v>
      </c>
      <c r="I615" s="240"/>
      <c r="J615" s="236"/>
      <c r="K615" s="236"/>
      <c r="L615" s="241"/>
      <c r="M615" s="242"/>
      <c r="N615" s="243"/>
      <c r="O615" s="243"/>
      <c r="P615" s="243"/>
      <c r="Q615" s="243"/>
      <c r="R615" s="243"/>
      <c r="S615" s="243"/>
      <c r="T615" s="24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45" t="s">
        <v>134</v>
      </c>
      <c r="AU615" s="245" t="s">
        <v>84</v>
      </c>
      <c r="AV615" s="14" t="s">
        <v>84</v>
      </c>
      <c r="AW615" s="14" t="s">
        <v>35</v>
      </c>
      <c r="AX615" s="14" t="s">
        <v>82</v>
      </c>
      <c r="AY615" s="245" t="s">
        <v>123</v>
      </c>
    </row>
    <row r="616" s="2" customFormat="1" ht="16.5" customHeight="1">
      <c r="A616" s="39"/>
      <c r="B616" s="40"/>
      <c r="C616" s="257" t="s">
        <v>711</v>
      </c>
      <c r="D616" s="257" t="s">
        <v>206</v>
      </c>
      <c r="E616" s="258" t="s">
        <v>712</v>
      </c>
      <c r="F616" s="259" t="s">
        <v>713</v>
      </c>
      <c r="G616" s="260" t="s">
        <v>209</v>
      </c>
      <c r="H616" s="261">
        <v>0.012999999999999999</v>
      </c>
      <c r="I616" s="262"/>
      <c r="J616" s="263">
        <f>ROUND(I616*H616,2)</f>
        <v>0</v>
      </c>
      <c r="K616" s="259" t="s">
        <v>129</v>
      </c>
      <c r="L616" s="264"/>
      <c r="M616" s="265" t="s">
        <v>28</v>
      </c>
      <c r="N616" s="266" t="s">
        <v>47</v>
      </c>
      <c r="O616" s="86"/>
      <c r="P616" s="215">
        <f>O616*H616</f>
        <v>0</v>
      </c>
      <c r="Q616" s="215">
        <v>1</v>
      </c>
      <c r="R616" s="215">
        <f>Q616*H616</f>
        <v>0.012999999999999999</v>
      </c>
      <c r="S616" s="215">
        <v>0</v>
      </c>
      <c r="T616" s="216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17" t="s">
        <v>377</v>
      </c>
      <c r="AT616" s="217" t="s">
        <v>206</v>
      </c>
      <c r="AU616" s="217" t="s">
        <v>84</v>
      </c>
      <c r="AY616" s="18" t="s">
        <v>123</v>
      </c>
      <c r="BE616" s="218">
        <f>IF(N616="základní",J616,0)</f>
        <v>0</v>
      </c>
      <c r="BF616" s="218">
        <f>IF(N616="snížená",J616,0)</f>
        <v>0</v>
      </c>
      <c r="BG616" s="218">
        <f>IF(N616="zákl. přenesená",J616,0)</f>
        <v>0</v>
      </c>
      <c r="BH616" s="218">
        <f>IF(N616="sníž. přenesená",J616,0)</f>
        <v>0</v>
      </c>
      <c r="BI616" s="218">
        <f>IF(N616="nulová",J616,0)</f>
        <v>0</v>
      </c>
      <c r="BJ616" s="18" t="s">
        <v>130</v>
      </c>
      <c r="BK616" s="218">
        <f>ROUND(I616*H616,2)</f>
        <v>0</v>
      </c>
      <c r="BL616" s="18" t="s">
        <v>253</v>
      </c>
      <c r="BM616" s="217" t="s">
        <v>714</v>
      </c>
    </row>
    <row r="617" s="13" customFormat="1">
      <c r="A617" s="13"/>
      <c r="B617" s="224"/>
      <c r="C617" s="225"/>
      <c r="D617" s="226" t="s">
        <v>134</v>
      </c>
      <c r="E617" s="227" t="s">
        <v>28</v>
      </c>
      <c r="F617" s="228" t="s">
        <v>715</v>
      </c>
      <c r="G617" s="225"/>
      <c r="H617" s="227" t="s">
        <v>28</v>
      </c>
      <c r="I617" s="229"/>
      <c r="J617" s="225"/>
      <c r="K617" s="225"/>
      <c r="L617" s="230"/>
      <c r="M617" s="231"/>
      <c r="N617" s="232"/>
      <c r="O617" s="232"/>
      <c r="P617" s="232"/>
      <c r="Q617" s="232"/>
      <c r="R617" s="232"/>
      <c r="S617" s="232"/>
      <c r="T617" s="23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4" t="s">
        <v>134</v>
      </c>
      <c r="AU617" s="234" t="s">
        <v>84</v>
      </c>
      <c r="AV617" s="13" t="s">
        <v>82</v>
      </c>
      <c r="AW617" s="13" t="s">
        <v>35</v>
      </c>
      <c r="AX617" s="13" t="s">
        <v>74</v>
      </c>
      <c r="AY617" s="234" t="s">
        <v>123</v>
      </c>
    </row>
    <row r="618" s="14" customFormat="1">
      <c r="A618" s="14"/>
      <c r="B618" s="235"/>
      <c r="C618" s="236"/>
      <c r="D618" s="226" t="s">
        <v>134</v>
      </c>
      <c r="E618" s="237" t="s">
        <v>28</v>
      </c>
      <c r="F618" s="238" t="s">
        <v>716</v>
      </c>
      <c r="G618" s="236"/>
      <c r="H618" s="239">
        <v>0.012999999999999999</v>
      </c>
      <c r="I618" s="240"/>
      <c r="J618" s="236"/>
      <c r="K618" s="236"/>
      <c r="L618" s="241"/>
      <c r="M618" s="242"/>
      <c r="N618" s="243"/>
      <c r="O618" s="243"/>
      <c r="P618" s="243"/>
      <c r="Q618" s="243"/>
      <c r="R618" s="243"/>
      <c r="S618" s="243"/>
      <c r="T618" s="24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5" t="s">
        <v>134</v>
      </c>
      <c r="AU618" s="245" t="s">
        <v>84</v>
      </c>
      <c r="AV618" s="14" t="s">
        <v>84</v>
      </c>
      <c r="AW618" s="14" t="s">
        <v>35</v>
      </c>
      <c r="AX618" s="14" t="s">
        <v>82</v>
      </c>
      <c r="AY618" s="245" t="s">
        <v>123</v>
      </c>
    </row>
    <row r="619" s="2" customFormat="1" ht="24.15" customHeight="1">
      <c r="A619" s="39"/>
      <c r="B619" s="40"/>
      <c r="C619" s="206" t="s">
        <v>717</v>
      </c>
      <c r="D619" s="206" t="s">
        <v>125</v>
      </c>
      <c r="E619" s="207" t="s">
        <v>718</v>
      </c>
      <c r="F619" s="208" t="s">
        <v>719</v>
      </c>
      <c r="G619" s="209" t="s">
        <v>209</v>
      </c>
      <c r="H619" s="210">
        <v>0.021000000000000001</v>
      </c>
      <c r="I619" s="211"/>
      <c r="J619" s="212">
        <f>ROUND(I619*H619,2)</f>
        <v>0</v>
      </c>
      <c r="K619" s="208" t="s">
        <v>129</v>
      </c>
      <c r="L619" s="45"/>
      <c r="M619" s="213" t="s">
        <v>28</v>
      </c>
      <c r="N619" s="214" t="s">
        <v>47</v>
      </c>
      <c r="O619" s="86"/>
      <c r="P619" s="215">
        <f>O619*H619</f>
        <v>0</v>
      </c>
      <c r="Q619" s="215">
        <v>0</v>
      </c>
      <c r="R619" s="215">
        <f>Q619*H619</f>
        <v>0</v>
      </c>
      <c r="S619" s="215">
        <v>0</v>
      </c>
      <c r="T619" s="216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17" t="s">
        <v>253</v>
      </c>
      <c r="AT619" s="217" t="s">
        <v>125</v>
      </c>
      <c r="AU619" s="217" t="s">
        <v>84</v>
      </c>
      <c r="AY619" s="18" t="s">
        <v>123</v>
      </c>
      <c r="BE619" s="218">
        <f>IF(N619="základní",J619,0)</f>
        <v>0</v>
      </c>
      <c r="BF619" s="218">
        <f>IF(N619="snížená",J619,0)</f>
        <v>0</v>
      </c>
      <c r="BG619" s="218">
        <f>IF(N619="zákl. přenesená",J619,0)</f>
        <v>0</v>
      </c>
      <c r="BH619" s="218">
        <f>IF(N619="sníž. přenesená",J619,0)</f>
        <v>0</v>
      </c>
      <c r="BI619" s="218">
        <f>IF(N619="nulová",J619,0)</f>
        <v>0</v>
      </c>
      <c r="BJ619" s="18" t="s">
        <v>130</v>
      </c>
      <c r="BK619" s="218">
        <f>ROUND(I619*H619,2)</f>
        <v>0</v>
      </c>
      <c r="BL619" s="18" t="s">
        <v>253</v>
      </c>
      <c r="BM619" s="217" t="s">
        <v>720</v>
      </c>
    </row>
    <row r="620" s="2" customFormat="1">
      <c r="A620" s="39"/>
      <c r="B620" s="40"/>
      <c r="C620" s="41"/>
      <c r="D620" s="219" t="s">
        <v>132</v>
      </c>
      <c r="E620" s="41"/>
      <c r="F620" s="220" t="s">
        <v>721</v>
      </c>
      <c r="G620" s="41"/>
      <c r="H620" s="41"/>
      <c r="I620" s="221"/>
      <c r="J620" s="41"/>
      <c r="K620" s="41"/>
      <c r="L620" s="45"/>
      <c r="M620" s="222"/>
      <c r="N620" s="223"/>
      <c r="O620" s="86"/>
      <c r="P620" s="86"/>
      <c r="Q620" s="86"/>
      <c r="R620" s="86"/>
      <c r="S620" s="86"/>
      <c r="T620" s="87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132</v>
      </c>
      <c r="AU620" s="18" t="s">
        <v>84</v>
      </c>
    </row>
    <row r="621" s="12" customFormat="1" ht="22.8" customHeight="1">
      <c r="A621" s="12"/>
      <c r="B621" s="190"/>
      <c r="C621" s="191"/>
      <c r="D621" s="192" t="s">
        <v>73</v>
      </c>
      <c r="E621" s="204" t="s">
        <v>722</v>
      </c>
      <c r="F621" s="204" t="s">
        <v>723</v>
      </c>
      <c r="G621" s="191"/>
      <c r="H621" s="191"/>
      <c r="I621" s="194"/>
      <c r="J621" s="205">
        <f>BK621</f>
        <v>0</v>
      </c>
      <c r="K621" s="191"/>
      <c r="L621" s="196"/>
      <c r="M621" s="197"/>
      <c r="N621" s="198"/>
      <c r="O621" s="198"/>
      <c r="P621" s="199">
        <f>SUM(P622:P625)</f>
        <v>0</v>
      </c>
      <c r="Q621" s="198"/>
      <c r="R621" s="199">
        <f>SUM(R622:R625)</f>
        <v>0.0025199999999999997</v>
      </c>
      <c r="S621" s="198"/>
      <c r="T621" s="200">
        <f>SUM(T622:T625)</f>
        <v>0</v>
      </c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R621" s="201" t="s">
        <v>84</v>
      </c>
      <c r="AT621" s="202" t="s">
        <v>73</v>
      </c>
      <c r="AU621" s="202" t="s">
        <v>82</v>
      </c>
      <c r="AY621" s="201" t="s">
        <v>123</v>
      </c>
      <c r="BK621" s="203">
        <f>SUM(BK622:BK625)</f>
        <v>0</v>
      </c>
    </row>
    <row r="622" s="2" customFormat="1" ht="16.5" customHeight="1">
      <c r="A622" s="39"/>
      <c r="B622" s="40"/>
      <c r="C622" s="206" t="s">
        <v>724</v>
      </c>
      <c r="D622" s="206" t="s">
        <v>125</v>
      </c>
      <c r="E622" s="207" t="s">
        <v>725</v>
      </c>
      <c r="F622" s="208" t="s">
        <v>726</v>
      </c>
      <c r="G622" s="209" t="s">
        <v>224</v>
      </c>
      <c r="H622" s="210">
        <v>9</v>
      </c>
      <c r="I622" s="211"/>
      <c r="J622" s="212">
        <f>ROUND(I622*H622,2)</f>
        <v>0</v>
      </c>
      <c r="K622" s="208" t="s">
        <v>129</v>
      </c>
      <c r="L622" s="45"/>
      <c r="M622" s="213" t="s">
        <v>28</v>
      </c>
      <c r="N622" s="214" t="s">
        <v>47</v>
      </c>
      <c r="O622" s="86"/>
      <c r="P622" s="215">
        <f>O622*H622</f>
        <v>0</v>
      </c>
      <c r="Q622" s="215">
        <v>0.00027999999999999998</v>
      </c>
      <c r="R622" s="215">
        <f>Q622*H622</f>
        <v>0.0025199999999999997</v>
      </c>
      <c r="S622" s="215">
        <v>0</v>
      </c>
      <c r="T622" s="216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17" t="s">
        <v>253</v>
      </c>
      <c r="AT622" s="217" t="s">
        <v>125</v>
      </c>
      <c r="AU622" s="217" t="s">
        <v>84</v>
      </c>
      <c r="AY622" s="18" t="s">
        <v>123</v>
      </c>
      <c r="BE622" s="218">
        <f>IF(N622="základní",J622,0)</f>
        <v>0</v>
      </c>
      <c r="BF622" s="218">
        <f>IF(N622="snížená",J622,0)</f>
        <v>0</v>
      </c>
      <c r="BG622" s="218">
        <f>IF(N622="zákl. přenesená",J622,0)</f>
        <v>0</v>
      </c>
      <c r="BH622" s="218">
        <f>IF(N622="sníž. přenesená",J622,0)</f>
        <v>0</v>
      </c>
      <c r="BI622" s="218">
        <f>IF(N622="nulová",J622,0)</f>
        <v>0</v>
      </c>
      <c r="BJ622" s="18" t="s">
        <v>130</v>
      </c>
      <c r="BK622" s="218">
        <f>ROUND(I622*H622,2)</f>
        <v>0</v>
      </c>
      <c r="BL622" s="18" t="s">
        <v>253</v>
      </c>
      <c r="BM622" s="217" t="s">
        <v>727</v>
      </c>
    </row>
    <row r="623" s="2" customFormat="1">
      <c r="A623" s="39"/>
      <c r="B623" s="40"/>
      <c r="C623" s="41"/>
      <c r="D623" s="219" t="s">
        <v>132</v>
      </c>
      <c r="E623" s="41"/>
      <c r="F623" s="220" t="s">
        <v>728</v>
      </c>
      <c r="G623" s="41"/>
      <c r="H623" s="41"/>
      <c r="I623" s="221"/>
      <c r="J623" s="41"/>
      <c r="K623" s="41"/>
      <c r="L623" s="45"/>
      <c r="M623" s="222"/>
      <c r="N623" s="223"/>
      <c r="O623" s="86"/>
      <c r="P623" s="86"/>
      <c r="Q623" s="86"/>
      <c r="R623" s="86"/>
      <c r="S623" s="86"/>
      <c r="T623" s="87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132</v>
      </c>
      <c r="AU623" s="18" t="s">
        <v>84</v>
      </c>
    </row>
    <row r="624" s="13" customFormat="1">
      <c r="A624" s="13"/>
      <c r="B624" s="224"/>
      <c r="C624" s="225"/>
      <c r="D624" s="226" t="s">
        <v>134</v>
      </c>
      <c r="E624" s="227" t="s">
        <v>28</v>
      </c>
      <c r="F624" s="228" t="s">
        <v>729</v>
      </c>
      <c r="G624" s="225"/>
      <c r="H624" s="227" t="s">
        <v>28</v>
      </c>
      <c r="I624" s="229"/>
      <c r="J624" s="225"/>
      <c r="K624" s="225"/>
      <c r="L624" s="230"/>
      <c r="M624" s="231"/>
      <c r="N624" s="232"/>
      <c r="O624" s="232"/>
      <c r="P624" s="232"/>
      <c r="Q624" s="232"/>
      <c r="R624" s="232"/>
      <c r="S624" s="232"/>
      <c r="T624" s="23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4" t="s">
        <v>134</v>
      </c>
      <c r="AU624" s="234" t="s">
        <v>84</v>
      </c>
      <c r="AV624" s="13" t="s">
        <v>82</v>
      </c>
      <c r="AW624" s="13" t="s">
        <v>35</v>
      </c>
      <c r="AX624" s="13" t="s">
        <v>74</v>
      </c>
      <c r="AY624" s="234" t="s">
        <v>123</v>
      </c>
    </row>
    <row r="625" s="14" customFormat="1">
      <c r="A625" s="14"/>
      <c r="B625" s="235"/>
      <c r="C625" s="236"/>
      <c r="D625" s="226" t="s">
        <v>134</v>
      </c>
      <c r="E625" s="237" t="s">
        <v>28</v>
      </c>
      <c r="F625" s="238" t="s">
        <v>448</v>
      </c>
      <c r="G625" s="236"/>
      <c r="H625" s="239">
        <v>9</v>
      </c>
      <c r="I625" s="240"/>
      <c r="J625" s="236"/>
      <c r="K625" s="236"/>
      <c r="L625" s="241"/>
      <c r="M625" s="242"/>
      <c r="N625" s="243"/>
      <c r="O625" s="243"/>
      <c r="P625" s="243"/>
      <c r="Q625" s="243"/>
      <c r="R625" s="243"/>
      <c r="S625" s="243"/>
      <c r="T625" s="24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5" t="s">
        <v>134</v>
      </c>
      <c r="AU625" s="245" t="s">
        <v>84</v>
      </c>
      <c r="AV625" s="14" t="s">
        <v>84</v>
      </c>
      <c r="AW625" s="14" t="s">
        <v>35</v>
      </c>
      <c r="AX625" s="14" t="s">
        <v>82</v>
      </c>
      <c r="AY625" s="245" t="s">
        <v>123</v>
      </c>
    </row>
    <row r="626" s="12" customFormat="1" ht="22.8" customHeight="1">
      <c r="A626" s="12"/>
      <c r="B626" s="190"/>
      <c r="C626" s="191"/>
      <c r="D626" s="192" t="s">
        <v>73</v>
      </c>
      <c r="E626" s="204" t="s">
        <v>730</v>
      </c>
      <c r="F626" s="204" t="s">
        <v>731</v>
      </c>
      <c r="G626" s="191"/>
      <c r="H626" s="191"/>
      <c r="I626" s="194"/>
      <c r="J626" s="205">
        <f>BK626</f>
        <v>0</v>
      </c>
      <c r="K626" s="191"/>
      <c r="L626" s="196"/>
      <c r="M626" s="197"/>
      <c r="N626" s="198"/>
      <c r="O626" s="198"/>
      <c r="P626" s="199">
        <f>SUM(P627:P646)</f>
        <v>0</v>
      </c>
      <c r="Q626" s="198"/>
      <c r="R626" s="199">
        <f>SUM(R627:R646)</f>
        <v>0.0033779999999999995</v>
      </c>
      <c r="S626" s="198"/>
      <c r="T626" s="200">
        <f>SUM(T627:T646)</f>
        <v>0</v>
      </c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R626" s="201" t="s">
        <v>84</v>
      </c>
      <c r="AT626" s="202" t="s">
        <v>73</v>
      </c>
      <c r="AU626" s="202" t="s">
        <v>82</v>
      </c>
      <c r="AY626" s="201" t="s">
        <v>123</v>
      </c>
      <c r="BK626" s="203">
        <f>SUM(BK627:BK646)</f>
        <v>0</v>
      </c>
    </row>
    <row r="627" s="2" customFormat="1" ht="16.5" customHeight="1">
      <c r="A627" s="39"/>
      <c r="B627" s="40"/>
      <c r="C627" s="206" t="s">
        <v>732</v>
      </c>
      <c r="D627" s="206" t="s">
        <v>125</v>
      </c>
      <c r="E627" s="207" t="s">
        <v>733</v>
      </c>
      <c r="F627" s="208" t="s">
        <v>734</v>
      </c>
      <c r="G627" s="209" t="s">
        <v>224</v>
      </c>
      <c r="H627" s="210">
        <v>2.0270000000000001</v>
      </c>
      <c r="I627" s="211"/>
      <c r="J627" s="212">
        <f>ROUND(I627*H627,2)</f>
        <v>0</v>
      </c>
      <c r="K627" s="208" t="s">
        <v>28</v>
      </c>
      <c r="L627" s="45"/>
      <c r="M627" s="213" t="s">
        <v>28</v>
      </c>
      <c r="N627" s="214" t="s">
        <v>47</v>
      </c>
      <c r="O627" s="86"/>
      <c r="P627" s="215">
        <f>O627*H627</f>
        <v>0</v>
      </c>
      <c r="Q627" s="215">
        <v>0</v>
      </c>
      <c r="R627" s="215">
        <f>Q627*H627</f>
        <v>0</v>
      </c>
      <c r="S627" s="215">
        <v>0</v>
      </c>
      <c r="T627" s="216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17" t="s">
        <v>253</v>
      </c>
      <c r="AT627" s="217" t="s">
        <v>125</v>
      </c>
      <c r="AU627" s="217" t="s">
        <v>84</v>
      </c>
      <c r="AY627" s="18" t="s">
        <v>123</v>
      </c>
      <c r="BE627" s="218">
        <f>IF(N627="základní",J627,0)</f>
        <v>0</v>
      </c>
      <c r="BF627" s="218">
        <f>IF(N627="snížená",J627,0)</f>
        <v>0</v>
      </c>
      <c r="BG627" s="218">
        <f>IF(N627="zákl. přenesená",J627,0)</f>
        <v>0</v>
      </c>
      <c r="BH627" s="218">
        <f>IF(N627="sníž. přenesená",J627,0)</f>
        <v>0</v>
      </c>
      <c r="BI627" s="218">
        <f>IF(N627="nulová",J627,0)</f>
        <v>0</v>
      </c>
      <c r="BJ627" s="18" t="s">
        <v>130</v>
      </c>
      <c r="BK627" s="218">
        <f>ROUND(I627*H627,2)</f>
        <v>0</v>
      </c>
      <c r="BL627" s="18" t="s">
        <v>253</v>
      </c>
      <c r="BM627" s="217" t="s">
        <v>735</v>
      </c>
    </row>
    <row r="628" s="13" customFormat="1">
      <c r="A628" s="13"/>
      <c r="B628" s="224"/>
      <c r="C628" s="225"/>
      <c r="D628" s="226" t="s">
        <v>134</v>
      </c>
      <c r="E628" s="227" t="s">
        <v>28</v>
      </c>
      <c r="F628" s="228" t="s">
        <v>736</v>
      </c>
      <c r="G628" s="225"/>
      <c r="H628" s="227" t="s">
        <v>28</v>
      </c>
      <c r="I628" s="229"/>
      <c r="J628" s="225"/>
      <c r="K628" s="225"/>
      <c r="L628" s="230"/>
      <c r="M628" s="231"/>
      <c r="N628" s="232"/>
      <c r="O628" s="232"/>
      <c r="P628" s="232"/>
      <c r="Q628" s="232"/>
      <c r="R628" s="232"/>
      <c r="S628" s="232"/>
      <c r="T628" s="23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4" t="s">
        <v>134</v>
      </c>
      <c r="AU628" s="234" t="s">
        <v>84</v>
      </c>
      <c r="AV628" s="13" t="s">
        <v>82</v>
      </c>
      <c r="AW628" s="13" t="s">
        <v>35</v>
      </c>
      <c r="AX628" s="13" t="s">
        <v>74</v>
      </c>
      <c r="AY628" s="234" t="s">
        <v>123</v>
      </c>
    </row>
    <row r="629" s="13" customFormat="1">
      <c r="A629" s="13"/>
      <c r="B629" s="224"/>
      <c r="C629" s="225"/>
      <c r="D629" s="226" t="s">
        <v>134</v>
      </c>
      <c r="E629" s="227" t="s">
        <v>28</v>
      </c>
      <c r="F629" s="228" t="s">
        <v>737</v>
      </c>
      <c r="G629" s="225"/>
      <c r="H629" s="227" t="s">
        <v>28</v>
      </c>
      <c r="I629" s="229"/>
      <c r="J629" s="225"/>
      <c r="K629" s="225"/>
      <c r="L629" s="230"/>
      <c r="M629" s="231"/>
      <c r="N629" s="232"/>
      <c r="O629" s="232"/>
      <c r="P629" s="232"/>
      <c r="Q629" s="232"/>
      <c r="R629" s="232"/>
      <c r="S629" s="232"/>
      <c r="T629" s="23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4" t="s">
        <v>134</v>
      </c>
      <c r="AU629" s="234" t="s">
        <v>84</v>
      </c>
      <c r="AV629" s="13" t="s">
        <v>82</v>
      </c>
      <c r="AW629" s="13" t="s">
        <v>35</v>
      </c>
      <c r="AX629" s="13" t="s">
        <v>74</v>
      </c>
      <c r="AY629" s="234" t="s">
        <v>123</v>
      </c>
    </row>
    <row r="630" s="14" customFormat="1">
      <c r="A630" s="14"/>
      <c r="B630" s="235"/>
      <c r="C630" s="236"/>
      <c r="D630" s="226" t="s">
        <v>134</v>
      </c>
      <c r="E630" s="237" t="s">
        <v>28</v>
      </c>
      <c r="F630" s="238" t="s">
        <v>738</v>
      </c>
      <c r="G630" s="236"/>
      <c r="H630" s="239">
        <v>1.6359999999999999</v>
      </c>
      <c r="I630" s="240"/>
      <c r="J630" s="236"/>
      <c r="K630" s="236"/>
      <c r="L630" s="241"/>
      <c r="M630" s="242"/>
      <c r="N630" s="243"/>
      <c r="O630" s="243"/>
      <c r="P630" s="243"/>
      <c r="Q630" s="243"/>
      <c r="R630" s="243"/>
      <c r="S630" s="243"/>
      <c r="T630" s="24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5" t="s">
        <v>134</v>
      </c>
      <c r="AU630" s="245" t="s">
        <v>84</v>
      </c>
      <c r="AV630" s="14" t="s">
        <v>84</v>
      </c>
      <c r="AW630" s="14" t="s">
        <v>35</v>
      </c>
      <c r="AX630" s="14" t="s">
        <v>74</v>
      </c>
      <c r="AY630" s="245" t="s">
        <v>123</v>
      </c>
    </row>
    <row r="631" s="13" customFormat="1">
      <c r="A631" s="13"/>
      <c r="B631" s="224"/>
      <c r="C631" s="225"/>
      <c r="D631" s="226" t="s">
        <v>134</v>
      </c>
      <c r="E631" s="227" t="s">
        <v>28</v>
      </c>
      <c r="F631" s="228" t="s">
        <v>739</v>
      </c>
      <c r="G631" s="225"/>
      <c r="H631" s="227" t="s">
        <v>28</v>
      </c>
      <c r="I631" s="229"/>
      <c r="J631" s="225"/>
      <c r="K631" s="225"/>
      <c r="L631" s="230"/>
      <c r="M631" s="231"/>
      <c r="N631" s="232"/>
      <c r="O631" s="232"/>
      <c r="P631" s="232"/>
      <c r="Q631" s="232"/>
      <c r="R631" s="232"/>
      <c r="S631" s="232"/>
      <c r="T631" s="23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4" t="s">
        <v>134</v>
      </c>
      <c r="AU631" s="234" t="s">
        <v>84</v>
      </c>
      <c r="AV631" s="13" t="s">
        <v>82</v>
      </c>
      <c r="AW631" s="13" t="s">
        <v>35</v>
      </c>
      <c r="AX631" s="13" t="s">
        <v>74</v>
      </c>
      <c r="AY631" s="234" t="s">
        <v>123</v>
      </c>
    </row>
    <row r="632" s="14" customFormat="1">
      <c r="A632" s="14"/>
      <c r="B632" s="235"/>
      <c r="C632" s="236"/>
      <c r="D632" s="226" t="s">
        <v>134</v>
      </c>
      <c r="E632" s="237" t="s">
        <v>28</v>
      </c>
      <c r="F632" s="238" t="s">
        <v>740</v>
      </c>
      <c r="G632" s="236"/>
      <c r="H632" s="239">
        <v>0.39100000000000001</v>
      </c>
      <c r="I632" s="240"/>
      <c r="J632" s="236"/>
      <c r="K632" s="236"/>
      <c r="L632" s="241"/>
      <c r="M632" s="242"/>
      <c r="N632" s="243"/>
      <c r="O632" s="243"/>
      <c r="P632" s="243"/>
      <c r="Q632" s="243"/>
      <c r="R632" s="243"/>
      <c r="S632" s="243"/>
      <c r="T632" s="24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5" t="s">
        <v>134</v>
      </c>
      <c r="AU632" s="245" t="s">
        <v>84</v>
      </c>
      <c r="AV632" s="14" t="s">
        <v>84</v>
      </c>
      <c r="AW632" s="14" t="s">
        <v>35</v>
      </c>
      <c r="AX632" s="14" t="s">
        <v>74</v>
      </c>
      <c r="AY632" s="245" t="s">
        <v>123</v>
      </c>
    </row>
    <row r="633" s="15" customFormat="1">
      <c r="A633" s="15"/>
      <c r="B633" s="246"/>
      <c r="C633" s="247"/>
      <c r="D633" s="226" t="s">
        <v>134</v>
      </c>
      <c r="E633" s="248" t="s">
        <v>28</v>
      </c>
      <c r="F633" s="249" t="s">
        <v>142</v>
      </c>
      <c r="G633" s="247"/>
      <c r="H633" s="250">
        <v>2.0270000000000001</v>
      </c>
      <c r="I633" s="251"/>
      <c r="J633" s="247"/>
      <c r="K633" s="247"/>
      <c r="L633" s="252"/>
      <c r="M633" s="253"/>
      <c r="N633" s="254"/>
      <c r="O633" s="254"/>
      <c r="P633" s="254"/>
      <c r="Q633" s="254"/>
      <c r="R633" s="254"/>
      <c r="S633" s="254"/>
      <c r="T633" s="25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56" t="s">
        <v>134</v>
      </c>
      <c r="AU633" s="256" t="s">
        <v>84</v>
      </c>
      <c r="AV633" s="15" t="s">
        <v>130</v>
      </c>
      <c r="AW633" s="15" t="s">
        <v>35</v>
      </c>
      <c r="AX633" s="15" t="s">
        <v>82</v>
      </c>
      <c r="AY633" s="256" t="s">
        <v>123</v>
      </c>
    </row>
    <row r="634" s="2" customFormat="1" ht="16.5" customHeight="1">
      <c r="A634" s="39"/>
      <c r="B634" s="40"/>
      <c r="C634" s="257" t="s">
        <v>741</v>
      </c>
      <c r="D634" s="257" t="s">
        <v>206</v>
      </c>
      <c r="E634" s="258" t="s">
        <v>742</v>
      </c>
      <c r="F634" s="259" t="s">
        <v>743</v>
      </c>
      <c r="G634" s="260" t="s">
        <v>241</v>
      </c>
      <c r="H634" s="261">
        <v>1.1259999999999999</v>
      </c>
      <c r="I634" s="262"/>
      <c r="J634" s="263">
        <f>ROUND(I634*H634,2)</f>
        <v>0</v>
      </c>
      <c r="K634" s="259" t="s">
        <v>129</v>
      </c>
      <c r="L634" s="264"/>
      <c r="M634" s="265" t="s">
        <v>28</v>
      </c>
      <c r="N634" s="266" t="s">
        <v>47</v>
      </c>
      <c r="O634" s="86"/>
      <c r="P634" s="215">
        <f>O634*H634</f>
        <v>0</v>
      </c>
      <c r="Q634" s="215">
        <v>0.001</v>
      </c>
      <c r="R634" s="215">
        <f>Q634*H634</f>
        <v>0.0011259999999999998</v>
      </c>
      <c r="S634" s="215">
        <v>0</v>
      </c>
      <c r="T634" s="216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17" t="s">
        <v>377</v>
      </c>
      <c r="AT634" s="217" t="s">
        <v>206</v>
      </c>
      <c r="AU634" s="217" t="s">
        <v>84</v>
      </c>
      <c r="AY634" s="18" t="s">
        <v>123</v>
      </c>
      <c r="BE634" s="218">
        <f>IF(N634="základní",J634,0)</f>
        <v>0</v>
      </c>
      <c r="BF634" s="218">
        <f>IF(N634="snížená",J634,0)</f>
        <v>0</v>
      </c>
      <c r="BG634" s="218">
        <f>IF(N634="zákl. přenesená",J634,0)</f>
        <v>0</v>
      </c>
      <c r="BH634" s="218">
        <f>IF(N634="sníž. přenesená",J634,0)</f>
        <v>0</v>
      </c>
      <c r="BI634" s="218">
        <f>IF(N634="nulová",J634,0)</f>
        <v>0</v>
      </c>
      <c r="BJ634" s="18" t="s">
        <v>130</v>
      </c>
      <c r="BK634" s="218">
        <f>ROUND(I634*H634,2)</f>
        <v>0</v>
      </c>
      <c r="BL634" s="18" t="s">
        <v>253</v>
      </c>
      <c r="BM634" s="217" t="s">
        <v>744</v>
      </c>
    </row>
    <row r="635" s="13" customFormat="1">
      <c r="A635" s="13"/>
      <c r="B635" s="224"/>
      <c r="C635" s="225"/>
      <c r="D635" s="226" t="s">
        <v>134</v>
      </c>
      <c r="E635" s="227" t="s">
        <v>28</v>
      </c>
      <c r="F635" s="228" t="s">
        <v>745</v>
      </c>
      <c r="G635" s="225"/>
      <c r="H635" s="227" t="s">
        <v>28</v>
      </c>
      <c r="I635" s="229"/>
      <c r="J635" s="225"/>
      <c r="K635" s="225"/>
      <c r="L635" s="230"/>
      <c r="M635" s="231"/>
      <c r="N635" s="232"/>
      <c r="O635" s="232"/>
      <c r="P635" s="232"/>
      <c r="Q635" s="232"/>
      <c r="R635" s="232"/>
      <c r="S635" s="232"/>
      <c r="T635" s="23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4" t="s">
        <v>134</v>
      </c>
      <c r="AU635" s="234" t="s">
        <v>84</v>
      </c>
      <c r="AV635" s="13" t="s">
        <v>82</v>
      </c>
      <c r="AW635" s="13" t="s">
        <v>35</v>
      </c>
      <c r="AX635" s="13" t="s">
        <v>74</v>
      </c>
      <c r="AY635" s="234" t="s">
        <v>123</v>
      </c>
    </row>
    <row r="636" s="14" customFormat="1">
      <c r="A636" s="14"/>
      <c r="B636" s="235"/>
      <c r="C636" s="236"/>
      <c r="D636" s="226" t="s">
        <v>134</v>
      </c>
      <c r="E636" s="237" t="s">
        <v>28</v>
      </c>
      <c r="F636" s="238" t="s">
        <v>746</v>
      </c>
      <c r="G636" s="236"/>
      <c r="H636" s="239">
        <v>1.1259999999999999</v>
      </c>
      <c r="I636" s="240"/>
      <c r="J636" s="236"/>
      <c r="K636" s="236"/>
      <c r="L636" s="241"/>
      <c r="M636" s="242"/>
      <c r="N636" s="243"/>
      <c r="O636" s="243"/>
      <c r="P636" s="243"/>
      <c r="Q636" s="243"/>
      <c r="R636" s="243"/>
      <c r="S636" s="243"/>
      <c r="T636" s="24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5" t="s">
        <v>134</v>
      </c>
      <c r="AU636" s="245" t="s">
        <v>84</v>
      </c>
      <c r="AV636" s="14" t="s">
        <v>84</v>
      </c>
      <c r="AW636" s="14" t="s">
        <v>35</v>
      </c>
      <c r="AX636" s="14" t="s">
        <v>82</v>
      </c>
      <c r="AY636" s="245" t="s">
        <v>123</v>
      </c>
    </row>
    <row r="637" s="2" customFormat="1" ht="16.5" customHeight="1">
      <c r="A637" s="39"/>
      <c r="B637" s="40"/>
      <c r="C637" s="206" t="s">
        <v>747</v>
      </c>
      <c r="D637" s="206" t="s">
        <v>125</v>
      </c>
      <c r="E637" s="207" t="s">
        <v>748</v>
      </c>
      <c r="F637" s="208" t="s">
        <v>749</v>
      </c>
      <c r="G637" s="209" t="s">
        <v>224</v>
      </c>
      <c r="H637" s="210">
        <v>2.0270000000000001</v>
      </c>
      <c r="I637" s="211"/>
      <c r="J637" s="212">
        <f>ROUND(I637*H637,2)</f>
        <v>0</v>
      </c>
      <c r="K637" s="208" t="s">
        <v>28</v>
      </c>
      <c r="L637" s="45"/>
      <c r="M637" s="213" t="s">
        <v>28</v>
      </c>
      <c r="N637" s="214" t="s">
        <v>47</v>
      </c>
      <c r="O637" s="86"/>
      <c r="P637" s="215">
        <f>O637*H637</f>
        <v>0</v>
      </c>
      <c r="Q637" s="215">
        <v>0</v>
      </c>
      <c r="R637" s="215">
        <f>Q637*H637</f>
        <v>0</v>
      </c>
      <c r="S637" s="215">
        <v>0</v>
      </c>
      <c r="T637" s="216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17" t="s">
        <v>253</v>
      </c>
      <c r="AT637" s="217" t="s">
        <v>125</v>
      </c>
      <c r="AU637" s="217" t="s">
        <v>84</v>
      </c>
      <c r="AY637" s="18" t="s">
        <v>123</v>
      </c>
      <c r="BE637" s="218">
        <f>IF(N637="základní",J637,0)</f>
        <v>0</v>
      </c>
      <c r="BF637" s="218">
        <f>IF(N637="snížená",J637,0)</f>
        <v>0</v>
      </c>
      <c r="BG637" s="218">
        <f>IF(N637="zákl. přenesená",J637,0)</f>
        <v>0</v>
      </c>
      <c r="BH637" s="218">
        <f>IF(N637="sníž. přenesená",J637,0)</f>
        <v>0</v>
      </c>
      <c r="BI637" s="218">
        <f>IF(N637="nulová",J637,0)</f>
        <v>0</v>
      </c>
      <c r="BJ637" s="18" t="s">
        <v>130</v>
      </c>
      <c r="BK637" s="218">
        <f>ROUND(I637*H637,2)</f>
        <v>0</v>
      </c>
      <c r="BL637" s="18" t="s">
        <v>253</v>
      </c>
      <c r="BM637" s="217" t="s">
        <v>750</v>
      </c>
    </row>
    <row r="638" s="13" customFormat="1">
      <c r="A638" s="13"/>
      <c r="B638" s="224"/>
      <c r="C638" s="225"/>
      <c r="D638" s="226" t="s">
        <v>134</v>
      </c>
      <c r="E638" s="227" t="s">
        <v>28</v>
      </c>
      <c r="F638" s="228" t="s">
        <v>736</v>
      </c>
      <c r="G638" s="225"/>
      <c r="H638" s="227" t="s">
        <v>28</v>
      </c>
      <c r="I638" s="229"/>
      <c r="J638" s="225"/>
      <c r="K638" s="225"/>
      <c r="L638" s="230"/>
      <c r="M638" s="231"/>
      <c r="N638" s="232"/>
      <c r="O638" s="232"/>
      <c r="P638" s="232"/>
      <c r="Q638" s="232"/>
      <c r="R638" s="232"/>
      <c r="S638" s="232"/>
      <c r="T638" s="23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4" t="s">
        <v>134</v>
      </c>
      <c r="AU638" s="234" t="s">
        <v>84</v>
      </c>
      <c r="AV638" s="13" t="s">
        <v>82</v>
      </c>
      <c r="AW638" s="13" t="s">
        <v>35</v>
      </c>
      <c r="AX638" s="13" t="s">
        <v>74</v>
      </c>
      <c r="AY638" s="234" t="s">
        <v>123</v>
      </c>
    </row>
    <row r="639" s="13" customFormat="1">
      <c r="A639" s="13"/>
      <c r="B639" s="224"/>
      <c r="C639" s="225"/>
      <c r="D639" s="226" t="s">
        <v>134</v>
      </c>
      <c r="E639" s="227" t="s">
        <v>28</v>
      </c>
      <c r="F639" s="228" t="s">
        <v>737</v>
      </c>
      <c r="G639" s="225"/>
      <c r="H639" s="227" t="s">
        <v>28</v>
      </c>
      <c r="I639" s="229"/>
      <c r="J639" s="225"/>
      <c r="K639" s="225"/>
      <c r="L639" s="230"/>
      <c r="M639" s="231"/>
      <c r="N639" s="232"/>
      <c r="O639" s="232"/>
      <c r="P639" s="232"/>
      <c r="Q639" s="232"/>
      <c r="R639" s="232"/>
      <c r="S639" s="232"/>
      <c r="T639" s="23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4" t="s">
        <v>134</v>
      </c>
      <c r="AU639" s="234" t="s">
        <v>84</v>
      </c>
      <c r="AV639" s="13" t="s">
        <v>82</v>
      </c>
      <c r="AW639" s="13" t="s">
        <v>35</v>
      </c>
      <c r="AX639" s="13" t="s">
        <v>74</v>
      </c>
      <c r="AY639" s="234" t="s">
        <v>123</v>
      </c>
    </row>
    <row r="640" s="14" customFormat="1">
      <c r="A640" s="14"/>
      <c r="B640" s="235"/>
      <c r="C640" s="236"/>
      <c r="D640" s="226" t="s">
        <v>134</v>
      </c>
      <c r="E640" s="237" t="s">
        <v>28</v>
      </c>
      <c r="F640" s="238" t="s">
        <v>738</v>
      </c>
      <c r="G640" s="236"/>
      <c r="H640" s="239">
        <v>1.6359999999999999</v>
      </c>
      <c r="I640" s="240"/>
      <c r="J640" s="236"/>
      <c r="K640" s="236"/>
      <c r="L640" s="241"/>
      <c r="M640" s="242"/>
      <c r="N640" s="243"/>
      <c r="O640" s="243"/>
      <c r="P640" s="243"/>
      <c r="Q640" s="243"/>
      <c r="R640" s="243"/>
      <c r="S640" s="243"/>
      <c r="T640" s="24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5" t="s">
        <v>134</v>
      </c>
      <c r="AU640" s="245" t="s">
        <v>84</v>
      </c>
      <c r="AV640" s="14" t="s">
        <v>84</v>
      </c>
      <c r="AW640" s="14" t="s">
        <v>35</v>
      </c>
      <c r="AX640" s="14" t="s">
        <v>74</v>
      </c>
      <c r="AY640" s="245" t="s">
        <v>123</v>
      </c>
    </row>
    <row r="641" s="13" customFormat="1">
      <c r="A641" s="13"/>
      <c r="B641" s="224"/>
      <c r="C641" s="225"/>
      <c r="D641" s="226" t="s">
        <v>134</v>
      </c>
      <c r="E641" s="227" t="s">
        <v>28</v>
      </c>
      <c r="F641" s="228" t="s">
        <v>739</v>
      </c>
      <c r="G641" s="225"/>
      <c r="H641" s="227" t="s">
        <v>28</v>
      </c>
      <c r="I641" s="229"/>
      <c r="J641" s="225"/>
      <c r="K641" s="225"/>
      <c r="L641" s="230"/>
      <c r="M641" s="231"/>
      <c r="N641" s="232"/>
      <c r="O641" s="232"/>
      <c r="P641" s="232"/>
      <c r="Q641" s="232"/>
      <c r="R641" s="232"/>
      <c r="S641" s="232"/>
      <c r="T641" s="23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4" t="s">
        <v>134</v>
      </c>
      <c r="AU641" s="234" t="s">
        <v>84</v>
      </c>
      <c r="AV641" s="13" t="s">
        <v>82</v>
      </c>
      <c r="AW641" s="13" t="s">
        <v>35</v>
      </c>
      <c r="AX641" s="13" t="s">
        <v>74</v>
      </c>
      <c r="AY641" s="234" t="s">
        <v>123</v>
      </c>
    </row>
    <row r="642" s="14" customFormat="1">
      <c r="A642" s="14"/>
      <c r="B642" s="235"/>
      <c r="C642" s="236"/>
      <c r="D642" s="226" t="s">
        <v>134</v>
      </c>
      <c r="E642" s="237" t="s">
        <v>28</v>
      </c>
      <c r="F642" s="238" t="s">
        <v>740</v>
      </c>
      <c r="G642" s="236"/>
      <c r="H642" s="239">
        <v>0.39100000000000001</v>
      </c>
      <c r="I642" s="240"/>
      <c r="J642" s="236"/>
      <c r="K642" s="236"/>
      <c r="L642" s="241"/>
      <c r="M642" s="242"/>
      <c r="N642" s="243"/>
      <c r="O642" s="243"/>
      <c r="P642" s="243"/>
      <c r="Q642" s="243"/>
      <c r="R642" s="243"/>
      <c r="S642" s="243"/>
      <c r="T642" s="24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5" t="s">
        <v>134</v>
      </c>
      <c r="AU642" s="245" t="s">
        <v>84</v>
      </c>
      <c r="AV642" s="14" t="s">
        <v>84</v>
      </c>
      <c r="AW642" s="14" t="s">
        <v>35</v>
      </c>
      <c r="AX642" s="14" t="s">
        <v>74</v>
      </c>
      <c r="AY642" s="245" t="s">
        <v>123</v>
      </c>
    </row>
    <row r="643" s="15" customFormat="1">
      <c r="A643" s="15"/>
      <c r="B643" s="246"/>
      <c r="C643" s="247"/>
      <c r="D643" s="226" t="s">
        <v>134</v>
      </c>
      <c r="E643" s="248" t="s">
        <v>28</v>
      </c>
      <c r="F643" s="249" t="s">
        <v>142</v>
      </c>
      <c r="G643" s="247"/>
      <c r="H643" s="250">
        <v>2.0270000000000001</v>
      </c>
      <c r="I643" s="251"/>
      <c r="J643" s="247"/>
      <c r="K643" s="247"/>
      <c r="L643" s="252"/>
      <c r="M643" s="253"/>
      <c r="N643" s="254"/>
      <c r="O643" s="254"/>
      <c r="P643" s="254"/>
      <c r="Q643" s="254"/>
      <c r="R643" s="254"/>
      <c r="S643" s="254"/>
      <c r="T643" s="25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56" t="s">
        <v>134</v>
      </c>
      <c r="AU643" s="256" t="s">
        <v>84</v>
      </c>
      <c r="AV643" s="15" t="s">
        <v>130</v>
      </c>
      <c r="AW643" s="15" t="s">
        <v>35</v>
      </c>
      <c r="AX643" s="15" t="s">
        <v>82</v>
      </c>
      <c r="AY643" s="256" t="s">
        <v>123</v>
      </c>
    </row>
    <row r="644" s="2" customFormat="1" ht="16.5" customHeight="1">
      <c r="A644" s="39"/>
      <c r="B644" s="40"/>
      <c r="C644" s="257" t="s">
        <v>751</v>
      </c>
      <c r="D644" s="257" t="s">
        <v>206</v>
      </c>
      <c r="E644" s="258" t="s">
        <v>752</v>
      </c>
      <c r="F644" s="259" t="s">
        <v>753</v>
      </c>
      <c r="G644" s="260" t="s">
        <v>241</v>
      </c>
      <c r="H644" s="261">
        <v>2.2519999999999998</v>
      </c>
      <c r="I644" s="262"/>
      <c r="J644" s="263">
        <f>ROUND(I644*H644,2)</f>
        <v>0</v>
      </c>
      <c r="K644" s="259" t="s">
        <v>129</v>
      </c>
      <c r="L644" s="264"/>
      <c r="M644" s="265" t="s">
        <v>28</v>
      </c>
      <c r="N644" s="266" t="s">
        <v>47</v>
      </c>
      <c r="O644" s="86"/>
      <c r="P644" s="215">
        <f>O644*H644</f>
        <v>0</v>
      </c>
      <c r="Q644" s="215">
        <v>0.001</v>
      </c>
      <c r="R644" s="215">
        <f>Q644*H644</f>
        <v>0.0022519999999999997</v>
      </c>
      <c r="S644" s="215">
        <v>0</v>
      </c>
      <c r="T644" s="216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17" t="s">
        <v>377</v>
      </c>
      <c r="AT644" s="217" t="s">
        <v>206</v>
      </c>
      <c r="AU644" s="217" t="s">
        <v>84</v>
      </c>
      <c r="AY644" s="18" t="s">
        <v>123</v>
      </c>
      <c r="BE644" s="218">
        <f>IF(N644="základní",J644,0)</f>
        <v>0</v>
      </c>
      <c r="BF644" s="218">
        <f>IF(N644="snížená",J644,0)</f>
        <v>0</v>
      </c>
      <c r="BG644" s="218">
        <f>IF(N644="zákl. přenesená",J644,0)</f>
        <v>0</v>
      </c>
      <c r="BH644" s="218">
        <f>IF(N644="sníž. přenesená",J644,0)</f>
        <v>0</v>
      </c>
      <c r="BI644" s="218">
        <f>IF(N644="nulová",J644,0)</f>
        <v>0</v>
      </c>
      <c r="BJ644" s="18" t="s">
        <v>130</v>
      </c>
      <c r="BK644" s="218">
        <f>ROUND(I644*H644,2)</f>
        <v>0</v>
      </c>
      <c r="BL644" s="18" t="s">
        <v>253</v>
      </c>
      <c r="BM644" s="217" t="s">
        <v>754</v>
      </c>
    </row>
    <row r="645" s="13" customFormat="1">
      <c r="A645" s="13"/>
      <c r="B645" s="224"/>
      <c r="C645" s="225"/>
      <c r="D645" s="226" t="s">
        <v>134</v>
      </c>
      <c r="E645" s="227" t="s">
        <v>28</v>
      </c>
      <c r="F645" s="228" t="s">
        <v>755</v>
      </c>
      <c r="G645" s="225"/>
      <c r="H645" s="227" t="s">
        <v>28</v>
      </c>
      <c r="I645" s="229"/>
      <c r="J645" s="225"/>
      <c r="K645" s="225"/>
      <c r="L645" s="230"/>
      <c r="M645" s="231"/>
      <c r="N645" s="232"/>
      <c r="O645" s="232"/>
      <c r="P645" s="232"/>
      <c r="Q645" s="232"/>
      <c r="R645" s="232"/>
      <c r="S645" s="232"/>
      <c r="T645" s="23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4" t="s">
        <v>134</v>
      </c>
      <c r="AU645" s="234" t="s">
        <v>84</v>
      </c>
      <c r="AV645" s="13" t="s">
        <v>82</v>
      </c>
      <c r="AW645" s="13" t="s">
        <v>35</v>
      </c>
      <c r="AX645" s="13" t="s">
        <v>74</v>
      </c>
      <c r="AY645" s="234" t="s">
        <v>123</v>
      </c>
    </row>
    <row r="646" s="14" customFormat="1">
      <c r="A646" s="14"/>
      <c r="B646" s="235"/>
      <c r="C646" s="236"/>
      <c r="D646" s="226" t="s">
        <v>134</v>
      </c>
      <c r="E646" s="237" t="s">
        <v>28</v>
      </c>
      <c r="F646" s="238" t="s">
        <v>756</v>
      </c>
      <c r="G646" s="236"/>
      <c r="H646" s="239">
        <v>2.2519999999999998</v>
      </c>
      <c r="I646" s="240"/>
      <c r="J646" s="236"/>
      <c r="K646" s="236"/>
      <c r="L646" s="241"/>
      <c r="M646" s="267"/>
      <c r="N646" s="268"/>
      <c r="O646" s="268"/>
      <c r="P646" s="268"/>
      <c r="Q646" s="268"/>
      <c r="R646" s="268"/>
      <c r="S646" s="268"/>
      <c r="T646" s="269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5" t="s">
        <v>134</v>
      </c>
      <c r="AU646" s="245" t="s">
        <v>84</v>
      </c>
      <c r="AV646" s="14" t="s">
        <v>84</v>
      </c>
      <c r="AW646" s="14" t="s">
        <v>35</v>
      </c>
      <c r="AX646" s="14" t="s">
        <v>82</v>
      </c>
      <c r="AY646" s="245" t="s">
        <v>123</v>
      </c>
    </row>
    <row r="647" s="2" customFormat="1" ht="6.96" customHeight="1">
      <c r="A647" s="39"/>
      <c r="B647" s="61"/>
      <c r="C647" s="62"/>
      <c r="D647" s="62"/>
      <c r="E647" s="62"/>
      <c r="F647" s="62"/>
      <c r="G647" s="62"/>
      <c r="H647" s="62"/>
      <c r="I647" s="62"/>
      <c r="J647" s="62"/>
      <c r="K647" s="62"/>
      <c r="L647" s="45"/>
      <c r="M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</sheetData>
  <sheetProtection sheet="1" autoFilter="0" formatColumns="0" formatRows="0" objects="1" scenarios="1" spinCount="100000" saltValue="zO1godiNlobijytWdn19aU+JOB1yeQVEVYvCr2j726dABiK/rQTQWC2Sl4nGJxszs5q9zjF1rqGg1Xn/Q22eLA==" hashValue="cEO7SGQCJr1FBJaTiCA9RpYJCrsTzLQtOngNbLZlYPuJrmVJVf7x6P0/3PlDOPUMf9ag7do4T9yAy9Vre1vLvg==" algorithmName="SHA-512" password="CE39"/>
  <autoFilter ref="C91:K646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3_01/114203103"/>
    <hyperlink ref="F106" r:id="rId2" display="https://podminky.urs.cz/item/CS_URS_2023_01/114203202"/>
    <hyperlink ref="F110" r:id="rId3" display="https://podminky.urs.cz/item/CS_URS_2023_01/114203301"/>
    <hyperlink ref="F114" r:id="rId4" display="https://podminky.urs.cz/item/CS_URS_2023_01/129153201"/>
    <hyperlink ref="F121" r:id="rId5" display="https://podminky.urs.cz/item/CS_URS_2023_01/129951121"/>
    <hyperlink ref="F126" r:id="rId6" display="https://podminky.urs.cz/item/CS_URS_2023_01/162351143"/>
    <hyperlink ref="F136" r:id="rId7" display="https://podminky.urs.cz/item/CS_URS_2023_01/162751117"/>
    <hyperlink ref="F140" r:id="rId8" display="https://podminky.urs.cz/item/CS_URS_2023_01/162751119"/>
    <hyperlink ref="F144" r:id="rId9" display="https://podminky.urs.cz/item/CS_URS_2023_01/171151131"/>
    <hyperlink ref="F157" r:id="rId10" display="https://podminky.urs.cz/item/CS_URS_2021_02/171201231R"/>
    <hyperlink ref="F161" r:id="rId11" display="https://podminky.urs.cz/item/CS_URS_2023_01/181411122"/>
    <hyperlink ref="F166" r:id="rId12" display="https://podminky.urs.cz/item/CS_URS_2023_01/181411123"/>
    <hyperlink ref="F175" r:id="rId13" display="https://podminky.urs.cz/item/CS_URS_2023_01/182151111"/>
    <hyperlink ref="F184" r:id="rId14" display="https://podminky.urs.cz/item/CS_URS_2023_01/182251101"/>
    <hyperlink ref="F203" r:id="rId15" display="https://podminky.urs.cz/item/CS_URS_2023_01/320101111"/>
    <hyperlink ref="F211" r:id="rId16" display="https://podminky.urs.cz/item/CS_URS_2023_01/321322112"/>
    <hyperlink ref="F216" r:id="rId17" display="https://podminky.urs.cz/item/CS_URS_2023_01/321351010"/>
    <hyperlink ref="F220" r:id="rId18" display="https://podminky.urs.cz/item/CS_URS_2023_01/321352010"/>
    <hyperlink ref="F222" r:id="rId19" display="https://podminky.urs.cz/item/CS_URS_2023_01/321366111"/>
    <hyperlink ref="F226" r:id="rId20" display="https://podminky.urs.cz/item/CS_URS_2023_01/321368211"/>
    <hyperlink ref="F232" r:id="rId21" display="https://podminky.urs.cz/item/CS_URS_2023_01/451317113"/>
    <hyperlink ref="F240" r:id="rId22" display="https://podminky.urs.cz/item/CS_URS_2023_01/451571221R"/>
    <hyperlink ref="F248" r:id="rId23" display="https://podminky.urs.cz/item/CS_URS_2023_01/462511270R"/>
    <hyperlink ref="F252" r:id="rId24" display="https://podminky.urs.cz/item/CS_URS_2023_01/465513217"/>
    <hyperlink ref="F262" r:id="rId25" display="https://podminky.urs.cz/item/CS_URS_2023_01/465518217"/>
    <hyperlink ref="F267" r:id="rId26" display="https://podminky.urs.cz/item/CS_URS_2023_01/628635512"/>
    <hyperlink ref="F284" r:id="rId27" display="https://podminky.urs.cz/item/CS_URS_2023_01/636195212"/>
    <hyperlink ref="F302" r:id="rId28" display="https://podminky.urs.cz/item/CS_URS_2023_01/938903111"/>
    <hyperlink ref="F316" r:id="rId29" display="https://podminky.urs.cz/item/CS_URS_2023_01/938903113"/>
    <hyperlink ref="F320" r:id="rId30" display="https://podminky.urs.cz/item/CS_URS_2023_01/938903114"/>
    <hyperlink ref="F328" r:id="rId31" display="https://podminky.urs.cz/item/CS_URS_2023_01/963015121"/>
    <hyperlink ref="F332" r:id="rId32" display="https://podminky.urs.cz/item/CS_URS_2023_01/985111213"/>
    <hyperlink ref="F342" r:id="rId33" display="https://podminky.urs.cz/item/CS_URS_2023_01/985112112"/>
    <hyperlink ref="F346" r:id="rId34" display="https://podminky.urs.cz/item/CS_URS_2023_01/985131111"/>
    <hyperlink ref="F372" r:id="rId35" display="https://podminky.urs.cz/item/CS_URS_2023_01/985141112"/>
    <hyperlink ref="F382" r:id="rId36" display="https://podminky.urs.cz/item/CS_URS_2023_01/985141911"/>
    <hyperlink ref="F391" r:id="rId37" display="https://podminky.urs.cz/item/CS_URS_2023_01/985311113"/>
    <hyperlink ref="F396" r:id="rId38" display="https://podminky.urs.cz/item/CS_URS_2023_01/985311118"/>
    <hyperlink ref="F401" r:id="rId39" display="https://podminky.urs.cz/item/CS_URS_2023_01/985311311"/>
    <hyperlink ref="F405" r:id="rId40" display="https://podminky.urs.cz/item/CS_URS_2023_01/985311911"/>
    <hyperlink ref="F409" r:id="rId41" display="https://podminky.urs.cz/item/CS_URS_2023_01/985311912"/>
    <hyperlink ref="F413" r:id="rId42" display="https://podminky.urs.cz/item/CS_URS_2023_01/985312111"/>
    <hyperlink ref="F427" r:id="rId43" display="https://podminky.urs.cz/item/CS_URS_2023_01/985312191"/>
    <hyperlink ref="F432" r:id="rId44" display="https://podminky.urs.cz/item/CS_URS_2023_01/985312192"/>
    <hyperlink ref="F437" r:id="rId45" display="https://podminky.urs.cz/item/CS_URS_2023_01/985323112"/>
    <hyperlink ref="F446" r:id="rId46" display="https://podminky.urs.cz/item/CS_URS_2023_01/985323911"/>
    <hyperlink ref="F452" r:id="rId47" display="https://podminky.urs.cz/item/CS_URS_2023_01/985323912"/>
    <hyperlink ref="F461" r:id="rId48" display="https://podminky.urs.cz/item/CS_URS_2023_01/985331211"/>
    <hyperlink ref="F483" r:id="rId49" display="https://podminky.urs.cz/item/CS_URS_2023_01/985331213"/>
    <hyperlink ref="F542" r:id="rId50" display="https://podminky.urs.cz/item/CS_URS_2023_01/997321511"/>
    <hyperlink ref="F567" r:id="rId51" display="https://podminky.urs.cz/item/CS_URS_2023_01/997321519"/>
    <hyperlink ref="F571" r:id="rId52" display="https://podminky.urs.cz/item/CS_URS_2023_01/997321611"/>
    <hyperlink ref="F597" r:id="rId53" display="https://podminky.urs.cz/item/CS_URS_2023_01/998332011"/>
    <hyperlink ref="F604" r:id="rId54" display="https://podminky.urs.cz/item/CS_URS_2023_01/767995112"/>
    <hyperlink ref="F612" r:id="rId55" display="https://podminky.urs.cz/item/CS_URS_2023_01/767995113"/>
    <hyperlink ref="F620" r:id="rId56" display="https://podminky.urs.cz/item/CS_URS_2023_01/998767101"/>
    <hyperlink ref="F623" r:id="rId57" display="https://podminky.urs.cz/item/CS_URS_2023_01/7838264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88</v>
      </c>
      <c r="L4" s="21"/>
      <c r="M4" s="133" t="s">
        <v>10</v>
      </c>
      <c r="AT4" s="18" t="s">
        <v>35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Jez Malšovice, Orlice, ř. km 2,965, oprava LB opevnění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89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757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28</v>
      </c>
      <c r="G11" s="39"/>
      <c r="H11" s="39"/>
      <c r="I11" s="134" t="s">
        <v>20</v>
      </c>
      <c r="J11" s="138" t="s">
        <v>21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22</v>
      </c>
      <c r="E12" s="39"/>
      <c r="F12" s="138" t="s">
        <v>23</v>
      </c>
      <c r="G12" s="39"/>
      <c r="H12" s="39"/>
      <c r="I12" s="134" t="s">
        <v>24</v>
      </c>
      <c r="J12" s="139" t="str">
        <f>'Rekapitulace stavby'!AN8</f>
        <v>5. 1. 2023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26</v>
      </c>
      <c r="E14" s="39"/>
      <c r="F14" s="39"/>
      <c r="G14" s="39"/>
      <c r="H14" s="39"/>
      <c r="I14" s="134" t="s">
        <v>27</v>
      </c>
      <c r="J14" s="138" t="s">
        <v>28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29</v>
      </c>
      <c r="F15" s="39"/>
      <c r="G15" s="39"/>
      <c r="H15" s="39"/>
      <c r="I15" s="134" t="s">
        <v>30</v>
      </c>
      <c r="J15" s="138" t="s">
        <v>28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31</v>
      </c>
      <c r="E17" s="39"/>
      <c r="F17" s="39"/>
      <c r="G17" s="39"/>
      <c r="H17" s="39"/>
      <c r="I17" s="134" t="s">
        <v>27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30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33</v>
      </c>
      <c r="E20" s="39"/>
      <c r="F20" s="39"/>
      <c r="G20" s="39"/>
      <c r="H20" s="39"/>
      <c r="I20" s="134" t="s">
        <v>27</v>
      </c>
      <c r="J20" s="138" t="s">
        <v>28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34</v>
      </c>
      <c r="F21" s="39"/>
      <c r="G21" s="39"/>
      <c r="H21" s="39"/>
      <c r="I21" s="134" t="s">
        <v>30</v>
      </c>
      <c r="J21" s="138" t="s">
        <v>28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27</v>
      </c>
      <c r="J23" s="138" t="s">
        <v>28</v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">
        <v>37</v>
      </c>
      <c r="F24" s="39"/>
      <c r="G24" s="39"/>
      <c r="H24" s="39"/>
      <c r="I24" s="134" t="s">
        <v>30</v>
      </c>
      <c r="J24" s="138" t="s">
        <v>28</v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40"/>
      <c r="B27" s="141"/>
      <c r="C27" s="140"/>
      <c r="D27" s="140"/>
      <c r="E27" s="142" t="s">
        <v>39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ROUND(J84,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ROUND((SUM(BE84:BE123)),  2)</f>
        <v>0</v>
      </c>
      <c r="G33" s="39"/>
      <c r="H33" s="39"/>
      <c r="I33" s="150">
        <v>0.20999999999999999</v>
      </c>
      <c r="J33" s="149">
        <f>ROUND(((SUM(BE84:BE123))*I33),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4" t="s">
        <v>46</v>
      </c>
      <c r="F34" s="149">
        <f>ROUND((SUM(BF84:BF123)),  2)</f>
        <v>0</v>
      </c>
      <c r="G34" s="39"/>
      <c r="H34" s="39"/>
      <c r="I34" s="150">
        <v>0.14999999999999999</v>
      </c>
      <c r="J34" s="149">
        <f>ROUND(((SUM(BF84:BF123))*I34),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34" t="s">
        <v>44</v>
      </c>
      <c r="E35" s="134" t="s">
        <v>47</v>
      </c>
      <c r="F35" s="149">
        <f>ROUND((SUM(BG84:BG123)),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34" t="s">
        <v>48</v>
      </c>
      <c r="F36" s="149">
        <f>ROUND((SUM(BH84:BH123)),  2)</f>
        <v>0</v>
      </c>
      <c r="G36" s="39"/>
      <c r="H36" s="39"/>
      <c r="I36" s="150">
        <v>0.14999999999999999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ROUND((SUM(BI84:BI123)),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91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Jez Malšovice, Orlice, ř. km 2,965, oprava LB opevnění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89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1" t="str">
        <f>E9</f>
        <v>VON - Vedlejší a ostatní náklady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Hradec Králové</v>
      </c>
      <c r="G52" s="41"/>
      <c r="H52" s="41"/>
      <c r="I52" s="33" t="s">
        <v>24</v>
      </c>
      <c r="J52" s="74" t="str">
        <f>IF(J12="","",J12)</f>
        <v>5. 1. 2023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26</v>
      </c>
      <c r="D54" s="41"/>
      <c r="E54" s="41"/>
      <c r="F54" s="28" t="str">
        <f>E15</f>
        <v>Povodí Labe, státní podnik, závod Jablonec n. N.</v>
      </c>
      <c r="G54" s="41"/>
      <c r="H54" s="41"/>
      <c r="I54" s="33" t="s">
        <v>33</v>
      </c>
      <c r="J54" s="37" t="str">
        <f>E21</f>
        <v>Povodí Labe, státní podnik, OIČ, Hradec Králové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Ing. Eva Morkesová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92</v>
      </c>
      <c r="D57" s="164"/>
      <c r="E57" s="164"/>
      <c r="F57" s="164"/>
      <c r="G57" s="164"/>
      <c r="H57" s="164"/>
      <c r="I57" s="164"/>
      <c r="J57" s="165" t="s">
        <v>93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4">
        <f>J84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94</v>
      </c>
    </row>
    <row r="60" s="9" customFormat="1" ht="24.96" customHeight="1">
      <c r="A60" s="9"/>
      <c r="B60" s="167"/>
      <c r="C60" s="168"/>
      <c r="D60" s="169" t="s">
        <v>758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759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760</v>
      </c>
      <c r="E62" s="176"/>
      <c r="F62" s="176"/>
      <c r="G62" s="176"/>
      <c r="H62" s="176"/>
      <c r="I62" s="176"/>
      <c r="J62" s="177">
        <f>J97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761</v>
      </c>
      <c r="E63" s="176"/>
      <c r="F63" s="176"/>
      <c r="G63" s="176"/>
      <c r="H63" s="176"/>
      <c r="I63" s="176"/>
      <c r="J63" s="177">
        <f>J103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762</v>
      </c>
      <c r="E64" s="176"/>
      <c r="F64" s="176"/>
      <c r="G64" s="176"/>
      <c r="H64" s="176"/>
      <c r="I64" s="176"/>
      <c r="J64" s="177">
        <f>J108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108</v>
      </c>
      <c r="D71" s="41"/>
      <c r="E71" s="41"/>
      <c r="F71" s="41"/>
      <c r="G71" s="41"/>
      <c r="H71" s="41"/>
      <c r="I71" s="41"/>
      <c r="J71" s="41"/>
      <c r="K71" s="4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2" t="str">
        <f>E7</f>
        <v>Jez Malšovice, Orlice, ř. km 2,965, oprava LB opevnění</v>
      </c>
      <c r="F74" s="33"/>
      <c r="G74" s="33"/>
      <c r="H74" s="33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89</v>
      </c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1" t="str">
        <f>E9</f>
        <v>VON - Vedlejší a ostatní náklady</v>
      </c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22</v>
      </c>
      <c r="D78" s="41"/>
      <c r="E78" s="41"/>
      <c r="F78" s="28" t="str">
        <f>F12</f>
        <v>Hradec Králové</v>
      </c>
      <c r="G78" s="41"/>
      <c r="H78" s="41"/>
      <c r="I78" s="33" t="s">
        <v>24</v>
      </c>
      <c r="J78" s="74" t="str">
        <f>IF(J12="","",J12)</f>
        <v>5. 1. 2023</v>
      </c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40.05" customHeight="1">
      <c r="A80" s="39"/>
      <c r="B80" s="40"/>
      <c r="C80" s="33" t="s">
        <v>26</v>
      </c>
      <c r="D80" s="41"/>
      <c r="E80" s="41"/>
      <c r="F80" s="28" t="str">
        <f>E15</f>
        <v>Povodí Labe, státní podnik, závod Jablonec n. N.</v>
      </c>
      <c r="G80" s="41"/>
      <c r="H80" s="41"/>
      <c r="I80" s="33" t="s">
        <v>33</v>
      </c>
      <c r="J80" s="37" t="str">
        <f>E21</f>
        <v>Povodí Labe, státní podnik, OIČ, Hradec Králové</v>
      </c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31</v>
      </c>
      <c r="D81" s="41"/>
      <c r="E81" s="41"/>
      <c r="F81" s="28" t="str">
        <f>IF(E18="","",E18)</f>
        <v>Vyplň údaj</v>
      </c>
      <c r="G81" s="41"/>
      <c r="H81" s="41"/>
      <c r="I81" s="33" t="s">
        <v>36</v>
      </c>
      <c r="J81" s="37" t="str">
        <f>E24</f>
        <v>Ing. Eva Morkesová</v>
      </c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9"/>
      <c r="B83" s="180"/>
      <c r="C83" s="181" t="s">
        <v>109</v>
      </c>
      <c r="D83" s="182" t="s">
        <v>59</v>
      </c>
      <c r="E83" s="182" t="s">
        <v>55</v>
      </c>
      <c r="F83" s="182" t="s">
        <v>56</v>
      </c>
      <c r="G83" s="182" t="s">
        <v>110</v>
      </c>
      <c r="H83" s="182" t="s">
        <v>111</v>
      </c>
      <c r="I83" s="182" t="s">
        <v>112</v>
      </c>
      <c r="J83" s="182" t="s">
        <v>93</v>
      </c>
      <c r="K83" s="183" t="s">
        <v>113</v>
      </c>
      <c r="L83" s="184"/>
      <c r="M83" s="94" t="s">
        <v>28</v>
      </c>
      <c r="N83" s="95" t="s">
        <v>44</v>
      </c>
      <c r="O83" s="95" t="s">
        <v>114</v>
      </c>
      <c r="P83" s="95" t="s">
        <v>115</v>
      </c>
      <c r="Q83" s="95" t="s">
        <v>116</v>
      </c>
      <c r="R83" s="95" t="s">
        <v>117</v>
      </c>
      <c r="S83" s="95" t="s">
        <v>118</v>
      </c>
      <c r="T83" s="96" t="s">
        <v>119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39"/>
      <c r="B84" s="40"/>
      <c r="C84" s="101" t="s">
        <v>120</v>
      </c>
      <c r="D84" s="41"/>
      <c r="E84" s="41"/>
      <c r="F84" s="41"/>
      <c r="G84" s="41"/>
      <c r="H84" s="41"/>
      <c r="I84" s="41"/>
      <c r="J84" s="185">
        <f>BK84</f>
        <v>0</v>
      </c>
      <c r="K84" s="41"/>
      <c r="L84" s="45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0.01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73</v>
      </c>
      <c r="AU84" s="18" t="s">
        <v>94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73</v>
      </c>
      <c r="E85" s="193" t="s">
        <v>763</v>
      </c>
      <c r="F85" s="193" t="s">
        <v>764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P86+P97+P103+P108</f>
        <v>0</v>
      </c>
      <c r="Q85" s="198"/>
      <c r="R85" s="199">
        <f>R86+R97+R103+R108</f>
        <v>0</v>
      </c>
      <c r="S85" s="198"/>
      <c r="T85" s="200">
        <f>T86+T97+T103+T108</f>
        <v>0.01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130</v>
      </c>
      <c r="AT85" s="202" t="s">
        <v>73</v>
      </c>
      <c r="AU85" s="202" t="s">
        <v>74</v>
      </c>
      <c r="AY85" s="201" t="s">
        <v>123</v>
      </c>
      <c r="BK85" s="203">
        <f>BK86+BK97+BK103+BK108</f>
        <v>0</v>
      </c>
    </row>
    <row r="86" s="12" customFormat="1" ht="22.8" customHeight="1">
      <c r="A86" s="12"/>
      <c r="B86" s="190"/>
      <c r="C86" s="191"/>
      <c r="D86" s="192" t="s">
        <v>73</v>
      </c>
      <c r="E86" s="204" t="s">
        <v>765</v>
      </c>
      <c r="F86" s="204" t="s">
        <v>766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SUM(P87:P96)</f>
        <v>0</v>
      </c>
      <c r="Q86" s="198"/>
      <c r="R86" s="199">
        <f>SUM(R87:R96)</f>
        <v>0</v>
      </c>
      <c r="S86" s="198"/>
      <c r="T86" s="200">
        <f>SUM(T87:T96)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130</v>
      </c>
      <c r="AT86" s="202" t="s">
        <v>73</v>
      </c>
      <c r="AU86" s="202" t="s">
        <v>82</v>
      </c>
      <c r="AY86" s="201" t="s">
        <v>123</v>
      </c>
      <c r="BK86" s="203">
        <f>SUM(BK87:BK96)</f>
        <v>0</v>
      </c>
    </row>
    <row r="87" s="2" customFormat="1" ht="16.5" customHeight="1">
      <c r="A87" s="39"/>
      <c r="B87" s="40"/>
      <c r="C87" s="206" t="s">
        <v>82</v>
      </c>
      <c r="D87" s="206" t="s">
        <v>125</v>
      </c>
      <c r="E87" s="207" t="s">
        <v>767</v>
      </c>
      <c r="F87" s="208" t="s">
        <v>768</v>
      </c>
      <c r="G87" s="209" t="s">
        <v>262</v>
      </c>
      <c r="H87" s="210">
        <v>1</v>
      </c>
      <c r="I87" s="211"/>
      <c r="J87" s="212">
        <f>ROUND(I87*H87,2)</f>
        <v>0</v>
      </c>
      <c r="K87" s="208" t="s">
        <v>28</v>
      </c>
      <c r="L87" s="45"/>
      <c r="M87" s="213" t="s">
        <v>28</v>
      </c>
      <c r="N87" s="214" t="s">
        <v>47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7" t="s">
        <v>769</v>
      </c>
      <c r="AT87" s="217" t="s">
        <v>125</v>
      </c>
      <c r="AU87" s="217" t="s">
        <v>84</v>
      </c>
      <c r="AY87" s="18" t="s">
        <v>123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8" t="s">
        <v>130</v>
      </c>
      <c r="BK87" s="218">
        <f>ROUND(I87*H87,2)</f>
        <v>0</v>
      </c>
      <c r="BL87" s="18" t="s">
        <v>769</v>
      </c>
      <c r="BM87" s="217" t="s">
        <v>770</v>
      </c>
    </row>
    <row r="88" s="13" customFormat="1">
      <c r="A88" s="13"/>
      <c r="B88" s="224"/>
      <c r="C88" s="225"/>
      <c r="D88" s="226" t="s">
        <v>134</v>
      </c>
      <c r="E88" s="227" t="s">
        <v>28</v>
      </c>
      <c r="F88" s="228" t="s">
        <v>771</v>
      </c>
      <c r="G88" s="225"/>
      <c r="H88" s="227" t="s">
        <v>28</v>
      </c>
      <c r="I88" s="229"/>
      <c r="J88" s="225"/>
      <c r="K88" s="225"/>
      <c r="L88" s="230"/>
      <c r="M88" s="231"/>
      <c r="N88" s="232"/>
      <c r="O88" s="232"/>
      <c r="P88" s="232"/>
      <c r="Q88" s="232"/>
      <c r="R88" s="232"/>
      <c r="S88" s="232"/>
      <c r="T88" s="23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4" t="s">
        <v>134</v>
      </c>
      <c r="AU88" s="234" t="s">
        <v>84</v>
      </c>
      <c r="AV88" s="13" t="s">
        <v>82</v>
      </c>
      <c r="AW88" s="13" t="s">
        <v>35</v>
      </c>
      <c r="AX88" s="13" t="s">
        <v>74</v>
      </c>
      <c r="AY88" s="234" t="s">
        <v>123</v>
      </c>
    </row>
    <row r="89" s="13" customFormat="1">
      <c r="A89" s="13"/>
      <c r="B89" s="224"/>
      <c r="C89" s="225"/>
      <c r="D89" s="226" t="s">
        <v>134</v>
      </c>
      <c r="E89" s="227" t="s">
        <v>28</v>
      </c>
      <c r="F89" s="228" t="s">
        <v>772</v>
      </c>
      <c r="G89" s="225"/>
      <c r="H89" s="227" t="s">
        <v>28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134</v>
      </c>
      <c r="AU89" s="234" t="s">
        <v>84</v>
      </c>
      <c r="AV89" s="13" t="s">
        <v>82</v>
      </c>
      <c r="AW89" s="13" t="s">
        <v>35</v>
      </c>
      <c r="AX89" s="13" t="s">
        <v>74</v>
      </c>
      <c r="AY89" s="234" t="s">
        <v>123</v>
      </c>
    </row>
    <row r="90" s="13" customFormat="1">
      <c r="A90" s="13"/>
      <c r="B90" s="224"/>
      <c r="C90" s="225"/>
      <c r="D90" s="226" t="s">
        <v>134</v>
      </c>
      <c r="E90" s="227" t="s">
        <v>28</v>
      </c>
      <c r="F90" s="228" t="s">
        <v>773</v>
      </c>
      <c r="G90" s="225"/>
      <c r="H90" s="227" t="s">
        <v>28</v>
      </c>
      <c r="I90" s="229"/>
      <c r="J90" s="225"/>
      <c r="K90" s="225"/>
      <c r="L90" s="230"/>
      <c r="M90" s="231"/>
      <c r="N90" s="232"/>
      <c r="O90" s="232"/>
      <c r="P90" s="232"/>
      <c r="Q90" s="232"/>
      <c r="R90" s="232"/>
      <c r="S90" s="232"/>
      <c r="T90" s="23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4" t="s">
        <v>134</v>
      </c>
      <c r="AU90" s="234" t="s">
        <v>84</v>
      </c>
      <c r="AV90" s="13" t="s">
        <v>82</v>
      </c>
      <c r="AW90" s="13" t="s">
        <v>35</v>
      </c>
      <c r="AX90" s="13" t="s">
        <v>74</v>
      </c>
      <c r="AY90" s="234" t="s">
        <v>123</v>
      </c>
    </row>
    <row r="91" s="13" customFormat="1">
      <c r="A91" s="13"/>
      <c r="B91" s="224"/>
      <c r="C91" s="225"/>
      <c r="D91" s="226" t="s">
        <v>134</v>
      </c>
      <c r="E91" s="227" t="s">
        <v>28</v>
      </c>
      <c r="F91" s="228" t="s">
        <v>774</v>
      </c>
      <c r="G91" s="225"/>
      <c r="H91" s="227" t="s">
        <v>28</v>
      </c>
      <c r="I91" s="229"/>
      <c r="J91" s="225"/>
      <c r="K91" s="225"/>
      <c r="L91" s="230"/>
      <c r="M91" s="231"/>
      <c r="N91" s="232"/>
      <c r="O91" s="232"/>
      <c r="P91" s="232"/>
      <c r="Q91" s="232"/>
      <c r="R91" s="232"/>
      <c r="S91" s="232"/>
      <c r="T91" s="23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134</v>
      </c>
      <c r="AU91" s="234" t="s">
        <v>84</v>
      </c>
      <c r="AV91" s="13" t="s">
        <v>82</v>
      </c>
      <c r="AW91" s="13" t="s">
        <v>35</v>
      </c>
      <c r="AX91" s="13" t="s">
        <v>74</v>
      </c>
      <c r="AY91" s="234" t="s">
        <v>123</v>
      </c>
    </row>
    <row r="92" s="13" customFormat="1">
      <c r="A92" s="13"/>
      <c r="B92" s="224"/>
      <c r="C92" s="225"/>
      <c r="D92" s="226" t="s">
        <v>134</v>
      </c>
      <c r="E92" s="227" t="s">
        <v>28</v>
      </c>
      <c r="F92" s="228" t="s">
        <v>775</v>
      </c>
      <c r="G92" s="225"/>
      <c r="H92" s="227" t="s">
        <v>28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134</v>
      </c>
      <c r="AU92" s="234" t="s">
        <v>84</v>
      </c>
      <c r="AV92" s="13" t="s">
        <v>82</v>
      </c>
      <c r="AW92" s="13" t="s">
        <v>35</v>
      </c>
      <c r="AX92" s="13" t="s">
        <v>74</v>
      </c>
      <c r="AY92" s="234" t="s">
        <v>123</v>
      </c>
    </row>
    <row r="93" s="14" customFormat="1">
      <c r="A93" s="14"/>
      <c r="B93" s="235"/>
      <c r="C93" s="236"/>
      <c r="D93" s="226" t="s">
        <v>134</v>
      </c>
      <c r="E93" s="237" t="s">
        <v>28</v>
      </c>
      <c r="F93" s="238" t="s">
        <v>82</v>
      </c>
      <c r="G93" s="236"/>
      <c r="H93" s="239">
        <v>1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5" t="s">
        <v>134</v>
      </c>
      <c r="AU93" s="245" t="s">
        <v>84</v>
      </c>
      <c r="AV93" s="14" t="s">
        <v>84</v>
      </c>
      <c r="AW93" s="14" t="s">
        <v>35</v>
      </c>
      <c r="AX93" s="14" t="s">
        <v>82</v>
      </c>
      <c r="AY93" s="245" t="s">
        <v>123</v>
      </c>
    </row>
    <row r="94" s="2" customFormat="1" ht="16.5" customHeight="1">
      <c r="A94" s="39"/>
      <c r="B94" s="40"/>
      <c r="C94" s="206" t="s">
        <v>84</v>
      </c>
      <c r="D94" s="206" t="s">
        <v>125</v>
      </c>
      <c r="E94" s="207" t="s">
        <v>776</v>
      </c>
      <c r="F94" s="208" t="s">
        <v>777</v>
      </c>
      <c r="G94" s="209" t="s">
        <v>262</v>
      </c>
      <c r="H94" s="210">
        <v>1</v>
      </c>
      <c r="I94" s="211"/>
      <c r="J94" s="212">
        <f>ROUND(I94*H94,2)</f>
        <v>0</v>
      </c>
      <c r="K94" s="208" t="s">
        <v>28</v>
      </c>
      <c r="L94" s="45"/>
      <c r="M94" s="213" t="s">
        <v>28</v>
      </c>
      <c r="N94" s="214" t="s">
        <v>47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7" t="s">
        <v>769</v>
      </c>
      <c r="AT94" s="217" t="s">
        <v>125</v>
      </c>
      <c r="AU94" s="217" t="s">
        <v>84</v>
      </c>
      <c r="AY94" s="18" t="s">
        <v>123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130</v>
      </c>
      <c r="BK94" s="218">
        <f>ROUND(I94*H94,2)</f>
        <v>0</v>
      </c>
      <c r="BL94" s="18" t="s">
        <v>769</v>
      </c>
      <c r="BM94" s="217" t="s">
        <v>778</v>
      </c>
    </row>
    <row r="95" s="13" customFormat="1">
      <c r="A95" s="13"/>
      <c r="B95" s="224"/>
      <c r="C95" s="225"/>
      <c r="D95" s="226" t="s">
        <v>134</v>
      </c>
      <c r="E95" s="227" t="s">
        <v>28</v>
      </c>
      <c r="F95" s="228" t="s">
        <v>779</v>
      </c>
      <c r="G95" s="225"/>
      <c r="H95" s="227" t="s">
        <v>28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134</v>
      </c>
      <c r="AU95" s="234" t="s">
        <v>84</v>
      </c>
      <c r="AV95" s="13" t="s">
        <v>82</v>
      </c>
      <c r="AW95" s="13" t="s">
        <v>35</v>
      </c>
      <c r="AX95" s="13" t="s">
        <v>74</v>
      </c>
      <c r="AY95" s="234" t="s">
        <v>123</v>
      </c>
    </row>
    <row r="96" s="14" customFormat="1">
      <c r="A96" s="14"/>
      <c r="B96" s="235"/>
      <c r="C96" s="236"/>
      <c r="D96" s="226" t="s">
        <v>134</v>
      </c>
      <c r="E96" s="237" t="s">
        <v>28</v>
      </c>
      <c r="F96" s="238" t="s">
        <v>82</v>
      </c>
      <c r="G96" s="236"/>
      <c r="H96" s="239">
        <v>1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5" t="s">
        <v>134</v>
      </c>
      <c r="AU96" s="245" t="s">
        <v>84</v>
      </c>
      <c r="AV96" s="14" t="s">
        <v>84</v>
      </c>
      <c r="AW96" s="14" t="s">
        <v>35</v>
      </c>
      <c r="AX96" s="14" t="s">
        <v>82</v>
      </c>
      <c r="AY96" s="245" t="s">
        <v>123</v>
      </c>
    </row>
    <row r="97" s="12" customFormat="1" ht="22.8" customHeight="1">
      <c r="A97" s="12"/>
      <c r="B97" s="190"/>
      <c r="C97" s="191"/>
      <c r="D97" s="192" t="s">
        <v>73</v>
      </c>
      <c r="E97" s="204" t="s">
        <v>780</v>
      </c>
      <c r="F97" s="204" t="s">
        <v>781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f>SUM(P98:P102)</f>
        <v>0</v>
      </c>
      <c r="Q97" s="198"/>
      <c r="R97" s="199">
        <f>SUM(R98:R102)</f>
        <v>0</v>
      </c>
      <c r="S97" s="198"/>
      <c r="T97" s="200">
        <f>SUM(T98:T102)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130</v>
      </c>
      <c r="AT97" s="202" t="s">
        <v>73</v>
      </c>
      <c r="AU97" s="202" t="s">
        <v>82</v>
      </c>
      <c r="AY97" s="201" t="s">
        <v>123</v>
      </c>
      <c r="BK97" s="203">
        <f>SUM(BK98:BK102)</f>
        <v>0</v>
      </c>
    </row>
    <row r="98" s="2" customFormat="1" ht="24.15" customHeight="1">
      <c r="A98" s="39"/>
      <c r="B98" s="40"/>
      <c r="C98" s="206" t="s">
        <v>149</v>
      </c>
      <c r="D98" s="206" t="s">
        <v>125</v>
      </c>
      <c r="E98" s="207" t="s">
        <v>782</v>
      </c>
      <c r="F98" s="208" t="s">
        <v>783</v>
      </c>
      <c r="G98" s="209" t="s">
        <v>282</v>
      </c>
      <c r="H98" s="210">
        <v>1</v>
      </c>
      <c r="I98" s="211"/>
      <c r="J98" s="212">
        <f>ROUND(I98*H98,2)</f>
        <v>0</v>
      </c>
      <c r="K98" s="208" t="s">
        <v>28</v>
      </c>
      <c r="L98" s="45"/>
      <c r="M98" s="213" t="s">
        <v>28</v>
      </c>
      <c r="N98" s="214" t="s">
        <v>47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7" t="s">
        <v>769</v>
      </c>
      <c r="AT98" s="217" t="s">
        <v>125</v>
      </c>
      <c r="AU98" s="217" t="s">
        <v>84</v>
      </c>
      <c r="AY98" s="18" t="s">
        <v>123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130</v>
      </c>
      <c r="BK98" s="218">
        <f>ROUND(I98*H98,2)</f>
        <v>0</v>
      </c>
      <c r="BL98" s="18" t="s">
        <v>769</v>
      </c>
      <c r="BM98" s="217" t="s">
        <v>784</v>
      </c>
    </row>
    <row r="99" s="2" customFormat="1" ht="24.15" customHeight="1">
      <c r="A99" s="39"/>
      <c r="B99" s="40"/>
      <c r="C99" s="206" t="s">
        <v>130</v>
      </c>
      <c r="D99" s="206" t="s">
        <v>125</v>
      </c>
      <c r="E99" s="207" t="s">
        <v>785</v>
      </c>
      <c r="F99" s="208" t="s">
        <v>786</v>
      </c>
      <c r="G99" s="209" t="s">
        <v>282</v>
      </c>
      <c r="H99" s="210">
        <v>1</v>
      </c>
      <c r="I99" s="211"/>
      <c r="J99" s="212">
        <f>ROUND(I99*H99,2)</f>
        <v>0</v>
      </c>
      <c r="K99" s="208" t="s">
        <v>28</v>
      </c>
      <c r="L99" s="45"/>
      <c r="M99" s="213" t="s">
        <v>28</v>
      </c>
      <c r="N99" s="214" t="s">
        <v>47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7" t="s">
        <v>769</v>
      </c>
      <c r="AT99" s="217" t="s">
        <v>125</v>
      </c>
      <c r="AU99" s="217" t="s">
        <v>84</v>
      </c>
      <c r="AY99" s="18" t="s">
        <v>123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130</v>
      </c>
      <c r="BK99" s="218">
        <f>ROUND(I99*H99,2)</f>
        <v>0</v>
      </c>
      <c r="BL99" s="18" t="s">
        <v>769</v>
      </c>
      <c r="BM99" s="217" t="s">
        <v>787</v>
      </c>
    </row>
    <row r="100" s="2" customFormat="1" ht="16.5" customHeight="1">
      <c r="A100" s="39"/>
      <c r="B100" s="40"/>
      <c r="C100" s="206" t="s">
        <v>162</v>
      </c>
      <c r="D100" s="206" t="s">
        <v>125</v>
      </c>
      <c r="E100" s="207" t="s">
        <v>788</v>
      </c>
      <c r="F100" s="208" t="s">
        <v>789</v>
      </c>
      <c r="G100" s="209" t="s">
        <v>262</v>
      </c>
      <c r="H100" s="210">
        <v>1</v>
      </c>
      <c r="I100" s="211"/>
      <c r="J100" s="212">
        <f>ROUND(I100*H100,2)</f>
        <v>0</v>
      </c>
      <c r="K100" s="208" t="s">
        <v>28</v>
      </c>
      <c r="L100" s="45"/>
      <c r="M100" s="213" t="s">
        <v>28</v>
      </c>
      <c r="N100" s="214" t="s">
        <v>47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7" t="s">
        <v>769</v>
      </c>
      <c r="AT100" s="217" t="s">
        <v>125</v>
      </c>
      <c r="AU100" s="217" t="s">
        <v>84</v>
      </c>
      <c r="AY100" s="18" t="s">
        <v>123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130</v>
      </c>
      <c r="BK100" s="218">
        <f>ROUND(I100*H100,2)</f>
        <v>0</v>
      </c>
      <c r="BL100" s="18" t="s">
        <v>769</v>
      </c>
      <c r="BM100" s="217" t="s">
        <v>790</v>
      </c>
    </row>
    <row r="101" s="13" customFormat="1">
      <c r="A101" s="13"/>
      <c r="B101" s="224"/>
      <c r="C101" s="225"/>
      <c r="D101" s="226" t="s">
        <v>134</v>
      </c>
      <c r="E101" s="227" t="s">
        <v>28</v>
      </c>
      <c r="F101" s="228" t="s">
        <v>791</v>
      </c>
      <c r="G101" s="225"/>
      <c r="H101" s="227" t="s">
        <v>28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134</v>
      </c>
      <c r="AU101" s="234" t="s">
        <v>84</v>
      </c>
      <c r="AV101" s="13" t="s">
        <v>82</v>
      </c>
      <c r="AW101" s="13" t="s">
        <v>35</v>
      </c>
      <c r="AX101" s="13" t="s">
        <v>74</v>
      </c>
      <c r="AY101" s="234" t="s">
        <v>123</v>
      </c>
    </row>
    <row r="102" s="14" customFormat="1">
      <c r="A102" s="14"/>
      <c r="B102" s="235"/>
      <c r="C102" s="236"/>
      <c r="D102" s="226" t="s">
        <v>134</v>
      </c>
      <c r="E102" s="237" t="s">
        <v>28</v>
      </c>
      <c r="F102" s="238" t="s">
        <v>82</v>
      </c>
      <c r="G102" s="236"/>
      <c r="H102" s="239">
        <v>1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134</v>
      </c>
      <c r="AU102" s="245" t="s">
        <v>84</v>
      </c>
      <c r="AV102" s="14" t="s">
        <v>84</v>
      </c>
      <c r="AW102" s="14" t="s">
        <v>35</v>
      </c>
      <c r="AX102" s="14" t="s">
        <v>82</v>
      </c>
      <c r="AY102" s="245" t="s">
        <v>123</v>
      </c>
    </row>
    <row r="103" s="12" customFormat="1" ht="22.8" customHeight="1">
      <c r="A103" s="12"/>
      <c r="B103" s="190"/>
      <c r="C103" s="191"/>
      <c r="D103" s="192" t="s">
        <v>73</v>
      </c>
      <c r="E103" s="204" t="s">
        <v>792</v>
      </c>
      <c r="F103" s="204" t="s">
        <v>793</v>
      </c>
      <c r="G103" s="191"/>
      <c r="H103" s="191"/>
      <c r="I103" s="194"/>
      <c r="J103" s="205">
        <f>BK103</f>
        <v>0</v>
      </c>
      <c r="K103" s="191"/>
      <c r="L103" s="196"/>
      <c r="M103" s="197"/>
      <c r="N103" s="198"/>
      <c r="O103" s="198"/>
      <c r="P103" s="199">
        <f>SUM(P104:P107)</f>
        <v>0</v>
      </c>
      <c r="Q103" s="198"/>
      <c r="R103" s="199">
        <f>SUM(R104:R107)</f>
        <v>0</v>
      </c>
      <c r="S103" s="198"/>
      <c r="T103" s="200">
        <f>SUM(T104:T107)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130</v>
      </c>
      <c r="AT103" s="202" t="s">
        <v>73</v>
      </c>
      <c r="AU103" s="202" t="s">
        <v>82</v>
      </c>
      <c r="AY103" s="201" t="s">
        <v>123</v>
      </c>
      <c r="BK103" s="203">
        <f>SUM(BK104:BK107)</f>
        <v>0</v>
      </c>
    </row>
    <row r="104" s="2" customFormat="1" ht="16.5" customHeight="1">
      <c r="A104" s="39"/>
      <c r="B104" s="40"/>
      <c r="C104" s="206" t="s">
        <v>169</v>
      </c>
      <c r="D104" s="206" t="s">
        <v>125</v>
      </c>
      <c r="E104" s="207" t="s">
        <v>794</v>
      </c>
      <c r="F104" s="208" t="s">
        <v>795</v>
      </c>
      <c r="G104" s="209" t="s">
        <v>262</v>
      </c>
      <c r="H104" s="210">
        <v>1</v>
      </c>
      <c r="I104" s="211"/>
      <c r="J104" s="212">
        <f>ROUND(I104*H104,2)</f>
        <v>0</v>
      </c>
      <c r="K104" s="208" t="s">
        <v>28</v>
      </c>
      <c r="L104" s="45"/>
      <c r="M104" s="213" t="s">
        <v>28</v>
      </c>
      <c r="N104" s="214" t="s">
        <v>47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7" t="s">
        <v>796</v>
      </c>
      <c r="AT104" s="217" t="s">
        <v>125</v>
      </c>
      <c r="AU104" s="217" t="s">
        <v>84</v>
      </c>
      <c r="AY104" s="18" t="s">
        <v>123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8" t="s">
        <v>130</v>
      </c>
      <c r="BK104" s="218">
        <f>ROUND(I104*H104,2)</f>
        <v>0</v>
      </c>
      <c r="BL104" s="18" t="s">
        <v>796</v>
      </c>
      <c r="BM104" s="217" t="s">
        <v>797</v>
      </c>
    </row>
    <row r="105" s="13" customFormat="1">
      <c r="A105" s="13"/>
      <c r="B105" s="224"/>
      <c r="C105" s="225"/>
      <c r="D105" s="226" t="s">
        <v>134</v>
      </c>
      <c r="E105" s="227" t="s">
        <v>28</v>
      </c>
      <c r="F105" s="228" t="s">
        <v>798</v>
      </c>
      <c r="G105" s="225"/>
      <c r="H105" s="227" t="s">
        <v>28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134</v>
      </c>
      <c r="AU105" s="234" t="s">
        <v>84</v>
      </c>
      <c r="AV105" s="13" t="s">
        <v>82</v>
      </c>
      <c r="AW105" s="13" t="s">
        <v>35</v>
      </c>
      <c r="AX105" s="13" t="s">
        <v>74</v>
      </c>
      <c r="AY105" s="234" t="s">
        <v>123</v>
      </c>
    </row>
    <row r="106" s="14" customFormat="1">
      <c r="A106" s="14"/>
      <c r="B106" s="235"/>
      <c r="C106" s="236"/>
      <c r="D106" s="226" t="s">
        <v>134</v>
      </c>
      <c r="E106" s="237" t="s">
        <v>28</v>
      </c>
      <c r="F106" s="238" t="s">
        <v>82</v>
      </c>
      <c r="G106" s="236"/>
      <c r="H106" s="239">
        <v>1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134</v>
      </c>
      <c r="AU106" s="245" t="s">
        <v>84</v>
      </c>
      <c r="AV106" s="14" t="s">
        <v>84</v>
      </c>
      <c r="AW106" s="14" t="s">
        <v>35</v>
      </c>
      <c r="AX106" s="14" t="s">
        <v>82</v>
      </c>
      <c r="AY106" s="245" t="s">
        <v>123</v>
      </c>
    </row>
    <row r="107" s="2" customFormat="1" ht="16.5" customHeight="1">
      <c r="A107" s="39"/>
      <c r="B107" s="40"/>
      <c r="C107" s="206" t="s">
        <v>180</v>
      </c>
      <c r="D107" s="206" t="s">
        <v>125</v>
      </c>
      <c r="E107" s="207" t="s">
        <v>799</v>
      </c>
      <c r="F107" s="208" t="s">
        <v>800</v>
      </c>
      <c r="G107" s="209" t="s">
        <v>262</v>
      </c>
      <c r="H107" s="210">
        <v>1</v>
      </c>
      <c r="I107" s="211"/>
      <c r="J107" s="212">
        <f>ROUND(I107*H107,2)</f>
        <v>0</v>
      </c>
      <c r="K107" s="208" t="s">
        <v>28</v>
      </c>
      <c r="L107" s="45"/>
      <c r="M107" s="213" t="s">
        <v>28</v>
      </c>
      <c r="N107" s="214" t="s">
        <v>47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7" t="s">
        <v>796</v>
      </c>
      <c r="AT107" s="217" t="s">
        <v>125</v>
      </c>
      <c r="AU107" s="217" t="s">
        <v>84</v>
      </c>
      <c r="AY107" s="18" t="s">
        <v>123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130</v>
      </c>
      <c r="BK107" s="218">
        <f>ROUND(I107*H107,2)</f>
        <v>0</v>
      </c>
      <c r="BL107" s="18" t="s">
        <v>796</v>
      </c>
      <c r="BM107" s="217" t="s">
        <v>801</v>
      </c>
    </row>
    <row r="108" s="12" customFormat="1" ht="22.8" customHeight="1">
      <c r="A108" s="12"/>
      <c r="B108" s="190"/>
      <c r="C108" s="191"/>
      <c r="D108" s="192" t="s">
        <v>73</v>
      </c>
      <c r="E108" s="204" t="s">
        <v>802</v>
      </c>
      <c r="F108" s="204" t="s">
        <v>803</v>
      </c>
      <c r="G108" s="191"/>
      <c r="H108" s="191"/>
      <c r="I108" s="194"/>
      <c r="J108" s="205">
        <f>BK108</f>
        <v>0</v>
      </c>
      <c r="K108" s="191"/>
      <c r="L108" s="196"/>
      <c r="M108" s="197"/>
      <c r="N108" s="198"/>
      <c r="O108" s="198"/>
      <c r="P108" s="199">
        <f>SUM(P109:P123)</f>
        <v>0</v>
      </c>
      <c r="Q108" s="198"/>
      <c r="R108" s="199">
        <f>SUM(R109:R123)</f>
        <v>0</v>
      </c>
      <c r="S108" s="198"/>
      <c r="T108" s="200">
        <f>SUM(T109:T123)</f>
        <v>0.01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1" t="s">
        <v>130</v>
      </c>
      <c r="AT108" s="202" t="s">
        <v>73</v>
      </c>
      <c r="AU108" s="202" t="s">
        <v>82</v>
      </c>
      <c r="AY108" s="201" t="s">
        <v>123</v>
      </c>
      <c r="BK108" s="203">
        <f>SUM(BK109:BK123)</f>
        <v>0</v>
      </c>
    </row>
    <row r="109" s="2" customFormat="1" ht="24.15" customHeight="1">
      <c r="A109" s="39"/>
      <c r="B109" s="40"/>
      <c r="C109" s="206" t="s">
        <v>187</v>
      </c>
      <c r="D109" s="206" t="s">
        <v>125</v>
      </c>
      <c r="E109" s="207" t="s">
        <v>804</v>
      </c>
      <c r="F109" s="208" t="s">
        <v>805</v>
      </c>
      <c r="G109" s="209" t="s">
        <v>262</v>
      </c>
      <c r="H109" s="210">
        <v>1</v>
      </c>
      <c r="I109" s="211"/>
      <c r="J109" s="212">
        <f>ROUND(I109*H109,2)</f>
        <v>0</v>
      </c>
      <c r="K109" s="208" t="s">
        <v>28</v>
      </c>
      <c r="L109" s="45"/>
      <c r="M109" s="213" t="s">
        <v>28</v>
      </c>
      <c r="N109" s="214" t="s">
        <v>47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7" t="s">
        <v>796</v>
      </c>
      <c r="AT109" s="217" t="s">
        <v>125</v>
      </c>
      <c r="AU109" s="217" t="s">
        <v>84</v>
      </c>
      <c r="AY109" s="18" t="s">
        <v>123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130</v>
      </c>
      <c r="BK109" s="218">
        <f>ROUND(I109*H109,2)</f>
        <v>0</v>
      </c>
      <c r="BL109" s="18" t="s">
        <v>796</v>
      </c>
      <c r="BM109" s="217" t="s">
        <v>806</v>
      </c>
    </row>
    <row r="110" s="2" customFormat="1" ht="24.15" customHeight="1">
      <c r="A110" s="39"/>
      <c r="B110" s="40"/>
      <c r="C110" s="206" t="s">
        <v>194</v>
      </c>
      <c r="D110" s="206" t="s">
        <v>125</v>
      </c>
      <c r="E110" s="207" t="s">
        <v>807</v>
      </c>
      <c r="F110" s="208" t="s">
        <v>808</v>
      </c>
      <c r="G110" s="209" t="s">
        <v>262</v>
      </c>
      <c r="H110" s="210">
        <v>1</v>
      </c>
      <c r="I110" s="211"/>
      <c r="J110" s="212">
        <f>ROUND(I110*H110,2)</f>
        <v>0</v>
      </c>
      <c r="K110" s="208" t="s">
        <v>28</v>
      </c>
      <c r="L110" s="45"/>
      <c r="M110" s="213" t="s">
        <v>28</v>
      </c>
      <c r="N110" s="214" t="s">
        <v>47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7" t="s">
        <v>796</v>
      </c>
      <c r="AT110" s="217" t="s">
        <v>125</v>
      </c>
      <c r="AU110" s="217" t="s">
        <v>84</v>
      </c>
      <c r="AY110" s="18" t="s">
        <v>123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8" t="s">
        <v>130</v>
      </c>
      <c r="BK110" s="218">
        <f>ROUND(I110*H110,2)</f>
        <v>0</v>
      </c>
      <c r="BL110" s="18" t="s">
        <v>796</v>
      </c>
      <c r="BM110" s="217" t="s">
        <v>809</v>
      </c>
    </row>
    <row r="111" s="2" customFormat="1" ht="21.75" customHeight="1">
      <c r="A111" s="39"/>
      <c r="B111" s="40"/>
      <c r="C111" s="206" t="s">
        <v>205</v>
      </c>
      <c r="D111" s="206" t="s">
        <v>125</v>
      </c>
      <c r="E111" s="207" t="s">
        <v>810</v>
      </c>
      <c r="F111" s="208" t="s">
        <v>811</v>
      </c>
      <c r="G111" s="209" t="s">
        <v>262</v>
      </c>
      <c r="H111" s="210">
        <v>1</v>
      </c>
      <c r="I111" s="211"/>
      <c r="J111" s="212">
        <f>ROUND(I111*H111,2)</f>
        <v>0</v>
      </c>
      <c r="K111" s="208" t="s">
        <v>28</v>
      </c>
      <c r="L111" s="45"/>
      <c r="M111" s="213" t="s">
        <v>28</v>
      </c>
      <c r="N111" s="214" t="s">
        <v>47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7" t="s">
        <v>796</v>
      </c>
      <c r="AT111" s="217" t="s">
        <v>125</v>
      </c>
      <c r="AU111" s="217" t="s">
        <v>84</v>
      </c>
      <c r="AY111" s="18" t="s">
        <v>123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8" t="s">
        <v>130</v>
      </c>
      <c r="BK111" s="218">
        <f>ROUND(I111*H111,2)</f>
        <v>0</v>
      </c>
      <c r="BL111" s="18" t="s">
        <v>796</v>
      </c>
      <c r="BM111" s="217" t="s">
        <v>812</v>
      </c>
    </row>
    <row r="112" s="2" customFormat="1" ht="33" customHeight="1">
      <c r="A112" s="39"/>
      <c r="B112" s="40"/>
      <c r="C112" s="206" t="s">
        <v>213</v>
      </c>
      <c r="D112" s="206" t="s">
        <v>125</v>
      </c>
      <c r="E112" s="207" t="s">
        <v>813</v>
      </c>
      <c r="F112" s="208" t="s">
        <v>814</v>
      </c>
      <c r="G112" s="209" t="s">
        <v>262</v>
      </c>
      <c r="H112" s="210">
        <v>1</v>
      </c>
      <c r="I112" s="211"/>
      <c r="J112" s="212">
        <f>ROUND(I112*H112,2)</f>
        <v>0</v>
      </c>
      <c r="K112" s="208" t="s">
        <v>28</v>
      </c>
      <c r="L112" s="45"/>
      <c r="M112" s="213" t="s">
        <v>28</v>
      </c>
      <c r="N112" s="214" t="s">
        <v>47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7" t="s">
        <v>796</v>
      </c>
      <c r="AT112" s="217" t="s">
        <v>125</v>
      </c>
      <c r="AU112" s="217" t="s">
        <v>84</v>
      </c>
      <c r="AY112" s="18" t="s">
        <v>123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8" t="s">
        <v>130</v>
      </c>
      <c r="BK112" s="218">
        <f>ROUND(I112*H112,2)</f>
        <v>0</v>
      </c>
      <c r="BL112" s="18" t="s">
        <v>796</v>
      </c>
      <c r="BM112" s="217" t="s">
        <v>815</v>
      </c>
    </row>
    <row r="113" s="13" customFormat="1">
      <c r="A113" s="13"/>
      <c r="B113" s="224"/>
      <c r="C113" s="225"/>
      <c r="D113" s="226" t="s">
        <v>134</v>
      </c>
      <c r="E113" s="227" t="s">
        <v>28</v>
      </c>
      <c r="F113" s="228" t="s">
        <v>816</v>
      </c>
      <c r="G113" s="225"/>
      <c r="H113" s="227" t="s">
        <v>28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134</v>
      </c>
      <c r="AU113" s="234" t="s">
        <v>84</v>
      </c>
      <c r="AV113" s="13" t="s">
        <v>82</v>
      </c>
      <c r="AW113" s="13" t="s">
        <v>35</v>
      </c>
      <c r="AX113" s="13" t="s">
        <v>74</v>
      </c>
      <c r="AY113" s="234" t="s">
        <v>123</v>
      </c>
    </row>
    <row r="114" s="14" customFormat="1">
      <c r="A114" s="14"/>
      <c r="B114" s="235"/>
      <c r="C114" s="236"/>
      <c r="D114" s="226" t="s">
        <v>134</v>
      </c>
      <c r="E114" s="237" t="s">
        <v>28</v>
      </c>
      <c r="F114" s="238" t="s">
        <v>82</v>
      </c>
      <c r="G114" s="236"/>
      <c r="H114" s="239">
        <v>1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134</v>
      </c>
      <c r="AU114" s="245" t="s">
        <v>84</v>
      </c>
      <c r="AV114" s="14" t="s">
        <v>84</v>
      </c>
      <c r="AW114" s="14" t="s">
        <v>35</v>
      </c>
      <c r="AX114" s="14" t="s">
        <v>82</v>
      </c>
      <c r="AY114" s="245" t="s">
        <v>123</v>
      </c>
    </row>
    <row r="115" s="2" customFormat="1" ht="16.5" customHeight="1">
      <c r="A115" s="39"/>
      <c r="B115" s="40"/>
      <c r="C115" s="206" t="s">
        <v>221</v>
      </c>
      <c r="D115" s="206" t="s">
        <v>125</v>
      </c>
      <c r="E115" s="207" t="s">
        <v>817</v>
      </c>
      <c r="F115" s="208" t="s">
        <v>818</v>
      </c>
      <c r="G115" s="209" t="s">
        <v>262</v>
      </c>
      <c r="H115" s="210">
        <v>1</v>
      </c>
      <c r="I115" s="211"/>
      <c r="J115" s="212">
        <f>ROUND(I115*H115,2)</f>
        <v>0</v>
      </c>
      <c r="K115" s="208" t="s">
        <v>28</v>
      </c>
      <c r="L115" s="45"/>
      <c r="M115" s="213" t="s">
        <v>28</v>
      </c>
      <c r="N115" s="214" t="s">
        <v>47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7" t="s">
        <v>796</v>
      </c>
      <c r="AT115" s="217" t="s">
        <v>125</v>
      </c>
      <c r="AU115" s="217" t="s">
        <v>84</v>
      </c>
      <c r="AY115" s="18" t="s">
        <v>123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8" t="s">
        <v>130</v>
      </c>
      <c r="BK115" s="218">
        <f>ROUND(I115*H115,2)</f>
        <v>0</v>
      </c>
      <c r="BL115" s="18" t="s">
        <v>796</v>
      </c>
      <c r="BM115" s="217" t="s">
        <v>819</v>
      </c>
    </row>
    <row r="116" s="13" customFormat="1">
      <c r="A116" s="13"/>
      <c r="B116" s="224"/>
      <c r="C116" s="225"/>
      <c r="D116" s="226" t="s">
        <v>134</v>
      </c>
      <c r="E116" s="227" t="s">
        <v>28</v>
      </c>
      <c r="F116" s="228" t="s">
        <v>820</v>
      </c>
      <c r="G116" s="225"/>
      <c r="H116" s="227" t="s">
        <v>28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134</v>
      </c>
      <c r="AU116" s="234" t="s">
        <v>84</v>
      </c>
      <c r="AV116" s="13" t="s">
        <v>82</v>
      </c>
      <c r="AW116" s="13" t="s">
        <v>35</v>
      </c>
      <c r="AX116" s="13" t="s">
        <v>74</v>
      </c>
      <c r="AY116" s="234" t="s">
        <v>123</v>
      </c>
    </row>
    <row r="117" s="14" customFormat="1">
      <c r="A117" s="14"/>
      <c r="B117" s="235"/>
      <c r="C117" s="236"/>
      <c r="D117" s="226" t="s">
        <v>134</v>
      </c>
      <c r="E117" s="237" t="s">
        <v>28</v>
      </c>
      <c r="F117" s="238" t="s">
        <v>82</v>
      </c>
      <c r="G117" s="236"/>
      <c r="H117" s="239">
        <v>1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134</v>
      </c>
      <c r="AU117" s="245" t="s">
        <v>84</v>
      </c>
      <c r="AV117" s="14" t="s">
        <v>84</v>
      </c>
      <c r="AW117" s="14" t="s">
        <v>35</v>
      </c>
      <c r="AX117" s="14" t="s">
        <v>82</v>
      </c>
      <c r="AY117" s="245" t="s">
        <v>123</v>
      </c>
    </row>
    <row r="118" s="2" customFormat="1" ht="21.75" customHeight="1">
      <c r="A118" s="39"/>
      <c r="B118" s="40"/>
      <c r="C118" s="206" t="s">
        <v>230</v>
      </c>
      <c r="D118" s="206" t="s">
        <v>125</v>
      </c>
      <c r="E118" s="207" t="s">
        <v>821</v>
      </c>
      <c r="F118" s="208" t="s">
        <v>822</v>
      </c>
      <c r="G118" s="209" t="s">
        <v>262</v>
      </c>
      <c r="H118" s="210">
        <v>1</v>
      </c>
      <c r="I118" s="211"/>
      <c r="J118" s="212">
        <f>ROUND(I118*H118,2)</f>
        <v>0</v>
      </c>
      <c r="K118" s="208" t="s">
        <v>28</v>
      </c>
      <c r="L118" s="45"/>
      <c r="M118" s="213" t="s">
        <v>28</v>
      </c>
      <c r="N118" s="214" t="s">
        <v>47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0.01</v>
      </c>
      <c r="T118" s="216">
        <f>S118*H118</f>
        <v>0.01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7" t="s">
        <v>796</v>
      </c>
      <c r="AT118" s="217" t="s">
        <v>125</v>
      </c>
      <c r="AU118" s="217" t="s">
        <v>84</v>
      </c>
      <c r="AY118" s="18" t="s">
        <v>123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8" t="s">
        <v>130</v>
      </c>
      <c r="BK118" s="218">
        <f>ROUND(I118*H118,2)</f>
        <v>0</v>
      </c>
      <c r="BL118" s="18" t="s">
        <v>796</v>
      </c>
      <c r="BM118" s="217" t="s">
        <v>823</v>
      </c>
    </row>
    <row r="119" s="13" customFormat="1">
      <c r="A119" s="13"/>
      <c r="B119" s="224"/>
      <c r="C119" s="225"/>
      <c r="D119" s="226" t="s">
        <v>134</v>
      </c>
      <c r="E119" s="227" t="s">
        <v>28</v>
      </c>
      <c r="F119" s="228" t="s">
        <v>824</v>
      </c>
      <c r="G119" s="225"/>
      <c r="H119" s="227" t="s">
        <v>28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134</v>
      </c>
      <c r="AU119" s="234" t="s">
        <v>84</v>
      </c>
      <c r="AV119" s="13" t="s">
        <v>82</v>
      </c>
      <c r="AW119" s="13" t="s">
        <v>35</v>
      </c>
      <c r="AX119" s="13" t="s">
        <v>74</v>
      </c>
      <c r="AY119" s="234" t="s">
        <v>123</v>
      </c>
    </row>
    <row r="120" s="14" customFormat="1">
      <c r="A120" s="14"/>
      <c r="B120" s="235"/>
      <c r="C120" s="236"/>
      <c r="D120" s="226" t="s">
        <v>134</v>
      </c>
      <c r="E120" s="237" t="s">
        <v>28</v>
      </c>
      <c r="F120" s="238" t="s">
        <v>82</v>
      </c>
      <c r="G120" s="236"/>
      <c r="H120" s="239">
        <v>1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134</v>
      </c>
      <c r="AU120" s="245" t="s">
        <v>84</v>
      </c>
      <c r="AV120" s="14" t="s">
        <v>84</v>
      </c>
      <c r="AW120" s="14" t="s">
        <v>35</v>
      </c>
      <c r="AX120" s="14" t="s">
        <v>82</v>
      </c>
      <c r="AY120" s="245" t="s">
        <v>123</v>
      </c>
    </row>
    <row r="121" s="2" customFormat="1" ht="16.5" customHeight="1">
      <c r="A121" s="39"/>
      <c r="B121" s="40"/>
      <c r="C121" s="206" t="s">
        <v>238</v>
      </c>
      <c r="D121" s="206" t="s">
        <v>125</v>
      </c>
      <c r="E121" s="207" t="s">
        <v>825</v>
      </c>
      <c r="F121" s="208" t="s">
        <v>826</v>
      </c>
      <c r="G121" s="209" t="s">
        <v>262</v>
      </c>
      <c r="H121" s="210">
        <v>1</v>
      </c>
      <c r="I121" s="211"/>
      <c r="J121" s="212">
        <f>ROUND(I121*H121,2)</f>
        <v>0</v>
      </c>
      <c r="K121" s="208" t="s">
        <v>28</v>
      </c>
      <c r="L121" s="45"/>
      <c r="M121" s="213" t="s">
        <v>28</v>
      </c>
      <c r="N121" s="214" t="s">
        <v>47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7" t="s">
        <v>796</v>
      </c>
      <c r="AT121" s="217" t="s">
        <v>125</v>
      </c>
      <c r="AU121" s="217" t="s">
        <v>84</v>
      </c>
      <c r="AY121" s="18" t="s">
        <v>123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8" t="s">
        <v>130</v>
      </c>
      <c r="BK121" s="218">
        <f>ROUND(I121*H121,2)</f>
        <v>0</v>
      </c>
      <c r="BL121" s="18" t="s">
        <v>796</v>
      </c>
      <c r="BM121" s="217" t="s">
        <v>827</v>
      </c>
    </row>
    <row r="122" s="2" customFormat="1" ht="16.5" customHeight="1">
      <c r="A122" s="39"/>
      <c r="B122" s="40"/>
      <c r="C122" s="206" t="s">
        <v>8</v>
      </c>
      <c r="D122" s="206" t="s">
        <v>125</v>
      </c>
      <c r="E122" s="207" t="s">
        <v>828</v>
      </c>
      <c r="F122" s="208" t="s">
        <v>829</v>
      </c>
      <c r="G122" s="209" t="s">
        <v>262</v>
      </c>
      <c r="H122" s="210">
        <v>1</v>
      </c>
      <c r="I122" s="211"/>
      <c r="J122" s="212">
        <f>ROUND(I122*H122,2)</f>
        <v>0</v>
      </c>
      <c r="K122" s="208" t="s">
        <v>28</v>
      </c>
      <c r="L122" s="45"/>
      <c r="M122" s="213" t="s">
        <v>28</v>
      </c>
      <c r="N122" s="214" t="s">
        <v>47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7" t="s">
        <v>796</v>
      </c>
      <c r="AT122" s="217" t="s">
        <v>125</v>
      </c>
      <c r="AU122" s="217" t="s">
        <v>84</v>
      </c>
      <c r="AY122" s="18" t="s">
        <v>123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8" t="s">
        <v>130</v>
      </c>
      <c r="BK122" s="218">
        <f>ROUND(I122*H122,2)</f>
        <v>0</v>
      </c>
      <c r="BL122" s="18" t="s">
        <v>796</v>
      </c>
      <c r="BM122" s="217" t="s">
        <v>830</v>
      </c>
    </row>
    <row r="123" s="14" customFormat="1">
      <c r="A123" s="14"/>
      <c r="B123" s="235"/>
      <c r="C123" s="236"/>
      <c r="D123" s="226" t="s">
        <v>134</v>
      </c>
      <c r="E123" s="237" t="s">
        <v>28</v>
      </c>
      <c r="F123" s="238" t="s">
        <v>82</v>
      </c>
      <c r="G123" s="236"/>
      <c r="H123" s="239">
        <v>1</v>
      </c>
      <c r="I123" s="240"/>
      <c r="J123" s="236"/>
      <c r="K123" s="236"/>
      <c r="L123" s="241"/>
      <c r="M123" s="267"/>
      <c r="N123" s="268"/>
      <c r="O123" s="268"/>
      <c r="P123" s="268"/>
      <c r="Q123" s="268"/>
      <c r="R123" s="268"/>
      <c r="S123" s="268"/>
      <c r="T123" s="26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134</v>
      </c>
      <c r="AU123" s="245" t="s">
        <v>84</v>
      </c>
      <c r="AV123" s="14" t="s">
        <v>84</v>
      </c>
      <c r="AW123" s="14" t="s">
        <v>35</v>
      </c>
      <c r="AX123" s="14" t="s">
        <v>82</v>
      </c>
      <c r="AY123" s="245" t="s">
        <v>123</v>
      </c>
    </row>
    <row r="124" s="2" customFormat="1" ht="6.96" customHeight="1">
      <c r="A124" s="39"/>
      <c r="B124" s="61"/>
      <c r="C124" s="62"/>
      <c r="D124" s="62"/>
      <c r="E124" s="62"/>
      <c r="F124" s="62"/>
      <c r="G124" s="62"/>
      <c r="H124" s="62"/>
      <c r="I124" s="62"/>
      <c r="J124" s="62"/>
      <c r="K124" s="62"/>
      <c r="L124" s="45"/>
      <c r="M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</sheetData>
  <sheetProtection sheet="1" autoFilter="0" formatColumns="0" formatRows="0" objects="1" scenarios="1" spinCount="100000" saltValue="USnFfPc03vTl4HaYhsWpuPnjBfiLgFOEQka+bKP9wYQnrpb2BDRpnoEKkROCZjZqdGVn2i5gtbdOkxbznXBrhw==" hashValue="Q+z/lstz3rGgn53NpzaOIelVBQRQfkrzmbfDuD0822SgDj5PE5OF6my/qNAnjFO9WHhWUo11g1EzFEfXe2Ly7w==" algorithmName="SHA-512" password="CE39"/>
  <autoFilter ref="C83:K12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0" customWidth="1"/>
    <col min="2" max="2" width="1.667969" style="270" customWidth="1"/>
    <col min="3" max="4" width="5" style="270" customWidth="1"/>
    <col min="5" max="5" width="11.66016" style="270" customWidth="1"/>
    <col min="6" max="6" width="9.160156" style="270" customWidth="1"/>
    <col min="7" max="7" width="5" style="270" customWidth="1"/>
    <col min="8" max="8" width="77.83203" style="270" customWidth="1"/>
    <col min="9" max="10" width="20" style="270" customWidth="1"/>
    <col min="11" max="11" width="1.667969" style="270" customWidth="1"/>
  </cols>
  <sheetData>
    <row r="1" s="1" customFormat="1" ht="37.5" customHeight="1"/>
    <row r="2" s="1" customFormat="1" ht="7.5" customHeight="1">
      <c r="B2" s="271"/>
      <c r="C2" s="272"/>
      <c r="D2" s="272"/>
      <c r="E2" s="272"/>
      <c r="F2" s="272"/>
      <c r="G2" s="272"/>
      <c r="H2" s="272"/>
      <c r="I2" s="272"/>
      <c r="J2" s="272"/>
      <c r="K2" s="273"/>
    </row>
    <row r="3" s="16" customFormat="1" ht="45" customHeight="1">
      <c r="B3" s="274"/>
      <c r="C3" s="275" t="s">
        <v>831</v>
      </c>
      <c r="D3" s="275"/>
      <c r="E3" s="275"/>
      <c r="F3" s="275"/>
      <c r="G3" s="275"/>
      <c r="H3" s="275"/>
      <c r="I3" s="275"/>
      <c r="J3" s="275"/>
      <c r="K3" s="276"/>
    </row>
    <row r="4" s="1" customFormat="1" ht="25.5" customHeight="1">
      <c r="B4" s="277"/>
      <c r="C4" s="278" t="s">
        <v>832</v>
      </c>
      <c r="D4" s="278"/>
      <c r="E4" s="278"/>
      <c r="F4" s="278"/>
      <c r="G4" s="278"/>
      <c r="H4" s="278"/>
      <c r="I4" s="278"/>
      <c r="J4" s="278"/>
      <c r="K4" s="279"/>
    </row>
    <row r="5" s="1" customFormat="1" ht="5.25" customHeight="1">
      <c r="B5" s="277"/>
      <c r="C5" s="280"/>
      <c r="D5" s="280"/>
      <c r="E5" s="280"/>
      <c r="F5" s="280"/>
      <c r="G5" s="280"/>
      <c r="H5" s="280"/>
      <c r="I5" s="280"/>
      <c r="J5" s="280"/>
      <c r="K5" s="279"/>
    </row>
    <row r="6" s="1" customFormat="1" ht="15" customHeight="1">
      <c r="B6" s="277"/>
      <c r="C6" s="281" t="s">
        <v>833</v>
      </c>
      <c r="D6" s="281"/>
      <c r="E6" s="281"/>
      <c r="F6" s="281"/>
      <c r="G6" s="281"/>
      <c r="H6" s="281"/>
      <c r="I6" s="281"/>
      <c r="J6" s="281"/>
      <c r="K6" s="279"/>
    </row>
    <row r="7" s="1" customFormat="1" ht="15" customHeight="1">
      <c r="B7" s="282"/>
      <c r="C7" s="281" t="s">
        <v>834</v>
      </c>
      <c r="D7" s="281"/>
      <c r="E7" s="281"/>
      <c r="F7" s="281"/>
      <c r="G7" s="281"/>
      <c r="H7" s="281"/>
      <c r="I7" s="281"/>
      <c r="J7" s="281"/>
      <c r="K7" s="279"/>
    </row>
    <row r="8" s="1" customFormat="1" ht="12.75" customHeight="1">
      <c r="B8" s="282"/>
      <c r="C8" s="281"/>
      <c r="D8" s="281"/>
      <c r="E8" s="281"/>
      <c r="F8" s="281"/>
      <c r="G8" s="281"/>
      <c r="H8" s="281"/>
      <c r="I8" s="281"/>
      <c r="J8" s="281"/>
      <c r="K8" s="279"/>
    </row>
    <row r="9" s="1" customFormat="1" ht="15" customHeight="1">
      <c r="B9" s="282"/>
      <c r="C9" s="281" t="s">
        <v>835</v>
      </c>
      <c r="D9" s="281"/>
      <c r="E9" s="281"/>
      <c r="F9" s="281"/>
      <c r="G9" s="281"/>
      <c r="H9" s="281"/>
      <c r="I9" s="281"/>
      <c r="J9" s="281"/>
      <c r="K9" s="279"/>
    </row>
    <row r="10" s="1" customFormat="1" ht="15" customHeight="1">
      <c r="B10" s="282"/>
      <c r="C10" s="281"/>
      <c r="D10" s="281" t="s">
        <v>836</v>
      </c>
      <c r="E10" s="281"/>
      <c r="F10" s="281"/>
      <c r="G10" s="281"/>
      <c r="H10" s="281"/>
      <c r="I10" s="281"/>
      <c r="J10" s="281"/>
      <c r="K10" s="279"/>
    </row>
    <row r="11" s="1" customFormat="1" ht="15" customHeight="1">
      <c r="B11" s="282"/>
      <c r="C11" s="283"/>
      <c r="D11" s="281" t="s">
        <v>837</v>
      </c>
      <c r="E11" s="281"/>
      <c r="F11" s="281"/>
      <c r="G11" s="281"/>
      <c r="H11" s="281"/>
      <c r="I11" s="281"/>
      <c r="J11" s="281"/>
      <c r="K11" s="279"/>
    </row>
    <row r="12" s="1" customFormat="1" ht="15" customHeight="1">
      <c r="B12" s="282"/>
      <c r="C12" s="283"/>
      <c r="D12" s="281"/>
      <c r="E12" s="281"/>
      <c r="F12" s="281"/>
      <c r="G12" s="281"/>
      <c r="H12" s="281"/>
      <c r="I12" s="281"/>
      <c r="J12" s="281"/>
      <c r="K12" s="279"/>
    </row>
    <row r="13" s="1" customFormat="1" ht="15" customHeight="1">
      <c r="B13" s="282"/>
      <c r="C13" s="283"/>
      <c r="D13" s="284" t="s">
        <v>838</v>
      </c>
      <c r="E13" s="281"/>
      <c r="F13" s="281"/>
      <c r="G13" s="281"/>
      <c r="H13" s="281"/>
      <c r="I13" s="281"/>
      <c r="J13" s="281"/>
      <c r="K13" s="279"/>
    </row>
    <row r="14" s="1" customFormat="1" ht="12.75" customHeight="1">
      <c r="B14" s="282"/>
      <c r="C14" s="283"/>
      <c r="D14" s="283"/>
      <c r="E14" s="283"/>
      <c r="F14" s="283"/>
      <c r="G14" s="283"/>
      <c r="H14" s="283"/>
      <c r="I14" s="283"/>
      <c r="J14" s="283"/>
      <c r="K14" s="279"/>
    </row>
    <row r="15" s="1" customFormat="1" ht="15" customHeight="1">
      <c r="B15" s="282"/>
      <c r="C15" s="283"/>
      <c r="D15" s="281" t="s">
        <v>839</v>
      </c>
      <c r="E15" s="281"/>
      <c r="F15" s="281"/>
      <c r="G15" s="281"/>
      <c r="H15" s="281"/>
      <c r="I15" s="281"/>
      <c r="J15" s="281"/>
      <c r="K15" s="279"/>
    </row>
    <row r="16" s="1" customFormat="1" ht="15" customHeight="1">
      <c r="B16" s="282"/>
      <c r="C16" s="283"/>
      <c r="D16" s="281" t="s">
        <v>840</v>
      </c>
      <c r="E16" s="281"/>
      <c r="F16" s="281"/>
      <c r="G16" s="281"/>
      <c r="H16" s="281"/>
      <c r="I16" s="281"/>
      <c r="J16" s="281"/>
      <c r="K16" s="279"/>
    </row>
    <row r="17" s="1" customFormat="1" ht="15" customHeight="1">
      <c r="B17" s="282"/>
      <c r="C17" s="283"/>
      <c r="D17" s="281" t="s">
        <v>841</v>
      </c>
      <c r="E17" s="281"/>
      <c r="F17" s="281"/>
      <c r="G17" s="281"/>
      <c r="H17" s="281"/>
      <c r="I17" s="281"/>
      <c r="J17" s="281"/>
      <c r="K17" s="279"/>
    </row>
    <row r="18" s="1" customFormat="1" ht="15" customHeight="1">
      <c r="B18" s="282"/>
      <c r="C18" s="283"/>
      <c r="D18" s="283"/>
      <c r="E18" s="285" t="s">
        <v>81</v>
      </c>
      <c r="F18" s="281" t="s">
        <v>842</v>
      </c>
      <c r="G18" s="281"/>
      <c r="H18" s="281"/>
      <c r="I18" s="281"/>
      <c r="J18" s="281"/>
      <c r="K18" s="279"/>
    </row>
    <row r="19" s="1" customFormat="1" ht="15" customHeight="1">
      <c r="B19" s="282"/>
      <c r="C19" s="283"/>
      <c r="D19" s="283"/>
      <c r="E19" s="285" t="s">
        <v>843</v>
      </c>
      <c r="F19" s="281" t="s">
        <v>844</v>
      </c>
      <c r="G19" s="281"/>
      <c r="H19" s="281"/>
      <c r="I19" s="281"/>
      <c r="J19" s="281"/>
      <c r="K19" s="279"/>
    </row>
    <row r="20" s="1" customFormat="1" ht="15" customHeight="1">
      <c r="B20" s="282"/>
      <c r="C20" s="283"/>
      <c r="D20" s="283"/>
      <c r="E20" s="285" t="s">
        <v>845</v>
      </c>
      <c r="F20" s="281" t="s">
        <v>846</v>
      </c>
      <c r="G20" s="281"/>
      <c r="H20" s="281"/>
      <c r="I20" s="281"/>
      <c r="J20" s="281"/>
      <c r="K20" s="279"/>
    </row>
    <row r="21" s="1" customFormat="1" ht="15" customHeight="1">
      <c r="B21" s="282"/>
      <c r="C21" s="283"/>
      <c r="D21" s="283"/>
      <c r="E21" s="285" t="s">
        <v>85</v>
      </c>
      <c r="F21" s="281" t="s">
        <v>86</v>
      </c>
      <c r="G21" s="281"/>
      <c r="H21" s="281"/>
      <c r="I21" s="281"/>
      <c r="J21" s="281"/>
      <c r="K21" s="279"/>
    </row>
    <row r="22" s="1" customFormat="1" ht="15" customHeight="1">
      <c r="B22" s="282"/>
      <c r="C22" s="283"/>
      <c r="D22" s="283"/>
      <c r="E22" s="285" t="s">
        <v>763</v>
      </c>
      <c r="F22" s="281" t="s">
        <v>764</v>
      </c>
      <c r="G22" s="281"/>
      <c r="H22" s="281"/>
      <c r="I22" s="281"/>
      <c r="J22" s="281"/>
      <c r="K22" s="279"/>
    </row>
    <row r="23" s="1" customFormat="1" ht="15" customHeight="1">
      <c r="B23" s="282"/>
      <c r="C23" s="283"/>
      <c r="D23" s="283"/>
      <c r="E23" s="285" t="s">
        <v>847</v>
      </c>
      <c r="F23" s="281" t="s">
        <v>848</v>
      </c>
      <c r="G23" s="281"/>
      <c r="H23" s="281"/>
      <c r="I23" s="281"/>
      <c r="J23" s="281"/>
      <c r="K23" s="279"/>
    </row>
    <row r="24" s="1" customFormat="1" ht="12.75" customHeight="1">
      <c r="B24" s="282"/>
      <c r="C24" s="283"/>
      <c r="D24" s="283"/>
      <c r="E24" s="283"/>
      <c r="F24" s="283"/>
      <c r="G24" s="283"/>
      <c r="H24" s="283"/>
      <c r="I24" s="283"/>
      <c r="J24" s="283"/>
      <c r="K24" s="279"/>
    </row>
    <row r="25" s="1" customFormat="1" ht="15" customHeight="1">
      <c r="B25" s="282"/>
      <c r="C25" s="281" t="s">
        <v>849</v>
      </c>
      <c r="D25" s="281"/>
      <c r="E25" s="281"/>
      <c r="F25" s="281"/>
      <c r="G25" s="281"/>
      <c r="H25" s="281"/>
      <c r="I25" s="281"/>
      <c r="J25" s="281"/>
      <c r="K25" s="279"/>
    </row>
    <row r="26" s="1" customFormat="1" ht="15" customHeight="1">
      <c r="B26" s="282"/>
      <c r="C26" s="281" t="s">
        <v>850</v>
      </c>
      <c r="D26" s="281"/>
      <c r="E26" s="281"/>
      <c r="F26" s="281"/>
      <c r="G26" s="281"/>
      <c r="H26" s="281"/>
      <c r="I26" s="281"/>
      <c r="J26" s="281"/>
      <c r="K26" s="279"/>
    </row>
    <row r="27" s="1" customFormat="1" ht="15" customHeight="1">
      <c r="B27" s="282"/>
      <c r="C27" s="281"/>
      <c r="D27" s="281" t="s">
        <v>851</v>
      </c>
      <c r="E27" s="281"/>
      <c r="F27" s="281"/>
      <c r="G27" s="281"/>
      <c r="H27" s="281"/>
      <c r="I27" s="281"/>
      <c r="J27" s="281"/>
      <c r="K27" s="279"/>
    </row>
    <row r="28" s="1" customFormat="1" ht="15" customHeight="1">
      <c r="B28" s="282"/>
      <c r="C28" s="283"/>
      <c r="D28" s="281" t="s">
        <v>852</v>
      </c>
      <c r="E28" s="281"/>
      <c r="F28" s="281"/>
      <c r="G28" s="281"/>
      <c r="H28" s="281"/>
      <c r="I28" s="281"/>
      <c r="J28" s="281"/>
      <c r="K28" s="279"/>
    </row>
    <row r="29" s="1" customFormat="1" ht="12.75" customHeight="1">
      <c r="B29" s="282"/>
      <c r="C29" s="283"/>
      <c r="D29" s="283"/>
      <c r="E29" s="283"/>
      <c r="F29" s="283"/>
      <c r="G29" s="283"/>
      <c r="H29" s="283"/>
      <c r="I29" s="283"/>
      <c r="J29" s="283"/>
      <c r="K29" s="279"/>
    </row>
    <row r="30" s="1" customFormat="1" ht="15" customHeight="1">
      <c r="B30" s="282"/>
      <c r="C30" s="283"/>
      <c r="D30" s="281" t="s">
        <v>853</v>
      </c>
      <c r="E30" s="281"/>
      <c r="F30" s="281"/>
      <c r="G30" s="281"/>
      <c r="H30" s="281"/>
      <c r="I30" s="281"/>
      <c r="J30" s="281"/>
      <c r="K30" s="279"/>
    </row>
    <row r="31" s="1" customFormat="1" ht="15" customHeight="1">
      <c r="B31" s="282"/>
      <c r="C31" s="283"/>
      <c r="D31" s="281" t="s">
        <v>854</v>
      </c>
      <c r="E31" s="281"/>
      <c r="F31" s="281"/>
      <c r="G31" s="281"/>
      <c r="H31" s="281"/>
      <c r="I31" s="281"/>
      <c r="J31" s="281"/>
      <c r="K31" s="279"/>
    </row>
    <row r="32" s="1" customFormat="1" ht="12.75" customHeight="1">
      <c r="B32" s="282"/>
      <c r="C32" s="283"/>
      <c r="D32" s="283"/>
      <c r="E32" s="283"/>
      <c r="F32" s="283"/>
      <c r="G32" s="283"/>
      <c r="H32" s="283"/>
      <c r="I32" s="283"/>
      <c r="J32" s="283"/>
      <c r="K32" s="279"/>
    </row>
    <row r="33" s="1" customFormat="1" ht="15" customHeight="1">
      <c r="B33" s="282"/>
      <c r="C33" s="283"/>
      <c r="D33" s="281" t="s">
        <v>855</v>
      </c>
      <c r="E33" s="281"/>
      <c r="F33" s="281"/>
      <c r="G33" s="281"/>
      <c r="H33" s="281"/>
      <c r="I33" s="281"/>
      <c r="J33" s="281"/>
      <c r="K33" s="279"/>
    </row>
    <row r="34" s="1" customFormat="1" ht="15" customHeight="1">
      <c r="B34" s="282"/>
      <c r="C34" s="283"/>
      <c r="D34" s="281" t="s">
        <v>856</v>
      </c>
      <c r="E34" s="281"/>
      <c r="F34" s="281"/>
      <c r="G34" s="281"/>
      <c r="H34" s="281"/>
      <c r="I34" s="281"/>
      <c r="J34" s="281"/>
      <c r="K34" s="279"/>
    </row>
    <row r="35" s="1" customFormat="1" ht="15" customHeight="1">
      <c r="B35" s="282"/>
      <c r="C35" s="283"/>
      <c r="D35" s="281" t="s">
        <v>857</v>
      </c>
      <c r="E35" s="281"/>
      <c r="F35" s="281"/>
      <c r="G35" s="281"/>
      <c r="H35" s="281"/>
      <c r="I35" s="281"/>
      <c r="J35" s="281"/>
      <c r="K35" s="279"/>
    </row>
    <row r="36" s="1" customFormat="1" ht="15" customHeight="1">
      <c r="B36" s="282"/>
      <c r="C36" s="283"/>
      <c r="D36" s="281"/>
      <c r="E36" s="284" t="s">
        <v>109</v>
      </c>
      <c r="F36" s="281"/>
      <c r="G36" s="281" t="s">
        <v>858</v>
      </c>
      <c r="H36" s="281"/>
      <c r="I36" s="281"/>
      <c r="J36" s="281"/>
      <c r="K36" s="279"/>
    </row>
    <row r="37" s="1" customFormat="1" ht="30.75" customHeight="1">
      <c r="B37" s="282"/>
      <c r="C37" s="283"/>
      <c r="D37" s="281"/>
      <c r="E37" s="284" t="s">
        <v>859</v>
      </c>
      <c r="F37" s="281"/>
      <c r="G37" s="281" t="s">
        <v>860</v>
      </c>
      <c r="H37" s="281"/>
      <c r="I37" s="281"/>
      <c r="J37" s="281"/>
      <c r="K37" s="279"/>
    </row>
    <row r="38" s="1" customFormat="1" ht="15" customHeight="1">
      <c r="B38" s="282"/>
      <c r="C38" s="283"/>
      <c r="D38" s="281"/>
      <c r="E38" s="284" t="s">
        <v>55</v>
      </c>
      <c r="F38" s="281"/>
      <c r="G38" s="281" t="s">
        <v>861</v>
      </c>
      <c r="H38" s="281"/>
      <c r="I38" s="281"/>
      <c r="J38" s="281"/>
      <c r="K38" s="279"/>
    </row>
    <row r="39" s="1" customFormat="1" ht="15" customHeight="1">
      <c r="B39" s="282"/>
      <c r="C39" s="283"/>
      <c r="D39" s="281"/>
      <c r="E39" s="284" t="s">
        <v>56</v>
      </c>
      <c r="F39" s="281"/>
      <c r="G39" s="281" t="s">
        <v>862</v>
      </c>
      <c r="H39" s="281"/>
      <c r="I39" s="281"/>
      <c r="J39" s="281"/>
      <c r="K39" s="279"/>
    </row>
    <row r="40" s="1" customFormat="1" ht="15" customHeight="1">
      <c r="B40" s="282"/>
      <c r="C40" s="283"/>
      <c r="D40" s="281"/>
      <c r="E40" s="284" t="s">
        <v>110</v>
      </c>
      <c r="F40" s="281"/>
      <c r="G40" s="281" t="s">
        <v>863</v>
      </c>
      <c r="H40" s="281"/>
      <c r="I40" s="281"/>
      <c r="J40" s="281"/>
      <c r="K40" s="279"/>
    </row>
    <row r="41" s="1" customFormat="1" ht="15" customHeight="1">
      <c r="B41" s="282"/>
      <c r="C41" s="283"/>
      <c r="D41" s="281"/>
      <c r="E41" s="284" t="s">
        <v>111</v>
      </c>
      <c r="F41" s="281"/>
      <c r="G41" s="281" t="s">
        <v>864</v>
      </c>
      <c r="H41" s="281"/>
      <c r="I41" s="281"/>
      <c r="J41" s="281"/>
      <c r="K41" s="279"/>
    </row>
    <row r="42" s="1" customFormat="1" ht="15" customHeight="1">
      <c r="B42" s="282"/>
      <c r="C42" s="283"/>
      <c r="D42" s="281"/>
      <c r="E42" s="284" t="s">
        <v>865</v>
      </c>
      <c r="F42" s="281"/>
      <c r="G42" s="281" t="s">
        <v>866</v>
      </c>
      <c r="H42" s="281"/>
      <c r="I42" s="281"/>
      <c r="J42" s="281"/>
      <c r="K42" s="279"/>
    </row>
    <row r="43" s="1" customFormat="1" ht="15" customHeight="1">
      <c r="B43" s="282"/>
      <c r="C43" s="283"/>
      <c r="D43" s="281"/>
      <c r="E43" s="284"/>
      <c r="F43" s="281"/>
      <c r="G43" s="281" t="s">
        <v>867</v>
      </c>
      <c r="H43" s="281"/>
      <c r="I43" s="281"/>
      <c r="J43" s="281"/>
      <c r="K43" s="279"/>
    </row>
    <row r="44" s="1" customFormat="1" ht="15" customHeight="1">
      <c r="B44" s="282"/>
      <c r="C44" s="283"/>
      <c r="D44" s="281"/>
      <c r="E44" s="284" t="s">
        <v>868</v>
      </c>
      <c r="F44" s="281"/>
      <c r="G44" s="281" t="s">
        <v>869</v>
      </c>
      <c r="H44" s="281"/>
      <c r="I44" s="281"/>
      <c r="J44" s="281"/>
      <c r="K44" s="279"/>
    </row>
    <row r="45" s="1" customFormat="1" ht="15" customHeight="1">
      <c r="B45" s="282"/>
      <c r="C45" s="283"/>
      <c r="D45" s="281"/>
      <c r="E45" s="284" t="s">
        <v>113</v>
      </c>
      <c r="F45" s="281"/>
      <c r="G45" s="281" t="s">
        <v>870</v>
      </c>
      <c r="H45" s="281"/>
      <c r="I45" s="281"/>
      <c r="J45" s="281"/>
      <c r="K45" s="279"/>
    </row>
    <row r="46" s="1" customFormat="1" ht="12.75" customHeight="1">
      <c r="B46" s="282"/>
      <c r="C46" s="283"/>
      <c r="D46" s="281"/>
      <c r="E46" s="281"/>
      <c r="F46" s="281"/>
      <c r="G46" s="281"/>
      <c r="H46" s="281"/>
      <c r="I46" s="281"/>
      <c r="J46" s="281"/>
      <c r="K46" s="279"/>
    </row>
    <row r="47" s="1" customFormat="1" ht="15" customHeight="1">
      <c r="B47" s="282"/>
      <c r="C47" s="283"/>
      <c r="D47" s="281" t="s">
        <v>871</v>
      </c>
      <c r="E47" s="281"/>
      <c r="F47" s="281"/>
      <c r="G47" s="281"/>
      <c r="H47" s="281"/>
      <c r="I47" s="281"/>
      <c r="J47" s="281"/>
      <c r="K47" s="279"/>
    </row>
    <row r="48" s="1" customFormat="1" ht="15" customHeight="1">
      <c r="B48" s="282"/>
      <c r="C48" s="283"/>
      <c r="D48" s="283"/>
      <c r="E48" s="281" t="s">
        <v>872</v>
      </c>
      <c r="F48" s="281"/>
      <c r="G48" s="281"/>
      <c r="H48" s="281"/>
      <c r="I48" s="281"/>
      <c r="J48" s="281"/>
      <c r="K48" s="279"/>
    </row>
    <row r="49" s="1" customFormat="1" ht="15" customHeight="1">
      <c r="B49" s="282"/>
      <c r="C49" s="283"/>
      <c r="D49" s="283"/>
      <c r="E49" s="281" t="s">
        <v>873</v>
      </c>
      <c r="F49" s="281"/>
      <c r="G49" s="281"/>
      <c r="H49" s="281"/>
      <c r="I49" s="281"/>
      <c r="J49" s="281"/>
      <c r="K49" s="279"/>
    </row>
    <row r="50" s="1" customFormat="1" ht="15" customHeight="1">
      <c r="B50" s="282"/>
      <c r="C50" s="283"/>
      <c r="D50" s="283"/>
      <c r="E50" s="281" t="s">
        <v>874</v>
      </c>
      <c r="F50" s="281"/>
      <c r="G50" s="281"/>
      <c r="H50" s="281"/>
      <c r="I50" s="281"/>
      <c r="J50" s="281"/>
      <c r="K50" s="279"/>
    </row>
    <row r="51" s="1" customFormat="1" ht="15" customHeight="1">
      <c r="B51" s="282"/>
      <c r="C51" s="283"/>
      <c r="D51" s="281" t="s">
        <v>875</v>
      </c>
      <c r="E51" s="281"/>
      <c r="F51" s="281"/>
      <c r="G51" s="281"/>
      <c r="H51" s="281"/>
      <c r="I51" s="281"/>
      <c r="J51" s="281"/>
      <c r="K51" s="279"/>
    </row>
    <row r="52" s="1" customFormat="1" ht="25.5" customHeight="1">
      <c r="B52" s="277"/>
      <c r="C52" s="278" t="s">
        <v>876</v>
      </c>
      <c r="D52" s="278"/>
      <c r="E52" s="278"/>
      <c r="F52" s="278"/>
      <c r="G52" s="278"/>
      <c r="H52" s="278"/>
      <c r="I52" s="278"/>
      <c r="J52" s="278"/>
      <c r="K52" s="279"/>
    </row>
    <row r="53" s="1" customFormat="1" ht="5.25" customHeight="1">
      <c r="B53" s="277"/>
      <c r="C53" s="280"/>
      <c r="D53" s="280"/>
      <c r="E53" s="280"/>
      <c r="F53" s="280"/>
      <c r="G53" s="280"/>
      <c r="H53" s="280"/>
      <c r="I53" s="280"/>
      <c r="J53" s="280"/>
      <c r="K53" s="279"/>
    </row>
    <row r="54" s="1" customFormat="1" ht="15" customHeight="1">
      <c r="B54" s="277"/>
      <c r="C54" s="281" t="s">
        <v>877</v>
      </c>
      <c r="D54" s="281"/>
      <c r="E54" s="281"/>
      <c r="F54" s="281"/>
      <c r="G54" s="281"/>
      <c r="H54" s="281"/>
      <c r="I54" s="281"/>
      <c r="J54" s="281"/>
      <c r="K54" s="279"/>
    </row>
    <row r="55" s="1" customFormat="1" ht="15" customHeight="1">
      <c r="B55" s="277"/>
      <c r="C55" s="281" t="s">
        <v>878</v>
      </c>
      <c r="D55" s="281"/>
      <c r="E55" s="281"/>
      <c r="F55" s="281"/>
      <c r="G55" s="281"/>
      <c r="H55" s="281"/>
      <c r="I55" s="281"/>
      <c r="J55" s="281"/>
      <c r="K55" s="279"/>
    </row>
    <row r="56" s="1" customFormat="1" ht="12.75" customHeight="1">
      <c r="B56" s="277"/>
      <c r="C56" s="281"/>
      <c r="D56" s="281"/>
      <c r="E56" s="281"/>
      <c r="F56" s="281"/>
      <c r="G56" s="281"/>
      <c r="H56" s="281"/>
      <c r="I56" s="281"/>
      <c r="J56" s="281"/>
      <c r="K56" s="279"/>
    </row>
    <row r="57" s="1" customFormat="1" ht="15" customHeight="1">
      <c r="B57" s="277"/>
      <c r="C57" s="281" t="s">
        <v>879</v>
      </c>
      <c r="D57" s="281"/>
      <c r="E57" s="281"/>
      <c r="F57" s="281"/>
      <c r="G57" s="281"/>
      <c r="H57" s="281"/>
      <c r="I57" s="281"/>
      <c r="J57" s="281"/>
      <c r="K57" s="279"/>
    </row>
    <row r="58" s="1" customFormat="1" ht="15" customHeight="1">
      <c r="B58" s="277"/>
      <c r="C58" s="283"/>
      <c r="D58" s="281" t="s">
        <v>880</v>
      </c>
      <c r="E58" s="281"/>
      <c r="F58" s="281"/>
      <c r="G58" s="281"/>
      <c r="H58" s="281"/>
      <c r="I58" s="281"/>
      <c r="J58" s="281"/>
      <c r="K58" s="279"/>
    </row>
    <row r="59" s="1" customFormat="1" ht="15" customHeight="1">
      <c r="B59" s="277"/>
      <c r="C59" s="283"/>
      <c r="D59" s="281" t="s">
        <v>881</v>
      </c>
      <c r="E59" s="281"/>
      <c r="F59" s="281"/>
      <c r="G59" s="281"/>
      <c r="H59" s="281"/>
      <c r="I59" s="281"/>
      <c r="J59" s="281"/>
      <c r="K59" s="279"/>
    </row>
    <row r="60" s="1" customFormat="1" ht="15" customHeight="1">
      <c r="B60" s="277"/>
      <c r="C60" s="283"/>
      <c r="D60" s="281" t="s">
        <v>882</v>
      </c>
      <c r="E60" s="281"/>
      <c r="F60" s="281"/>
      <c r="G60" s="281"/>
      <c r="H60" s="281"/>
      <c r="I60" s="281"/>
      <c r="J60" s="281"/>
      <c r="K60" s="279"/>
    </row>
    <row r="61" s="1" customFormat="1" ht="15" customHeight="1">
      <c r="B61" s="277"/>
      <c r="C61" s="283"/>
      <c r="D61" s="281" t="s">
        <v>883</v>
      </c>
      <c r="E61" s="281"/>
      <c r="F61" s="281"/>
      <c r="G61" s="281"/>
      <c r="H61" s="281"/>
      <c r="I61" s="281"/>
      <c r="J61" s="281"/>
      <c r="K61" s="279"/>
    </row>
    <row r="62" s="1" customFormat="1" ht="15" customHeight="1">
      <c r="B62" s="277"/>
      <c r="C62" s="283"/>
      <c r="D62" s="286" t="s">
        <v>884</v>
      </c>
      <c r="E62" s="286"/>
      <c r="F62" s="286"/>
      <c r="G62" s="286"/>
      <c r="H62" s="286"/>
      <c r="I62" s="286"/>
      <c r="J62" s="286"/>
      <c r="K62" s="279"/>
    </row>
    <row r="63" s="1" customFormat="1" ht="15" customHeight="1">
      <c r="B63" s="277"/>
      <c r="C63" s="283"/>
      <c r="D63" s="281" t="s">
        <v>885</v>
      </c>
      <c r="E63" s="281"/>
      <c r="F63" s="281"/>
      <c r="G63" s="281"/>
      <c r="H63" s="281"/>
      <c r="I63" s="281"/>
      <c r="J63" s="281"/>
      <c r="K63" s="279"/>
    </row>
    <row r="64" s="1" customFormat="1" ht="12.75" customHeight="1">
      <c r="B64" s="277"/>
      <c r="C64" s="283"/>
      <c r="D64" s="283"/>
      <c r="E64" s="287"/>
      <c r="F64" s="283"/>
      <c r="G64" s="283"/>
      <c r="H64" s="283"/>
      <c r="I64" s="283"/>
      <c r="J64" s="283"/>
      <c r="K64" s="279"/>
    </row>
    <row r="65" s="1" customFormat="1" ht="15" customHeight="1">
      <c r="B65" s="277"/>
      <c r="C65" s="283"/>
      <c r="D65" s="281" t="s">
        <v>886</v>
      </c>
      <c r="E65" s="281"/>
      <c r="F65" s="281"/>
      <c r="G65" s="281"/>
      <c r="H65" s="281"/>
      <c r="I65" s="281"/>
      <c r="J65" s="281"/>
      <c r="K65" s="279"/>
    </row>
    <row r="66" s="1" customFormat="1" ht="15" customHeight="1">
      <c r="B66" s="277"/>
      <c r="C66" s="283"/>
      <c r="D66" s="286" t="s">
        <v>887</v>
      </c>
      <c r="E66" s="286"/>
      <c r="F66" s="286"/>
      <c r="G66" s="286"/>
      <c r="H66" s="286"/>
      <c r="I66" s="286"/>
      <c r="J66" s="286"/>
      <c r="K66" s="279"/>
    </row>
    <row r="67" s="1" customFormat="1" ht="15" customHeight="1">
      <c r="B67" s="277"/>
      <c r="C67" s="283"/>
      <c r="D67" s="281" t="s">
        <v>888</v>
      </c>
      <c r="E67" s="281"/>
      <c r="F67" s="281"/>
      <c r="G67" s="281"/>
      <c r="H67" s="281"/>
      <c r="I67" s="281"/>
      <c r="J67" s="281"/>
      <c r="K67" s="279"/>
    </row>
    <row r="68" s="1" customFormat="1" ht="15" customHeight="1">
      <c r="B68" s="277"/>
      <c r="C68" s="283"/>
      <c r="D68" s="281" t="s">
        <v>889</v>
      </c>
      <c r="E68" s="281"/>
      <c r="F68" s="281"/>
      <c r="G68" s="281"/>
      <c r="H68" s="281"/>
      <c r="I68" s="281"/>
      <c r="J68" s="281"/>
      <c r="K68" s="279"/>
    </row>
    <row r="69" s="1" customFormat="1" ht="15" customHeight="1">
      <c r="B69" s="277"/>
      <c r="C69" s="283"/>
      <c r="D69" s="281" t="s">
        <v>890</v>
      </c>
      <c r="E69" s="281"/>
      <c r="F69" s="281"/>
      <c r="G69" s="281"/>
      <c r="H69" s="281"/>
      <c r="I69" s="281"/>
      <c r="J69" s="281"/>
      <c r="K69" s="279"/>
    </row>
    <row r="70" s="1" customFormat="1" ht="15" customHeight="1">
      <c r="B70" s="277"/>
      <c r="C70" s="283"/>
      <c r="D70" s="281" t="s">
        <v>891</v>
      </c>
      <c r="E70" s="281"/>
      <c r="F70" s="281"/>
      <c r="G70" s="281"/>
      <c r="H70" s="281"/>
      <c r="I70" s="281"/>
      <c r="J70" s="281"/>
      <c r="K70" s="279"/>
    </row>
    <row r="71" s="1" customFormat="1" ht="12.75" customHeight="1">
      <c r="B71" s="288"/>
      <c r="C71" s="289"/>
      <c r="D71" s="289"/>
      <c r="E71" s="289"/>
      <c r="F71" s="289"/>
      <c r="G71" s="289"/>
      <c r="H71" s="289"/>
      <c r="I71" s="289"/>
      <c r="J71" s="289"/>
      <c r="K71" s="290"/>
    </row>
    <row r="72" s="1" customFormat="1" ht="18.75" customHeight="1">
      <c r="B72" s="291"/>
      <c r="C72" s="291"/>
      <c r="D72" s="291"/>
      <c r="E72" s="291"/>
      <c r="F72" s="291"/>
      <c r="G72" s="291"/>
      <c r="H72" s="291"/>
      <c r="I72" s="291"/>
      <c r="J72" s="291"/>
      <c r="K72" s="292"/>
    </row>
    <row r="73" s="1" customFormat="1" ht="18.75" customHeight="1">
      <c r="B73" s="292"/>
      <c r="C73" s="292"/>
      <c r="D73" s="292"/>
      <c r="E73" s="292"/>
      <c r="F73" s="292"/>
      <c r="G73" s="292"/>
      <c r="H73" s="292"/>
      <c r="I73" s="292"/>
      <c r="J73" s="292"/>
      <c r="K73" s="292"/>
    </row>
    <row r="74" s="1" customFormat="1" ht="7.5" customHeight="1">
      <c r="B74" s="293"/>
      <c r="C74" s="294"/>
      <c r="D74" s="294"/>
      <c r="E74" s="294"/>
      <c r="F74" s="294"/>
      <c r="G74" s="294"/>
      <c r="H74" s="294"/>
      <c r="I74" s="294"/>
      <c r="J74" s="294"/>
      <c r="K74" s="295"/>
    </row>
    <row r="75" s="1" customFormat="1" ht="45" customHeight="1">
      <c r="B75" s="296"/>
      <c r="C75" s="297" t="s">
        <v>892</v>
      </c>
      <c r="D75" s="297"/>
      <c r="E75" s="297"/>
      <c r="F75" s="297"/>
      <c r="G75" s="297"/>
      <c r="H75" s="297"/>
      <c r="I75" s="297"/>
      <c r="J75" s="297"/>
      <c r="K75" s="298"/>
    </row>
    <row r="76" s="1" customFormat="1" ht="17.25" customHeight="1">
      <c r="B76" s="296"/>
      <c r="C76" s="299" t="s">
        <v>893</v>
      </c>
      <c r="D76" s="299"/>
      <c r="E76" s="299"/>
      <c r="F76" s="299" t="s">
        <v>894</v>
      </c>
      <c r="G76" s="300"/>
      <c r="H76" s="299" t="s">
        <v>56</v>
      </c>
      <c r="I76" s="299" t="s">
        <v>59</v>
      </c>
      <c r="J76" s="299" t="s">
        <v>895</v>
      </c>
      <c r="K76" s="298"/>
    </row>
    <row r="77" s="1" customFormat="1" ht="17.25" customHeight="1">
      <c r="B77" s="296"/>
      <c r="C77" s="301" t="s">
        <v>896</v>
      </c>
      <c r="D77" s="301"/>
      <c r="E77" s="301"/>
      <c r="F77" s="302" t="s">
        <v>897</v>
      </c>
      <c r="G77" s="303"/>
      <c r="H77" s="301"/>
      <c r="I77" s="301"/>
      <c r="J77" s="301" t="s">
        <v>898</v>
      </c>
      <c r="K77" s="298"/>
    </row>
    <row r="78" s="1" customFormat="1" ht="5.25" customHeight="1">
      <c r="B78" s="296"/>
      <c r="C78" s="304"/>
      <c r="D78" s="304"/>
      <c r="E78" s="304"/>
      <c r="F78" s="304"/>
      <c r="G78" s="305"/>
      <c r="H78" s="304"/>
      <c r="I78" s="304"/>
      <c r="J78" s="304"/>
      <c r="K78" s="298"/>
    </row>
    <row r="79" s="1" customFormat="1" ht="15" customHeight="1">
      <c r="B79" s="296"/>
      <c r="C79" s="284" t="s">
        <v>55</v>
      </c>
      <c r="D79" s="306"/>
      <c r="E79" s="306"/>
      <c r="F79" s="307" t="s">
        <v>899</v>
      </c>
      <c r="G79" s="308"/>
      <c r="H79" s="284" t="s">
        <v>900</v>
      </c>
      <c r="I79" s="284" t="s">
        <v>901</v>
      </c>
      <c r="J79" s="284">
        <v>20</v>
      </c>
      <c r="K79" s="298"/>
    </row>
    <row r="80" s="1" customFormat="1" ht="15" customHeight="1">
      <c r="B80" s="296"/>
      <c r="C80" s="284" t="s">
        <v>902</v>
      </c>
      <c r="D80" s="284"/>
      <c r="E80" s="284"/>
      <c r="F80" s="307" t="s">
        <v>899</v>
      </c>
      <c r="G80" s="308"/>
      <c r="H80" s="284" t="s">
        <v>903</v>
      </c>
      <c r="I80" s="284" t="s">
        <v>901</v>
      </c>
      <c r="J80" s="284">
        <v>120</v>
      </c>
      <c r="K80" s="298"/>
    </row>
    <row r="81" s="1" customFormat="1" ht="15" customHeight="1">
      <c r="B81" s="309"/>
      <c r="C81" s="284" t="s">
        <v>904</v>
      </c>
      <c r="D81" s="284"/>
      <c r="E81" s="284"/>
      <c r="F81" s="307" t="s">
        <v>905</v>
      </c>
      <c r="G81" s="308"/>
      <c r="H81" s="284" t="s">
        <v>906</v>
      </c>
      <c r="I81" s="284" t="s">
        <v>901</v>
      </c>
      <c r="J81" s="284">
        <v>50</v>
      </c>
      <c r="K81" s="298"/>
    </row>
    <row r="82" s="1" customFormat="1" ht="15" customHeight="1">
      <c r="B82" s="309"/>
      <c r="C82" s="284" t="s">
        <v>907</v>
      </c>
      <c r="D82" s="284"/>
      <c r="E82" s="284"/>
      <c r="F82" s="307" t="s">
        <v>899</v>
      </c>
      <c r="G82" s="308"/>
      <c r="H82" s="284" t="s">
        <v>908</v>
      </c>
      <c r="I82" s="284" t="s">
        <v>909</v>
      </c>
      <c r="J82" s="284"/>
      <c r="K82" s="298"/>
    </row>
    <row r="83" s="1" customFormat="1" ht="15" customHeight="1">
      <c r="B83" s="309"/>
      <c r="C83" s="310" t="s">
        <v>910</v>
      </c>
      <c r="D83" s="310"/>
      <c r="E83" s="310"/>
      <c r="F83" s="311" t="s">
        <v>905</v>
      </c>
      <c r="G83" s="310"/>
      <c r="H83" s="310" t="s">
        <v>911</v>
      </c>
      <c r="I83" s="310" t="s">
        <v>901</v>
      </c>
      <c r="J83" s="310">
        <v>15</v>
      </c>
      <c r="K83" s="298"/>
    </row>
    <row r="84" s="1" customFormat="1" ht="15" customHeight="1">
      <c r="B84" s="309"/>
      <c r="C84" s="310" t="s">
        <v>912</v>
      </c>
      <c r="D84" s="310"/>
      <c r="E84" s="310"/>
      <c r="F84" s="311" t="s">
        <v>905</v>
      </c>
      <c r="G84" s="310"/>
      <c r="H84" s="310" t="s">
        <v>913</v>
      </c>
      <c r="I84" s="310" t="s">
        <v>901</v>
      </c>
      <c r="J84" s="310">
        <v>15</v>
      </c>
      <c r="K84" s="298"/>
    </row>
    <row r="85" s="1" customFormat="1" ht="15" customHeight="1">
      <c r="B85" s="309"/>
      <c r="C85" s="310" t="s">
        <v>914</v>
      </c>
      <c r="D85" s="310"/>
      <c r="E85" s="310"/>
      <c r="F85" s="311" t="s">
        <v>905</v>
      </c>
      <c r="G85" s="310"/>
      <c r="H85" s="310" t="s">
        <v>915</v>
      </c>
      <c r="I85" s="310" t="s">
        <v>901</v>
      </c>
      <c r="J85" s="310">
        <v>20</v>
      </c>
      <c r="K85" s="298"/>
    </row>
    <row r="86" s="1" customFormat="1" ht="15" customHeight="1">
      <c r="B86" s="309"/>
      <c r="C86" s="310" t="s">
        <v>916</v>
      </c>
      <c r="D86" s="310"/>
      <c r="E86" s="310"/>
      <c r="F86" s="311" t="s">
        <v>905</v>
      </c>
      <c r="G86" s="310"/>
      <c r="H86" s="310" t="s">
        <v>917</v>
      </c>
      <c r="I86" s="310" t="s">
        <v>901</v>
      </c>
      <c r="J86" s="310">
        <v>20</v>
      </c>
      <c r="K86" s="298"/>
    </row>
    <row r="87" s="1" customFormat="1" ht="15" customHeight="1">
      <c r="B87" s="309"/>
      <c r="C87" s="284" t="s">
        <v>918</v>
      </c>
      <c r="D87" s="284"/>
      <c r="E87" s="284"/>
      <c r="F87" s="307" t="s">
        <v>905</v>
      </c>
      <c r="G87" s="308"/>
      <c r="H87" s="284" t="s">
        <v>919</v>
      </c>
      <c r="I87" s="284" t="s">
        <v>901</v>
      </c>
      <c r="J87" s="284">
        <v>50</v>
      </c>
      <c r="K87" s="298"/>
    </row>
    <row r="88" s="1" customFormat="1" ht="15" customHeight="1">
      <c r="B88" s="309"/>
      <c r="C88" s="284" t="s">
        <v>920</v>
      </c>
      <c r="D88" s="284"/>
      <c r="E88" s="284"/>
      <c r="F88" s="307" t="s">
        <v>905</v>
      </c>
      <c r="G88" s="308"/>
      <c r="H88" s="284" t="s">
        <v>921</v>
      </c>
      <c r="I88" s="284" t="s">
        <v>901</v>
      </c>
      <c r="J88" s="284">
        <v>20</v>
      </c>
      <c r="K88" s="298"/>
    </row>
    <row r="89" s="1" customFormat="1" ht="15" customHeight="1">
      <c r="B89" s="309"/>
      <c r="C89" s="284" t="s">
        <v>922</v>
      </c>
      <c r="D89" s="284"/>
      <c r="E89" s="284"/>
      <c r="F89" s="307" t="s">
        <v>905</v>
      </c>
      <c r="G89" s="308"/>
      <c r="H89" s="284" t="s">
        <v>923</v>
      </c>
      <c r="I89" s="284" t="s">
        <v>901</v>
      </c>
      <c r="J89" s="284">
        <v>20</v>
      </c>
      <c r="K89" s="298"/>
    </row>
    <row r="90" s="1" customFormat="1" ht="15" customHeight="1">
      <c r="B90" s="309"/>
      <c r="C90" s="284" t="s">
        <v>924</v>
      </c>
      <c r="D90" s="284"/>
      <c r="E90" s="284"/>
      <c r="F90" s="307" t="s">
        <v>905</v>
      </c>
      <c r="G90" s="308"/>
      <c r="H90" s="284" t="s">
        <v>925</v>
      </c>
      <c r="I90" s="284" t="s">
        <v>901</v>
      </c>
      <c r="J90" s="284">
        <v>50</v>
      </c>
      <c r="K90" s="298"/>
    </row>
    <row r="91" s="1" customFormat="1" ht="15" customHeight="1">
      <c r="B91" s="309"/>
      <c r="C91" s="284" t="s">
        <v>926</v>
      </c>
      <c r="D91" s="284"/>
      <c r="E91" s="284"/>
      <c r="F91" s="307" t="s">
        <v>905</v>
      </c>
      <c r="G91" s="308"/>
      <c r="H91" s="284" t="s">
        <v>926</v>
      </c>
      <c r="I91" s="284" t="s">
        <v>901</v>
      </c>
      <c r="J91" s="284">
        <v>50</v>
      </c>
      <c r="K91" s="298"/>
    </row>
    <row r="92" s="1" customFormat="1" ht="15" customHeight="1">
      <c r="B92" s="309"/>
      <c r="C92" s="284" t="s">
        <v>927</v>
      </c>
      <c r="D92" s="284"/>
      <c r="E92" s="284"/>
      <c r="F92" s="307" t="s">
        <v>905</v>
      </c>
      <c r="G92" s="308"/>
      <c r="H92" s="284" t="s">
        <v>928</v>
      </c>
      <c r="I92" s="284" t="s">
        <v>901</v>
      </c>
      <c r="J92" s="284">
        <v>255</v>
      </c>
      <c r="K92" s="298"/>
    </row>
    <row r="93" s="1" customFormat="1" ht="15" customHeight="1">
      <c r="B93" s="309"/>
      <c r="C93" s="284" t="s">
        <v>929</v>
      </c>
      <c r="D93" s="284"/>
      <c r="E93" s="284"/>
      <c r="F93" s="307" t="s">
        <v>899</v>
      </c>
      <c r="G93" s="308"/>
      <c r="H93" s="284" t="s">
        <v>930</v>
      </c>
      <c r="I93" s="284" t="s">
        <v>931</v>
      </c>
      <c r="J93" s="284"/>
      <c r="K93" s="298"/>
    </row>
    <row r="94" s="1" customFormat="1" ht="15" customHeight="1">
      <c r="B94" s="309"/>
      <c r="C94" s="284" t="s">
        <v>932</v>
      </c>
      <c r="D94" s="284"/>
      <c r="E94" s="284"/>
      <c r="F94" s="307" t="s">
        <v>899</v>
      </c>
      <c r="G94" s="308"/>
      <c r="H94" s="284" t="s">
        <v>933</v>
      </c>
      <c r="I94" s="284" t="s">
        <v>934</v>
      </c>
      <c r="J94" s="284"/>
      <c r="K94" s="298"/>
    </row>
    <row r="95" s="1" customFormat="1" ht="15" customHeight="1">
      <c r="B95" s="309"/>
      <c r="C95" s="284" t="s">
        <v>935</v>
      </c>
      <c r="D95" s="284"/>
      <c r="E95" s="284"/>
      <c r="F95" s="307" t="s">
        <v>899</v>
      </c>
      <c r="G95" s="308"/>
      <c r="H95" s="284" t="s">
        <v>935</v>
      </c>
      <c r="I95" s="284" t="s">
        <v>934</v>
      </c>
      <c r="J95" s="284"/>
      <c r="K95" s="298"/>
    </row>
    <row r="96" s="1" customFormat="1" ht="15" customHeight="1">
      <c r="B96" s="309"/>
      <c r="C96" s="284" t="s">
        <v>40</v>
      </c>
      <c r="D96" s="284"/>
      <c r="E96" s="284"/>
      <c r="F96" s="307" t="s">
        <v>899</v>
      </c>
      <c r="G96" s="308"/>
      <c r="H96" s="284" t="s">
        <v>936</v>
      </c>
      <c r="I96" s="284" t="s">
        <v>934</v>
      </c>
      <c r="J96" s="284"/>
      <c r="K96" s="298"/>
    </row>
    <row r="97" s="1" customFormat="1" ht="15" customHeight="1">
      <c r="B97" s="309"/>
      <c r="C97" s="284" t="s">
        <v>50</v>
      </c>
      <c r="D97" s="284"/>
      <c r="E97" s="284"/>
      <c r="F97" s="307" t="s">
        <v>899</v>
      </c>
      <c r="G97" s="308"/>
      <c r="H97" s="284" t="s">
        <v>937</v>
      </c>
      <c r="I97" s="284" t="s">
        <v>934</v>
      </c>
      <c r="J97" s="284"/>
      <c r="K97" s="298"/>
    </row>
    <row r="98" s="1" customFormat="1" ht="15" customHeight="1">
      <c r="B98" s="312"/>
      <c r="C98" s="313"/>
      <c r="D98" s="313"/>
      <c r="E98" s="313"/>
      <c r="F98" s="313"/>
      <c r="G98" s="313"/>
      <c r="H98" s="313"/>
      <c r="I98" s="313"/>
      <c r="J98" s="313"/>
      <c r="K98" s="314"/>
    </row>
    <row r="99" s="1" customFormat="1" ht="18.75" customHeight="1">
      <c r="B99" s="315"/>
      <c r="C99" s="316"/>
      <c r="D99" s="316"/>
      <c r="E99" s="316"/>
      <c r="F99" s="316"/>
      <c r="G99" s="316"/>
      <c r="H99" s="316"/>
      <c r="I99" s="316"/>
      <c r="J99" s="316"/>
      <c r="K99" s="315"/>
    </row>
    <row r="100" s="1" customFormat="1" ht="18.75" customHeight="1">
      <c r="B100" s="292"/>
      <c r="C100" s="292"/>
      <c r="D100" s="292"/>
      <c r="E100" s="292"/>
      <c r="F100" s="292"/>
      <c r="G100" s="292"/>
      <c r="H100" s="292"/>
      <c r="I100" s="292"/>
      <c r="J100" s="292"/>
      <c r="K100" s="292"/>
    </row>
    <row r="101" s="1" customFormat="1" ht="7.5" customHeight="1">
      <c r="B101" s="293"/>
      <c r="C101" s="294"/>
      <c r="D101" s="294"/>
      <c r="E101" s="294"/>
      <c r="F101" s="294"/>
      <c r="G101" s="294"/>
      <c r="H101" s="294"/>
      <c r="I101" s="294"/>
      <c r="J101" s="294"/>
      <c r="K101" s="295"/>
    </row>
    <row r="102" s="1" customFormat="1" ht="45" customHeight="1">
      <c r="B102" s="296"/>
      <c r="C102" s="297" t="s">
        <v>938</v>
      </c>
      <c r="D102" s="297"/>
      <c r="E102" s="297"/>
      <c r="F102" s="297"/>
      <c r="G102" s="297"/>
      <c r="H102" s="297"/>
      <c r="I102" s="297"/>
      <c r="J102" s="297"/>
      <c r="K102" s="298"/>
    </row>
    <row r="103" s="1" customFormat="1" ht="17.25" customHeight="1">
      <c r="B103" s="296"/>
      <c r="C103" s="299" t="s">
        <v>893</v>
      </c>
      <c r="D103" s="299"/>
      <c r="E103" s="299"/>
      <c r="F103" s="299" t="s">
        <v>894</v>
      </c>
      <c r="G103" s="300"/>
      <c r="H103" s="299" t="s">
        <v>56</v>
      </c>
      <c r="I103" s="299" t="s">
        <v>59</v>
      </c>
      <c r="J103" s="299" t="s">
        <v>895</v>
      </c>
      <c r="K103" s="298"/>
    </row>
    <row r="104" s="1" customFormat="1" ht="17.25" customHeight="1">
      <c r="B104" s="296"/>
      <c r="C104" s="301" t="s">
        <v>896</v>
      </c>
      <c r="D104" s="301"/>
      <c r="E104" s="301"/>
      <c r="F104" s="302" t="s">
        <v>897</v>
      </c>
      <c r="G104" s="303"/>
      <c r="H104" s="301"/>
      <c r="I104" s="301"/>
      <c r="J104" s="301" t="s">
        <v>898</v>
      </c>
      <c r="K104" s="298"/>
    </row>
    <row r="105" s="1" customFormat="1" ht="5.25" customHeight="1">
      <c r="B105" s="296"/>
      <c r="C105" s="299"/>
      <c r="D105" s="299"/>
      <c r="E105" s="299"/>
      <c r="F105" s="299"/>
      <c r="G105" s="317"/>
      <c r="H105" s="299"/>
      <c r="I105" s="299"/>
      <c r="J105" s="299"/>
      <c r="K105" s="298"/>
    </row>
    <row r="106" s="1" customFormat="1" ht="15" customHeight="1">
      <c r="B106" s="296"/>
      <c r="C106" s="284" t="s">
        <v>55</v>
      </c>
      <c r="D106" s="306"/>
      <c r="E106" s="306"/>
      <c r="F106" s="307" t="s">
        <v>899</v>
      </c>
      <c r="G106" s="284"/>
      <c r="H106" s="284" t="s">
        <v>939</v>
      </c>
      <c r="I106" s="284" t="s">
        <v>901</v>
      </c>
      <c r="J106" s="284">
        <v>20</v>
      </c>
      <c r="K106" s="298"/>
    </row>
    <row r="107" s="1" customFormat="1" ht="15" customHeight="1">
      <c r="B107" s="296"/>
      <c r="C107" s="284" t="s">
        <v>902</v>
      </c>
      <c r="D107" s="284"/>
      <c r="E107" s="284"/>
      <c r="F107" s="307" t="s">
        <v>899</v>
      </c>
      <c r="G107" s="284"/>
      <c r="H107" s="284" t="s">
        <v>939</v>
      </c>
      <c r="I107" s="284" t="s">
        <v>901</v>
      </c>
      <c r="J107" s="284">
        <v>120</v>
      </c>
      <c r="K107" s="298"/>
    </row>
    <row r="108" s="1" customFormat="1" ht="15" customHeight="1">
      <c r="B108" s="309"/>
      <c r="C108" s="284" t="s">
        <v>904</v>
      </c>
      <c r="D108" s="284"/>
      <c r="E108" s="284"/>
      <c r="F108" s="307" t="s">
        <v>905</v>
      </c>
      <c r="G108" s="284"/>
      <c r="H108" s="284" t="s">
        <v>939</v>
      </c>
      <c r="I108" s="284" t="s">
        <v>901</v>
      </c>
      <c r="J108" s="284">
        <v>50</v>
      </c>
      <c r="K108" s="298"/>
    </row>
    <row r="109" s="1" customFormat="1" ht="15" customHeight="1">
      <c r="B109" s="309"/>
      <c r="C109" s="284" t="s">
        <v>907</v>
      </c>
      <c r="D109" s="284"/>
      <c r="E109" s="284"/>
      <c r="F109" s="307" t="s">
        <v>899</v>
      </c>
      <c r="G109" s="284"/>
      <c r="H109" s="284" t="s">
        <v>939</v>
      </c>
      <c r="I109" s="284" t="s">
        <v>909</v>
      </c>
      <c r="J109" s="284"/>
      <c r="K109" s="298"/>
    </row>
    <row r="110" s="1" customFormat="1" ht="15" customHeight="1">
      <c r="B110" s="309"/>
      <c r="C110" s="284" t="s">
        <v>918</v>
      </c>
      <c r="D110" s="284"/>
      <c r="E110" s="284"/>
      <c r="F110" s="307" t="s">
        <v>905</v>
      </c>
      <c r="G110" s="284"/>
      <c r="H110" s="284" t="s">
        <v>939</v>
      </c>
      <c r="I110" s="284" t="s">
        <v>901</v>
      </c>
      <c r="J110" s="284">
        <v>50</v>
      </c>
      <c r="K110" s="298"/>
    </row>
    <row r="111" s="1" customFormat="1" ht="15" customHeight="1">
      <c r="B111" s="309"/>
      <c r="C111" s="284" t="s">
        <v>926</v>
      </c>
      <c r="D111" s="284"/>
      <c r="E111" s="284"/>
      <c r="F111" s="307" t="s">
        <v>905</v>
      </c>
      <c r="G111" s="284"/>
      <c r="H111" s="284" t="s">
        <v>939</v>
      </c>
      <c r="I111" s="284" t="s">
        <v>901</v>
      </c>
      <c r="J111" s="284">
        <v>50</v>
      </c>
      <c r="K111" s="298"/>
    </row>
    <row r="112" s="1" customFormat="1" ht="15" customHeight="1">
      <c r="B112" s="309"/>
      <c r="C112" s="284" t="s">
        <v>924</v>
      </c>
      <c r="D112" s="284"/>
      <c r="E112" s="284"/>
      <c r="F112" s="307" t="s">
        <v>905</v>
      </c>
      <c r="G112" s="284"/>
      <c r="H112" s="284" t="s">
        <v>939</v>
      </c>
      <c r="I112" s="284" t="s">
        <v>901</v>
      </c>
      <c r="J112" s="284">
        <v>50</v>
      </c>
      <c r="K112" s="298"/>
    </row>
    <row r="113" s="1" customFormat="1" ht="15" customHeight="1">
      <c r="B113" s="309"/>
      <c r="C113" s="284" t="s">
        <v>55</v>
      </c>
      <c r="D113" s="284"/>
      <c r="E113" s="284"/>
      <c r="F113" s="307" t="s">
        <v>899</v>
      </c>
      <c r="G113" s="284"/>
      <c r="H113" s="284" t="s">
        <v>940</v>
      </c>
      <c r="I113" s="284" t="s">
        <v>901</v>
      </c>
      <c r="J113" s="284">
        <v>20</v>
      </c>
      <c r="K113" s="298"/>
    </row>
    <row r="114" s="1" customFormat="1" ht="15" customHeight="1">
      <c r="B114" s="309"/>
      <c r="C114" s="284" t="s">
        <v>941</v>
      </c>
      <c r="D114" s="284"/>
      <c r="E114" s="284"/>
      <c r="F114" s="307" t="s">
        <v>899</v>
      </c>
      <c r="G114" s="284"/>
      <c r="H114" s="284" t="s">
        <v>942</v>
      </c>
      <c r="I114" s="284" t="s">
        <v>901</v>
      </c>
      <c r="J114" s="284">
        <v>120</v>
      </c>
      <c r="K114" s="298"/>
    </row>
    <row r="115" s="1" customFormat="1" ht="15" customHeight="1">
      <c r="B115" s="309"/>
      <c r="C115" s="284" t="s">
        <v>40</v>
      </c>
      <c r="D115" s="284"/>
      <c r="E115" s="284"/>
      <c r="F115" s="307" t="s">
        <v>899</v>
      </c>
      <c r="G115" s="284"/>
      <c r="H115" s="284" t="s">
        <v>943</v>
      </c>
      <c r="I115" s="284" t="s">
        <v>934</v>
      </c>
      <c r="J115" s="284"/>
      <c r="K115" s="298"/>
    </row>
    <row r="116" s="1" customFormat="1" ht="15" customHeight="1">
      <c r="B116" s="309"/>
      <c r="C116" s="284" t="s">
        <v>50</v>
      </c>
      <c r="D116" s="284"/>
      <c r="E116" s="284"/>
      <c r="F116" s="307" t="s">
        <v>899</v>
      </c>
      <c r="G116" s="284"/>
      <c r="H116" s="284" t="s">
        <v>944</v>
      </c>
      <c r="I116" s="284" t="s">
        <v>934</v>
      </c>
      <c r="J116" s="284"/>
      <c r="K116" s="298"/>
    </row>
    <row r="117" s="1" customFormat="1" ht="15" customHeight="1">
      <c r="B117" s="309"/>
      <c r="C117" s="284" t="s">
        <v>59</v>
      </c>
      <c r="D117" s="284"/>
      <c r="E117" s="284"/>
      <c r="F117" s="307" t="s">
        <v>899</v>
      </c>
      <c r="G117" s="284"/>
      <c r="H117" s="284" t="s">
        <v>945</v>
      </c>
      <c r="I117" s="284" t="s">
        <v>946</v>
      </c>
      <c r="J117" s="284"/>
      <c r="K117" s="298"/>
    </row>
    <row r="118" s="1" customFormat="1" ht="15" customHeight="1">
      <c r="B118" s="312"/>
      <c r="C118" s="318"/>
      <c r="D118" s="318"/>
      <c r="E118" s="318"/>
      <c r="F118" s="318"/>
      <c r="G118" s="318"/>
      <c r="H118" s="318"/>
      <c r="I118" s="318"/>
      <c r="J118" s="318"/>
      <c r="K118" s="314"/>
    </row>
    <row r="119" s="1" customFormat="1" ht="18.75" customHeight="1">
      <c r="B119" s="319"/>
      <c r="C119" s="320"/>
      <c r="D119" s="320"/>
      <c r="E119" s="320"/>
      <c r="F119" s="321"/>
      <c r="G119" s="320"/>
      <c r="H119" s="320"/>
      <c r="I119" s="320"/>
      <c r="J119" s="320"/>
      <c r="K119" s="319"/>
    </row>
    <row r="120" s="1" customFormat="1" ht="18.75" customHeight="1">
      <c r="B120" s="292"/>
      <c r="C120" s="292"/>
      <c r="D120" s="292"/>
      <c r="E120" s="292"/>
      <c r="F120" s="292"/>
      <c r="G120" s="292"/>
      <c r="H120" s="292"/>
      <c r="I120" s="292"/>
      <c r="J120" s="292"/>
      <c r="K120" s="292"/>
    </row>
    <row r="121" s="1" customFormat="1" ht="7.5" customHeight="1">
      <c r="B121" s="322"/>
      <c r="C121" s="323"/>
      <c r="D121" s="323"/>
      <c r="E121" s="323"/>
      <c r="F121" s="323"/>
      <c r="G121" s="323"/>
      <c r="H121" s="323"/>
      <c r="I121" s="323"/>
      <c r="J121" s="323"/>
      <c r="K121" s="324"/>
    </row>
    <row r="122" s="1" customFormat="1" ht="45" customHeight="1">
      <c r="B122" s="325"/>
      <c r="C122" s="275" t="s">
        <v>947</v>
      </c>
      <c r="D122" s="275"/>
      <c r="E122" s="275"/>
      <c r="F122" s="275"/>
      <c r="G122" s="275"/>
      <c r="H122" s="275"/>
      <c r="I122" s="275"/>
      <c r="J122" s="275"/>
      <c r="K122" s="326"/>
    </row>
    <row r="123" s="1" customFormat="1" ht="17.25" customHeight="1">
      <c r="B123" s="327"/>
      <c r="C123" s="299" t="s">
        <v>893</v>
      </c>
      <c r="D123" s="299"/>
      <c r="E123" s="299"/>
      <c r="F123" s="299" t="s">
        <v>894</v>
      </c>
      <c r="G123" s="300"/>
      <c r="H123" s="299" t="s">
        <v>56</v>
      </c>
      <c r="I123" s="299" t="s">
        <v>59</v>
      </c>
      <c r="J123" s="299" t="s">
        <v>895</v>
      </c>
      <c r="K123" s="328"/>
    </row>
    <row r="124" s="1" customFormat="1" ht="17.25" customHeight="1">
      <c r="B124" s="327"/>
      <c r="C124" s="301" t="s">
        <v>896</v>
      </c>
      <c r="D124" s="301"/>
      <c r="E124" s="301"/>
      <c r="F124" s="302" t="s">
        <v>897</v>
      </c>
      <c r="G124" s="303"/>
      <c r="H124" s="301"/>
      <c r="I124" s="301"/>
      <c r="J124" s="301" t="s">
        <v>898</v>
      </c>
      <c r="K124" s="328"/>
    </row>
    <row r="125" s="1" customFormat="1" ht="5.25" customHeight="1">
      <c r="B125" s="329"/>
      <c r="C125" s="304"/>
      <c r="D125" s="304"/>
      <c r="E125" s="304"/>
      <c r="F125" s="304"/>
      <c r="G125" s="330"/>
      <c r="H125" s="304"/>
      <c r="I125" s="304"/>
      <c r="J125" s="304"/>
      <c r="K125" s="331"/>
    </row>
    <row r="126" s="1" customFormat="1" ht="15" customHeight="1">
      <c r="B126" s="329"/>
      <c r="C126" s="284" t="s">
        <v>902</v>
      </c>
      <c r="D126" s="306"/>
      <c r="E126" s="306"/>
      <c r="F126" s="307" t="s">
        <v>899</v>
      </c>
      <c r="G126" s="284"/>
      <c r="H126" s="284" t="s">
        <v>939</v>
      </c>
      <c r="I126" s="284" t="s">
        <v>901</v>
      </c>
      <c r="J126" s="284">
        <v>120</v>
      </c>
      <c r="K126" s="332"/>
    </row>
    <row r="127" s="1" customFormat="1" ht="15" customHeight="1">
      <c r="B127" s="329"/>
      <c r="C127" s="284" t="s">
        <v>948</v>
      </c>
      <c r="D127" s="284"/>
      <c r="E127" s="284"/>
      <c r="F127" s="307" t="s">
        <v>899</v>
      </c>
      <c r="G127" s="284"/>
      <c r="H127" s="284" t="s">
        <v>949</v>
      </c>
      <c r="I127" s="284" t="s">
        <v>901</v>
      </c>
      <c r="J127" s="284" t="s">
        <v>950</v>
      </c>
      <c r="K127" s="332"/>
    </row>
    <row r="128" s="1" customFormat="1" ht="15" customHeight="1">
      <c r="B128" s="329"/>
      <c r="C128" s="284" t="s">
        <v>847</v>
      </c>
      <c r="D128" s="284"/>
      <c r="E128" s="284"/>
      <c r="F128" s="307" t="s">
        <v>899</v>
      </c>
      <c r="G128" s="284"/>
      <c r="H128" s="284" t="s">
        <v>951</v>
      </c>
      <c r="I128" s="284" t="s">
        <v>901</v>
      </c>
      <c r="J128" s="284" t="s">
        <v>950</v>
      </c>
      <c r="K128" s="332"/>
    </row>
    <row r="129" s="1" customFormat="1" ht="15" customHeight="1">
      <c r="B129" s="329"/>
      <c r="C129" s="284" t="s">
        <v>910</v>
      </c>
      <c r="D129" s="284"/>
      <c r="E129" s="284"/>
      <c r="F129" s="307" t="s">
        <v>905</v>
      </c>
      <c r="G129" s="284"/>
      <c r="H129" s="284" t="s">
        <v>911</v>
      </c>
      <c r="I129" s="284" t="s">
        <v>901</v>
      </c>
      <c r="J129" s="284">
        <v>15</v>
      </c>
      <c r="K129" s="332"/>
    </row>
    <row r="130" s="1" customFormat="1" ht="15" customHeight="1">
      <c r="B130" s="329"/>
      <c r="C130" s="310" t="s">
        <v>912</v>
      </c>
      <c r="D130" s="310"/>
      <c r="E130" s="310"/>
      <c r="F130" s="311" t="s">
        <v>905</v>
      </c>
      <c r="G130" s="310"/>
      <c r="H130" s="310" t="s">
        <v>913</v>
      </c>
      <c r="I130" s="310" t="s">
        <v>901</v>
      </c>
      <c r="J130" s="310">
        <v>15</v>
      </c>
      <c r="K130" s="332"/>
    </row>
    <row r="131" s="1" customFormat="1" ht="15" customHeight="1">
      <c r="B131" s="329"/>
      <c r="C131" s="310" t="s">
        <v>914</v>
      </c>
      <c r="D131" s="310"/>
      <c r="E131" s="310"/>
      <c r="F131" s="311" t="s">
        <v>905</v>
      </c>
      <c r="G131" s="310"/>
      <c r="H131" s="310" t="s">
        <v>915</v>
      </c>
      <c r="I131" s="310" t="s">
        <v>901</v>
      </c>
      <c r="J131" s="310">
        <v>20</v>
      </c>
      <c r="K131" s="332"/>
    </row>
    <row r="132" s="1" customFormat="1" ht="15" customHeight="1">
      <c r="B132" s="329"/>
      <c r="C132" s="310" t="s">
        <v>916</v>
      </c>
      <c r="D132" s="310"/>
      <c r="E132" s="310"/>
      <c r="F132" s="311" t="s">
        <v>905</v>
      </c>
      <c r="G132" s="310"/>
      <c r="H132" s="310" t="s">
        <v>917</v>
      </c>
      <c r="I132" s="310" t="s">
        <v>901</v>
      </c>
      <c r="J132" s="310">
        <v>20</v>
      </c>
      <c r="K132" s="332"/>
    </row>
    <row r="133" s="1" customFormat="1" ht="15" customHeight="1">
      <c r="B133" s="329"/>
      <c r="C133" s="284" t="s">
        <v>904</v>
      </c>
      <c r="D133" s="284"/>
      <c r="E133" s="284"/>
      <c r="F133" s="307" t="s">
        <v>905</v>
      </c>
      <c r="G133" s="284"/>
      <c r="H133" s="284" t="s">
        <v>939</v>
      </c>
      <c r="I133" s="284" t="s">
        <v>901</v>
      </c>
      <c r="J133" s="284">
        <v>50</v>
      </c>
      <c r="K133" s="332"/>
    </row>
    <row r="134" s="1" customFormat="1" ht="15" customHeight="1">
      <c r="B134" s="329"/>
      <c r="C134" s="284" t="s">
        <v>918</v>
      </c>
      <c r="D134" s="284"/>
      <c r="E134" s="284"/>
      <c r="F134" s="307" t="s">
        <v>905</v>
      </c>
      <c r="G134" s="284"/>
      <c r="H134" s="284" t="s">
        <v>939</v>
      </c>
      <c r="I134" s="284" t="s">
        <v>901</v>
      </c>
      <c r="J134" s="284">
        <v>50</v>
      </c>
      <c r="K134" s="332"/>
    </row>
    <row r="135" s="1" customFormat="1" ht="15" customHeight="1">
      <c r="B135" s="329"/>
      <c r="C135" s="284" t="s">
        <v>924</v>
      </c>
      <c r="D135" s="284"/>
      <c r="E135" s="284"/>
      <c r="F135" s="307" t="s">
        <v>905</v>
      </c>
      <c r="G135" s="284"/>
      <c r="H135" s="284" t="s">
        <v>939</v>
      </c>
      <c r="I135" s="284" t="s">
        <v>901</v>
      </c>
      <c r="J135" s="284">
        <v>50</v>
      </c>
      <c r="K135" s="332"/>
    </row>
    <row r="136" s="1" customFormat="1" ht="15" customHeight="1">
      <c r="B136" s="329"/>
      <c r="C136" s="284" t="s">
        <v>926</v>
      </c>
      <c r="D136" s="284"/>
      <c r="E136" s="284"/>
      <c r="F136" s="307" t="s">
        <v>905</v>
      </c>
      <c r="G136" s="284"/>
      <c r="H136" s="284" t="s">
        <v>939</v>
      </c>
      <c r="I136" s="284" t="s">
        <v>901</v>
      </c>
      <c r="J136" s="284">
        <v>50</v>
      </c>
      <c r="K136" s="332"/>
    </row>
    <row r="137" s="1" customFormat="1" ht="15" customHeight="1">
      <c r="B137" s="329"/>
      <c r="C137" s="284" t="s">
        <v>927</v>
      </c>
      <c r="D137" s="284"/>
      <c r="E137" s="284"/>
      <c r="F137" s="307" t="s">
        <v>905</v>
      </c>
      <c r="G137" s="284"/>
      <c r="H137" s="284" t="s">
        <v>952</v>
      </c>
      <c r="I137" s="284" t="s">
        <v>901</v>
      </c>
      <c r="J137" s="284">
        <v>255</v>
      </c>
      <c r="K137" s="332"/>
    </row>
    <row r="138" s="1" customFormat="1" ht="15" customHeight="1">
      <c r="B138" s="329"/>
      <c r="C138" s="284" t="s">
        <v>929</v>
      </c>
      <c r="D138" s="284"/>
      <c r="E138" s="284"/>
      <c r="F138" s="307" t="s">
        <v>899</v>
      </c>
      <c r="G138" s="284"/>
      <c r="H138" s="284" t="s">
        <v>953</v>
      </c>
      <c r="I138" s="284" t="s">
        <v>931</v>
      </c>
      <c r="J138" s="284"/>
      <c r="K138" s="332"/>
    </row>
    <row r="139" s="1" customFormat="1" ht="15" customHeight="1">
      <c r="B139" s="329"/>
      <c r="C139" s="284" t="s">
        <v>932</v>
      </c>
      <c r="D139" s="284"/>
      <c r="E139" s="284"/>
      <c r="F139" s="307" t="s">
        <v>899</v>
      </c>
      <c r="G139" s="284"/>
      <c r="H139" s="284" t="s">
        <v>954</v>
      </c>
      <c r="I139" s="284" t="s">
        <v>934</v>
      </c>
      <c r="J139" s="284"/>
      <c r="K139" s="332"/>
    </row>
    <row r="140" s="1" customFormat="1" ht="15" customHeight="1">
      <c r="B140" s="329"/>
      <c r="C140" s="284" t="s">
        <v>935</v>
      </c>
      <c r="D140" s="284"/>
      <c r="E140" s="284"/>
      <c r="F140" s="307" t="s">
        <v>899</v>
      </c>
      <c r="G140" s="284"/>
      <c r="H140" s="284" t="s">
        <v>935</v>
      </c>
      <c r="I140" s="284" t="s">
        <v>934</v>
      </c>
      <c r="J140" s="284"/>
      <c r="K140" s="332"/>
    </row>
    <row r="141" s="1" customFormat="1" ht="15" customHeight="1">
      <c r="B141" s="329"/>
      <c r="C141" s="284" t="s">
        <v>40</v>
      </c>
      <c r="D141" s="284"/>
      <c r="E141" s="284"/>
      <c r="F141" s="307" t="s">
        <v>899</v>
      </c>
      <c r="G141" s="284"/>
      <c r="H141" s="284" t="s">
        <v>955</v>
      </c>
      <c r="I141" s="284" t="s">
        <v>934</v>
      </c>
      <c r="J141" s="284"/>
      <c r="K141" s="332"/>
    </row>
    <row r="142" s="1" customFormat="1" ht="15" customHeight="1">
      <c r="B142" s="329"/>
      <c r="C142" s="284" t="s">
        <v>956</v>
      </c>
      <c r="D142" s="284"/>
      <c r="E142" s="284"/>
      <c r="F142" s="307" t="s">
        <v>899</v>
      </c>
      <c r="G142" s="284"/>
      <c r="H142" s="284" t="s">
        <v>957</v>
      </c>
      <c r="I142" s="284" t="s">
        <v>934</v>
      </c>
      <c r="J142" s="284"/>
      <c r="K142" s="332"/>
    </row>
    <row r="143" s="1" customFormat="1" ht="15" customHeight="1">
      <c r="B143" s="333"/>
      <c r="C143" s="334"/>
      <c r="D143" s="334"/>
      <c r="E143" s="334"/>
      <c r="F143" s="334"/>
      <c r="G143" s="334"/>
      <c r="H143" s="334"/>
      <c r="I143" s="334"/>
      <c r="J143" s="334"/>
      <c r="K143" s="335"/>
    </row>
    <row r="144" s="1" customFormat="1" ht="18.75" customHeight="1">
      <c r="B144" s="320"/>
      <c r="C144" s="320"/>
      <c r="D144" s="320"/>
      <c r="E144" s="320"/>
      <c r="F144" s="321"/>
      <c r="G144" s="320"/>
      <c r="H144" s="320"/>
      <c r="I144" s="320"/>
      <c r="J144" s="320"/>
      <c r="K144" s="320"/>
    </row>
    <row r="145" s="1" customFormat="1" ht="18.75" customHeight="1">
      <c r="B145" s="292"/>
      <c r="C145" s="292"/>
      <c r="D145" s="292"/>
      <c r="E145" s="292"/>
      <c r="F145" s="292"/>
      <c r="G145" s="292"/>
      <c r="H145" s="292"/>
      <c r="I145" s="292"/>
      <c r="J145" s="292"/>
      <c r="K145" s="292"/>
    </row>
    <row r="146" s="1" customFormat="1" ht="7.5" customHeight="1">
      <c r="B146" s="293"/>
      <c r="C146" s="294"/>
      <c r="D146" s="294"/>
      <c r="E146" s="294"/>
      <c r="F146" s="294"/>
      <c r="G146" s="294"/>
      <c r="H146" s="294"/>
      <c r="I146" s="294"/>
      <c r="J146" s="294"/>
      <c r="K146" s="295"/>
    </row>
    <row r="147" s="1" customFormat="1" ht="45" customHeight="1">
      <c r="B147" s="296"/>
      <c r="C147" s="297" t="s">
        <v>958</v>
      </c>
      <c r="D147" s="297"/>
      <c r="E147" s="297"/>
      <c r="F147" s="297"/>
      <c r="G147" s="297"/>
      <c r="H147" s="297"/>
      <c r="I147" s="297"/>
      <c r="J147" s="297"/>
      <c r="K147" s="298"/>
    </row>
    <row r="148" s="1" customFormat="1" ht="17.25" customHeight="1">
      <c r="B148" s="296"/>
      <c r="C148" s="299" t="s">
        <v>893</v>
      </c>
      <c r="D148" s="299"/>
      <c r="E148" s="299"/>
      <c r="F148" s="299" t="s">
        <v>894</v>
      </c>
      <c r="G148" s="300"/>
      <c r="H148" s="299" t="s">
        <v>56</v>
      </c>
      <c r="I148" s="299" t="s">
        <v>59</v>
      </c>
      <c r="J148" s="299" t="s">
        <v>895</v>
      </c>
      <c r="K148" s="298"/>
    </row>
    <row r="149" s="1" customFormat="1" ht="17.25" customHeight="1">
      <c r="B149" s="296"/>
      <c r="C149" s="301" t="s">
        <v>896</v>
      </c>
      <c r="D149" s="301"/>
      <c r="E149" s="301"/>
      <c r="F149" s="302" t="s">
        <v>897</v>
      </c>
      <c r="G149" s="303"/>
      <c r="H149" s="301"/>
      <c r="I149" s="301"/>
      <c r="J149" s="301" t="s">
        <v>898</v>
      </c>
      <c r="K149" s="298"/>
    </row>
    <row r="150" s="1" customFormat="1" ht="5.25" customHeight="1">
      <c r="B150" s="309"/>
      <c r="C150" s="304"/>
      <c r="D150" s="304"/>
      <c r="E150" s="304"/>
      <c r="F150" s="304"/>
      <c r="G150" s="305"/>
      <c r="H150" s="304"/>
      <c r="I150" s="304"/>
      <c r="J150" s="304"/>
      <c r="K150" s="332"/>
    </row>
    <row r="151" s="1" customFormat="1" ht="15" customHeight="1">
      <c r="B151" s="309"/>
      <c r="C151" s="336" t="s">
        <v>902</v>
      </c>
      <c r="D151" s="284"/>
      <c r="E151" s="284"/>
      <c r="F151" s="337" t="s">
        <v>899</v>
      </c>
      <c r="G151" s="284"/>
      <c r="H151" s="336" t="s">
        <v>939</v>
      </c>
      <c r="I151" s="336" t="s">
        <v>901</v>
      </c>
      <c r="J151" s="336">
        <v>120</v>
      </c>
      <c r="K151" s="332"/>
    </row>
    <row r="152" s="1" customFormat="1" ht="15" customHeight="1">
      <c r="B152" s="309"/>
      <c r="C152" s="336" t="s">
        <v>948</v>
      </c>
      <c r="D152" s="284"/>
      <c r="E152" s="284"/>
      <c r="F152" s="337" t="s">
        <v>899</v>
      </c>
      <c r="G152" s="284"/>
      <c r="H152" s="336" t="s">
        <v>959</v>
      </c>
      <c r="I152" s="336" t="s">
        <v>901</v>
      </c>
      <c r="J152" s="336" t="s">
        <v>950</v>
      </c>
      <c r="K152" s="332"/>
    </row>
    <row r="153" s="1" customFormat="1" ht="15" customHeight="1">
      <c r="B153" s="309"/>
      <c r="C153" s="336" t="s">
        <v>847</v>
      </c>
      <c r="D153" s="284"/>
      <c r="E153" s="284"/>
      <c r="F153" s="337" t="s">
        <v>899</v>
      </c>
      <c r="G153" s="284"/>
      <c r="H153" s="336" t="s">
        <v>960</v>
      </c>
      <c r="I153" s="336" t="s">
        <v>901</v>
      </c>
      <c r="J153" s="336" t="s">
        <v>950</v>
      </c>
      <c r="K153" s="332"/>
    </row>
    <row r="154" s="1" customFormat="1" ht="15" customHeight="1">
      <c r="B154" s="309"/>
      <c r="C154" s="336" t="s">
        <v>904</v>
      </c>
      <c r="D154" s="284"/>
      <c r="E154" s="284"/>
      <c r="F154" s="337" t="s">
        <v>905</v>
      </c>
      <c r="G154" s="284"/>
      <c r="H154" s="336" t="s">
        <v>939</v>
      </c>
      <c r="I154" s="336" t="s">
        <v>901</v>
      </c>
      <c r="J154" s="336">
        <v>50</v>
      </c>
      <c r="K154" s="332"/>
    </row>
    <row r="155" s="1" customFormat="1" ht="15" customHeight="1">
      <c r="B155" s="309"/>
      <c r="C155" s="336" t="s">
        <v>907</v>
      </c>
      <c r="D155" s="284"/>
      <c r="E155" s="284"/>
      <c r="F155" s="337" t="s">
        <v>899</v>
      </c>
      <c r="G155" s="284"/>
      <c r="H155" s="336" t="s">
        <v>939</v>
      </c>
      <c r="I155" s="336" t="s">
        <v>909</v>
      </c>
      <c r="J155" s="336"/>
      <c r="K155" s="332"/>
    </row>
    <row r="156" s="1" customFormat="1" ht="15" customHeight="1">
      <c r="B156" s="309"/>
      <c r="C156" s="336" t="s">
        <v>918</v>
      </c>
      <c r="D156" s="284"/>
      <c r="E156" s="284"/>
      <c r="F156" s="337" t="s">
        <v>905</v>
      </c>
      <c r="G156" s="284"/>
      <c r="H156" s="336" t="s">
        <v>939</v>
      </c>
      <c r="I156" s="336" t="s">
        <v>901</v>
      </c>
      <c r="J156" s="336">
        <v>50</v>
      </c>
      <c r="K156" s="332"/>
    </row>
    <row r="157" s="1" customFormat="1" ht="15" customHeight="1">
      <c r="B157" s="309"/>
      <c r="C157" s="336" t="s">
        <v>926</v>
      </c>
      <c r="D157" s="284"/>
      <c r="E157" s="284"/>
      <c r="F157" s="337" t="s">
        <v>905</v>
      </c>
      <c r="G157" s="284"/>
      <c r="H157" s="336" t="s">
        <v>939</v>
      </c>
      <c r="I157" s="336" t="s">
        <v>901</v>
      </c>
      <c r="J157" s="336">
        <v>50</v>
      </c>
      <c r="K157" s="332"/>
    </row>
    <row r="158" s="1" customFormat="1" ht="15" customHeight="1">
      <c r="B158" s="309"/>
      <c r="C158" s="336" t="s">
        <v>924</v>
      </c>
      <c r="D158" s="284"/>
      <c r="E158" s="284"/>
      <c r="F158" s="337" t="s">
        <v>905</v>
      </c>
      <c r="G158" s="284"/>
      <c r="H158" s="336" t="s">
        <v>939</v>
      </c>
      <c r="I158" s="336" t="s">
        <v>901</v>
      </c>
      <c r="J158" s="336">
        <v>50</v>
      </c>
      <c r="K158" s="332"/>
    </row>
    <row r="159" s="1" customFormat="1" ht="15" customHeight="1">
      <c r="B159" s="309"/>
      <c r="C159" s="336" t="s">
        <v>92</v>
      </c>
      <c r="D159" s="284"/>
      <c r="E159" s="284"/>
      <c r="F159" s="337" t="s">
        <v>899</v>
      </c>
      <c r="G159" s="284"/>
      <c r="H159" s="336" t="s">
        <v>961</v>
      </c>
      <c r="I159" s="336" t="s">
        <v>901</v>
      </c>
      <c r="J159" s="336" t="s">
        <v>962</v>
      </c>
      <c r="K159" s="332"/>
    </row>
    <row r="160" s="1" customFormat="1" ht="15" customHeight="1">
      <c r="B160" s="309"/>
      <c r="C160" s="336" t="s">
        <v>963</v>
      </c>
      <c r="D160" s="284"/>
      <c r="E160" s="284"/>
      <c r="F160" s="337" t="s">
        <v>899</v>
      </c>
      <c r="G160" s="284"/>
      <c r="H160" s="336" t="s">
        <v>964</v>
      </c>
      <c r="I160" s="336" t="s">
        <v>934</v>
      </c>
      <c r="J160" s="336"/>
      <c r="K160" s="332"/>
    </row>
    <row r="161" s="1" customFormat="1" ht="15" customHeight="1">
      <c r="B161" s="338"/>
      <c r="C161" s="318"/>
      <c r="D161" s="318"/>
      <c r="E161" s="318"/>
      <c r="F161" s="318"/>
      <c r="G161" s="318"/>
      <c r="H161" s="318"/>
      <c r="I161" s="318"/>
      <c r="J161" s="318"/>
      <c r="K161" s="339"/>
    </row>
    <row r="162" s="1" customFormat="1" ht="18.75" customHeight="1">
      <c r="B162" s="320"/>
      <c r="C162" s="330"/>
      <c r="D162" s="330"/>
      <c r="E162" s="330"/>
      <c r="F162" s="340"/>
      <c r="G162" s="330"/>
      <c r="H162" s="330"/>
      <c r="I162" s="330"/>
      <c r="J162" s="330"/>
      <c r="K162" s="320"/>
    </row>
    <row r="163" s="1" customFormat="1" ht="18.75" customHeight="1">
      <c r="B163" s="292"/>
      <c r="C163" s="292"/>
      <c r="D163" s="292"/>
      <c r="E163" s="292"/>
      <c r="F163" s="292"/>
      <c r="G163" s="292"/>
      <c r="H163" s="292"/>
      <c r="I163" s="292"/>
      <c r="J163" s="292"/>
      <c r="K163" s="292"/>
    </row>
    <row r="164" s="1" customFormat="1" ht="7.5" customHeight="1">
      <c r="B164" s="271"/>
      <c r="C164" s="272"/>
      <c r="D164" s="272"/>
      <c r="E164" s="272"/>
      <c r="F164" s="272"/>
      <c r="G164" s="272"/>
      <c r="H164" s="272"/>
      <c r="I164" s="272"/>
      <c r="J164" s="272"/>
      <c r="K164" s="273"/>
    </row>
    <row r="165" s="1" customFormat="1" ht="45" customHeight="1">
      <c r="B165" s="274"/>
      <c r="C165" s="275" t="s">
        <v>965</v>
      </c>
      <c r="D165" s="275"/>
      <c r="E165" s="275"/>
      <c r="F165" s="275"/>
      <c r="G165" s="275"/>
      <c r="H165" s="275"/>
      <c r="I165" s="275"/>
      <c r="J165" s="275"/>
      <c r="K165" s="276"/>
    </row>
    <row r="166" s="1" customFormat="1" ht="17.25" customHeight="1">
      <c r="B166" s="274"/>
      <c r="C166" s="299" t="s">
        <v>893</v>
      </c>
      <c r="D166" s="299"/>
      <c r="E166" s="299"/>
      <c r="F166" s="299" t="s">
        <v>894</v>
      </c>
      <c r="G166" s="341"/>
      <c r="H166" s="342" t="s">
        <v>56</v>
      </c>
      <c r="I166" s="342" t="s">
        <v>59</v>
      </c>
      <c r="J166" s="299" t="s">
        <v>895</v>
      </c>
      <c r="K166" s="276"/>
    </row>
    <row r="167" s="1" customFormat="1" ht="17.25" customHeight="1">
      <c r="B167" s="277"/>
      <c r="C167" s="301" t="s">
        <v>896</v>
      </c>
      <c r="D167" s="301"/>
      <c r="E167" s="301"/>
      <c r="F167" s="302" t="s">
        <v>897</v>
      </c>
      <c r="G167" s="343"/>
      <c r="H167" s="344"/>
      <c r="I167" s="344"/>
      <c r="J167" s="301" t="s">
        <v>898</v>
      </c>
      <c r="K167" s="279"/>
    </row>
    <row r="168" s="1" customFormat="1" ht="5.25" customHeight="1">
      <c r="B168" s="309"/>
      <c r="C168" s="304"/>
      <c r="D168" s="304"/>
      <c r="E168" s="304"/>
      <c r="F168" s="304"/>
      <c r="G168" s="305"/>
      <c r="H168" s="304"/>
      <c r="I168" s="304"/>
      <c r="J168" s="304"/>
      <c r="K168" s="332"/>
    </row>
    <row r="169" s="1" customFormat="1" ht="15" customHeight="1">
      <c r="B169" s="309"/>
      <c r="C169" s="284" t="s">
        <v>902</v>
      </c>
      <c r="D169" s="284"/>
      <c r="E169" s="284"/>
      <c r="F169" s="307" t="s">
        <v>899</v>
      </c>
      <c r="G169" s="284"/>
      <c r="H169" s="284" t="s">
        <v>939</v>
      </c>
      <c r="I169" s="284" t="s">
        <v>901</v>
      </c>
      <c r="J169" s="284">
        <v>120</v>
      </c>
      <c r="K169" s="332"/>
    </row>
    <row r="170" s="1" customFormat="1" ht="15" customHeight="1">
      <c r="B170" s="309"/>
      <c r="C170" s="284" t="s">
        <v>948</v>
      </c>
      <c r="D170" s="284"/>
      <c r="E170" s="284"/>
      <c r="F170" s="307" t="s">
        <v>899</v>
      </c>
      <c r="G170" s="284"/>
      <c r="H170" s="284" t="s">
        <v>949</v>
      </c>
      <c r="I170" s="284" t="s">
        <v>901</v>
      </c>
      <c r="J170" s="284" t="s">
        <v>950</v>
      </c>
      <c r="K170" s="332"/>
    </row>
    <row r="171" s="1" customFormat="1" ht="15" customHeight="1">
      <c r="B171" s="309"/>
      <c r="C171" s="284" t="s">
        <v>847</v>
      </c>
      <c r="D171" s="284"/>
      <c r="E171" s="284"/>
      <c r="F171" s="307" t="s">
        <v>899</v>
      </c>
      <c r="G171" s="284"/>
      <c r="H171" s="284" t="s">
        <v>966</v>
      </c>
      <c r="I171" s="284" t="s">
        <v>901</v>
      </c>
      <c r="J171" s="284" t="s">
        <v>950</v>
      </c>
      <c r="K171" s="332"/>
    </row>
    <row r="172" s="1" customFormat="1" ht="15" customHeight="1">
      <c r="B172" s="309"/>
      <c r="C172" s="284" t="s">
        <v>904</v>
      </c>
      <c r="D172" s="284"/>
      <c r="E172" s="284"/>
      <c r="F172" s="307" t="s">
        <v>905</v>
      </c>
      <c r="G172" s="284"/>
      <c r="H172" s="284" t="s">
        <v>966</v>
      </c>
      <c r="I172" s="284" t="s">
        <v>901</v>
      </c>
      <c r="J172" s="284">
        <v>50</v>
      </c>
      <c r="K172" s="332"/>
    </row>
    <row r="173" s="1" customFormat="1" ht="15" customHeight="1">
      <c r="B173" s="309"/>
      <c r="C173" s="284" t="s">
        <v>907</v>
      </c>
      <c r="D173" s="284"/>
      <c r="E173" s="284"/>
      <c r="F173" s="307" t="s">
        <v>899</v>
      </c>
      <c r="G173" s="284"/>
      <c r="H173" s="284" t="s">
        <v>966</v>
      </c>
      <c r="I173" s="284" t="s">
        <v>909</v>
      </c>
      <c r="J173" s="284"/>
      <c r="K173" s="332"/>
    </row>
    <row r="174" s="1" customFormat="1" ht="15" customHeight="1">
      <c r="B174" s="309"/>
      <c r="C174" s="284" t="s">
        <v>918</v>
      </c>
      <c r="D174" s="284"/>
      <c r="E174" s="284"/>
      <c r="F174" s="307" t="s">
        <v>905</v>
      </c>
      <c r="G174" s="284"/>
      <c r="H174" s="284" t="s">
        <v>966</v>
      </c>
      <c r="I174" s="284" t="s">
        <v>901</v>
      </c>
      <c r="J174" s="284">
        <v>50</v>
      </c>
      <c r="K174" s="332"/>
    </row>
    <row r="175" s="1" customFormat="1" ht="15" customHeight="1">
      <c r="B175" s="309"/>
      <c r="C175" s="284" t="s">
        <v>926</v>
      </c>
      <c r="D175" s="284"/>
      <c r="E175" s="284"/>
      <c r="F175" s="307" t="s">
        <v>905</v>
      </c>
      <c r="G175" s="284"/>
      <c r="H175" s="284" t="s">
        <v>966</v>
      </c>
      <c r="I175" s="284" t="s">
        <v>901</v>
      </c>
      <c r="J175" s="284">
        <v>50</v>
      </c>
      <c r="K175" s="332"/>
    </row>
    <row r="176" s="1" customFormat="1" ht="15" customHeight="1">
      <c r="B176" s="309"/>
      <c r="C176" s="284" t="s">
        <v>924</v>
      </c>
      <c r="D176" s="284"/>
      <c r="E176" s="284"/>
      <c r="F176" s="307" t="s">
        <v>905</v>
      </c>
      <c r="G176" s="284"/>
      <c r="H176" s="284" t="s">
        <v>966</v>
      </c>
      <c r="I176" s="284" t="s">
        <v>901</v>
      </c>
      <c r="J176" s="284">
        <v>50</v>
      </c>
      <c r="K176" s="332"/>
    </row>
    <row r="177" s="1" customFormat="1" ht="15" customHeight="1">
      <c r="B177" s="309"/>
      <c r="C177" s="284" t="s">
        <v>109</v>
      </c>
      <c r="D177" s="284"/>
      <c r="E177" s="284"/>
      <c r="F177" s="307" t="s">
        <v>899</v>
      </c>
      <c r="G177" s="284"/>
      <c r="H177" s="284" t="s">
        <v>967</v>
      </c>
      <c r="I177" s="284" t="s">
        <v>968</v>
      </c>
      <c r="J177" s="284"/>
      <c r="K177" s="332"/>
    </row>
    <row r="178" s="1" customFormat="1" ht="15" customHeight="1">
      <c r="B178" s="309"/>
      <c r="C178" s="284" t="s">
        <v>59</v>
      </c>
      <c r="D178" s="284"/>
      <c r="E178" s="284"/>
      <c r="F178" s="307" t="s">
        <v>899</v>
      </c>
      <c r="G178" s="284"/>
      <c r="H178" s="284" t="s">
        <v>969</v>
      </c>
      <c r="I178" s="284" t="s">
        <v>970</v>
      </c>
      <c r="J178" s="284">
        <v>1</v>
      </c>
      <c r="K178" s="332"/>
    </row>
    <row r="179" s="1" customFormat="1" ht="15" customHeight="1">
      <c r="B179" s="309"/>
      <c r="C179" s="284" t="s">
        <v>55</v>
      </c>
      <c r="D179" s="284"/>
      <c r="E179" s="284"/>
      <c r="F179" s="307" t="s">
        <v>899</v>
      </c>
      <c r="G179" s="284"/>
      <c r="H179" s="284" t="s">
        <v>971</v>
      </c>
      <c r="I179" s="284" t="s">
        <v>901</v>
      </c>
      <c r="J179" s="284">
        <v>20</v>
      </c>
      <c r="K179" s="332"/>
    </row>
    <row r="180" s="1" customFormat="1" ht="15" customHeight="1">
      <c r="B180" s="309"/>
      <c r="C180" s="284" t="s">
        <v>56</v>
      </c>
      <c r="D180" s="284"/>
      <c r="E180" s="284"/>
      <c r="F180" s="307" t="s">
        <v>899</v>
      </c>
      <c r="G180" s="284"/>
      <c r="H180" s="284" t="s">
        <v>972</v>
      </c>
      <c r="I180" s="284" t="s">
        <v>901</v>
      </c>
      <c r="J180" s="284">
        <v>255</v>
      </c>
      <c r="K180" s="332"/>
    </row>
    <row r="181" s="1" customFormat="1" ht="15" customHeight="1">
      <c r="B181" s="309"/>
      <c r="C181" s="284" t="s">
        <v>110</v>
      </c>
      <c r="D181" s="284"/>
      <c r="E181" s="284"/>
      <c r="F181" s="307" t="s">
        <v>899</v>
      </c>
      <c r="G181" s="284"/>
      <c r="H181" s="284" t="s">
        <v>863</v>
      </c>
      <c r="I181" s="284" t="s">
        <v>901</v>
      </c>
      <c r="J181" s="284">
        <v>10</v>
      </c>
      <c r="K181" s="332"/>
    </row>
    <row r="182" s="1" customFormat="1" ht="15" customHeight="1">
      <c r="B182" s="309"/>
      <c r="C182" s="284" t="s">
        <v>111</v>
      </c>
      <c r="D182" s="284"/>
      <c r="E182" s="284"/>
      <c r="F182" s="307" t="s">
        <v>899</v>
      </c>
      <c r="G182" s="284"/>
      <c r="H182" s="284" t="s">
        <v>973</v>
      </c>
      <c r="I182" s="284" t="s">
        <v>934</v>
      </c>
      <c r="J182" s="284"/>
      <c r="K182" s="332"/>
    </row>
    <row r="183" s="1" customFormat="1" ht="15" customHeight="1">
      <c r="B183" s="309"/>
      <c r="C183" s="284" t="s">
        <v>974</v>
      </c>
      <c r="D183" s="284"/>
      <c r="E183" s="284"/>
      <c r="F183" s="307" t="s">
        <v>899</v>
      </c>
      <c r="G183" s="284"/>
      <c r="H183" s="284" t="s">
        <v>975</v>
      </c>
      <c r="I183" s="284" t="s">
        <v>934</v>
      </c>
      <c r="J183" s="284"/>
      <c r="K183" s="332"/>
    </row>
    <row r="184" s="1" customFormat="1" ht="15" customHeight="1">
      <c r="B184" s="309"/>
      <c r="C184" s="284" t="s">
        <v>963</v>
      </c>
      <c r="D184" s="284"/>
      <c r="E184" s="284"/>
      <c r="F184" s="307" t="s">
        <v>899</v>
      </c>
      <c r="G184" s="284"/>
      <c r="H184" s="284" t="s">
        <v>976</v>
      </c>
      <c r="I184" s="284" t="s">
        <v>934</v>
      </c>
      <c r="J184" s="284"/>
      <c r="K184" s="332"/>
    </row>
    <row r="185" s="1" customFormat="1" ht="15" customHeight="1">
      <c r="B185" s="309"/>
      <c r="C185" s="284" t="s">
        <v>113</v>
      </c>
      <c r="D185" s="284"/>
      <c r="E185" s="284"/>
      <c r="F185" s="307" t="s">
        <v>905</v>
      </c>
      <c r="G185" s="284"/>
      <c r="H185" s="284" t="s">
        <v>977</v>
      </c>
      <c r="I185" s="284" t="s">
        <v>901</v>
      </c>
      <c r="J185" s="284">
        <v>50</v>
      </c>
      <c r="K185" s="332"/>
    </row>
    <row r="186" s="1" customFormat="1" ht="15" customHeight="1">
      <c r="B186" s="309"/>
      <c r="C186" s="284" t="s">
        <v>978</v>
      </c>
      <c r="D186" s="284"/>
      <c r="E186" s="284"/>
      <c r="F186" s="307" t="s">
        <v>905</v>
      </c>
      <c r="G186" s="284"/>
      <c r="H186" s="284" t="s">
        <v>979</v>
      </c>
      <c r="I186" s="284" t="s">
        <v>980</v>
      </c>
      <c r="J186" s="284"/>
      <c r="K186" s="332"/>
    </row>
    <row r="187" s="1" customFormat="1" ht="15" customHeight="1">
      <c r="B187" s="309"/>
      <c r="C187" s="284" t="s">
        <v>981</v>
      </c>
      <c r="D187" s="284"/>
      <c r="E187" s="284"/>
      <c r="F187" s="307" t="s">
        <v>905</v>
      </c>
      <c r="G187" s="284"/>
      <c r="H187" s="284" t="s">
        <v>982</v>
      </c>
      <c r="I187" s="284" t="s">
        <v>980</v>
      </c>
      <c r="J187" s="284"/>
      <c r="K187" s="332"/>
    </row>
    <row r="188" s="1" customFormat="1" ht="15" customHeight="1">
      <c r="B188" s="309"/>
      <c r="C188" s="284" t="s">
        <v>983</v>
      </c>
      <c r="D188" s="284"/>
      <c r="E188" s="284"/>
      <c r="F188" s="307" t="s">
        <v>905</v>
      </c>
      <c r="G188" s="284"/>
      <c r="H188" s="284" t="s">
        <v>984</v>
      </c>
      <c r="I188" s="284" t="s">
        <v>980</v>
      </c>
      <c r="J188" s="284"/>
      <c r="K188" s="332"/>
    </row>
    <row r="189" s="1" customFormat="1" ht="15" customHeight="1">
      <c r="B189" s="309"/>
      <c r="C189" s="345" t="s">
        <v>985</v>
      </c>
      <c r="D189" s="284"/>
      <c r="E189" s="284"/>
      <c r="F189" s="307" t="s">
        <v>905</v>
      </c>
      <c r="G189" s="284"/>
      <c r="H189" s="284" t="s">
        <v>986</v>
      </c>
      <c r="I189" s="284" t="s">
        <v>987</v>
      </c>
      <c r="J189" s="346" t="s">
        <v>988</v>
      </c>
      <c r="K189" s="332"/>
    </row>
    <row r="190" s="1" customFormat="1" ht="15" customHeight="1">
      <c r="B190" s="309"/>
      <c r="C190" s="345" t="s">
        <v>44</v>
      </c>
      <c r="D190" s="284"/>
      <c r="E190" s="284"/>
      <c r="F190" s="307" t="s">
        <v>899</v>
      </c>
      <c r="G190" s="284"/>
      <c r="H190" s="281" t="s">
        <v>989</v>
      </c>
      <c r="I190" s="284" t="s">
        <v>990</v>
      </c>
      <c r="J190" s="284"/>
      <c r="K190" s="332"/>
    </row>
    <row r="191" s="1" customFormat="1" ht="15" customHeight="1">
      <c r="B191" s="309"/>
      <c r="C191" s="345" t="s">
        <v>991</v>
      </c>
      <c r="D191" s="284"/>
      <c r="E191" s="284"/>
      <c r="F191" s="307" t="s">
        <v>899</v>
      </c>
      <c r="G191" s="284"/>
      <c r="H191" s="284" t="s">
        <v>992</v>
      </c>
      <c r="I191" s="284" t="s">
        <v>934</v>
      </c>
      <c r="J191" s="284"/>
      <c r="K191" s="332"/>
    </row>
    <row r="192" s="1" customFormat="1" ht="15" customHeight="1">
      <c r="B192" s="309"/>
      <c r="C192" s="345" t="s">
        <v>993</v>
      </c>
      <c r="D192" s="284"/>
      <c r="E192" s="284"/>
      <c r="F192" s="307" t="s">
        <v>899</v>
      </c>
      <c r="G192" s="284"/>
      <c r="H192" s="284" t="s">
        <v>994</v>
      </c>
      <c r="I192" s="284" t="s">
        <v>934</v>
      </c>
      <c r="J192" s="284"/>
      <c r="K192" s="332"/>
    </row>
    <row r="193" s="1" customFormat="1" ht="15" customHeight="1">
      <c r="B193" s="309"/>
      <c r="C193" s="345" t="s">
        <v>995</v>
      </c>
      <c r="D193" s="284"/>
      <c r="E193" s="284"/>
      <c r="F193" s="307" t="s">
        <v>905</v>
      </c>
      <c r="G193" s="284"/>
      <c r="H193" s="284" t="s">
        <v>996</v>
      </c>
      <c r="I193" s="284" t="s">
        <v>934</v>
      </c>
      <c r="J193" s="284"/>
      <c r="K193" s="332"/>
    </row>
    <row r="194" s="1" customFormat="1" ht="15" customHeight="1">
      <c r="B194" s="338"/>
      <c r="C194" s="347"/>
      <c r="D194" s="318"/>
      <c r="E194" s="318"/>
      <c r="F194" s="318"/>
      <c r="G194" s="318"/>
      <c r="H194" s="318"/>
      <c r="I194" s="318"/>
      <c r="J194" s="318"/>
      <c r="K194" s="339"/>
    </row>
    <row r="195" s="1" customFormat="1" ht="18.75" customHeight="1">
      <c r="B195" s="320"/>
      <c r="C195" s="330"/>
      <c r="D195" s="330"/>
      <c r="E195" s="330"/>
      <c r="F195" s="340"/>
      <c r="G195" s="330"/>
      <c r="H195" s="330"/>
      <c r="I195" s="330"/>
      <c r="J195" s="330"/>
      <c r="K195" s="320"/>
    </row>
    <row r="196" s="1" customFormat="1" ht="18.75" customHeight="1">
      <c r="B196" s="320"/>
      <c r="C196" s="330"/>
      <c r="D196" s="330"/>
      <c r="E196" s="330"/>
      <c r="F196" s="340"/>
      <c r="G196" s="330"/>
      <c r="H196" s="330"/>
      <c r="I196" s="330"/>
      <c r="J196" s="330"/>
      <c r="K196" s="320"/>
    </row>
    <row r="197" s="1" customFormat="1" ht="18.75" customHeight="1">
      <c r="B197" s="292"/>
      <c r="C197" s="292"/>
      <c r="D197" s="292"/>
      <c r="E197" s="292"/>
      <c r="F197" s="292"/>
      <c r="G197" s="292"/>
      <c r="H197" s="292"/>
      <c r="I197" s="292"/>
      <c r="J197" s="292"/>
      <c r="K197" s="292"/>
    </row>
    <row r="198" s="1" customFormat="1" ht="13.5">
      <c r="B198" s="271"/>
      <c r="C198" s="272"/>
      <c r="D198" s="272"/>
      <c r="E198" s="272"/>
      <c r="F198" s="272"/>
      <c r="G198" s="272"/>
      <c r="H198" s="272"/>
      <c r="I198" s="272"/>
      <c r="J198" s="272"/>
      <c r="K198" s="273"/>
    </row>
    <row r="199" s="1" customFormat="1" ht="21">
      <c r="B199" s="274"/>
      <c r="C199" s="275" t="s">
        <v>997</v>
      </c>
      <c r="D199" s="275"/>
      <c r="E199" s="275"/>
      <c r="F199" s="275"/>
      <c r="G199" s="275"/>
      <c r="H199" s="275"/>
      <c r="I199" s="275"/>
      <c r="J199" s="275"/>
      <c r="K199" s="276"/>
    </row>
    <row r="200" s="1" customFormat="1" ht="25.5" customHeight="1">
      <c r="B200" s="274"/>
      <c r="C200" s="348" t="s">
        <v>998</v>
      </c>
      <c r="D200" s="348"/>
      <c r="E200" s="348"/>
      <c r="F200" s="348" t="s">
        <v>999</v>
      </c>
      <c r="G200" s="349"/>
      <c r="H200" s="348" t="s">
        <v>1000</v>
      </c>
      <c r="I200" s="348"/>
      <c r="J200" s="348"/>
      <c r="K200" s="276"/>
    </row>
    <row r="201" s="1" customFormat="1" ht="5.25" customHeight="1">
      <c r="B201" s="309"/>
      <c r="C201" s="304"/>
      <c r="D201" s="304"/>
      <c r="E201" s="304"/>
      <c r="F201" s="304"/>
      <c r="G201" s="330"/>
      <c r="H201" s="304"/>
      <c r="I201" s="304"/>
      <c r="J201" s="304"/>
      <c r="K201" s="332"/>
    </row>
    <row r="202" s="1" customFormat="1" ht="15" customHeight="1">
      <c r="B202" s="309"/>
      <c r="C202" s="284" t="s">
        <v>990</v>
      </c>
      <c r="D202" s="284"/>
      <c r="E202" s="284"/>
      <c r="F202" s="307" t="s">
        <v>45</v>
      </c>
      <c r="G202" s="284"/>
      <c r="H202" s="284" t="s">
        <v>1001</v>
      </c>
      <c r="I202" s="284"/>
      <c r="J202" s="284"/>
      <c r="K202" s="332"/>
    </row>
    <row r="203" s="1" customFormat="1" ht="15" customHeight="1">
      <c r="B203" s="309"/>
      <c r="C203" s="284"/>
      <c r="D203" s="284"/>
      <c r="E203" s="284"/>
      <c r="F203" s="307" t="s">
        <v>46</v>
      </c>
      <c r="G203" s="284"/>
      <c r="H203" s="284" t="s">
        <v>1002</v>
      </c>
      <c r="I203" s="284"/>
      <c r="J203" s="284"/>
      <c r="K203" s="332"/>
    </row>
    <row r="204" s="1" customFormat="1" ht="15" customHeight="1">
      <c r="B204" s="309"/>
      <c r="C204" s="284"/>
      <c r="D204" s="284"/>
      <c r="E204" s="284"/>
      <c r="F204" s="307" t="s">
        <v>49</v>
      </c>
      <c r="G204" s="284"/>
      <c r="H204" s="284" t="s">
        <v>1003</v>
      </c>
      <c r="I204" s="284"/>
      <c r="J204" s="284"/>
      <c r="K204" s="332"/>
    </row>
    <row r="205" s="1" customFormat="1" ht="15" customHeight="1">
      <c r="B205" s="309"/>
      <c r="C205" s="284"/>
      <c r="D205" s="284"/>
      <c r="E205" s="284"/>
      <c r="F205" s="307" t="s">
        <v>47</v>
      </c>
      <c r="G205" s="284"/>
      <c r="H205" s="284" t="s">
        <v>1004</v>
      </c>
      <c r="I205" s="284"/>
      <c r="J205" s="284"/>
      <c r="K205" s="332"/>
    </row>
    <row r="206" s="1" customFormat="1" ht="15" customHeight="1">
      <c r="B206" s="309"/>
      <c r="C206" s="284"/>
      <c r="D206" s="284"/>
      <c r="E206" s="284"/>
      <c r="F206" s="307" t="s">
        <v>48</v>
      </c>
      <c r="G206" s="284"/>
      <c r="H206" s="284" t="s">
        <v>1005</v>
      </c>
      <c r="I206" s="284"/>
      <c r="J206" s="284"/>
      <c r="K206" s="332"/>
    </row>
    <row r="207" s="1" customFormat="1" ht="15" customHeight="1">
      <c r="B207" s="309"/>
      <c r="C207" s="284"/>
      <c r="D207" s="284"/>
      <c r="E207" s="284"/>
      <c r="F207" s="307"/>
      <c r="G207" s="284"/>
      <c r="H207" s="284"/>
      <c r="I207" s="284"/>
      <c r="J207" s="284"/>
      <c r="K207" s="332"/>
    </row>
    <row r="208" s="1" customFormat="1" ht="15" customHeight="1">
      <c r="B208" s="309"/>
      <c r="C208" s="284" t="s">
        <v>946</v>
      </c>
      <c r="D208" s="284"/>
      <c r="E208" s="284"/>
      <c r="F208" s="307" t="s">
        <v>81</v>
      </c>
      <c r="G208" s="284"/>
      <c r="H208" s="284" t="s">
        <v>1006</v>
      </c>
      <c r="I208" s="284"/>
      <c r="J208" s="284"/>
      <c r="K208" s="332"/>
    </row>
    <row r="209" s="1" customFormat="1" ht="15" customHeight="1">
      <c r="B209" s="309"/>
      <c r="C209" s="284"/>
      <c r="D209" s="284"/>
      <c r="E209" s="284"/>
      <c r="F209" s="307" t="s">
        <v>845</v>
      </c>
      <c r="G209" s="284"/>
      <c r="H209" s="284" t="s">
        <v>846</v>
      </c>
      <c r="I209" s="284"/>
      <c r="J209" s="284"/>
      <c r="K209" s="332"/>
    </row>
    <row r="210" s="1" customFormat="1" ht="15" customHeight="1">
      <c r="B210" s="309"/>
      <c r="C210" s="284"/>
      <c r="D210" s="284"/>
      <c r="E210" s="284"/>
      <c r="F210" s="307" t="s">
        <v>843</v>
      </c>
      <c r="G210" s="284"/>
      <c r="H210" s="284" t="s">
        <v>1007</v>
      </c>
      <c r="I210" s="284"/>
      <c r="J210" s="284"/>
      <c r="K210" s="332"/>
    </row>
    <row r="211" s="1" customFormat="1" ht="15" customHeight="1">
      <c r="B211" s="350"/>
      <c r="C211" s="284"/>
      <c r="D211" s="284"/>
      <c r="E211" s="284"/>
      <c r="F211" s="307" t="s">
        <v>85</v>
      </c>
      <c r="G211" s="345"/>
      <c r="H211" s="336" t="s">
        <v>86</v>
      </c>
      <c r="I211" s="336"/>
      <c r="J211" s="336"/>
      <c r="K211" s="351"/>
    </row>
    <row r="212" s="1" customFormat="1" ht="15" customHeight="1">
      <c r="B212" s="350"/>
      <c r="C212" s="284"/>
      <c r="D212" s="284"/>
      <c r="E212" s="284"/>
      <c r="F212" s="307" t="s">
        <v>763</v>
      </c>
      <c r="G212" s="345"/>
      <c r="H212" s="336" t="s">
        <v>803</v>
      </c>
      <c r="I212" s="336"/>
      <c r="J212" s="336"/>
      <c r="K212" s="351"/>
    </row>
    <row r="213" s="1" customFormat="1" ht="15" customHeight="1">
      <c r="B213" s="350"/>
      <c r="C213" s="284"/>
      <c r="D213" s="284"/>
      <c r="E213" s="284"/>
      <c r="F213" s="307"/>
      <c r="G213" s="345"/>
      <c r="H213" s="336"/>
      <c r="I213" s="336"/>
      <c r="J213" s="336"/>
      <c r="K213" s="351"/>
    </row>
    <row r="214" s="1" customFormat="1" ht="15" customHeight="1">
      <c r="B214" s="350"/>
      <c r="C214" s="284" t="s">
        <v>970</v>
      </c>
      <c r="D214" s="284"/>
      <c r="E214" s="284"/>
      <c r="F214" s="307">
        <v>1</v>
      </c>
      <c r="G214" s="345"/>
      <c r="H214" s="336" t="s">
        <v>1008</v>
      </c>
      <c r="I214" s="336"/>
      <c r="J214" s="336"/>
      <c r="K214" s="351"/>
    </row>
    <row r="215" s="1" customFormat="1" ht="15" customHeight="1">
      <c r="B215" s="350"/>
      <c r="C215" s="284"/>
      <c r="D215" s="284"/>
      <c r="E215" s="284"/>
      <c r="F215" s="307">
        <v>2</v>
      </c>
      <c r="G215" s="345"/>
      <c r="H215" s="336" t="s">
        <v>1009</v>
      </c>
      <c r="I215" s="336"/>
      <c r="J215" s="336"/>
      <c r="K215" s="351"/>
    </row>
    <row r="216" s="1" customFormat="1" ht="15" customHeight="1">
      <c r="B216" s="350"/>
      <c r="C216" s="284"/>
      <c r="D216" s="284"/>
      <c r="E216" s="284"/>
      <c r="F216" s="307">
        <v>3</v>
      </c>
      <c r="G216" s="345"/>
      <c r="H216" s="336" t="s">
        <v>1010</v>
      </c>
      <c r="I216" s="336"/>
      <c r="J216" s="336"/>
      <c r="K216" s="351"/>
    </row>
    <row r="217" s="1" customFormat="1" ht="15" customHeight="1">
      <c r="B217" s="350"/>
      <c r="C217" s="284"/>
      <c r="D217" s="284"/>
      <c r="E217" s="284"/>
      <c r="F217" s="307">
        <v>4</v>
      </c>
      <c r="G217" s="345"/>
      <c r="H217" s="336" t="s">
        <v>1011</v>
      </c>
      <c r="I217" s="336"/>
      <c r="J217" s="336"/>
      <c r="K217" s="351"/>
    </row>
    <row r="218" s="1" customFormat="1" ht="12.75" customHeight="1">
      <c r="B218" s="352"/>
      <c r="C218" s="353"/>
      <c r="D218" s="353"/>
      <c r="E218" s="353"/>
      <c r="F218" s="353"/>
      <c r="G218" s="353"/>
      <c r="H218" s="353"/>
      <c r="I218" s="353"/>
      <c r="J218" s="353"/>
      <c r="K218" s="35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2023-01-23T12:09:30Z</dcterms:created>
  <dcterms:modified xsi:type="dcterms:W3CDTF">2023-01-23T12:09:37Z</dcterms:modified>
</cp:coreProperties>
</file>